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pyder\Centroid_Research\DataFiles\"/>
    </mc:Choice>
  </mc:AlternateContent>
  <xr:revisionPtr revIDLastSave="0" documentId="13_ncr:1_{9B56258A-4001-4DA3-929D-AA943AA9D77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User_Model_Vals" sheetId="4" r:id="rId1"/>
    <sheet name="User_Model_Calcs" sheetId="1" r:id="rId2"/>
    <sheet name="Earth_Data" sheetId="3" r:id="rId3"/>
    <sheet name="Sat_Data" sheetId="2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2" i="1"/>
  <c r="D3" i="1"/>
  <c r="G3" i="1" s="1"/>
  <c r="I3" i="1"/>
  <c r="P3" i="1" s="1"/>
  <c r="J3" i="1"/>
  <c r="M3" i="1" s="1"/>
  <c r="K3" i="1"/>
  <c r="D4" i="1"/>
  <c r="G4" i="1" s="1"/>
  <c r="I4" i="1"/>
  <c r="P4" i="1" s="1"/>
  <c r="J4" i="1"/>
  <c r="M4" i="1" s="1"/>
  <c r="K4" i="1"/>
  <c r="L4" i="1" s="1"/>
  <c r="D5" i="1"/>
  <c r="G5" i="1" s="1"/>
  <c r="I5" i="1"/>
  <c r="P5" i="1" s="1"/>
  <c r="J5" i="1"/>
  <c r="K5" i="1"/>
  <c r="D6" i="1"/>
  <c r="G6" i="1" s="1"/>
  <c r="I6" i="1"/>
  <c r="P6" i="1" s="1"/>
  <c r="J6" i="1"/>
  <c r="K6" i="1"/>
  <c r="M6" i="1" s="1"/>
  <c r="D7" i="1"/>
  <c r="G7" i="1" s="1"/>
  <c r="I7" i="1"/>
  <c r="J7" i="1"/>
  <c r="K7" i="1"/>
  <c r="L7" i="1" s="1"/>
  <c r="P7" i="1"/>
  <c r="D8" i="1"/>
  <c r="G8" i="1" s="1"/>
  <c r="I8" i="1"/>
  <c r="P8" i="1" s="1"/>
  <c r="J8" i="1"/>
  <c r="K8" i="1"/>
  <c r="L8" i="1" s="1"/>
  <c r="D9" i="1"/>
  <c r="G9" i="1" s="1"/>
  <c r="I9" i="1"/>
  <c r="P9" i="1" s="1"/>
  <c r="J9" i="1"/>
  <c r="K9" i="1"/>
  <c r="M9" i="1"/>
  <c r="D10" i="1"/>
  <c r="G10" i="1" s="1"/>
  <c r="I10" i="1"/>
  <c r="P10" i="1" s="1"/>
  <c r="J10" i="1"/>
  <c r="K10" i="1"/>
  <c r="L10" i="1" s="1"/>
  <c r="D11" i="1"/>
  <c r="G11" i="1" s="1"/>
  <c r="I11" i="1"/>
  <c r="P11" i="1" s="1"/>
  <c r="J11" i="1"/>
  <c r="K11" i="1"/>
  <c r="D12" i="1"/>
  <c r="G12" i="1" s="1"/>
  <c r="I12" i="1"/>
  <c r="P12" i="1" s="1"/>
  <c r="J12" i="1"/>
  <c r="K12" i="1"/>
  <c r="L12" i="1" s="1"/>
  <c r="D13" i="1"/>
  <c r="G13" i="1" s="1"/>
  <c r="I13" i="1"/>
  <c r="P13" i="1" s="1"/>
  <c r="J13" i="1"/>
  <c r="M13" i="1" s="1"/>
  <c r="K13" i="1"/>
  <c r="D14" i="1"/>
  <c r="G14" i="1" s="1"/>
  <c r="I14" i="1"/>
  <c r="P14" i="1" s="1"/>
  <c r="J14" i="1"/>
  <c r="K14" i="1"/>
  <c r="L14" i="1" s="1"/>
  <c r="D15" i="1"/>
  <c r="G15" i="1" s="1"/>
  <c r="I15" i="1"/>
  <c r="P15" i="1" s="1"/>
  <c r="J15" i="1"/>
  <c r="K15" i="1"/>
  <c r="L15" i="1" s="1"/>
  <c r="M15" i="1"/>
  <c r="D16" i="1"/>
  <c r="G16" i="1" s="1"/>
  <c r="I16" i="1"/>
  <c r="J16" i="1"/>
  <c r="M16" i="1" s="1"/>
  <c r="K16" i="1"/>
  <c r="P16" i="1"/>
  <c r="D17" i="1"/>
  <c r="G17" i="1" s="1"/>
  <c r="I17" i="1"/>
  <c r="P17" i="1" s="1"/>
  <c r="J17" i="1"/>
  <c r="K17" i="1"/>
  <c r="D18" i="1"/>
  <c r="G18" i="1" s="1"/>
  <c r="I18" i="1"/>
  <c r="P18" i="1" s="1"/>
  <c r="J18" i="1"/>
  <c r="K18" i="1"/>
  <c r="D19" i="1"/>
  <c r="G19" i="1" s="1"/>
  <c r="I19" i="1"/>
  <c r="P19" i="1" s="1"/>
  <c r="J19" i="1"/>
  <c r="K19" i="1"/>
  <c r="M19" i="1"/>
  <c r="D20" i="1"/>
  <c r="G20" i="1" s="1"/>
  <c r="I20" i="1"/>
  <c r="J20" i="1"/>
  <c r="K20" i="1"/>
  <c r="L20" i="1" s="1"/>
  <c r="P20" i="1"/>
  <c r="D21" i="1"/>
  <c r="G21" i="1" s="1"/>
  <c r="I21" i="1"/>
  <c r="P21" i="1" s="1"/>
  <c r="J21" i="1"/>
  <c r="M21" i="1" s="1"/>
  <c r="K21" i="1"/>
  <c r="D22" i="1"/>
  <c r="G22" i="1" s="1"/>
  <c r="I22" i="1"/>
  <c r="P22" i="1" s="1"/>
  <c r="J22" i="1"/>
  <c r="M22" i="1" s="1"/>
  <c r="K22" i="1"/>
  <c r="D23" i="1"/>
  <c r="G23" i="1" s="1"/>
  <c r="I23" i="1"/>
  <c r="P23" i="1" s="1"/>
  <c r="J23" i="1"/>
  <c r="M23" i="1" s="1"/>
  <c r="K23" i="1"/>
  <c r="L23" i="1"/>
  <c r="D24" i="1"/>
  <c r="G24" i="1" s="1"/>
  <c r="I24" i="1"/>
  <c r="P24" i="1" s="1"/>
  <c r="J24" i="1"/>
  <c r="K24" i="1"/>
  <c r="M24" i="1" s="1"/>
  <c r="L24" i="1"/>
  <c r="D25" i="1"/>
  <c r="G25" i="1" s="1"/>
  <c r="I25" i="1"/>
  <c r="J25" i="1"/>
  <c r="M25" i="1" s="1"/>
  <c r="K25" i="1"/>
  <c r="P25" i="1"/>
  <c r="D26" i="1"/>
  <c r="G26" i="1" s="1"/>
  <c r="I26" i="1"/>
  <c r="P26" i="1" s="1"/>
  <c r="J26" i="1"/>
  <c r="K26" i="1"/>
  <c r="L26" i="1"/>
  <c r="M26" i="1"/>
  <c r="N26" i="1" s="1"/>
  <c r="O26" i="1" s="1"/>
  <c r="D27" i="1"/>
  <c r="G27" i="1" s="1"/>
  <c r="I27" i="1"/>
  <c r="P27" i="1" s="1"/>
  <c r="J27" i="1"/>
  <c r="K27" i="1"/>
  <c r="M27" i="1"/>
  <c r="D28" i="1"/>
  <c r="G28" i="1" s="1"/>
  <c r="I28" i="1"/>
  <c r="J28" i="1"/>
  <c r="K28" i="1"/>
  <c r="L28" i="1" s="1"/>
  <c r="P28" i="1"/>
  <c r="D29" i="1"/>
  <c r="G29" i="1" s="1"/>
  <c r="I29" i="1"/>
  <c r="P29" i="1" s="1"/>
  <c r="J29" i="1"/>
  <c r="M29" i="1" s="1"/>
  <c r="K29" i="1"/>
  <c r="L29" i="1" s="1"/>
  <c r="D30" i="1"/>
  <c r="G30" i="1" s="1"/>
  <c r="I30" i="1"/>
  <c r="P30" i="1" s="1"/>
  <c r="J30" i="1"/>
  <c r="K30" i="1"/>
  <c r="L30" i="1" s="1"/>
  <c r="D31" i="1"/>
  <c r="G31" i="1" s="1"/>
  <c r="I31" i="1"/>
  <c r="P31" i="1" s="1"/>
  <c r="J31" i="1"/>
  <c r="K31" i="1"/>
  <c r="M31" i="1"/>
  <c r="D32" i="1"/>
  <c r="G32" i="1" s="1"/>
  <c r="I32" i="1"/>
  <c r="J32" i="1"/>
  <c r="M32" i="1" s="1"/>
  <c r="N32" i="1" s="1"/>
  <c r="O32" i="1" s="1"/>
  <c r="K32" i="1"/>
  <c r="L32" i="1" s="1"/>
  <c r="P32" i="1"/>
  <c r="D33" i="1"/>
  <c r="G33" i="1" s="1"/>
  <c r="I33" i="1"/>
  <c r="P33" i="1" s="1"/>
  <c r="J33" i="1"/>
  <c r="M33" i="1" s="1"/>
  <c r="K33" i="1"/>
  <c r="D34" i="1"/>
  <c r="G34" i="1" s="1"/>
  <c r="I34" i="1"/>
  <c r="P34" i="1" s="1"/>
  <c r="J34" i="1"/>
  <c r="M34" i="1" s="1"/>
  <c r="K34" i="1"/>
  <c r="D35" i="1"/>
  <c r="G35" i="1" s="1"/>
  <c r="I35" i="1"/>
  <c r="P35" i="1" s="1"/>
  <c r="J35" i="1"/>
  <c r="K35" i="1"/>
  <c r="L35" i="1"/>
  <c r="D36" i="1"/>
  <c r="G36" i="1" s="1"/>
  <c r="I36" i="1"/>
  <c r="P36" i="1" s="1"/>
  <c r="J36" i="1"/>
  <c r="K36" i="1"/>
  <c r="L36" i="1" s="1"/>
  <c r="D37" i="1"/>
  <c r="G37" i="1" s="1"/>
  <c r="I37" i="1"/>
  <c r="P37" i="1" s="1"/>
  <c r="J37" i="1"/>
  <c r="K37" i="1"/>
  <c r="L37" i="1" s="1"/>
  <c r="M37" i="1"/>
  <c r="D38" i="1"/>
  <c r="G38" i="1" s="1"/>
  <c r="I38" i="1"/>
  <c r="P38" i="1" s="1"/>
  <c r="J38" i="1"/>
  <c r="K38" i="1"/>
  <c r="L38" i="1" s="1"/>
  <c r="D39" i="1"/>
  <c r="G39" i="1" s="1"/>
  <c r="I39" i="1"/>
  <c r="P39" i="1" s="1"/>
  <c r="J39" i="1"/>
  <c r="K39" i="1"/>
  <c r="L39" i="1" s="1"/>
  <c r="D40" i="1"/>
  <c r="G40" i="1" s="1"/>
  <c r="I40" i="1"/>
  <c r="J40" i="1"/>
  <c r="M40" i="1" s="1"/>
  <c r="K40" i="1"/>
  <c r="P40" i="1"/>
  <c r="D41" i="1"/>
  <c r="G41" i="1" s="1"/>
  <c r="I41" i="1"/>
  <c r="P41" i="1" s="1"/>
  <c r="J41" i="1"/>
  <c r="M41" i="1" s="1"/>
  <c r="K41" i="1"/>
  <c r="D42" i="1"/>
  <c r="G42" i="1" s="1"/>
  <c r="I42" i="1"/>
  <c r="P42" i="1" s="1"/>
  <c r="J42" i="1"/>
  <c r="K42" i="1"/>
  <c r="M42" i="1" s="1"/>
  <c r="D43" i="1"/>
  <c r="G43" i="1" s="1"/>
  <c r="I43" i="1"/>
  <c r="P43" i="1" s="1"/>
  <c r="J43" i="1"/>
  <c r="M43" i="1" s="1"/>
  <c r="K43" i="1"/>
  <c r="D44" i="1"/>
  <c r="G44" i="1" s="1"/>
  <c r="I44" i="1"/>
  <c r="J44" i="1"/>
  <c r="K44" i="1"/>
  <c r="M44" i="1" s="1"/>
  <c r="P44" i="1"/>
  <c r="D45" i="1"/>
  <c r="G45" i="1" s="1"/>
  <c r="I45" i="1"/>
  <c r="P45" i="1" s="1"/>
  <c r="J45" i="1"/>
  <c r="M45" i="1" s="1"/>
  <c r="K45" i="1"/>
  <c r="D46" i="1"/>
  <c r="G46" i="1" s="1"/>
  <c r="I46" i="1"/>
  <c r="J46" i="1"/>
  <c r="K46" i="1"/>
  <c r="L46" i="1" s="1"/>
  <c r="P46" i="1"/>
  <c r="D47" i="1"/>
  <c r="G47" i="1" s="1"/>
  <c r="I47" i="1"/>
  <c r="P47" i="1" s="1"/>
  <c r="J47" i="1"/>
  <c r="M47" i="1" s="1"/>
  <c r="K47" i="1"/>
  <c r="L47" i="1" s="1"/>
  <c r="D48" i="1"/>
  <c r="G48" i="1" s="1"/>
  <c r="I48" i="1"/>
  <c r="P48" i="1" s="1"/>
  <c r="J48" i="1"/>
  <c r="K48" i="1"/>
  <c r="M48" i="1" s="1"/>
  <c r="L48" i="1"/>
  <c r="D49" i="1"/>
  <c r="G49" i="1" s="1"/>
  <c r="I49" i="1"/>
  <c r="P49" i="1" s="1"/>
  <c r="J49" i="1"/>
  <c r="K49" i="1"/>
  <c r="L49" i="1" s="1"/>
  <c r="D50" i="1"/>
  <c r="G50" i="1" s="1"/>
  <c r="I50" i="1"/>
  <c r="P50" i="1" s="1"/>
  <c r="J50" i="1"/>
  <c r="K50" i="1"/>
  <c r="M50" i="1" s="1"/>
  <c r="L50" i="1"/>
  <c r="D51" i="1"/>
  <c r="G51" i="1" s="1"/>
  <c r="I51" i="1"/>
  <c r="P51" i="1" s="1"/>
  <c r="J51" i="1"/>
  <c r="M51" i="1" s="1"/>
  <c r="K51" i="1"/>
  <c r="D52" i="1"/>
  <c r="G52" i="1" s="1"/>
  <c r="I52" i="1"/>
  <c r="P52" i="1" s="1"/>
  <c r="J52" i="1"/>
  <c r="M52" i="1" s="1"/>
  <c r="K52" i="1"/>
  <c r="D53" i="1"/>
  <c r="G53" i="1" s="1"/>
  <c r="I53" i="1"/>
  <c r="P53" i="1" s="1"/>
  <c r="J53" i="1"/>
  <c r="M53" i="1" s="1"/>
  <c r="K53" i="1"/>
  <c r="L53" i="1"/>
  <c r="D54" i="1"/>
  <c r="G54" i="1" s="1"/>
  <c r="I54" i="1"/>
  <c r="P54" i="1" s="1"/>
  <c r="J54" i="1"/>
  <c r="K54" i="1"/>
  <c r="M54" i="1" s="1"/>
  <c r="D55" i="1"/>
  <c r="G55" i="1" s="1"/>
  <c r="I55" i="1"/>
  <c r="J55" i="1"/>
  <c r="K55" i="1"/>
  <c r="M55" i="1" s="1"/>
  <c r="P55" i="1"/>
  <c r="D56" i="1"/>
  <c r="G56" i="1" s="1"/>
  <c r="I56" i="1"/>
  <c r="J56" i="1"/>
  <c r="K56" i="1"/>
  <c r="L56" i="1" s="1"/>
  <c r="P56" i="1"/>
  <c r="D57" i="1"/>
  <c r="G57" i="1" s="1"/>
  <c r="I57" i="1"/>
  <c r="P57" i="1" s="1"/>
  <c r="J57" i="1"/>
  <c r="M57" i="1" s="1"/>
  <c r="K57" i="1"/>
  <c r="L57" i="1" s="1"/>
  <c r="D58" i="1"/>
  <c r="G58" i="1" s="1"/>
  <c r="I58" i="1"/>
  <c r="P58" i="1" s="1"/>
  <c r="J58" i="1"/>
  <c r="M58" i="1" s="1"/>
  <c r="K58" i="1"/>
  <c r="D59" i="1"/>
  <c r="G59" i="1" s="1"/>
  <c r="I59" i="1"/>
  <c r="P59" i="1" s="1"/>
  <c r="J59" i="1"/>
  <c r="K59" i="1"/>
  <c r="L59" i="1" s="1"/>
  <c r="D60" i="1"/>
  <c r="G60" i="1" s="1"/>
  <c r="I60" i="1"/>
  <c r="P60" i="1" s="1"/>
  <c r="J60" i="1"/>
  <c r="K60" i="1"/>
  <c r="D61" i="1"/>
  <c r="G61" i="1" s="1"/>
  <c r="I61" i="1"/>
  <c r="J61" i="1"/>
  <c r="M61" i="1" s="1"/>
  <c r="N61" i="1" s="1"/>
  <c r="O61" i="1" s="1"/>
  <c r="K61" i="1"/>
  <c r="L61" i="1" s="1"/>
  <c r="P61" i="1"/>
  <c r="D62" i="1"/>
  <c r="G62" i="1" s="1"/>
  <c r="I62" i="1"/>
  <c r="J62" i="1"/>
  <c r="L62" i="1" s="1"/>
  <c r="K62" i="1"/>
  <c r="P62" i="1"/>
  <c r="D63" i="1"/>
  <c r="G63" i="1" s="1"/>
  <c r="I63" i="1"/>
  <c r="P63" i="1" s="1"/>
  <c r="J63" i="1"/>
  <c r="K63" i="1"/>
  <c r="L63" i="1" s="1"/>
  <c r="D64" i="1"/>
  <c r="G64" i="1" s="1"/>
  <c r="I64" i="1"/>
  <c r="P64" i="1" s="1"/>
  <c r="J64" i="1"/>
  <c r="K64" i="1"/>
  <c r="L64" i="1" s="1"/>
  <c r="D65" i="1"/>
  <c r="G65" i="1" s="1"/>
  <c r="I65" i="1"/>
  <c r="P65" i="1" s="1"/>
  <c r="J65" i="1"/>
  <c r="L65" i="1" s="1"/>
  <c r="K65" i="1"/>
  <c r="D66" i="1"/>
  <c r="G66" i="1" s="1"/>
  <c r="I66" i="1"/>
  <c r="P66" i="1" s="1"/>
  <c r="J66" i="1"/>
  <c r="K66" i="1"/>
  <c r="D67" i="1"/>
  <c r="G67" i="1" s="1"/>
  <c r="I67" i="1"/>
  <c r="P67" i="1" s="1"/>
  <c r="J67" i="1"/>
  <c r="K67" i="1"/>
  <c r="M67" i="1" s="1"/>
  <c r="D68" i="1"/>
  <c r="G68" i="1" s="1"/>
  <c r="I68" i="1"/>
  <c r="J68" i="1"/>
  <c r="L68" i="1" s="1"/>
  <c r="K68" i="1"/>
  <c r="P68" i="1"/>
  <c r="D69" i="1"/>
  <c r="G69" i="1" s="1"/>
  <c r="I69" i="1"/>
  <c r="P69" i="1" s="1"/>
  <c r="J69" i="1"/>
  <c r="K69" i="1"/>
  <c r="L69" i="1" s="1"/>
  <c r="D70" i="1"/>
  <c r="G70" i="1" s="1"/>
  <c r="I70" i="1"/>
  <c r="P70" i="1" s="1"/>
  <c r="J70" i="1"/>
  <c r="K70" i="1"/>
  <c r="L70" i="1" s="1"/>
  <c r="D71" i="1"/>
  <c r="G71" i="1" s="1"/>
  <c r="I71" i="1"/>
  <c r="P71" i="1" s="1"/>
  <c r="J71" i="1"/>
  <c r="K71" i="1"/>
  <c r="M71" i="1" s="1"/>
  <c r="D72" i="1"/>
  <c r="G72" i="1" s="1"/>
  <c r="I72" i="1"/>
  <c r="P72" i="1" s="1"/>
  <c r="J72" i="1"/>
  <c r="K72" i="1"/>
  <c r="M72" i="1" s="1"/>
  <c r="D73" i="1"/>
  <c r="G73" i="1" s="1"/>
  <c r="I73" i="1"/>
  <c r="J73" i="1"/>
  <c r="M73" i="1" s="1"/>
  <c r="K73" i="1"/>
  <c r="P73" i="1"/>
  <c r="D74" i="1"/>
  <c r="G74" i="1" s="1"/>
  <c r="I74" i="1"/>
  <c r="J74" i="1"/>
  <c r="M74" i="1" s="1"/>
  <c r="K74" i="1"/>
  <c r="L74" i="1" s="1"/>
  <c r="P74" i="1"/>
  <c r="D75" i="1"/>
  <c r="G75" i="1" s="1"/>
  <c r="I75" i="1"/>
  <c r="P75" i="1" s="1"/>
  <c r="J75" i="1"/>
  <c r="M75" i="1" s="1"/>
  <c r="K75" i="1"/>
  <c r="D76" i="1"/>
  <c r="G76" i="1" s="1"/>
  <c r="I76" i="1"/>
  <c r="P76" i="1" s="1"/>
  <c r="J76" i="1"/>
  <c r="K76" i="1"/>
  <c r="D77" i="1"/>
  <c r="G77" i="1" s="1"/>
  <c r="I77" i="1"/>
  <c r="P77" i="1" s="1"/>
  <c r="J77" i="1"/>
  <c r="K77" i="1"/>
  <c r="D78" i="1"/>
  <c r="G78" i="1" s="1"/>
  <c r="I78" i="1"/>
  <c r="P78" i="1" s="1"/>
  <c r="J78" i="1"/>
  <c r="L78" i="1" s="1"/>
  <c r="K78" i="1"/>
  <c r="D79" i="1"/>
  <c r="G79" i="1" s="1"/>
  <c r="I79" i="1"/>
  <c r="J79" i="1"/>
  <c r="K79" i="1"/>
  <c r="L79" i="1" s="1"/>
  <c r="P79" i="1"/>
  <c r="D80" i="1"/>
  <c r="G80" i="1" s="1"/>
  <c r="I80" i="1"/>
  <c r="P80" i="1" s="1"/>
  <c r="J80" i="1"/>
  <c r="K80" i="1"/>
  <c r="D81" i="1"/>
  <c r="G81" i="1" s="1"/>
  <c r="I81" i="1"/>
  <c r="P81" i="1" s="1"/>
  <c r="J81" i="1"/>
  <c r="M81" i="1" s="1"/>
  <c r="K81" i="1"/>
  <c r="D82" i="1"/>
  <c r="G82" i="1" s="1"/>
  <c r="I82" i="1"/>
  <c r="J82" i="1"/>
  <c r="K82" i="1"/>
  <c r="P82" i="1"/>
  <c r="D83" i="1"/>
  <c r="G83" i="1" s="1"/>
  <c r="I83" i="1"/>
  <c r="P83" i="1" s="1"/>
  <c r="J83" i="1"/>
  <c r="M83" i="1" s="1"/>
  <c r="K83" i="1"/>
  <c r="L83" i="1" s="1"/>
  <c r="D84" i="1"/>
  <c r="G84" i="1" s="1"/>
  <c r="I84" i="1"/>
  <c r="P84" i="1" s="1"/>
  <c r="J84" i="1"/>
  <c r="K84" i="1"/>
  <c r="M84" i="1" s="1"/>
  <c r="D85" i="1"/>
  <c r="G85" i="1" s="1"/>
  <c r="I85" i="1"/>
  <c r="P85" i="1" s="1"/>
  <c r="J85" i="1"/>
  <c r="M85" i="1" s="1"/>
  <c r="K85" i="1"/>
  <c r="D86" i="1"/>
  <c r="G86" i="1" s="1"/>
  <c r="I86" i="1"/>
  <c r="J86" i="1"/>
  <c r="L86" i="1" s="1"/>
  <c r="K86" i="1"/>
  <c r="P86" i="1"/>
  <c r="D87" i="1"/>
  <c r="G87" i="1" s="1"/>
  <c r="I87" i="1"/>
  <c r="P87" i="1" s="1"/>
  <c r="J87" i="1"/>
  <c r="K87" i="1"/>
  <c r="L87" i="1" s="1"/>
  <c r="D88" i="1"/>
  <c r="G88" i="1" s="1"/>
  <c r="I88" i="1"/>
  <c r="J88" i="1"/>
  <c r="M88" i="1" s="1"/>
  <c r="K88" i="1"/>
  <c r="P88" i="1"/>
  <c r="D89" i="1"/>
  <c r="G89" i="1" s="1"/>
  <c r="I89" i="1"/>
  <c r="P89" i="1" s="1"/>
  <c r="J89" i="1"/>
  <c r="L89" i="1" s="1"/>
  <c r="K89" i="1"/>
  <c r="D90" i="1"/>
  <c r="G90" i="1" s="1"/>
  <c r="I90" i="1"/>
  <c r="P90" i="1" s="1"/>
  <c r="J90" i="1"/>
  <c r="K90" i="1"/>
  <c r="D91" i="1"/>
  <c r="G91" i="1" s="1"/>
  <c r="I91" i="1"/>
  <c r="P91" i="1" s="1"/>
  <c r="J91" i="1"/>
  <c r="K91" i="1"/>
  <c r="L91" i="1" s="1"/>
  <c r="D92" i="1"/>
  <c r="G92" i="1" s="1"/>
  <c r="I92" i="1"/>
  <c r="P92" i="1" s="1"/>
  <c r="J92" i="1"/>
  <c r="L92" i="1" s="1"/>
  <c r="K92" i="1"/>
  <c r="M92" i="1"/>
  <c r="D93" i="1"/>
  <c r="G93" i="1" s="1"/>
  <c r="I93" i="1"/>
  <c r="P93" i="1" s="1"/>
  <c r="J93" i="1"/>
  <c r="M93" i="1" s="1"/>
  <c r="K93" i="1"/>
  <c r="D94" i="1"/>
  <c r="G94" i="1" s="1"/>
  <c r="I94" i="1"/>
  <c r="J94" i="1"/>
  <c r="K94" i="1"/>
  <c r="L94" i="1" s="1"/>
  <c r="P94" i="1"/>
  <c r="D95" i="1"/>
  <c r="G95" i="1" s="1"/>
  <c r="I95" i="1"/>
  <c r="P95" i="1" s="1"/>
  <c r="J95" i="1"/>
  <c r="L95" i="1" s="1"/>
  <c r="K95" i="1"/>
  <c r="D96" i="1"/>
  <c r="G96" i="1" s="1"/>
  <c r="I96" i="1"/>
  <c r="P96" i="1" s="1"/>
  <c r="J96" i="1"/>
  <c r="K96" i="1"/>
  <c r="L96" i="1" s="1"/>
  <c r="D97" i="1"/>
  <c r="G97" i="1" s="1"/>
  <c r="I97" i="1"/>
  <c r="J97" i="1"/>
  <c r="K97" i="1"/>
  <c r="M97" i="1" s="1"/>
  <c r="P97" i="1"/>
  <c r="D98" i="1"/>
  <c r="G98" i="1" s="1"/>
  <c r="I98" i="1"/>
  <c r="P98" i="1" s="1"/>
  <c r="J98" i="1"/>
  <c r="M98" i="1" s="1"/>
  <c r="K98" i="1"/>
  <c r="L98" i="1" s="1"/>
  <c r="D99" i="1"/>
  <c r="G99" i="1" s="1"/>
  <c r="I99" i="1"/>
  <c r="P99" i="1" s="1"/>
  <c r="J99" i="1"/>
  <c r="K99" i="1"/>
  <c r="M99" i="1" s="1"/>
  <c r="D100" i="1"/>
  <c r="G100" i="1" s="1"/>
  <c r="I100" i="1"/>
  <c r="J100" i="1"/>
  <c r="M100" i="1" s="1"/>
  <c r="K100" i="1"/>
  <c r="P100" i="1"/>
  <c r="D101" i="1"/>
  <c r="G101" i="1" s="1"/>
  <c r="I101" i="1"/>
  <c r="P101" i="1" s="1"/>
  <c r="J101" i="1"/>
  <c r="K101" i="1"/>
  <c r="D102" i="1"/>
  <c r="G102" i="1" s="1"/>
  <c r="I102" i="1"/>
  <c r="P102" i="1" s="1"/>
  <c r="J102" i="1"/>
  <c r="K102" i="1"/>
  <c r="L102" i="1" s="1"/>
  <c r="D103" i="1"/>
  <c r="G103" i="1" s="1"/>
  <c r="I103" i="1"/>
  <c r="J103" i="1"/>
  <c r="K103" i="1"/>
  <c r="P103" i="1"/>
  <c r="D104" i="1"/>
  <c r="G104" i="1" s="1"/>
  <c r="I104" i="1"/>
  <c r="J104" i="1"/>
  <c r="M104" i="1" s="1"/>
  <c r="K104" i="1"/>
  <c r="P104" i="1"/>
  <c r="D105" i="1"/>
  <c r="G105" i="1" s="1"/>
  <c r="I105" i="1"/>
  <c r="P105" i="1" s="1"/>
  <c r="J105" i="1"/>
  <c r="K105" i="1"/>
  <c r="L105" i="1" s="1"/>
  <c r="D106" i="1"/>
  <c r="G106" i="1" s="1"/>
  <c r="I106" i="1"/>
  <c r="P106" i="1" s="1"/>
  <c r="J106" i="1"/>
  <c r="K106" i="1"/>
  <c r="L106" i="1" s="1"/>
  <c r="D107" i="1"/>
  <c r="G107" i="1" s="1"/>
  <c r="I107" i="1"/>
  <c r="J107" i="1"/>
  <c r="K107" i="1"/>
  <c r="P107" i="1"/>
  <c r="D108" i="1"/>
  <c r="G108" i="1" s="1"/>
  <c r="I108" i="1"/>
  <c r="P108" i="1" s="1"/>
  <c r="J108" i="1"/>
  <c r="M108" i="1" s="1"/>
  <c r="K108" i="1"/>
  <c r="D109" i="1"/>
  <c r="G109" i="1" s="1"/>
  <c r="I109" i="1"/>
  <c r="P109" i="1" s="1"/>
  <c r="J109" i="1"/>
  <c r="M109" i="1" s="1"/>
  <c r="K109" i="1"/>
  <c r="D110" i="1"/>
  <c r="G110" i="1" s="1"/>
  <c r="I110" i="1"/>
  <c r="P110" i="1" s="1"/>
  <c r="J110" i="1"/>
  <c r="K110" i="1"/>
  <c r="L110" i="1" s="1"/>
  <c r="D111" i="1"/>
  <c r="G111" i="1" s="1"/>
  <c r="I111" i="1"/>
  <c r="P111" i="1" s="1"/>
  <c r="J111" i="1"/>
  <c r="K111" i="1"/>
  <c r="D112" i="1"/>
  <c r="G112" i="1" s="1"/>
  <c r="I112" i="1"/>
  <c r="P112" i="1" s="1"/>
  <c r="J112" i="1"/>
  <c r="K112" i="1"/>
  <c r="M112" i="1"/>
  <c r="D113" i="1"/>
  <c r="G113" i="1" s="1"/>
  <c r="I113" i="1"/>
  <c r="P113" i="1" s="1"/>
  <c r="J113" i="1"/>
  <c r="K113" i="1"/>
  <c r="D114" i="1"/>
  <c r="G114" i="1" s="1"/>
  <c r="I114" i="1"/>
  <c r="P114" i="1" s="1"/>
  <c r="J114" i="1"/>
  <c r="K114" i="1"/>
  <c r="L114" i="1" s="1"/>
  <c r="D115" i="1"/>
  <c r="G115" i="1" s="1"/>
  <c r="I115" i="1"/>
  <c r="J115" i="1"/>
  <c r="M115" i="1" s="1"/>
  <c r="K115" i="1"/>
  <c r="P115" i="1"/>
  <c r="D116" i="1"/>
  <c r="G116" i="1" s="1"/>
  <c r="I116" i="1"/>
  <c r="P116" i="1" s="1"/>
  <c r="J116" i="1"/>
  <c r="K116" i="1"/>
  <c r="M116" i="1" s="1"/>
  <c r="D117" i="1"/>
  <c r="G117" i="1" s="1"/>
  <c r="I117" i="1"/>
  <c r="P117" i="1" s="1"/>
  <c r="J117" i="1"/>
  <c r="K117" i="1"/>
  <c r="D118" i="1"/>
  <c r="G118" i="1" s="1"/>
  <c r="I118" i="1"/>
  <c r="P118" i="1" s="1"/>
  <c r="J118" i="1"/>
  <c r="K118" i="1"/>
  <c r="D119" i="1"/>
  <c r="G119" i="1" s="1"/>
  <c r="I119" i="1"/>
  <c r="P119" i="1" s="1"/>
  <c r="J119" i="1"/>
  <c r="M119" i="1" s="1"/>
  <c r="K119" i="1"/>
  <c r="D120" i="1"/>
  <c r="G120" i="1" s="1"/>
  <c r="I120" i="1"/>
  <c r="P120" i="1" s="1"/>
  <c r="J120" i="1"/>
  <c r="L120" i="1" s="1"/>
  <c r="K120" i="1"/>
  <c r="D121" i="1"/>
  <c r="G121" i="1" s="1"/>
  <c r="I121" i="1"/>
  <c r="P121" i="1" s="1"/>
  <c r="J121" i="1"/>
  <c r="K121" i="1"/>
  <c r="D122" i="1"/>
  <c r="G122" i="1" s="1"/>
  <c r="I122" i="1"/>
  <c r="J122" i="1"/>
  <c r="K122" i="1"/>
  <c r="L122" i="1" s="1"/>
  <c r="P122" i="1"/>
  <c r="D123" i="1"/>
  <c r="G123" i="1" s="1"/>
  <c r="I123" i="1"/>
  <c r="P123" i="1" s="1"/>
  <c r="J123" i="1"/>
  <c r="M123" i="1" s="1"/>
  <c r="K123" i="1"/>
  <c r="D124" i="1"/>
  <c r="G124" i="1" s="1"/>
  <c r="I124" i="1"/>
  <c r="P124" i="1" s="1"/>
  <c r="J124" i="1"/>
  <c r="K124" i="1"/>
  <c r="L124" i="1" s="1"/>
  <c r="D125" i="1"/>
  <c r="G125" i="1" s="1"/>
  <c r="I125" i="1"/>
  <c r="P125" i="1" s="1"/>
  <c r="J125" i="1"/>
  <c r="K125" i="1"/>
  <c r="M125" i="1" s="1"/>
  <c r="D126" i="1"/>
  <c r="G126" i="1" s="1"/>
  <c r="I126" i="1"/>
  <c r="P126" i="1" s="1"/>
  <c r="J126" i="1"/>
  <c r="M126" i="1" s="1"/>
  <c r="K126" i="1"/>
  <c r="D127" i="1"/>
  <c r="G127" i="1" s="1"/>
  <c r="I127" i="1"/>
  <c r="P127" i="1" s="1"/>
  <c r="J127" i="1"/>
  <c r="M127" i="1" s="1"/>
  <c r="K127" i="1"/>
  <c r="D128" i="1"/>
  <c r="G128" i="1" s="1"/>
  <c r="I128" i="1"/>
  <c r="J128" i="1"/>
  <c r="K128" i="1"/>
  <c r="L128" i="1" s="1"/>
  <c r="P128" i="1"/>
  <c r="D129" i="1"/>
  <c r="G129" i="1" s="1"/>
  <c r="I129" i="1"/>
  <c r="P129" i="1" s="1"/>
  <c r="J129" i="1"/>
  <c r="K129" i="1"/>
  <c r="D130" i="1"/>
  <c r="G130" i="1" s="1"/>
  <c r="I130" i="1"/>
  <c r="P130" i="1" s="1"/>
  <c r="J130" i="1"/>
  <c r="M130" i="1" s="1"/>
  <c r="K130" i="1"/>
  <c r="L130" i="1" s="1"/>
  <c r="D131" i="1"/>
  <c r="G131" i="1" s="1"/>
  <c r="I131" i="1"/>
  <c r="J131" i="1"/>
  <c r="L131" i="1" s="1"/>
  <c r="K131" i="1"/>
  <c r="P131" i="1"/>
  <c r="D132" i="1"/>
  <c r="G132" i="1" s="1"/>
  <c r="I132" i="1"/>
  <c r="P132" i="1" s="1"/>
  <c r="J132" i="1"/>
  <c r="K132" i="1"/>
  <c r="D133" i="1"/>
  <c r="G133" i="1" s="1"/>
  <c r="I133" i="1"/>
  <c r="J133" i="1"/>
  <c r="K133" i="1"/>
  <c r="L133" i="1" s="1"/>
  <c r="P133" i="1"/>
  <c r="D134" i="1"/>
  <c r="G134" i="1" s="1"/>
  <c r="I134" i="1"/>
  <c r="P134" i="1" s="1"/>
  <c r="J134" i="1"/>
  <c r="L134" i="1" s="1"/>
  <c r="K134" i="1"/>
  <c r="D135" i="1"/>
  <c r="G135" i="1" s="1"/>
  <c r="I135" i="1"/>
  <c r="P135" i="1" s="1"/>
  <c r="J135" i="1"/>
  <c r="K135" i="1"/>
  <c r="D136" i="1"/>
  <c r="G136" i="1" s="1"/>
  <c r="I136" i="1"/>
  <c r="P136" i="1" s="1"/>
  <c r="J136" i="1"/>
  <c r="K136" i="1"/>
  <c r="D137" i="1"/>
  <c r="G137" i="1" s="1"/>
  <c r="I137" i="1"/>
  <c r="P137" i="1" s="1"/>
  <c r="J137" i="1"/>
  <c r="K137" i="1"/>
  <c r="M137" i="1" s="1"/>
  <c r="D138" i="1"/>
  <c r="G138" i="1" s="1"/>
  <c r="I138" i="1"/>
  <c r="J138" i="1"/>
  <c r="K138" i="1"/>
  <c r="P138" i="1"/>
  <c r="D139" i="1"/>
  <c r="G139" i="1" s="1"/>
  <c r="I139" i="1"/>
  <c r="J139" i="1"/>
  <c r="K139" i="1"/>
  <c r="P139" i="1"/>
  <c r="D140" i="1"/>
  <c r="G140" i="1" s="1"/>
  <c r="I140" i="1"/>
  <c r="P140" i="1" s="1"/>
  <c r="J140" i="1"/>
  <c r="L140" i="1" s="1"/>
  <c r="K140" i="1"/>
  <c r="D141" i="1"/>
  <c r="G141" i="1" s="1"/>
  <c r="I141" i="1"/>
  <c r="J141" i="1"/>
  <c r="K141" i="1"/>
  <c r="L141" i="1" s="1"/>
  <c r="P141" i="1"/>
  <c r="D142" i="1"/>
  <c r="G142" i="1" s="1"/>
  <c r="I142" i="1"/>
  <c r="P142" i="1" s="1"/>
  <c r="J142" i="1"/>
  <c r="M142" i="1" s="1"/>
  <c r="K142" i="1"/>
  <c r="L142" i="1" s="1"/>
  <c r="D143" i="1"/>
  <c r="G143" i="1" s="1"/>
  <c r="I143" i="1"/>
  <c r="P143" i="1" s="1"/>
  <c r="J143" i="1"/>
  <c r="K143" i="1"/>
  <c r="M143" i="1" s="1"/>
  <c r="N143" i="1" s="1"/>
  <c r="O143" i="1" s="1"/>
  <c r="L143" i="1"/>
  <c r="D144" i="1"/>
  <c r="G144" i="1" s="1"/>
  <c r="I144" i="1"/>
  <c r="P144" i="1" s="1"/>
  <c r="J144" i="1"/>
  <c r="K144" i="1"/>
  <c r="D145" i="1"/>
  <c r="G145" i="1" s="1"/>
  <c r="I145" i="1"/>
  <c r="J145" i="1"/>
  <c r="M145" i="1" s="1"/>
  <c r="K145" i="1"/>
  <c r="P145" i="1"/>
  <c r="D146" i="1"/>
  <c r="G146" i="1" s="1"/>
  <c r="I146" i="1"/>
  <c r="P146" i="1" s="1"/>
  <c r="J146" i="1"/>
  <c r="K146" i="1"/>
  <c r="D147" i="1"/>
  <c r="G147" i="1" s="1"/>
  <c r="I147" i="1"/>
  <c r="J147" i="1"/>
  <c r="K147" i="1"/>
  <c r="P147" i="1"/>
  <c r="D148" i="1"/>
  <c r="G148" i="1" s="1"/>
  <c r="I148" i="1"/>
  <c r="P148" i="1" s="1"/>
  <c r="J148" i="1"/>
  <c r="M148" i="1" s="1"/>
  <c r="K148" i="1"/>
  <c r="D149" i="1"/>
  <c r="G149" i="1" s="1"/>
  <c r="I149" i="1"/>
  <c r="P149" i="1" s="1"/>
  <c r="J149" i="1"/>
  <c r="K149" i="1"/>
  <c r="L149" i="1" s="1"/>
  <c r="D150" i="1"/>
  <c r="G150" i="1" s="1"/>
  <c r="I150" i="1"/>
  <c r="P150" i="1" s="1"/>
  <c r="J150" i="1"/>
  <c r="K150" i="1"/>
  <c r="D151" i="1"/>
  <c r="G151" i="1" s="1"/>
  <c r="I151" i="1"/>
  <c r="P151" i="1" s="1"/>
  <c r="J151" i="1"/>
  <c r="M151" i="1" s="1"/>
  <c r="N151" i="1" s="1"/>
  <c r="O151" i="1" s="1"/>
  <c r="K151" i="1"/>
  <c r="L151" i="1" s="1"/>
  <c r="D152" i="1"/>
  <c r="G152" i="1" s="1"/>
  <c r="I152" i="1"/>
  <c r="P152" i="1" s="1"/>
  <c r="J152" i="1"/>
  <c r="L152" i="1" s="1"/>
  <c r="K152" i="1"/>
  <c r="M152" i="1"/>
  <c r="N152" i="1" s="1"/>
  <c r="O152" i="1" s="1"/>
  <c r="D153" i="1"/>
  <c r="G153" i="1" s="1"/>
  <c r="I153" i="1"/>
  <c r="P153" i="1" s="1"/>
  <c r="J153" i="1"/>
  <c r="M153" i="1" s="1"/>
  <c r="K153" i="1"/>
  <c r="D154" i="1"/>
  <c r="G154" i="1" s="1"/>
  <c r="I154" i="1"/>
  <c r="P154" i="1" s="1"/>
  <c r="J154" i="1"/>
  <c r="M154" i="1" s="1"/>
  <c r="K154" i="1"/>
  <c r="L154" i="1" s="1"/>
  <c r="D155" i="1"/>
  <c r="G155" i="1" s="1"/>
  <c r="I155" i="1"/>
  <c r="P155" i="1" s="1"/>
  <c r="J155" i="1"/>
  <c r="K155" i="1"/>
  <c r="M155" i="1" s="1"/>
  <c r="D156" i="1"/>
  <c r="G156" i="1" s="1"/>
  <c r="I156" i="1"/>
  <c r="P156" i="1" s="1"/>
  <c r="J156" i="1"/>
  <c r="K156" i="1"/>
  <c r="L156" i="1" s="1"/>
  <c r="D157" i="1"/>
  <c r="G157" i="1" s="1"/>
  <c r="I157" i="1"/>
  <c r="J157" i="1"/>
  <c r="K157" i="1"/>
  <c r="P157" i="1"/>
  <c r="D158" i="1"/>
  <c r="G158" i="1" s="1"/>
  <c r="I158" i="1"/>
  <c r="P158" i="1" s="1"/>
  <c r="J158" i="1"/>
  <c r="K158" i="1"/>
  <c r="M158" i="1" s="1"/>
  <c r="D159" i="1"/>
  <c r="G159" i="1" s="1"/>
  <c r="I159" i="1"/>
  <c r="J159" i="1"/>
  <c r="K159" i="1"/>
  <c r="L159" i="1" s="1"/>
  <c r="P159" i="1"/>
  <c r="D160" i="1"/>
  <c r="G160" i="1" s="1"/>
  <c r="I160" i="1"/>
  <c r="P160" i="1" s="1"/>
  <c r="J160" i="1"/>
  <c r="M160" i="1" s="1"/>
  <c r="K160" i="1"/>
  <c r="D161" i="1"/>
  <c r="G161" i="1" s="1"/>
  <c r="I161" i="1"/>
  <c r="P161" i="1" s="1"/>
  <c r="J161" i="1"/>
  <c r="K161" i="1"/>
  <c r="D162" i="1"/>
  <c r="G162" i="1" s="1"/>
  <c r="I162" i="1"/>
  <c r="P162" i="1" s="1"/>
  <c r="J162" i="1"/>
  <c r="K162" i="1"/>
  <c r="D163" i="1"/>
  <c r="G163" i="1" s="1"/>
  <c r="I163" i="1"/>
  <c r="P163" i="1" s="1"/>
  <c r="J163" i="1"/>
  <c r="K163" i="1"/>
  <c r="L163" i="1" s="1"/>
  <c r="D164" i="1"/>
  <c r="G164" i="1" s="1"/>
  <c r="I164" i="1"/>
  <c r="P164" i="1" s="1"/>
  <c r="J164" i="1"/>
  <c r="M164" i="1" s="1"/>
  <c r="K164" i="1"/>
  <c r="D165" i="1"/>
  <c r="G165" i="1" s="1"/>
  <c r="I165" i="1"/>
  <c r="J165" i="1"/>
  <c r="M165" i="1" s="1"/>
  <c r="K165" i="1"/>
  <c r="P165" i="1"/>
  <c r="D166" i="1"/>
  <c r="G166" i="1" s="1"/>
  <c r="I166" i="1"/>
  <c r="P166" i="1" s="1"/>
  <c r="J166" i="1"/>
  <c r="K166" i="1"/>
  <c r="D167" i="1"/>
  <c r="G167" i="1" s="1"/>
  <c r="I167" i="1"/>
  <c r="P167" i="1" s="1"/>
  <c r="J167" i="1"/>
  <c r="K167" i="1"/>
  <c r="D168" i="1"/>
  <c r="G168" i="1" s="1"/>
  <c r="I168" i="1"/>
  <c r="J168" i="1"/>
  <c r="M168" i="1" s="1"/>
  <c r="K168" i="1"/>
  <c r="P168" i="1"/>
  <c r="D169" i="1"/>
  <c r="G169" i="1" s="1"/>
  <c r="I169" i="1"/>
  <c r="P169" i="1" s="1"/>
  <c r="J169" i="1"/>
  <c r="K169" i="1"/>
  <c r="L169" i="1" s="1"/>
  <c r="D170" i="1"/>
  <c r="G170" i="1" s="1"/>
  <c r="I170" i="1"/>
  <c r="P170" i="1" s="1"/>
  <c r="J170" i="1"/>
  <c r="M170" i="1" s="1"/>
  <c r="K170" i="1"/>
  <c r="D171" i="1"/>
  <c r="G171" i="1" s="1"/>
  <c r="I171" i="1"/>
  <c r="J171" i="1"/>
  <c r="M171" i="1" s="1"/>
  <c r="K171" i="1"/>
  <c r="P171" i="1"/>
  <c r="D172" i="1"/>
  <c r="G172" i="1" s="1"/>
  <c r="I172" i="1"/>
  <c r="P172" i="1" s="1"/>
  <c r="J172" i="1"/>
  <c r="K172" i="1"/>
  <c r="D173" i="1"/>
  <c r="G173" i="1" s="1"/>
  <c r="I173" i="1"/>
  <c r="J173" i="1"/>
  <c r="K173" i="1"/>
  <c r="L173" i="1" s="1"/>
  <c r="P173" i="1"/>
  <c r="D174" i="1"/>
  <c r="G174" i="1" s="1"/>
  <c r="I174" i="1"/>
  <c r="P174" i="1" s="1"/>
  <c r="J174" i="1"/>
  <c r="M174" i="1" s="1"/>
  <c r="K174" i="1"/>
  <c r="D175" i="1"/>
  <c r="G175" i="1" s="1"/>
  <c r="I175" i="1"/>
  <c r="P175" i="1" s="1"/>
  <c r="J175" i="1"/>
  <c r="K175" i="1"/>
  <c r="D176" i="1"/>
  <c r="G176" i="1" s="1"/>
  <c r="I176" i="1"/>
  <c r="P176" i="1" s="1"/>
  <c r="J176" i="1"/>
  <c r="K176" i="1"/>
  <c r="D177" i="1"/>
  <c r="G177" i="1" s="1"/>
  <c r="I177" i="1"/>
  <c r="J177" i="1"/>
  <c r="K177" i="1"/>
  <c r="P177" i="1"/>
  <c r="D178" i="1"/>
  <c r="G178" i="1" s="1"/>
  <c r="I178" i="1"/>
  <c r="P178" i="1" s="1"/>
  <c r="J178" i="1"/>
  <c r="M178" i="1" s="1"/>
  <c r="K178" i="1"/>
  <c r="D179" i="1"/>
  <c r="G179" i="1" s="1"/>
  <c r="I179" i="1"/>
  <c r="P179" i="1" s="1"/>
  <c r="J179" i="1"/>
  <c r="K179" i="1"/>
  <c r="M179" i="1" s="1"/>
  <c r="D180" i="1"/>
  <c r="G180" i="1" s="1"/>
  <c r="I180" i="1"/>
  <c r="P180" i="1" s="1"/>
  <c r="J180" i="1"/>
  <c r="K180" i="1"/>
  <c r="L180" i="1" s="1"/>
  <c r="D181" i="1"/>
  <c r="G181" i="1" s="1"/>
  <c r="I181" i="1"/>
  <c r="J181" i="1"/>
  <c r="M181" i="1" s="1"/>
  <c r="K181" i="1"/>
  <c r="L181" i="1"/>
  <c r="P181" i="1"/>
  <c r="D182" i="1"/>
  <c r="G182" i="1" s="1"/>
  <c r="I182" i="1"/>
  <c r="P182" i="1" s="1"/>
  <c r="J182" i="1"/>
  <c r="K182" i="1"/>
  <c r="L182" i="1" s="1"/>
  <c r="D183" i="1"/>
  <c r="G183" i="1" s="1"/>
  <c r="I183" i="1"/>
  <c r="P183" i="1" s="1"/>
  <c r="J183" i="1"/>
  <c r="M183" i="1" s="1"/>
  <c r="K183" i="1"/>
  <c r="L183" i="1"/>
  <c r="D184" i="1"/>
  <c r="G184" i="1" s="1"/>
  <c r="I184" i="1"/>
  <c r="P184" i="1" s="1"/>
  <c r="J184" i="1"/>
  <c r="K184" i="1"/>
  <c r="L184" i="1" s="1"/>
  <c r="D185" i="1"/>
  <c r="G185" i="1" s="1"/>
  <c r="I185" i="1"/>
  <c r="P185" i="1" s="1"/>
  <c r="J185" i="1"/>
  <c r="K185" i="1"/>
  <c r="D186" i="1"/>
  <c r="G186" i="1" s="1"/>
  <c r="I186" i="1"/>
  <c r="P186" i="1" s="1"/>
  <c r="J186" i="1"/>
  <c r="K186" i="1"/>
  <c r="D187" i="1"/>
  <c r="G187" i="1" s="1"/>
  <c r="I187" i="1"/>
  <c r="P187" i="1" s="1"/>
  <c r="J187" i="1"/>
  <c r="K187" i="1"/>
  <c r="L187" i="1" s="1"/>
  <c r="D188" i="1"/>
  <c r="G188" i="1" s="1"/>
  <c r="I188" i="1"/>
  <c r="P188" i="1" s="1"/>
  <c r="J188" i="1"/>
  <c r="K188" i="1"/>
  <c r="L188" i="1" s="1"/>
  <c r="D189" i="1"/>
  <c r="G189" i="1" s="1"/>
  <c r="I189" i="1"/>
  <c r="J189" i="1"/>
  <c r="M189" i="1" s="1"/>
  <c r="K189" i="1"/>
  <c r="P189" i="1"/>
  <c r="D190" i="1"/>
  <c r="G190" i="1" s="1"/>
  <c r="I190" i="1"/>
  <c r="P190" i="1" s="1"/>
  <c r="J190" i="1"/>
  <c r="K190" i="1"/>
  <c r="L190" i="1" s="1"/>
  <c r="D191" i="1"/>
  <c r="G191" i="1" s="1"/>
  <c r="I191" i="1"/>
  <c r="P191" i="1" s="1"/>
  <c r="J191" i="1"/>
  <c r="K191" i="1"/>
  <c r="M191" i="1" s="1"/>
  <c r="D192" i="1"/>
  <c r="G192" i="1" s="1"/>
  <c r="I192" i="1"/>
  <c r="P192" i="1" s="1"/>
  <c r="J192" i="1"/>
  <c r="K192" i="1"/>
  <c r="D193" i="1"/>
  <c r="G193" i="1" s="1"/>
  <c r="I193" i="1"/>
  <c r="J193" i="1"/>
  <c r="K193" i="1"/>
  <c r="L193" i="1" s="1"/>
  <c r="P193" i="1"/>
  <c r="D194" i="1"/>
  <c r="G194" i="1" s="1"/>
  <c r="I194" i="1"/>
  <c r="P194" i="1" s="1"/>
  <c r="J194" i="1"/>
  <c r="K194" i="1"/>
  <c r="L194" i="1" s="1"/>
  <c r="D195" i="1"/>
  <c r="G195" i="1" s="1"/>
  <c r="I195" i="1"/>
  <c r="P195" i="1" s="1"/>
  <c r="J195" i="1"/>
  <c r="K195" i="1"/>
  <c r="M195" i="1"/>
  <c r="D196" i="1"/>
  <c r="G196" i="1" s="1"/>
  <c r="I196" i="1"/>
  <c r="J196" i="1"/>
  <c r="M196" i="1" s="1"/>
  <c r="K196" i="1"/>
  <c r="L196" i="1" s="1"/>
  <c r="P196" i="1"/>
  <c r="D197" i="1"/>
  <c r="G197" i="1" s="1"/>
  <c r="I197" i="1"/>
  <c r="P197" i="1" s="1"/>
  <c r="J197" i="1"/>
  <c r="K197" i="1"/>
  <c r="D198" i="1"/>
  <c r="G198" i="1" s="1"/>
  <c r="I198" i="1"/>
  <c r="P198" i="1" s="1"/>
  <c r="J198" i="1"/>
  <c r="M198" i="1" s="1"/>
  <c r="K198" i="1"/>
  <c r="D199" i="1"/>
  <c r="G199" i="1" s="1"/>
  <c r="I199" i="1"/>
  <c r="P199" i="1" s="1"/>
  <c r="J199" i="1"/>
  <c r="K199" i="1"/>
  <c r="D200" i="1"/>
  <c r="G200" i="1" s="1"/>
  <c r="I200" i="1"/>
  <c r="P200" i="1" s="1"/>
  <c r="J200" i="1"/>
  <c r="L200" i="1" s="1"/>
  <c r="K200" i="1"/>
  <c r="D201" i="1"/>
  <c r="G201" i="1" s="1"/>
  <c r="I201" i="1"/>
  <c r="P201" i="1" s="1"/>
  <c r="J201" i="1"/>
  <c r="K201" i="1"/>
  <c r="D202" i="1"/>
  <c r="G202" i="1" s="1"/>
  <c r="I202" i="1"/>
  <c r="J202" i="1"/>
  <c r="K202" i="1"/>
  <c r="L202" i="1" s="1"/>
  <c r="P202" i="1"/>
  <c r="D203" i="1"/>
  <c r="G203" i="1" s="1"/>
  <c r="I203" i="1"/>
  <c r="P203" i="1" s="1"/>
  <c r="J203" i="1"/>
  <c r="M203" i="1" s="1"/>
  <c r="N203" i="1" s="1"/>
  <c r="O203" i="1" s="1"/>
  <c r="K203" i="1"/>
  <c r="L203" i="1" s="1"/>
  <c r="D204" i="1"/>
  <c r="G204" i="1" s="1"/>
  <c r="I204" i="1"/>
  <c r="P204" i="1" s="1"/>
  <c r="J204" i="1"/>
  <c r="K204" i="1"/>
  <c r="D205" i="1"/>
  <c r="G205" i="1" s="1"/>
  <c r="I205" i="1"/>
  <c r="P205" i="1" s="1"/>
  <c r="J205" i="1"/>
  <c r="K205" i="1"/>
  <c r="L205" i="1" s="1"/>
  <c r="D206" i="1"/>
  <c r="G206" i="1" s="1"/>
  <c r="I206" i="1"/>
  <c r="P206" i="1" s="1"/>
  <c r="J206" i="1"/>
  <c r="K206" i="1"/>
  <c r="D207" i="1"/>
  <c r="G207" i="1" s="1"/>
  <c r="I207" i="1"/>
  <c r="P207" i="1" s="1"/>
  <c r="J207" i="1"/>
  <c r="K207" i="1"/>
  <c r="L207" i="1" s="1"/>
  <c r="D208" i="1"/>
  <c r="G208" i="1" s="1"/>
  <c r="I208" i="1"/>
  <c r="P208" i="1" s="1"/>
  <c r="J208" i="1"/>
  <c r="K208" i="1"/>
  <c r="D209" i="1"/>
  <c r="G209" i="1" s="1"/>
  <c r="I209" i="1"/>
  <c r="P209" i="1" s="1"/>
  <c r="J209" i="1"/>
  <c r="K209" i="1"/>
  <c r="M209" i="1" s="1"/>
  <c r="N209" i="1" s="1"/>
  <c r="O209" i="1" s="1"/>
  <c r="L209" i="1"/>
  <c r="D210" i="1"/>
  <c r="G210" i="1" s="1"/>
  <c r="I210" i="1"/>
  <c r="P210" i="1" s="1"/>
  <c r="J210" i="1"/>
  <c r="K210" i="1"/>
  <c r="L210" i="1" s="1"/>
  <c r="D211" i="1"/>
  <c r="G211" i="1" s="1"/>
  <c r="I211" i="1"/>
  <c r="P211" i="1" s="1"/>
  <c r="J211" i="1"/>
  <c r="K211" i="1"/>
  <c r="D212" i="1"/>
  <c r="G212" i="1" s="1"/>
  <c r="I212" i="1"/>
  <c r="P212" i="1" s="1"/>
  <c r="J212" i="1"/>
  <c r="L212" i="1" s="1"/>
  <c r="K212" i="1"/>
  <c r="D213" i="1"/>
  <c r="G213" i="1" s="1"/>
  <c r="I213" i="1"/>
  <c r="P213" i="1" s="1"/>
  <c r="J213" i="1"/>
  <c r="K213" i="1"/>
  <c r="L213" i="1" s="1"/>
  <c r="D214" i="1"/>
  <c r="G214" i="1" s="1"/>
  <c r="I214" i="1"/>
  <c r="J214" i="1"/>
  <c r="K214" i="1"/>
  <c r="L214" i="1" s="1"/>
  <c r="P214" i="1"/>
  <c r="D215" i="1"/>
  <c r="G215" i="1" s="1"/>
  <c r="I215" i="1"/>
  <c r="J215" i="1"/>
  <c r="K215" i="1"/>
  <c r="P215" i="1"/>
  <c r="D216" i="1"/>
  <c r="G216" i="1" s="1"/>
  <c r="I216" i="1"/>
  <c r="P216" i="1" s="1"/>
  <c r="J216" i="1"/>
  <c r="K216" i="1"/>
  <c r="L216" i="1" s="1"/>
  <c r="D217" i="1"/>
  <c r="G217" i="1" s="1"/>
  <c r="I217" i="1"/>
  <c r="P217" i="1" s="1"/>
  <c r="J217" i="1"/>
  <c r="K217" i="1"/>
  <c r="D218" i="1"/>
  <c r="G218" i="1" s="1"/>
  <c r="I218" i="1"/>
  <c r="P218" i="1" s="1"/>
  <c r="J218" i="1"/>
  <c r="M218" i="1" s="1"/>
  <c r="K218" i="1"/>
  <c r="L218" i="1"/>
  <c r="N218" i="1" s="1"/>
  <c r="O218" i="1" s="1"/>
  <c r="D219" i="1"/>
  <c r="G219" i="1" s="1"/>
  <c r="I219" i="1"/>
  <c r="P219" i="1" s="1"/>
  <c r="J219" i="1"/>
  <c r="K219" i="1"/>
  <c r="D220" i="1"/>
  <c r="G220" i="1" s="1"/>
  <c r="I220" i="1"/>
  <c r="P220" i="1" s="1"/>
  <c r="J220" i="1"/>
  <c r="K220" i="1"/>
  <c r="D221" i="1"/>
  <c r="G221" i="1" s="1"/>
  <c r="I221" i="1"/>
  <c r="P221" i="1" s="1"/>
  <c r="J221" i="1"/>
  <c r="K221" i="1"/>
  <c r="L221" i="1"/>
  <c r="D222" i="1"/>
  <c r="G222" i="1" s="1"/>
  <c r="I222" i="1"/>
  <c r="P222" i="1" s="1"/>
  <c r="J222" i="1"/>
  <c r="K222" i="1"/>
  <c r="D223" i="1"/>
  <c r="G223" i="1" s="1"/>
  <c r="I223" i="1"/>
  <c r="J223" i="1"/>
  <c r="K223" i="1"/>
  <c r="L223" i="1" s="1"/>
  <c r="P223" i="1"/>
  <c r="D224" i="1"/>
  <c r="G224" i="1" s="1"/>
  <c r="I224" i="1"/>
  <c r="J224" i="1"/>
  <c r="M224" i="1" s="1"/>
  <c r="K224" i="1"/>
  <c r="P224" i="1"/>
  <c r="D225" i="1"/>
  <c r="G225" i="1" s="1"/>
  <c r="I225" i="1"/>
  <c r="P225" i="1" s="1"/>
  <c r="J225" i="1"/>
  <c r="K225" i="1"/>
  <c r="D226" i="1"/>
  <c r="G226" i="1" s="1"/>
  <c r="I226" i="1"/>
  <c r="P226" i="1" s="1"/>
  <c r="J226" i="1"/>
  <c r="K226" i="1"/>
  <c r="D227" i="1"/>
  <c r="G227" i="1" s="1"/>
  <c r="I227" i="1"/>
  <c r="P227" i="1" s="1"/>
  <c r="J227" i="1"/>
  <c r="M227" i="1" s="1"/>
  <c r="N227" i="1" s="1"/>
  <c r="O227" i="1" s="1"/>
  <c r="K227" i="1"/>
  <c r="L227" i="1" s="1"/>
  <c r="D228" i="1"/>
  <c r="G228" i="1" s="1"/>
  <c r="I228" i="1"/>
  <c r="J228" i="1"/>
  <c r="K228" i="1"/>
  <c r="P228" i="1"/>
  <c r="D229" i="1"/>
  <c r="G229" i="1" s="1"/>
  <c r="I229" i="1"/>
  <c r="J229" i="1"/>
  <c r="M229" i="1" s="1"/>
  <c r="K229" i="1"/>
  <c r="P229" i="1"/>
  <c r="D230" i="1"/>
  <c r="G230" i="1" s="1"/>
  <c r="I230" i="1"/>
  <c r="P230" i="1" s="1"/>
  <c r="J230" i="1"/>
  <c r="K230" i="1"/>
  <c r="L230" i="1" s="1"/>
  <c r="M230" i="1"/>
  <c r="D231" i="1"/>
  <c r="G231" i="1" s="1"/>
  <c r="I231" i="1"/>
  <c r="J231" i="1"/>
  <c r="K231" i="1"/>
  <c r="P231" i="1"/>
  <c r="D232" i="1"/>
  <c r="G232" i="1" s="1"/>
  <c r="I232" i="1"/>
  <c r="P232" i="1" s="1"/>
  <c r="J232" i="1"/>
  <c r="K232" i="1"/>
  <c r="D233" i="1"/>
  <c r="G233" i="1" s="1"/>
  <c r="I233" i="1"/>
  <c r="P233" i="1" s="1"/>
  <c r="J233" i="1"/>
  <c r="M233" i="1" s="1"/>
  <c r="K233" i="1"/>
  <c r="D234" i="1"/>
  <c r="G234" i="1" s="1"/>
  <c r="I234" i="1"/>
  <c r="J234" i="1"/>
  <c r="K234" i="1"/>
  <c r="P234" i="1"/>
  <c r="D235" i="1"/>
  <c r="G235" i="1" s="1"/>
  <c r="I235" i="1"/>
  <c r="P235" i="1" s="1"/>
  <c r="J235" i="1"/>
  <c r="K235" i="1"/>
  <c r="L235" i="1" s="1"/>
  <c r="D236" i="1"/>
  <c r="G236" i="1" s="1"/>
  <c r="I236" i="1"/>
  <c r="J236" i="1"/>
  <c r="M236" i="1" s="1"/>
  <c r="K236" i="1"/>
  <c r="L236" i="1" s="1"/>
  <c r="P236" i="1"/>
  <c r="D237" i="1"/>
  <c r="G237" i="1" s="1"/>
  <c r="I237" i="1"/>
  <c r="P237" i="1" s="1"/>
  <c r="J237" i="1"/>
  <c r="K237" i="1"/>
  <c r="D238" i="1"/>
  <c r="G238" i="1" s="1"/>
  <c r="I238" i="1"/>
  <c r="P238" i="1" s="1"/>
  <c r="J238" i="1"/>
  <c r="K238" i="1"/>
  <c r="L238" i="1" s="1"/>
  <c r="D239" i="1"/>
  <c r="G239" i="1" s="1"/>
  <c r="I239" i="1"/>
  <c r="P239" i="1" s="1"/>
  <c r="J239" i="1"/>
  <c r="K239" i="1"/>
  <c r="L239" i="1" s="1"/>
  <c r="D240" i="1"/>
  <c r="G240" i="1" s="1"/>
  <c r="I240" i="1"/>
  <c r="P240" i="1" s="1"/>
  <c r="J240" i="1"/>
  <c r="K240" i="1"/>
  <c r="D241" i="1"/>
  <c r="G241" i="1" s="1"/>
  <c r="I241" i="1"/>
  <c r="P241" i="1" s="1"/>
  <c r="J241" i="1"/>
  <c r="K241" i="1"/>
  <c r="L241" i="1" s="1"/>
  <c r="M241" i="1"/>
  <c r="D242" i="1"/>
  <c r="G242" i="1" s="1"/>
  <c r="I242" i="1"/>
  <c r="J242" i="1"/>
  <c r="M242" i="1" s="1"/>
  <c r="K242" i="1"/>
  <c r="P242" i="1"/>
  <c r="D243" i="1"/>
  <c r="G243" i="1" s="1"/>
  <c r="I243" i="1"/>
  <c r="P243" i="1" s="1"/>
  <c r="J243" i="1"/>
  <c r="K243" i="1"/>
  <c r="D244" i="1"/>
  <c r="G244" i="1" s="1"/>
  <c r="I244" i="1"/>
  <c r="P244" i="1" s="1"/>
  <c r="J244" i="1"/>
  <c r="K244" i="1"/>
  <c r="D245" i="1"/>
  <c r="G245" i="1" s="1"/>
  <c r="I245" i="1"/>
  <c r="P245" i="1" s="1"/>
  <c r="J245" i="1"/>
  <c r="M245" i="1" s="1"/>
  <c r="N245" i="1" s="1"/>
  <c r="O245" i="1" s="1"/>
  <c r="K245" i="1"/>
  <c r="L245" i="1"/>
  <c r="D246" i="1"/>
  <c r="G246" i="1" s="1"/>
  <c r="I246" i="1"/>
  <c r="P246" i="1" s="1"/>
  <c r="J246" i="1"/>
  <c r="K246" i="1"/>
  <c r="D247" i="1"/>
  <c r="G247" i="1" s="1"/>
  <c r="I247" i="1"/>
  <c r="P247" i="1" s="1"/>
  <c r="J247" i="1"/>
  <c r="M247" i="1" s="1"/>
  <c r="K247" i="1"/>
  <c r="D248" i="1"/>
  <c r="G248" i="1" s="1"/>
  <c r="I248" i="1"/>
  <c r="J248" i="1"/>
  <c r="M248" i="1" s="1"/>
  <c r="N248" i="1" s="1"/>
  <c r="O248" i="1" s="1"/>
  <c r="K248" i="1"/>
  <c r="L248" i="1" s="1"/>
  <c r="P248" i="1"/>
  <c r="D249" i="1"/>
  <c r="G249" i="1" s="1"/>
  <c r="I249" i="1"/>
  <c r="P249" i="1" s="1"/>
  <c r="J249" i="1"/>
  <c r="K249" i="1"/>
  <c r="D250" i="1"/>
  <c r="G250" i="1" s="1"/>
  <c r="I250" i="1"/>
  <c r="P250" i="1" s="1"/>
  <c r="J250" i="1"/>
  <c r="K250" i="1"/>
  <c r="D251" i="1"/>
  <c r="G251" i="1" s="1"/>
  <c r="I251" i="1"/>
  <c r="P251" i="1" s="1"/>
  <c r="J251" i="1"/>
  <c r="M251" i="1" s="1"/>
  <c r="K251" i="1"/>
  <c r="D252" i="1"/>
  <c r="G252" i="1" s="1"/>
  <c r="I252" i="1"/>
  <c r="J252" i="1"/>
  <c r="K252" i="1"/>
  <c r="P252" i="1"/>
  <c r="D253" i="1"/>
  <c r="G253" i="1" s="1"/>
  <c r="I253" i="1"/>
  <c r="P253" i="1" s="1"/>
  <c r="J253" i="1"/>
  <c r="K253" i="1"/>
  <c r="L253" i="1" s="1"/>
  <c r="D254" i="1"/>
  <c r="G254" i="1" s="1"/>
  <c r="I254" i="1"/>
  <c r="J254" i="1"/>
  <c r="M254" i="1" s="1"/>
  <c r="K254" i="1"/>
  <c r="L254" i="1" s="1"/>
  <c r="P254" i="1"/>
  <c r="D255" i="1"/>
  <c r="G255" i="1" s="1"/>
  <c r="I255" i="1"/>
  <c r="J255" i="1"/>
  <c r="K255" i="1"/>
  <c r="P255" i="1"/>
  <c r="D256" i="1"/>
  <c r="G256" i="1" s="1"/>
  <c r="I256" i="1"/>
  <c r="P256" i="1" s="1"/>
  <c r="J256" i="1"/>
  <c r="M256" i="1" s="1"/>
  <c r="K256" i="1"/>
  <c r="D257" i="1"/>
  <c r="G257" i="1" s="1"/>
  <c r="I257" i="1"/>
  <c r="P257" i="1" s="1"/>
  <c r="J257" i="1"/>
  <c r="K257" i="1"/>
  <c r="L257" i="1" s="1"/>
  <c r="D258" i="1"/>
  <c r="G258" i="1" s="1"/>
  <c r="I258" i="1"/>
  <c r="J258" i="1"/>
  <c r="M258" i="1" s="1"/>
  <c r="K258" i="1"/>
  <c r="P258" i="1"/>
  <c r="D259" i="1"/>
  <c r="G259" i="1" s="1"/>
  <c r="I259" i="1"/>
  <c r="J259" i="1"/>
  <c r="K259" i="1"/>
  <c r="L259" i="1" s="1"/>
  <c r="P259" i="1"/>
  <c r="D260" i="1"/>
  <c r="G260" i="1" s="1"/>
  <c r="I260" i="1"/>
  <c r="J260" i="1"/>
  <c r="M260" i="1" s="1"/>
  <c r="K260" i="1"/>
  <c r="P260" i="1"/>
  <c r="D261" i="1"/>
  <c r="G261" i="1" s="1"/>
  <c r="I261" i="1"/>
  <c r="P261" i="1" s="1"/>
  <c r="J261" i="1"/>
  <c r="K261" i="1"/>
  <c r="D262" i="1"/>
  <c r="G262" i="1" s="1"/>
  <c r="I262" i="1"/>
  <c r="P262" i="1" s="1"/>
  <c r="J262" i="1"/>
  <c r="K262" i="1"/>
  <c r="L262" i="1" s="1"/>
  <c r="D263" i="1"/>
  <c r="G263" i="1" s="1"/>
  <c r="I263" i="1"/>
  <c r="P263" i="1" s="1"/>
  <c r="J263" i="1"/>
  <c r="K263" i="1"/>
  <c r="L263" i="1" s="1"/>
  <c r="D264" i="1"/>
  <c r="G264" i="1" s="1"/>
  <c r="I264" i="1"/>
  <c r="P264" i="1" s="1"/>
  <c r="J264" i="1"/>
  <c r="K264" i="1"/>
  <c r="L264" i="1" s="1"/>
  <c r="D265" i="1"/>
  <c r="G265" i="1" s="1"/>
  <c r="I265" i="1"/>
  <c r="P265" i="1" s="1"/>
  <c r="J265" i="1"/>
  <c r="K265" i="1"/>
  <c r="D266" i="1"/>
  <c r="G266" i="1" s="1"/>
  <c r="I266" i="1"/>
  <c r="P266" i="1" s="1"/>
  <c r="J266" i="1"/>
  <c r="M266" i="1" s="1"/>
  <c r="N266" i="1" s="1"/>
  <c r="O266" i="1" s="1"/>
  <c r="K266" i="1"/>
  <c r="L266" i="1" s="1"/>
  <c r="D267" i="1"/>
  <c r="G267" i="1" s="1"/>
  <c r="I267" i="1"/>
  <c r="P267" i="1" s="1"/>
  <c r="J267" i="1"/>
  <c r="K267" i="1"/>
  <c r="D268" i="1"/>
  <c r="G268" i="1" s="1"/>
  <c r="I268" i="1"/>
  <c r="P268" i="1" s="1"/>
  <c r="J268" i="1"/>
  <c r="K268" i="1"/>
  <c r="D269" i="1"/>
  <c r="G269" i="1" s="1"/>
  <c r="I269" i="1"/>
  <c r="P269" i="1" s="1"/>
  <c r="J269" i="1"/>
  <c r="K269" i="1"/>
  <c r="L269" i="1" s="1"/>
  <c r="D270" i="1"/>
  <c r="G270" i="1" s="1"/>
  <c r="I270" i="1"/>
  <c r="P270" i="1" s="1"/>
  <c r="J270" i="1"/>
  <c r="M270" i="1" s="1"/>
  <c r="K270" i="1"/>
  <c r="D271" i="1"/>
  <c r="G271" i="1" s="1"/>
  <c r="I271" i="1"/>
  <c r="J271" i="1"/>
  <c r="L271" i="1" s="1"/>
  <c r="K271" i="1"/>
  <c r="P271" i="1"/>
  <c r="D272" i="1"/>
  <c r="G272" i="1" s="1"/>
  <c r="I272" i="1"/>
  <c r="J272" i="1"/>
  <c r="K272" i="1"/>
  <c r="L272" i="1" s="1"/>
  <c r="P272" i="1"/>
  <c r="D273" i="1"/>
  <c r="G273" i="1" s="1"/>
  <c r="I273" i="1"/>
  <c r="J273" i="1"/>
  <c r="M273" i="1" s="1"/>
  <c r="K273" i="1"/>
  <c r="P273" i="1"/>
  <c r="D274" i="1"/>
  <c r="G274" i="1" s="1"/>
  <c r="I274" i="1"/>
  <c r="P274" i="1" s="1"/>
  <c r="J274" i="1"/>
  <c r="K274" i="1"/>
  <c r="D275" i="1"/>
  <c r="G275" i="1" s="1"/>
  <c r="I275" i="1"/>
  <c r="J275" i="1"/>
  <c r="M275" i="1" s="1"/>
  <c r="N275" i="1" s="1"/>
  <c r="O275" i="1" s="1"/>
  <c r="K275" i="1"/>
  <c r="L275" i="1"/>
  <c r="P275" i="1"/>
  <c r="D276" i="1"/>
  <c r="G276" i="1" s="1"/>
  <c r="I276" i="1"/>
  <c r="P276" i="1" s="1"/>
  <c r="J276" i="1"/>
  <c r="M276" i="1" s="1"/>
  <c r="K276" i="1"/>
  <c r="D277" i="1"/>
  <c r="G277" i="1" s="1"/>
  <c r="I277" i="1"/>
  <c r="J277" i="1"/>
  <c r="M277" i="1" s="1"/>
  <c r="K277" i="1"/>
  <c r="L277" i="1"/>
  <c r="P277" i="1"/>
  <c r="D278" i="1"/>
  <c r="G278" i="1" s="1"/>
  <c r="I278" i="1"/>
  <c r="P278" i="1" s="1"/>
  <c r="J278" i="1"/>
  <c r="K278" i="1"/>
  <c r="M278" i="1"/>
  <c r="D279" i="1"/>
  <c r="G279" i="1" s="1"/>
  <c r="I279" i="1"/>
  <c r="P279" i="1" s="1"/>
  <c r="J279" i="1"/>
  <c r="K279" i="1"/>
  <c r="L279" i="1" s="1"/>
  <c r="D280" i="1"/>
  <c r="G280" i="1" s="1"/>
  <c r="I280" i="1"/>
  <c r="P280" i="1" s="1"/>
  <c r="J280" i="1"/>
  <c r="K280" i="1"/>
  <c r="D281" i="1"/>
  <c r="G281" i="1" s="1"/>
  <c r="I281" i="1"/>
  <c r="P281" i="1" s="1"/>
  <c r="J281" i="1"/>
  <c r="K281" i="1"/>
  <c r="L281" i="1" s="1"/>
  <c r="D282" i="1"/>
  <c r="G282" i="1" s="1"/>
  <c r="I282" i="1"/>
  <c r="P282" i="1" s="1"/>
  <c r="J282" i="1"/>
  <c r="K282" i="1"/>
  <c r="L282" i="1" s="1"/>
  <c r="D283" i="1"/>
  <c r="G283" i="1" s="1"/>
  <c r="I283" i="1"/>
  <c r="P283" i="1" s="1"/>
  <c r="J283" i="1"/>
  <c r="K283" i="1"/>
  <c r="M283" i="1" s="1"/>
  <c r="D284" i="1"/>
  <c r="G284" i="1" s="1"/>
  <c r="I284" i="1"/>
  <c r="J284" i="1"/>
  <c r="K284" i="1"/>
  <c r="P284" i="1"/>
  <c r="D285" i="1"/>
  <c r="G285" i="1" s="1"/>
  <c r="I285" i="1"/>
  <c r="P285" i="1" s="1"/>
  <c r="J285" i="1"/>
  <c r="L285" i="1" s="1"/>
  <c r="K285" i="1"/>
  <c r="M285" i="1"/>
  <c r="D286" i="1"/>
  <c r="G286" i="1" s="1"/>
  <c r="I286" i="1"/>
  <c r="P286" i="1" s="1"/>
  <c r="J286" i="1"/>
  <c r="K286" i="1"/>
  <c r="L286" i="1" s="1"/>
  <c r="D287" i="1"/>
  <c r="G287" i="1" s="1"/>
  <c r="I287" i="1"/>
  <c r="P287" i="1" s="1"/>
  <c r="J287" i="1"/>
  <c r="K287" i="1"/>
  <c r="D288" i="1"/>
  <c r="G288" i="1" s="1"/>
  <c r="I288" i="1"/>
  <c r="P288" i="1" s="1"/>
  <c r="J288" i="1"/>
  <c r="M288" i="1" s="1"/>
  <c r="K288" i="1"/>
  <c r="D289" i="1"/>
  <c r="G289" i="1" s="1"/>
  <c r="I289" i="1"/>
  <c r="P289" i="1" s="1"/>
  <c r="J289" i="1"/>
  <c r="K289" i="1"/>
  <c r="M289" i="1" s="1"/>
  <c r="L289" i="1"/>
  <c r="D290" i="1"/>
  <c r="G290" i="1" s="1"/>
  <c r="I290" i="1"/>
  <c r="P290" i="1" s="1"/>
  <c r="J290" i="1"/>
  <c r="M290" i="1" s="1"/>
  <c r="K290" i="1"/>
  <c r="D291" i="1"/>
  <c r="G291" i="1" s="1"/>
  <c r="I291" i="1"/>
  <c r="P291" i="1" s="1"/>
  <c r="J291" i="1"/>
  <c r="K291" i="1"/>
  <c r="D292" i="1"/>
  <c r="G292" i="1" s="1"/>
  <c r="I292" i="1"/>
  <c r="P292" i="1" s="1"/>
  <c r="J292" i="1"/>
  <c r="K292" i="1"/>
  <c r="D293" i="1"/>
  <c r="G293" i="1" s="1"/>
  <c r="I293" i="1"/>
  <c r="P293" i="1" s="1"/>
  <c r="J293" i="1"/>
  <c r="M293" i="1" s="1"/>
  <c r="K293" i="1"/>
  <c r="L293" i="1"/>
  <c r="D294" i="1"/>
  <c r="G294" i="1" s="1"/>
  <c r="I294" i="1"/>
  <c r="P294" i="1" s="1"/>
  <c r="J294" i="1"/>
  <c r="L294" i="1" s="1"/>
  <c r="K294" i="1"/>
  <c r="M294" i="1"/>
  <c r="D295" i="1"/>
  <c r="G295" i="1" s="1"/>
  <c r="I295" i="1"/>
  <c r="P295" i="1" s="1"/>
  <c r="J295" i="1"/>
  <c r="K295" i="1"/>
  <c r="L295" i="1" s="1"/>
  <c r="M295" i="1"/>
  <c r="D296" i="1"/>
  <c r="G296" i="1" s="1"/>
  <c r="I296" i="1"/>
  <c r="P296" i="1" s="1"/>
  <c r="J296" i="1"/>
  <c r="K296" i="1"/>
  <c r="D297" i="1"/>
  <c r="G297" i="1" s="1"/>
  <c r="I297" i="1"/>
  <c r="J297" i="1"/>
  <c r="M297" i="1" s="1"/>
  <c r="K297" i="1"/>
  <c r="P297" i="1"/>
  <c r="D298" i="1"/>
  <c r="G298" i="1" s="1"/>
  <c r="I298" i="1"/>
  <c r="P298" i="1" s="1"/>
  <c r="J298" i="1"/>
  <c r="M298" i="1" s="1"/>
  <c r="K298" i="1"/>
  <c r="L298" i="1"/>
  <c r="D299" i="1"/>
  <c r="G299" i="1" s="1"/>
  <c r="I299" i="1"/>
  <c r="P299" i="1" s="1"/>
  <c r="J299" i="1"/>
  <c r="M299" i="1" s="1"/>
  <c r="K299" i="1"/>
  <c r="D300" i="1"/>
  <c r="G300" i="1" s="1"/>
  <c r="I300" i="1"/>
  <c r="P300" i="1" s="1"/>
  <c r="J300" i="1"/>
  <c r="K300" i="1"/>
  <c r="L300" i="1" s="1"/>
  <c r="M300" i="1"/>
  <c r="D301" i="1"/>
  <c r="G301" i="1" s="1"/>
  <c r="I301" i="1"/>
  <c r="P301" i="1" s="1"/>
  <c r="J301" i="1"/>
  <c r="K301" i="1"/>
  <c r="M301" i="1" s="1"/>
  <c r="D302" i="1"/>
  <c r="G302" i="1" s="1"/>
  <c r="I302" i="1"/>
  <c r="J302" i="1"/>
  <c r="K302" i="1"/>
  <c r="P302" i="1"/>
  <c r="D303" i="1"/>
  <c r="G303" i="1" s="1"/>
  <c r="I303" i="1"/>
  <c r="J303" i="1"/>
  <c r="L303" i="1" s="1"/>
  <c r="K303" i="1"/>
  <c r="P303" i="1"/>
  <c r="D304" i="1"/>
  <c r="G304" i="1" s="1"/>
  <c r="I304" i="1"/>
  <c r="P304" i="1" s="1"/>
  <c r="J304" i="1"/>
  <c r="K304" i="1"/>
  <c r="L304" i="1" s="1"/>
  <c r="D305" i="1"/>
  <c r="G305" i="1" s="1"/>
  <c r="I305" i="1"/>
  <c r="P305" i="1" s="1"/>
  <c r="J305" i="1"/>
  <c r="K305" i="1"/>
  <c r="D306" i="1"/>
  <c r="G306" i="1" s="1"/>
  <c r="I306" i="1"/>
  <c r="P306" i="1" s="1"/>
  <c r="J306" i="1"/>
  <c r="K306" i="1"/>
  <c r="L306" i="1" s="1"/>
  <c r="D307" i="1"/>
  <c r="G307" i="1" s="1"/>
  <c r="I307" i="1"/>
  <c r="P307" i="1" s="1"/>
  <c r="J307" i="1"/>
  <c r="K307" i="1"/>
  <c r="M307" i="1" s="1"/>
  <c r="L307" i="1"/>
  <c r="D308" i="1"/>
  <c r="G308" i="1" s="1"/>
  <c r="I308" i="1"/>
  <c r="J308" i="1"/>
  <c r="M308" i="1" s="1"/>
  <c r="K308" i="1"/>
  <c r="P308" i="1"/>
  <c r="D309" i="1"/>
  <c r="G309" i="1" s="1"/>
  <c r="I309" i="1"/>
  <c r="J309" i="1"/>
  <c r="K309" i="1"/>
  <c r="P309" i="1"/>
  <c r="D310" i="1"/>
  <c r="G310" i="1" s="1"/>
  <c r="I310" i="1"/>
  <c r="P310" i="1" s="1"/>
  <c r="J310" i="1"/>
  <c r="K310" i="1"/>
  <c r="M310" i="1" s="1"/>
  <c r="D311" i="1"/>
  <c r="G311" i="1" s="1"/>
  <c r="I311" i="1"/>
  <c r="J311" i="1"/>
  <c r="K311" i="1"/>
  <c r="P311" i="1"/>
  <c r="D312" i="1"/>
  <c r="G312" i="1" s="1"/>
  <c r="I312" i="1"/>
  <c r="P312" i="1" s="1"/>
  <c r="J312" i="1"/>
  <c r="M312" i="1" s="1"/>
  <c r="K312" i="1"/>
  <c r="D313" i="1"/>
  <c r="G313" i="1" s="1"/>
  <c r="I313" i="1"/>
  <c r="P313" i="1" s="1"/>
  <c r="J313" i="1"/>
  <c r="K313" i="1"/>
  <c r="D314" i="1"/>
  <c r="G314" i="1" s="1"/>
  <c r="I314" i="1"/>
  <c r="P314" i="1" s="1"/>
  <c r="J314" i="1"/>
  <c r="K314" i="1"/>
  <c r="L314" i="1" s="1"/>
  <c r="D315" i="1"/>
  <c r="G315" i="1" s="1"/>
  <c r="I315" i="1"/>
  <c r="J315" i="1"/>
  <c r="M315" i="1" s="1"/>
  <c r="K315" i="1"/>
  <c r="P315" i="1"/>
  <c r="D316" i="1"/>
  <c r="G316" i="1" s="1"/>
  <c r="I316" i="1"/>
  <c r="J316" i="1"/>
  <c r="K316" i="1"/>
  <c r="P316" i="1"/>
  <c r="D317" i="1"/>
  <c r="G317" i="1" s="1"/>
  <c r="I317" i="1"/>
  <c r="P317" i="1" s="1"/>
  <c r="J317" i="1"/>
  <c r="M317" i="1" s="1"/>
  <c r="K317" i="1"/>
  <c r="D318" i="1"/>
  <c r="G318" i="1" s="1"/>
  <c r="I318" i="1"/>
  <c r="P318" i="1" s="1"/>
  <c r="J318" i="1"/>
  <c r="K318" i="1"/>
  <c r="D319" i="1"/>
  <c r="G319" i="1" s="1"/>
  <c r="I319" i="1"/>
  <c r="J319" i="1"/>
  <c r="M319" i="1" s="1"/>
  <c r="K319" i="1"/>
  <c r="P319" i="1"/>
  <c r="D320" i="1"/>
  <c r="G320" i="1" s="1"/>
  <c r="I320" i="1"/>
  <c r="P320" i="1" s="1"/>
  <c r="J320" i="1"/>
  <c r="M320" i="1" s="1"/>
  <c r="K320" i="1"/>
  <c r="D321" i="1"/>
  <c r="G321" i="1" s="1"/>
  <c r="I321" i="1"/>
  <c r="P321" i="1" s="1"/>
  <c r="J321" i="1"/>
  <c r="K321" i="1"/>
  <c r="D322" i="1"/>
  <c r="G322" i="1" s="1"/>
  <c r="I322" i="1"/>
  <c r="P322" i="1" s="1"/>
  <c r="J322" i="1"/>
  <c r="K322" i="1"/>
  <c r="L322" i="1" s="1"/>
  <c r="D323" i="1"/>
  <c r="G323" i="1" s="1"/>
  <c r="I323" i="1"/>
  <c r="P323" i="1" s="1"/>
  <c r="J323" i="1"/>
  <c r="M323" i="1" s="1"/>
  <c r="K323" i="1"/>
  <c r="D324" i="1"/>
  <c r="G324" i="1" s="1"/>
  <c r="I324" i="1"/>
  <c r="P324" i="1" s="1"/>
  <c r="J324" i="1"/>
  <c r="K324" i="1"/>
  <c r="L324" i="1" s="1"/>
  <c r="D325" i="1"/>
  <c r="G325" i="1" s="1"/>
  <c r="I325" i="1"/>
  <c r="J325" i="1"/>
  <c r="K325" i="1"/>
  <c r="P325" i="1"/>
  <c r="D326" i="1"/>
  <c r="G326" i="1" s="1"/>
  <c r="I326" i="1"/>
  <c r="P326" i="1" s="1"/>
  <c r="J326" i="1"/>
  <c r="L326" i="1" s="1"/>
  <c r="K326" i="1"/>
  <c r="D327" i="1"/>
  <c r="G327" i="1" s="1"/>
  <c r="I327" i="1"/>
  <c r="P327" i="1" s="1"/>
  <c r="J327" i="1"/>
  <c r="K327" i="1"/>
  <c r="D328" i="1"/>
  <c r="G328" i="1" s="1"/>
  <c r="I328" i="1"/>
  <c r="P328" i="1" s="1"/>
  <c r="J328" i="1"/>
  <c r="K328" i="1"/>
  <c r="L328" i="1" s="1"/>
  <c r="D329" i="1"/>
  <c r="G329" i="1" s="1"/>
  <c r="I329" i="1"/>
  <c r="P329" i="1" s="1"/>
  <c r="J329" i="1"/>
  <c r="K329" i="1"/>
  <c r="D330" i="1"/>
  <c r="G330" i="1" s="1"/>
  <c r="I330" i="1"/>
  <c r="P330" i="1" s="1"/>
  <c r="J330" i="1"/>
  <c r="K330" i="1"/>
  <c r="L330" i="1" s="1"/>
  <c r="D331" i="1"/>
  <c r="G331" i="1" s="1"/>
  <c r="I331" i="1"/>
  <c r="J331" i="1"/>
  <c r="K331" i="1"/>
  <c r="P331" i="1"/>
  <c r="D332" i="1"/>
  <c r="G332" i="1" s="1"/>
  <c r="I332" i="1"/>
  <c r="J332" i="1"/>
  <c r="M332" i="1" s="1"/>
  <c r="K332" i="1"/>
  <c r="P332" i="1"/>
  <c r="D333" i="1"/>
  <c r="G333" i="1" s="1"/>
  <c r="I333" i="1"/>
  <c r="J333" i="1"/>
  <c r="K333" i="1"/>
  <c r="P333" i="1"/>
  <c r="D334" i="1"/>
  <c r="G334" i="1" s="1"/>
  <c r="I334" i="1"/>
  <c r="P334" i="1" s="1"/>
  <c r="J334" i="1"/>
  <c r="M334" i="1" s="1"/>
  <c r="K334" i="1"/>
  <c r="D335" i="1"/>
  <c r="G335" i="1" s="1"/>
  <c r="I335" i="1"/>
  <c r="P335" i="1" s="1"/>
  <c r="J335" i="1"/>
  <c r="K335" i="1"/>
  <c r="L335" i="1"/>
  <c r="D336" i="1"/>
  <c r="G336" i="1" s="1"/>
  <c r="I336" i="1"/>
  <c r="P336" i="1" s="1"/>
  <c r="J336" i="1"/>
  <c r="M336" i="1" s="1"/>
  <c r="K336" i="1"/>
  <c r="L336" i="1" s="1"/>
  <c r="D337" i="1"/>
  <c r="G337" i="1" s="1"/>
  <c r="I337" i="1"/>
  <c r="J337" i="1"/>
  <c r="K337" i="1"/>
  <c r="L337" i="1" s="1"/>
  <c r="M337" i="1"/>
  <c r="P337" i="1"/>
  <c r="D338" i="1"/>
  <c r="G338" i="1" s="1"/>
  <c r="I338" i="1"/>
  <c r="J338" i="1"/>
  <c r="M338" i="1" s="1"/>
  <c r="K338" i="1"/>
  <c r="P338" i="1"/>
  <c r="D339" i="1"/>
  <c r="G339" i="1" s="1"/>
  <c r="I339" i="1"/>
  <c r="J339" i="1"/>
  <c r="K339" i="1"/>
  <c r="P339" i="1"/>
  <c r="D340" i="1"/>
  <c r="G340" i="1" s="1"/>
  <c r="I340" i="1"/>
  <c r="P340" i="1" s="1"/>
  <c r="J340" i="1"/>
  <c r="M340" i="1" s="1"/>
  <c r="K340" i="1"/>
  <c r="D341" i="1"/>
  <c r="G341" i="1" s="1"/>
  <c r="I341" i="1"/>
  <c r="P341" i="1" s="1"/>
  <c r="J341" i="1"/>
  <c r="K341" i="1"/>
  <c r="L341" i="1"/>
  <c r="D342" i="1"/>
  <c r="G342" i="1" s="1"/>
  <c r="I342" i="1"/>
  <c r="P342" i="1" s="1"/>
  <c r="J342" i="1"/>
  <c r="M342" i="1" s="1"/>
  <c r="K342" i="1"/>
  <c r="L342" i="1" s="1"/>
  <c r="D343" i="1"/>
  <c r="G343" i="1" s="1"/>
  <c r="I343" i="1"/>
  <c r="J343" i="1"/>
  <c r="K343" i="1"/>
  <c r="L343" i="1" s="1"/>
  <c r="M343" i="1"/>
  <c r="P343" i="1"/>
  <c r="D344" i="1"/>
  <c r="G344" i="1" s="1"/>
  <c r="I344" i="1"/>
  <c r="J344" i="1"/>
  <c r="M344" i="1" s="1"/>
  <c r="K344" i="1"/>
  <c r="P344" i="1"/>
  <c r="D345" i="1"/>
  <c r="G345" i="1" s="1"/>
  <c r="I345" i="1"/>
  <c r="J345" i="1"/>
  <c r="K345" i="1"/>
  <c r="P345" i="1"/>
  <c r="D346" i="1"/>
  <c r="G346" i="1" s="1"/>
  <c r="I346" i="1"/>
  <c r="P346" i="1" s="1"/>
  <c r="J346" i="1"/>
  <c r="M346" i="1" s="1"/>
  <c r="K346" i="1"/>
  <c r="D347" i="1"/>
  <c r="G347" i="1" s="1"/>
  <c r="I347" i="1"/>
  <c r="P347" i="1" s="1"/>
  <c r="J347" i="1"/>
  <c r="K347" i="1"/>
  <c r="L347" i="1"/>
  <c r="D348" i="1"/>
  <c r="G348" i="1" s="1"/>
  <c r="I348" i="1"/>
  <c r="P348" i="1" s="1"/>
  <c r="J348" i="1"/>
  <c r="K348" i="1"/>
  <c r="L348" i="1" s="1"/>
  <c r="D349" i="1"/>
  <c r="G349" i="1" s="1"/>
  <c r="I349" i="1"/>
  <c r="J349" i="1"/>
  <c r="K349" i="1"/>
  <c r="P349" i="1"/>
  <c r="D350" i="1"/>
  <c r="G350" i="1" s="1"/>
  <c r="I350" i="1"/>
  <c r="J350" i="1"/>
  <c r="L350" i="1" s="1"/>
  <c r="K350" i="1"/>
  <c r="P350" i="1"/>
  <c r="D351" i="1"/>
  <c r="G351" i="1" s="1"/>
  <c r="I351" i="1"/>
  <c r="P351" i="1" s="1"/>
  <c r="J351" i="1"/>
  <c r="K351" i="1"/>
  <c r="D352" i="1"/>
  <c r="G352" i="1" s="1"/>
  <c r="I352" i="1"/>
  <c r="P352" i="1" s="1"/>
  <c r="J352" i="1"/>
  <c r="K352" i="1"/>
  <c r="L352" i="1" s="1"/>
  <c r="D353" i="1"/>
  <c r="G353" i="1" s="1"/>
  <c r="I353" i="1"/>
  <c r="P353" i="1" s="1"/>
  <c r="J353" i="1"/>
  <c r="K353" i="1"/>
  <c r="L353" i="1" s="1"/>
  <c r="D354" i="1"/>
  <c r="G354" i="1" s="1"/>
  <c r="I354" i="1"/>
  <c r="P354" i="1" s="1"/>
  <c r="J354" i="1"/>
  <c r="K354" i="1"/>
  <c r="D355" i="1"/>
  <c r="G355" i="1" s="1"/>
  <c r="I355" i="1"/>
  <c r="J355" i="1"/>
  <c r="M355" i="1" s="1"/>
  <c r="N355" i="1" s="1"/>
  <c r="O355" i="1" s="1"/>
  <c r="K355" i="1"/>
  <c r="L355" i="1"/>
  <c r="P355" i="1"/>
  <c r="D356" i="1"/>
  <c r="G356" i="1" s="1"/>
  <c r="I356" i="1"/>
  <c r="J356" i="1"/>
  <c r="K356" i="1"/>
  <c r="P356" i="1"/>
  <c r="D357" i="1"/>
  <c r="G357" i="1" s="1"/>
  <c r="I357" i="1"/>
  <c r="P357" i="1" s="1"/>
  <c r="J357" i="1"/>
  <c r="K357" i="1"/>
  <c r="D358" i="1"/>
  <c r="G358" i="1" s="1"/>
  <c r="I358" i="1"/>
  <c r="P358" i="1" s="1"/>
  <c r="J358" i="1"/>
  <c r="K358" i="1"/>
  <c r="L358" i="1" s="1"/>
  <c r="D359" i="1"/>
  <c r="G359" i="1" s="1"/>
  <c r="I359" i="1"/>
  <c r="P359" i="1" s="1"/>
  <c r="J359" i="1"/>
  <c r="K359" i="1"/>
  <c r="L359" i="1" s="1"/>
  <c r="D360" i="1"/>
  <c r="G360" i="1" s="1"/>
  <c r="I360" i="1"/>
  <c r="P360" i="1" s="1"/>
  <c r="J360" i="1"/>
  <c r="K360" i="1"/>
  <c r="L360" i="1" s="1"/>
  <c r="D361" i="1"/>
  <c r="G361" i="1" s="1"/>
  <c r="I361" i="1"/>
  <c r="J361" i="1"/>
  <c r="L361" i="1" s="1"/>
  <c r="K361" i="1"/>
  <c r="P361" i="1"/>
  <c r="D362" i="1"/>
  <c r="G362" i="1" s="1"/>
  <c r="I362" i="1"/>
  <c r="P362" i="1" s="1"/>
  <c r="J362" i="1"/>
  <c r="L362" i="1" s="1"/>
  <c r="K362" i="1"/>
  <c r="M362" i="1"/>
  <c r="N362" i="1" s="1"/>
  <c r="O362" i="1" s="1"/>
  <c r="D363" i="1"/>
  <c r="G363" i="1" s="1"/>
  <c r="I363" i="1"/>
  <c r="P363" i="1" s="1"/>
  <c r="J363" i="1"/>
  <c r="K363" i="1"/>
  <c r="D364" i="1"/>
  <c r="G364" i="1" s="1"/>
  <c r="I364" i="1"/>
  <c r="P364" i="1" s="1"/>
  <c r="J364" i="1"/>
  <c r="K364" i="1"/>
  <c r="L364" i="1" s="1"/>
  <c r="D365" i="1"/>
  <c r="G365" i="1" s="1"/>
  <c r="I365" i="1"/>
  <c r="P365" i="1" s="1"/>
  <c r="J365" i="1"/>
  <c r="K365" i="1"/>
  <c r="L365" i="1" s="1"/>
  <c r="D366" i="1"/>
  <c r="G366" i="1" s="1"/>
  <c r="I366" i="1"/>
  <c r="P366" i="1" s="1"/>
  <c r="J366" i="1"/>
  <c r="L366" i="1" s="1"/>
  <c r="K366" i="1"/>
  <c r="D367" i="1"/>
  <c r="G367" i="1" s="1"/>
  <c r="I367" i="1"/>
  <c r="P367" i="1" s="1"/>
  <c r="J367" i="1"/>
  <c r="M367" i="1" s="1"/>
  <c r="N367" i="1" s="1"/>
  <c r="O367" i="1" s="1"/>
  <c r="K367" i="1"/>
  <c r="L367" i="1" s="1"/>
  <c r="D368" i="1"/>
  <c r="G368" i="1" s="1"/>
  <c r="I368" i="1"/>
  <c r="J368" i="1"/>
  <c r="K368" i="1"/>
  <c r="P368" i="1"/>
  <c r="D369" i="1"/>
  <c r="G369" i="1" s="1"/>
  <c r="I369" i="1"/>
  <c r="P369" i="1" s="1"/>
  <c r="J369" i="1"/>
  <c r="K369" i="1"/>
  <c r="D370" i="1"/>
  <c r="G370" i="1" s="1"/>
  <c r="I370" i="1"/>
  <c r="P370" i="1" s="1"/>
  <c r="J370" i="1"/>
  <c r="K370" i="1"/>
  <c r="L370" i="1" s="1"/>
  <c r="D371" i="1"/>
  <c r="G371" i="1" s="1"/>
  <c r="I371" i="1"/>
  <c r="P371" i="1" s="1"/>
  <c r="J371" i="1"/>
  <c r="K371" i="1"/>
  <c r="L371" i="1" s="1"/>
  <c r="D372" i="1"/>
  <c r="G372" i="1" s="1"/>
  <c r="I372" i="1"/>
  <c r="P372" i="1" s="1"/>
  <c r="J372" i="1"/>
  <c r="L372" i="1" s="1"/>
  <c r="K372" i="1"/>
  <c r="D373" i="1"/>
  <c r="G373" i="1" s="1"/>
  <c r="I373" i="1"/>
  <c r="P373" i="1" s="1"/>
  <c r="J373" i="1"/>
  <c r="K373" i="1"/>
  <c r="L373" i="1" s="1"/>
  <c r="D374" i="1"/>
  <c r="G374" i="1" s="1"/>
  <c r="I374" i="1"/>
  <c r="P374" i="1" s="1"/>
  <c r="J374" i="1"/>
  <c r="K374" i="1"/>
  <c r="M374" i="1"/>
  <c r="D375" i="1"/>
  <c r="G375" i="1" s="1"/>
  <c r="I375" i="1"/>
  <c r="J375" i="1"/>
  <c r="K375" i="1"/>
  <c r="P375" i="1"/>
  <c r="D376" i="1"/>
  <c r="G376" i="1" s="1"/>
  <c r="I376" i="1"/>
  <c r="P376" i="1" s="1"/>
  <c r="J376" i="1"/>
  <c r="K376" i="1"/>
  <c r="D377" i="1"/>
  <c r="G377" i="1" s="1"/>
  <c r="I377" i="1"/>
  <c r="P377" i="1" s="1"/>
  <c r="J377" i="1"/>
  <c r="K377" i="1"/>
  <c r="L377" i="1"/>
  <c r="D378" i="1"/>
  <c r="G378" i="1" s="1"/>
  <c r="I378" i="1"/>
  <c r="P378" i="1" s="1"/>
  <c r="J378" i="1"/>
  <c r="M378" i="1" s="1"/>
  <c r="N378" i="1" s="1"/>
  <c r="O378" i="1" s="1"/>
  <c r="K378" i="1"/>
  <c r="L378" i="1"/>
  <c r="D379" i="1"/>
  <c r="G379" i="1" s="1"/>
  <c r="I379" i="1"/>
  <c r="J379" i="1"/>
  <c r="M379" i="1" s="1"/>
  <c r="K379" i="1"/>
  <c r="L379" i="1" s="1"/>
  <c r="P379" i="1"/>
  <c r="D380" i="1"/>
  <c r="G380" i="1" s="1"/>
  <c r="I380" i="1"/>
  <c r="J380" i="1"/>
  <c r="M380" i="1" s="1"/>
  <c r="K380" i="1"/>
  <c r="P380" i="1"/>
  <c r="D381" i="1"/>
  <c r="G381" i="1" s="1"/>
  <c r="I381" i="1"/>
  <c r="J381" i="1"/>
  <c r="M381" i="1" s="1"/>
  <c r="K381" i="1"/>
  <c r="P381" i="1"/>
  <c r="D382" i="1"/>
  <c r="G382" i="1" s="1"/>
  <c r="I382" i="1"/>
  <c r="P382" i="1" s="1"/>
  <c r="J382" i="1"/>
  <c r="M382" i="1" s="1"/>
  <c r="K382" i="1"/>
  <c r="L382" i="1"/>
  <c r="D383" i="1"/>
  <c r="G383" i="1" s="1"/>
  <c r="I383" i="1"/>
  <c r="P383" i="1" s="1"/>
  <c r="J383" i="1"/>
  <c r="K383" i="1"/>
  <c r="L383" i="1" s="1"/>
  <c r="D384" i="1"/>
  <c r="G384" i="1" s="1"/>
  <c r="I384" i="1"/>
  <c r="P384" i="1" s="1"/>
  <c r="J384" i="1"/>
  <c r="K384" i="1"/>
  <c r="M384" i="1" s="1"/>
  <c r="D385" i="1"/>
  <c r="G385" i="1" s="1"/>
  <c r="I385" i="1"/>
  <c r="J385" i="1"/>
  <c r="K385" i="1"/>
  <c r="L385" i="1" s="1"/>
  <c r="P385" i="1"/>
  <c r="D386" i="1"/>
  <c r="G386" i="1" s="1"/>
  <c r="I386" i="1"/>
  <c r="P386" i="1" s="1"/>
  <c r="J386" i="1"/>
  <c r="M386" i="1" s="1"/>
  <c r="K386" i="1"/>
  <c r="D387" i="1"/>
  <c r="G387" i="1" s="1"/>
  <c r="I387" i="1"/>
  <c r="J387" i="1"/>
  <c r="M387" i="1" s="1"/>
  <c r="K387" i="1"/>
  <c r="P387" i="1"/>
  <c r="D388" i="1"/>
  <c r="G388" i="1" s="1"/>
  <c r="I388" i="1"/>
  <c r="P388" i="1" s="1"/>
  <c r="J388" i="1"/>
  <c r="K388" i="1"/>
  <c r="D389" i="1"/>
  <c r="G389" i="1" s="1"/>
  <c r="I389" i="1"/>
  <c r="P389" i="1" s="1"/>
  <c r="J389" i="1"/>
  <c r="K389" i="1"/>
  <c r="L389" i="1" s="1"/>
  <c r="D390" i="1"/>
  <c r="G390" i="1" s="1"/>
  <c r="I390" i="1"/>
  <c r="P390" i="1" s="1"/>
  <c r="J390" i="1"/>
  <c r="K390" i="1"/>
  <c r="L390" i="1" s="1"/>
  <c r="D391" i="1"/>
  <c r="G391" i="1" s="1"/>
  <c r="I391" i="1"/>
  <c r="J391" i="1"/>
  <c r="K391" i="1"/>
  <c r="P391" i="1"/>
  <c r="D392" i="1"/>
  <c r="G392" i="1" s="1"/>
  <c r="I392" i="1"/>
  <c r="J392" i="1"/>
  <c r="M392" i="1" s="1"/>
  <c r="K392" i="1"/>
  <c r="D393" i="1"/>
  <c r="G393" i="1" s="1"/>
  <c r="I393" i="1"/>
  <c r="J393" i="1"/>
  <c r="K393" i="1"/>
  <c r="L393" i="1" s="1"/>
  <c r="P393" i="1"/>
  <c r="D394" i="1"/>
  <c r="G394" i="1" s="1"/>
  <c r="I394" i="1"/>
  <c r="P394" i="1" s="1"/>
  <c r="J394" i="1"/>
  <c r="K394" i="1"/>
  <c r="D395" i="1"/>
  <c r="G395" i="1" s="1"/>
  <c r="I395" i="1"/>
  <c r="J395" i="1"/>
  <c r="K395" i="1"/>
  <c r="P395" i="1"/>
  <c r="D396" i="1"/>
  <c r="G396" i="1" s="1"/>
  <c r="I396" i="1"/>
  <c r="J396" i="1"/>
  <c r="M396" i="1" s="1"/>
  <c r="K396" i="1"/>
  <c r="P396" i="1"/>
  <c r="D397" i="1"/>
  <c r="G397" i="1" s="1"/>
  <c r="I397" i="1"/>
  <c r="J397" i="1"/>
  <c r="K397" i="1"/>
  <c r="L397" i="1" s="1"/>
  <c r="P397" i="1"/>
  <c r="D398" i="1"/>
  <c r="G398" i="1" s="1"/>
  <c r="I398" i="1"/>
  <c r="P398" i="1" s="1"/>
  <c r="J398" i="1"/>
  <c r="K398" i="1"/>
  <c r="M398" i="1"/>
  <c r="D399" i="1"/>
  <c r="G399" i="1" s="1"/>
  <c r="I399" i="1"/>
  <c r="J399" i="1"/>
  <c r="K399" i="1"/>
  <c r="L399" i="1" s="1"/>
  <c r="P399" i="1"/>
  <c r="D400" i="1"/>
  <c r="G400" i="1" s="1"/>
  <c r="I400" i="1"/>
  <c r="P400" i="1" s="1"/>
  <c r="J400" i="1"/>
  <c r="L400" i="1" s="1"/>
  <c r="K400" i="1"/>
  <c r="M400" i="1"/>
  <c r="N400" i="1" s="1"/>
  <c r="O400" i="1" s="1"/>
  <c r="D401" i="1"/>
  <c r="G401" i="1" s="1"/>
  <c r="I401" i="1"/>
  <c r="J401" i="1"/>
  <c r="K401" i="1"/>
  <c r="P401" i="1"/>
  <c r="D402" i="1"/>
  <c r="G402" i="1" s="1"/>
  <c r="I402" i="1"/>
  <c r="P402" i="1" s="1"/>
  <c r="J402" i="1"/>
  <c r="M402" i="1" s="1"/>
  <c r="K402" i="1"/>
  <c r="D403" i="1"/>
  <c r="G403" i="1" s="1"/>
  <c r="I403" i="1"/>
  <c r="J403" i="1"/>
  <c r="K403" i="1"/>
  <c r="P403" i="1"/>
  <c r="D404" i="1"/>
  <c r="G404" i="1" s="1"/>
  <c r="I404" i="1"/>
  <c r="J404" i="1"/>
  <c r="L404" i="1" s="1"/>
  <c r="K404" i="1"/>
  <c r="P404" i="1"/>
  <c r="D405" i="1"/>
  <c r="G405" i="1" s="1"/>
  <c r="I405" i="1"/>
  <c r="P405" i="1" s="1"/>
  <c r="J405" i="1"/>
  <c r="M405" i="1" s="1"/>
  <c r="K405" i="1"/>
  <c r="D406" i="1"/>
  <c r="G406" i="1" s="1"/>
  <c r="I406" i="1"/>
  <c r="P406" i="1" s="1"/>
  <c r="J406" i="1"/>
  <c r="K406" i="1"/>
  <c r="D407" i="1"/>
  <c r="G407" i="1" s="1"/>
  <c r="I407" i="1"/>
  <c r="J407" i="1"/>
  <c r="M407" i="1" s="1"/>
  <c r="K407" i="1"/>
  <c r="P407" i="1"/>
  <c r="D408" i="1"/>
  <c r="G408" i="1" s="1"/>
  <c r="I408" i="1"/>
  <c r="P408" i="1" s="1"/>
  <c r="J408" i="1"/>
  <c r="K408" i="1"/>
  <c r="D409" i="1"/>
  <c r="G409" i="1" s="1"/>
  <c r="I409" i="1"/>
  <c r="J409" i="1"/>
  <c r="K409" i="1"/>
  <c r="P409" i="1"/>
  <c r="D410" i="1"/>
  <c r="G410" i="1" s="1"/>
  <c r="I410" i="1"/>
  <c r="P410" i="1" s="1"/>
  <c r="J410" i="1"/>
  <c r="K410" i="1"/>
  <c r="D411" i="1"/>
  <c r="G411" i="1" s="1"/>
  <c r="I411" i="1"/>
  <c r="J411" i="1"/>
  <c r="K411" i="1"/>
  <c r="L411" i="1" s="1"/>
  <c r="P411" i="1"/>
  <c r="D412" i="1"/>
  <c r="G412" i="1" s="1"/>
  <c r="I412" i="1"/>
  <c r="P412" i="1" s="1"/>
  <c r="J412" i="1"/>
  <c r="K412" i="1"/>
  <c r="D413" i="1"/>
  <c r="G413" i="1" s="1"/>
  <c r="I413" i="1"/>
  <c r="P413" i="1" s="1"/>
  <c r="J413" i="1"/>
  <c r="M413" i="1" s="1"/>
  <c r="K413" i="1"/>
  <c r="D414" i="1"/>
  <c r="G414" i="1" s="1"/>
  <c r="I414" i="1"/>
  <c r="P414" i="1" s="1"/>
  <c r="J414" i="1"/>
  <c r="K414" i="1"/>
  <c r="D415" i="1"/>
  <c r="G415" i="1" s="1"/>
  <c r="I415" i="1"/>
  <c r="P415" i="1" s="1"/>
  <c r="J415" i="1"/>
  <c r="K415" i="1"/>
  <c r="L415" i="1" s="1"/>
  <c r="D416" i="1"/>
  <c r="G416" i="1" s="1"/>
  <c r="I416" i="1"/>
  <c r="P416" i="1" s="1"/>
  <c r="J416" i="1"/>
  <c r="L416" i="1" s="1"/>
  <c r="K416" i="1"/>
  <c r="D417" i="1"/>
  <c r="G417" i="1" s="1"/>
  <c r="I417" i="1"/>
  <c r="J417" i="1"/>
  <c r="K417" i="1"/>
  <c r="L417" i="1" s="1"/>
  <c r="P417" i="1"/>
  <c r="D418" i="1"/>
  <c r="G418" i="1" s="1"/>
  <c r="I418" i="1"/>
  <c r="P418" i="1" s="1"/>
  <c r="J418" i="1"/>
  <c r="L418" i="1" s="1"/>
  <c r="K418" i="1"/>
  <c r="D419" i="1"/>
  <c r="G419" i="1" s="1"/>
  <c r="I419" i="1"/>
  <c r="P419" i="1" s="1"/>
  <c r="J419" i="1"/>
  <c r="L419" i="1" s="1"/>
  <c r="K419" i="1"/>
  <c r="D420" i="1"/>
  <c r="G420" i="1" s="1"/>
  <c r="I420" i="1"/>
  <c r="J420" i="1"/>
  <c r="M420" i="1" s="1"/>
  <c r="K420" i="1"/>
  <c r="P420" i="1"/>
  <c r="D421" i="1"/>
  <c r="G421" i="1" s="1"/>
  <c r="I421" i="1"/>
  <c r="P421" i="1" s="1"/>
  <c r="J421" i="1"/>
  <c r="K421" i="1"/>
  <c r="M421" i="1"/>
  <c r="D422" i="1"/>
  <c r="G422" i="1" s="1"/>
  <c r="I422" i="1"/>
  <c r="P422" i="1" s="1"/>
  <c r="J422" i="1"/>
  <c r="K422" i="1"/>
  <c r="D423" i="1"/>
  <c r="G423" i="1" s="1"/>
  <c r="I423" i="1"/>
  <c r="P423" i="1" s="1"/>
  <c r="J423" i="1"/>
  <c r="K423" i="1"/>
  <c r="L423" i="1" s="1"/>
  <c r="D424" i="1"/>
  <c r="G424" i="1" s="1"/>
  <c r="I424" i="1"/>
  <c r="P424" i="1" s="1"/>
  <c r="J424" i="1"/>
  <c r="K424" i="1"/>
  <c r="D425" i="1"/>
  <c r="G425" i="1" s="1"/>
  <c r="I425" i="1"/>
  <c r="P425" i="1" s="1"/>
  <c r="J425" i="1"/>
  <c r="K425" i="1"/>
  <c r="L425" i="1"/>
  <c r="D426" i="1"/>
  <c r="G426" i="1" s="1"/>
  <c r="I426" i="1"/>
  <c r="J426" i="1"/>
  <c r="K426" i="1"/>
  <c r="P426" i="1"/>
  <c r="D427" i="1"/>
  <c r="G427" i="1" s="1"/>
  <c r="I427" i="1"/>
  <c r="P427" i="1" s="1"/>
  <c r="J427" i="1"/>
  <c r="K427" i="1"/>
  <c r="M427" i="1" s="1"/>
  <c r="D428" i="1"/>
  <c r="G428" i="1" s="1"/>
  <c r="I428" i="1"/>
  <c r="J428" i="1"/>
  <c r="K428" i="1"/>
  <c r="P428" i="1"/>
  <c r="D429" i="1"/>
  <c r="G429" i="1" s="1"/>
  <c r="I429" i="1"/>
  <c r="J429" i="1"/>
  <c r="K429" i="1"/>
  <c r="L429" i="1" s="1"/>
  <c r="P429" i="1"/>
  <c r="D430" i="1"/>
  <c r="G430" i="1" s="1"/>
  <c r="I430" i="1"/>
  <c r="P430" i="1" s="1"/>
  <c r="J430" i="1"/>
  <c r="K430" i="1"/>
  <c r="D431" i="1"/>
  <c r="G431" i="1" s="1"/>
  <c r="I431" i="1"/>
  <c r="P431" i="1" s="1"/>
  <c r="J431" i="1"/>
  <c r="M431" i="1" s="1"/>
  <c r="K431" i="1"/>
  <c r="D432" i="1"/>
  <c r="G432" i="1" s="1"/>
  <c r="I432" i="1"/>
  <c r="P432" i="1" s="1"/>
  <c r="J432" i="1"/>
  <c r="K432" i="1"/>
  <c r="L432" i="1" s="1"/>
  <c r="M432" i="1"/>
  <c r="D433" i="1"/>
  <c r="G433" i="1" s="1"/>
  <c r="I433" i="1"/>
  <c r="J433" i="1"/>
  <c r="M433" i="1" s="1"/>
  <c r="K433" i="1"/>
  <c r="P433" i="1"/>
  <c r="D434" i="1"/>
  <c r="G434" i="1" s="1"/>
  <c r="I434" i="1"/>
  <c r="P434" i="1" s="1"/>
  <c r="J434" i="1"/>
  <c r="L434" i="1" s="1"/>
  <c r="K434" i="1"/>
  <c r="M434" i="1"/>
  <c r="N434" i="1" s="1"/>
  <c r="O434" i="1" s="1"/>
  <c r="D435" i="1"/>
  <c r="G435" i="1" s="1"/>
  <c r="I435" i="1"/>
  <c r="J435" i="1"/>
  <c r="M435" i="1" s="1"/>
  <c r="K435" i="1"/>
  <c r="P435" i="1"/>
  <c r="D436" i="1"/>
  <c r="G436" i="1" s="1"/>
  <c r="I436" i="1"/>
  <c r="P436" i="1" s="1"/>
  <c r="J436" i="1"/>
  <c r="M436" i="1" s="1"/>
  <c r="K436" i="1"/>
  <c r="L436" i="1"/>
  <c r="D437" i="1"/>
  <c r="G437" i="1" s="1"/>
  <c r="I437" i="1"/>
  <c r="P437" i="1" s="1"/>
  <c r="J437" i="1"/>
  <c r="K437" i="1"/>
  <c r="D438" i="1"/>
  <c r="G438" i="1" s="1"/>
  <c r="I438" i="1"/>
  <c r="P438" i="1" s="1"/>
  <c r="J438" i="1"/>
  <c r="M438" i="1" s="1"/>
  <c r="K438" i="1"/>
  <c r="D439" i="1"/>
  <c r="G439" i="1" s="1"/>
  <c r="I439" i="1"/>
  <c r="P439" i="1" s="1"/>
  <c r="J439" i="1"/>
  <c r="K439" i="1"/>
  <c r="D440" i="1"/>
  <c r="G440" i="1" s="1"/>
  <c r="I440" i="1"/>
  <c r="J440" i="1"/>
  <c r="M440" i="1" s="1"/>
  <c r="K440" i="1"/>
  <c r="P440" i="1"/>
  <c r="D441" i="1"/>
  <c r="G441" i="1" s="1"/>
  <c r="I441" i="1"/>
  <c r="J441" i="1"/>
  <c r="K441" i="1"/>
  <c r="P441" i="1"/>
  <c r="D442" i="1"/>
  <c r="G442" i="1" s="1"/>
  <c r="I442" i="1"/>
  <c r="P442" i="1" s="1"/>
  <c r="J442" i="1"/>
  <c r="K442" i="1"/>
  <c r="L442" i="1"/>
  <c r="M442" i="1"/>
  <c r="D443" i="1"/>
  <c r="G443" i="1" s="1"/>
  <c r="I443" i="1"/>
  <c r="J443" i="1"/>
  <c r="K443" i="1"/>
  <c r="P443" i="1"/>
  <c r="D444" i="1"/>
  <c r="G444" i="1" s="1"/>
  <c r="I444" i="1"/>
  <c r="J444" i="1"/>
  <c r="M444" i="1" s="1"/>
  <c r="K444" i="1"/>
  <c r="P444" i="1"/>
  <c r="D445" i="1"/>
  <c r="G445" i="1" s="1"/>
  <c r="I445" i="1"/>
  <c r="P445" i="1" s="1"/>
  <c r="J445" i="1"/>
  <c r="K445" i="1"/>
  <c r="L445" i="1" s="1"/>
  <c r="D446" i="1"/>
  <c r="G446" i="1" s="1"/>
  <c r="I446" i="1"/>
  <c r="J446" i="1"/>
  <c r="K446" i="1"/>
  <c r="L446" i="1" s="1"/>
  <c r="P446" i="1"/>
  <c r="D447" i="1"/>
  <c r="G447" i="1" s="1"/>
  <c r="I447" i="1"/>
  <c r="P447" i="1" s="1"/>
  <c r="J447" i="1"/>
  <c r="L447" i="1" s="1"/>
  <c r="K447" i="1"/>
  <c r="M447" i="1"/>
  <c r="N447" i="1" s="1"/>
  <c r="O447" i="1" s="1"/>
  <c r="D448" i="1"/>
  <c r="G448" i="1" s="1"/>
  <c r="I448" i="1"/>
  <c r="P448" i="1" s="1"/>
  <c r="J448" i="1"/>
  <c r="K448" i="1"/>
  <c r="D449" i="1"/>
  <c r="G449" i="1" s="1"/>
  <c r="I449" i="1"/>
  <c r="P449" i="1" s="1"/>
  <c r="J449" i="1"/>
  <c r="K449" i="1"/>
  <c r="D450" i="1"/>
  <c r="G450" i="1" s="1"/>
  <c r="I450" i="1"/>
  <c r="J450" i="1"/>
  <c r="K450" i="1"/>
  <c r="P450" i="1"/>
  <c r="D451" i="1"/>
  <c r="G451" i="1" s="1"/>
  <c r="I451" i="1"/>
  <c r="J451" i="1"/>
  <c r="K451" i="1"/>
  <c r="L451" i="1" s="1"/>
  <c r="P451" i="1"/>
  <c r="D452" i="1"/>
  <c r="G452" i="1" s="1"/>
  <c r="I452" i="1"/>
  <c r="P452" i="1" s="1"/>
  <c r="J452" i="1"/>
  <c r="K452" i="1"/>
  <c r="M452" i="1"/>
  <c r="D453" i="1"/>
  <c r="G453" i="1" s="1"/>
  <c r="I453" i="1"/>
  <c r="J453" i="1"/>
  <c r="M453" i="1" s="1"/>
  <c r="K453" i="1"/>
  <c r="L453" i="1" s="1"/>
  <c r="P453" i="1"/>
  <c r="D454" i="1"/>
  <c r="G454" i="1" s="1"/>
  <c r="I454" i="1"/>
  <c r="P454" i="1" s="1"/>
  <c r="J454" i="1"/>
  <c r="L454" i="1" s="1"/>
  <c r="K454" i="1"/>
  <c r="M454" i="1"/>
  <c r="N454" i="1" s="1"/>
  <c r="O454" i="1" s="1"/>
  <c r="D455" i="1"/>
  <c r="G455" i="1" s="1"/>
  <c r="I455" i="1"/>
  <c r="P455" i="1" s="1"/>
  <c r="J455" i="1"/>
  <c r="K455" i="1"/>
  <c r="L455" i="1" s="1"/>
  <c r="D456" i="1"/>
  <c r="G456" i="1" s="1"/>
  <c r="I456" i="1"/>
  <c r="J456" i="1"/>
  <c r="K456" i="1"/>
  <c r="P456" i="1"/>
  <c r="D457" i="1"/>
  <c r="G457" i="1" s="1"/>
  <c r="I457" i="1"/>
  <c r="P457" i="1" s="1"/>
  <c r="J457" i="1"/>
  <c r="K457" i="1"/>
  <c r="D458" i="1"/>
  <c r="G458" i="1" s="1"/>
  <c r="I458" i="1"/>
  <c r="P458" i="1" s="1"/>
  <c r="J458" i="1"/>
  <c r="M458" i="1" s="1"/>
  <c r="K458" i="1"/>
  <c r="D459" i="1"/>
  <c r="G459" i="1" s="1"/>
  <c r="I459" i="1"/>
  <c r="J459" i="1"/>
  <c r="K459" i="1"/>
  <c r="L459" i="1" s="1"/>
  <c r="M459" i="1"/>
  <c r="N459" i="1" s="1"/>
  <c r="O459" i="1" s="1"/>
  <c r="P459" i="1"/>
  <c r="D460" i="1"/>
  <c r="G460" i="1" s="1"/>
  <c r="I460" i="1"/>
  <c r="P460" i="1" s="1"/>
  <c r="J460" i="1"/>
  <c r="K460" i="1"/>
  <c r="D461" i="1"/>
  <c r="G461" i="1" s="1"/>
  <c r="I461" i="1"/>
  <c r="P461" i="1" s="1"/>
  <c r="J461" i="1"/>
  <c r="K461" i="1"/>
  <c r="L461" i="1" s="1"/>
  <c r="D462" i="1"/>
  <c r="G462" i="1" s="1"/>
  <c r="I462" i="1"/>
  <c r="J462" i="1"/>
  <c r="M462" i="1" s="1"/>
  <c r="N462" i="1" s="1"/>
  <c r="O462" i="1" s="1"/>
  <c r="K462" i="1"/>
  <c r="L462" i="1" s="1"/>
  <c r="P462" i="1"/>
  <c r="D463" i="1"/>
  <c r="G463" i="1" s="1"/>
  <c r="I463" i="1"/>
  <c r="P463" i="1" s="1"/>
  <c r="J463" i="1"/>
  <c r="L463" i="1" s="1"/>
  <c r="K463" i="1"/>
  <c r="M463" i="1"/>
  <c r="N463" i="1" s="1"/>
  <c r="O463" i="1" s="1"/>
  <c r="D464" i="1"/>
  <c r="G464" i="1" s="1"/>
  <c r="I464" i="1"/>
  <c r="P464" i="1" s="1"/>
  <c r="J464" i="1"/>
  <c r="K464" i="1"/>
  <c r="L464" i="1" s="1"/>
  <c r="D465" i="1"/>
  <c r="G465" i="1" s="1"/>
  <c r="I465" i="1"/>
  <c r="P465" i="1" s="1"/>
  <c r="J465" i="1"/>
  <c r="K465" i="1"/>
  <c r="M465" i="1" s="1"/>
  <c r="L465" i="1"/>
  <c r="D466" i="1"/>
  <c r="G466" i="1" s="1"/>
  <c r="I466" i="1"/>
  <c r="P466" i="1" s="1"/>
  <c r="J466" i="1"/>
  <c r="K466" i="1"/>
  <c r="D467" i="1"/>
  <c r="G467" i="1" s="1"/>
  <c r="I467" i="1"/>
  <c r="J467" i="1"/>
  <c r="K467" i="1"/>
  <c r="P467" i="1"/>
  <c r="D468" i="1"/>
  <c r="G468" i="1" s="1"/>
  <c r="I468" i="1"/>
  <c r="J468" i="1"/>
  <c r="K468" i="1"/>
  <c r="M468" i="1"/>
  <c r="P468" i="1"/>
  <c r="D469" i="1"/>
  <c r="G469" i="1" s="1"/>
  <c r="I469" i="1"/>
  <c r="P469" i="1" s="1"/>
  <c r="J469" i="1"/>
  <c r="K469" i="1"/>
  <c r="D470" i="1"/>
  <c r="G470" i="1" s="1"/>
  <c r="I470" i="1"/>
  <c r="P470" i="1" s="1"/>
  <c r="J470" i="1"/>
  <c r="K470" i="1"/>
  <c r="L470" i="1" s="1"/>
  <c r="D471" i="1"/>
  <c r="G471" i="1" s="1"/>
  <c r="I471" i="1"/>
  <c r="P471" i="1" s="1"/>
  <c r="J471" i="1"/>
  <c r="M471" i="1" s="1"/>
  <c r="K471" i="1"/>
  <c r="L471" i="1"/>
  <c r="D472" i="1"/>
  <c r="G472" i="1" s="1"/>
  <c r="I472" i="1"/>
  <c r="P472" i="1" s="1"/>
  <c r="J472" i="1"/>
  <c r="K472" i="1"/>
  <c r="D473" i="1"/>
  <c r="G473" i="1" s="1"/>
  <c r="I473" i="1"/>
  <c r="J473" i="1"/>
  <c r="K473" i="1"/>
  <c r="P473" i="1"/>
  <c r="D474" i="1"/>
  <c r="G474" i="1" s="1"/>
  <c r="I474" i="1"/>
  <c r="J474" i="1"/>
  <c r="M474" i="1" s="1"/>
  <c r="K474" i="1"/>
  <c r="P474" i="1"/>
  <c r="D475" i="1"/>
  <c r="G475" i="1" s="1"/>
  <c r="I475" i="1"/>
  <c r="P475" i="1" s="1"/>
  <c r="J475" i="1"/>
  <c r="K475" i="1"/>
  <c r="M475" i="1" s="1"/>
  <c r="D476" i="1"/>
  <c r="G476" i="1" s="1"/>
  <c r="I476" i="1"/>
  <c r="P476" i="1" s="1"/>
  <c r="J476" i="1"/>
  <c r="M476" i="1" s="1"/>
  <c r="K476" i="1"/>
  <c r="D477" i="1"/>
  <c r="G477" i="1" s="1"/>
  <c r="I477" i="1"/>
  <c r="P477" i="1" s="1"/>
  <c r="J477" i="1"/>
  <c r="K477" i="1"/>
  <c r="L477" i="1" s="1"/>
  <c r="D478" i="1"/>
  <c r="G478" i="1" s="1"/>
  <c r="I478" i="1"/>
  <c r="P478" i="1" s="1"/>
  <c r="J478" i="1"/>
  <c r="K478" i="1"/>
  <c r="L478" i="1"/>
  <c r="D479" i="1"/>
  <c r="G479" i="1" s="1"/>
  <c r="I479" i="1"/>
  <c r="J479" i="1"/>
  <c r="K479" i="1"/>
  <c r="P479" i="1"/>
  <c r="D480" i="1"/>
  <c r="G480" i="1" s="1"/>
  <c r="I480" i="1"/>
  <c r="P480" i="1" s="1"/>
  <c r="J480" i="1"/>
  <c r="M480" i="1" s="1"/>
  <c r="K480" i="1"/>
  <c r="D481" i="1"/>
  <c r="G481" i="1" s="1"/>
  <c r="I481" i="1"/>
  <c r="P481" i="1" s="1"/>
  <c r="J481" i="1"/>
  <c r="K481" i="1"/>
  <c r="D482" i="1"/>
  <c r="G482" i="1" s="1"/>
  <c r="I482" i="1"/>
  <c r="P482" i="1" s="1"/>
  <c r="J482" i="1"/>
  <c r="M482" i="1" s="1"/>
  <c r="K482" i="1"/>
  <c r="D483" i="1"/>
  <c r="G483" i="1" s="1"/>
  <c r="I483" i="1"/>
  <c r="P483" i="1" s="1"/>
  <c r="J483" i="1"/>
  <c r="K483" i="1"/>
  <c r="L483" i="1"/>
  <c r="M483" i="1"/>
  <c r="N483" i="1" s="1"/>
  <c r="O483" i="1" s="1"/>
  <c r="D484" i="1"/>
  <c r="G484" i="1" s="1"/>
  <c r="I484" i="1"/>
  <c r="P484" i="1" s="1"/>
  <c r="J484" i="1"/>
  <c r="K484" i="1"/>
  <c r="M484" i="1" s="1"/>
  <c r="D485" i="1"/>
  <c r="G485" i="1" s="1"/>
  <c r="I485" i="1"/>
  <c r="P485" i="1" s="1"/>
  <c r="J485" i="1"/>
  <c r="K485" i="1"/>
  <c r="L485" i="1" s="1"/>
  <c r="D486" i="1"/>
  <c r="G486" i="1" s="1"/>
  <c r="I486" i="1"/>
  <c r="J486" i="1"/>
  <c r="K486" i="1"/>
  <c r="L486" i="1" s="1"/>
  <c r="P486" i="1"/>
  <c r="D487" i="1"/>
  <c r="G487" i="1" s="1"/>
  <c r="I487" i="1"/>
  <c r="P487" i="1" s="1"/>
  <c r="J487" i="1"/>
  <c r="L487" i="1" s="1"/>
  <c r="K487" i="1"/>
  <c r="D488" i="1"/>
  <c r="G488" i="1" s="1"/>
  <c r="I488" i="1"/>
  <c r="P488" i="1" s="1"/>
  <c r="J488" i="1"/>
  <c r="K488" i="1"/>
  <c r="D489" i="1"/>
  <c r="G489" i="1" s="1"/>
  <c r="I489" i="1"/>
  <c r="P489" i="1" s="1"/>
  <c r="J489" i="1"/>
  <c r="K489" i="1"/>
  <c r="M489" i="1"/>
  <c r="D490" i="1"/>
  <c r="G490" i="1" s="1"/>
  <c r="I490" i="1"/>
  <c r="P490" i="1" s="1"/>
  <c r="J490" i="1"/>
  <c r="K490" i="1"/>
  <c r="M490" i="1" s="1"/>
  <c r="D491" i="1"/>
  <c r="G491" i="1" s="1"/>
  <c r="I491" i="1"/>
  <c r="J491" i="1"/>
  <c r="K491" i="1"/>
  <c r="L491" i="1" s="1"/>
  <c r="P491" i="1"/>
  <c r="D492" i="1"/>
  <c r="G492" i="1" s="1"/>
  <c r="I492" i="1"/>
  <c r="P492" i="1" s="1"/>
  <c r="J492" i="1"/>
  <c r="M492" i="1" s="1"/>
  <c r="K492" i="1"/>
  <c r="L492" i="1" s="1"/>
  <c r="D493" i="1"/>
  <c r="G493" i="1" s="1"/>
  <c r="I493" i="1"/>
  <c r="P493" i="1" s="1"/>
  <c r="J493" i="1"/>
  <c r="L493" i="1" s="1"/>
  <c r="K493" i="1"/>
  <c r="M493" i="1"/>
  <c r="N493" i="1" s="1"/>
  <c r="O493" i="1" s="1"/>
  <c r="D494" i="1"/>
  <c r="G494" i="1" s="1"/>
  <c r="I494" i="1"/>
  <c r="P494" i="1" s="1"/>
  <c r="J494" i="1"/>
  <c r="K494" i="1"/>
  <c r="D495" i="1"/>
  <c r="G495" i="1" s="1"/>
  <c r="I495" i="1"/>
  <c r="P495" i="1" s="1"/>
  <c r="J495" i="1"/>
  <c r="M495" i="1" s="1"/>
  <c r="K495" i="1"/>
  <c r="D496" i="1"/>
  <c r="G496" i="1" s="1"/>
  <c r="I496" i="1"/>
  <c r="P496" i="1" s="1"/>
  <c r="J496" i="1"/>
  <c r="K496" i="1"/>
  <c r="M496" i="1" s="1"/>
  <c r="D497" i="1"/>
  <c r="G497" i="1" s="1"/>
  <c r="I497" i="1"/>
  <c r="J497" i="1"/>
  <c r="K497" i="1"/>
  <c r="P497" i="1"/>
  <c r="D498" i="1"/>
  <c r="G498" i="1" s="1"/>
  <c r="I498" i="1"/>
  <c r="J498" i="1"/>
  <c r="K498" i="1"/>
  <c r="L498" i="1" s="1"/>
  <c r="P498" i="1"/>
  <c r="D499" i="1"/>
  <c r="G499" i="1" s="1"/>
  <c r="I499" i="1"/>
  <c r="P499" i="1" s="1"/>
  <c r="J499" i="1"/>
  <c r="K499" i="1"/>
  <c r="D500" i="1"/>
  <c r="G500" i="1" s="1"/>
  <c r="I500" i="1"/>
  <c r="P500" i="1" s="1"/>
  <c r="J500" i="1"/>
  <c r="K500" i="1"/>
  <c r="L500" i="1" s="1"/>
  <c r="D501" i="1"/>
  <c r="G501" i="1" s="1"/>
  <c r="I501" i="1"/>
  <c r="P501" i="1" s="1"/>
  <c r="J501" i="1"/>
  <c r="K501" i="1"/>
  <c r="L501" i="1" s="1"/>
  <c r="K2" i="1"/>
  <c r="J2" i="1"/>
  <c r="I2" i="1"/>
  <c r="D2" i="1"/>
  <c r="G2" i="1" s="1"/>
  <c r="P2" i="1"/>
  <c r="B3" i="2"/>
  <c r="B15" i="2"/>
  <c r="B16" i="2" s="1"/>
  <c r="N492" i="1" l="1"/>
  <c r="O492" i="1" s="1"/>
  <c r="L484" i="1"/>
  <c r="M472" i="1"/>
  <c r="N472" i="1" s="1"/>
  <c r="O472" i="1" s="1"/>
  <c r="L472" i="1"/>
  <c r="N442" i="1"/>
  <c r="O442" i="1" s="1"/>
  <c r="L440" i="1"/>
  <c r="N440" i="1" s="1"/>
  <c r="O440" i="1" s="1"/>
  <c r="N433" i="1"/>
  <c r="O433" i="1" s="1"/>
  <c r="L388" i="1"/>
  <c r="M388" i="1"/>
  <c r="N388" i="1" s="1"/>
  <c r="O388" i="1" s="1"/>
  <c r="N295" i="1"/>
  <c r="O295" i="1" s="1"/>
  <c r="L157" i="1"/>
  <c r="M157" i="1"/>
  <c r="N157" i="1" s="1"/>
  <c r="O157" i="1" s="1"/>
  <c r="M313" i="1"/>
  <c r="N313" i="1" s="1"/>
  <c r="O313" i="1" s="1"/>
  <c r="L313" i="1"/>
  <c r="N184" i="1"/>
  <c r="O184" i="1" s="1"/>
  <c r="L489" i="1"/>
  <c r="M469" i="1"/>
  <c r="L407" i="1"/>
  <c r="M385" i="1"/>
  <c r="N385" i="1" s="1"/>
  <c r="O385" i="1" s="1"/>
  <c r="L354" i="1"/>
  <c r="M354" i="1"/>
  <c r="M63" i="1"/>
  <c r="N63" i="1" s="1"/>
  <c r="O63" i="1" s="1"/>
  <c r="M430" i="1"/>
  <c r="N430" i="1" s="1"/>
  <c r="O430" i="1" s="1"/>
  <c r="L430" i="1"/>
  <c r="N432" i="1"/>
  <c r="O432" i="1" s="1"/>
  <c r="L427" i="1"/>
  <c r="N407" i="1"/>
  <c r="O407" i="1" s="1"/>
  <c r="M372" i="1"/>
  <c r="N372" i="1" s="1"/>
  <c r="O372" i="1" s="1"/>
  <c r="M101" i="1"/>
  <c r="N101" i="1" s="1"/>
  <c r="O101" i="1" s="1"/>
  <c r="L101" i="1"/>
  <c r="M498" i="1"/>
  <c r="N498" i="1" s="1"/>
  <c r="O498" i="1" s="1"/>
  <c r="L481" i="1"/>
  <c r="M481" i="1"/>
  <c r="N481" i="1" s="1"/>
  <c r="O481" i="1" s="1"/>
  <c r="M466" i="1"/>
  <c r="L466" i="1"/>
  <c r="M449" i="1"/>
  <c r="L449" i="1"/>
  <c r="M439" i="1"/>
  <c r="L439" i="1"/>
  <c r="N427" i="1"/>
  <c r="O427" i="1" s="1"/>
  <c r="M409" i="1"/>
  <c r="N409" i="1" s="1"/>
  <c r="O409" i="1" s="1"/>
  <c r="L409" i="1"/>
  <c r="N343" i="1"/>
  <c r="O343" i="1" s="1"/>
  <c r="M223" i="1"/>
  <c r="N223" i="1" s="1"/>
  <c r="O223" i="1" s="1"/>
  <c r="N145" i="1"/>
  <c r="O145" i="1" s="1"/>
  <c r="M7" i="1"/>
  <c r="N7" i="1" s="1"/>
  <c r="O7" i="1" s="1"/>
  <c r="L412" i="1"/>
  <c r="M412" i="1"/>
  <c r="N412" i="1" s="1"/>
  <c r="O412" i="1" s="1"/>
  <c r="L356" i="1"/>
  <c r="M356" i="1"/>
  <c r="M117" i="1"/>
  <c r="N117" i="1" s="1"/>
  <c r="O117" i="1" s="1"/>
  <c r="L117" i="1"/>
  <c r="N420" i="1"/>
  <c r="O420" i="1" s="1"/>
  <c r="M456" i="1"/>
  <c r="N456" i="1" s="1"/>
  <c r="O456" i="1" s="1"/>
  <c r="L456" i="1"/>
  <c r="N468" i="1"/>
  <c r="O468" i="1" s="1"/>
  <c r="M446" i="1"/>
  <c r="N336" i="1"/>
  <c r="O336" i="1" s="1"/>
  <c r="N200" i="1"/>
  <c r="O200" i="1" s="1"/>
  <c r="N30" i="1"/>
  <c r="O30" i="1" s="1"/>
  <c r="L349" i="1"/>
  <c r="M349" i="1"/>
  <c r="M486" i="1"/>
  <c r="N486" i="1" s="1"/>
  <c r="O486" i="1" s="1"/>
  <c r="M500" i="1"/>
  <c r="N500" i="1" s="1"/>
  <c r="O500" i="1" s="1"/>
  <c r="M451" i="1"/>
  <c r="N451" i="1" s="1"/>
  <c r="O451" i="1" s="1"/>
  <c r="N436" i="1"/>
  <c r="O436" i="1" s="1"/>
  <c r="L413" i="1"/>
  <c r="N413" i="1" s="1"/>
  <c r="O413" i="1" s="1"/>
  <c r="M406" i="1"/>
  <c r="L394" i="1"/>
  <c r="M394" i="1"/>
  <c r="N379" i="1"/>
  <c r="O379" i="1" s="1"/>
  <c r="M366" i="1"/>
  <c r="N366" i="1" s="1"/>
  <c r="O366" i="1" s="1"/>
  <c r="N338" i="1"/>
  <c r="O338" i="1" s="1"/>
  <c r="M331" i="1"/>
  <c r="L331" i="1"/>
  <c r="M20" i="1"/>
  <c r="N20" i="1" s="1"/>
  <c r="O20" i="1" s="1"/>
  <c r="N489" i="1"/>
  <c r="O489" i="1" s="1"/>
  <c r="N471" i="1"/>
  <c r="O471" i="1" s="1"/>
  <c r="L490" i="1"/>
  <c r="L473" i="1"/>
  <c r="M460" i="1"/>
  <c r="L460" i="1"/>
  <c r="M309" i="1"/>
  <c r="N309" i="1" s="1"/>
  <c r="O309" i="1" s="1"/>
  <c r="L309" i="1"/>
  <c r="N484" i="1"/>
  <c r="O484" i="1" s="1"/>
  <c r="L495" i="1"/>
  <c r="N495" i="1" s="1"/>
  <c r="O495" i="1" s="1"/>
  <c r="N490" i="1"/>
  <c r="O490" i="1" s="1"/>
  <c r="N465" i="1"/>
  <c r="O465" i="1" s="1"/>
  <c r="N438" i="1"/>
  <c r="O438" i="1" s="1"/>
  <c r="M408" i="1"/>
  <c r="L396" i="1"/>
  <c r="M133" i="1"/>
  <c r="N133" i="1" s="1"/>
  <c r="O133" i="1" s="1"/>
  <c r="M105" i="1"/>
  <c r="N105" i="1" s="1"/>
  <c r="O105" i="1" s="1"/>
  <c r="L496" i="1"/>
  <c r="N496" i="1" s="1"/>
  <c r="O496" i="1" s="1"/>
  <c r="L497" i="1"/>
  <c r="M487" i="1"/>
  <c r="M477" i="1"/>
  <c r="N477" i="1" s="1"/>
  <c r="O477" i="1" s="1"/>
  <c r="L433" i="1"/>
  <c r="M426" i="1"/>
  <c r="L426" i="1"/>
  <c r="N396" i="1"/>
  <c r="O396" i="1" s="1"/>
  <c r="M391" i="1"/>
  <c r="N391" i="1" s="1"/>
  <c r="O391" i="1" s="1"/>
  <c r="L391" i="1"/>
  <c r="M376" i="1"/>
  <c r="L376" i="1"/>
  <c r="M360" i="1"/>
  <c r="N360" i="1" s="1"/>
  <c r="O360" i="1" s="1"/>
  <c r="M232" i="1"/>
  <c r="L232" i="1"/>
  <c r="L499" i="1"/>
  <c r="M499" i="1"/>
  <c r="L457" i="1"/>
  <c r="M457" i="1"/>
  <c r="N457" i="1" s="1"/>
  <c r="O457" i="1" s="1"/>
  <c r="M415" i="1"/>
  <c r="N415" i="1" s="1"/>
  <c r="O415" i="1" s="1"/>
  <c r="M368" i="1"/>
  <c r="N342" i="1"/>
  <c r="O342" i="1" s="1"/>
  <c r="N337" i="1"/>
  <c r="O337" i="1" s="1"/>
  <c r="M282" i="1"/>
  <c r="M272" i="1"/>
  <c r="N272" i="1" s="1"/>
  <c r="O272" i="1" s="1"/>
  <c r="N196" i="1"/>
  <c r="O196" i="1" s="1"/>
  <c r="L428" i="1"/>
  <c r="L476" i="1"/>
  <c r="N476" i="1" s="1"/>
  <c r="O476" i="1" s="1"/>
  <c r="L474" i="1"/>
  <c r="N474" i="1" s="1"/>
  <c r="O474" i="1" s="1"/>
  <c r="L467" i="1"/>
  <c r="L458" i="1"/>
  <c r="N458" i="1" s="1"/>
  <c r="O458" i="1" s="1"/>
  <c r="L452" i="1"/>
  <c r="L443" i="1"/>
  <c r="L441" i="1"/>
  <c r="L410" i="1"/>
  <c r="L374" i="1"/>
  <c r="N374" i="1" s="1"/>
  <c r="O374" i="1" s="1"/>
  <c r="M318" i="1"/>
  <c r="M291" i="1"/>
  <c r="M250" i="1"/>
  <c r="M221" i="1"/>
  <c r="N221" i="1" s="1"/>
  <c r="O221" i="1" s="1"/>
  <c r="M216" i="1"/>
  <c r="N216" i="1" s="1"/>
  <c r="O216" i="1" s="1"/>
  <c r="L206" i="1"/>
  <c r="M204" i="1"/>
  <c r="L195" i="1"/>
  <c r="N195" i="1" s="1"/>
  <c r="O195" i="1" s="1"/>
  <c r="M188" i="1"/>
  <c r="N188" i="1" s="1"/>
  <c r="O188" i="1" s="1"/>
  <c r="M176" i="1"/>
  <c r="L150" i="1"/>
  <c r="L145" i="1"/>
  <c r="M131" i="1"/>
  <c r="N131" i="1" s="1"/>
  <c r="O131" i="1" s="1"/>
  <c r="L126" i="1"/>
  <c r="L103" i="1"/>
  <c r="M86" i="1"/>
  <c r="N86" i="1" s="1"/>
  <c r="O86" i="1" s="1"/>
  <c r="L77" i="1"/>
  <c r="M68" i="1"/>
  <c r="L52" i="1"/>
  <c r="M35" i="1"/>
  <c r="L22" i="1"/>
  <c r="M18" i="1"/>
  <c r="M501" i="1"/>
  <c r="N501" i="1" s="1"/>
  <c r="O501" i="1" s="1"/>
  <c r="L494" i="1"/>
  <c r="M478" i="1"/>
  <c r="N478" i="1" s="1"/>
  <c r="O478" i="1" s="1"/>
  <c r="L469" i="1"/>
  <c r="L421" i="1"/>
  <c r="N421" i="1" s="1"/>
  <c r="O421" i="1" s="1"/>
  <c r="L414" i="1"/>
  <c r="L403" i="1"/>
  <c r="L401" i="1"/>
  <c r="L384" i="1"/>
  <c r="L380" i="1"/>
  <c r="N380" i="1" s="1"/>
  <c r="O380" i="1" s="1"/>
  <c r="M361" i="1"/>
  <c r="N361" i="1" s="1"/>
  <c r="O361" i="1" s="1"/>
  <c r="M304" i="1"/>
  <c r="N304" i="1" s="1"/>
  <c r="O304" i="1" s="1"/>
  <c r="M263" i="1"/>
  <c r="N263" i="1" s="1"/>
  <c r="O263" i="1" s="1"/>
  <c r="M190" i="1"/>
  <c r="N190" i="1" s="1"/>
  <c r="O190" i="1" s="1"/>
  <c r="M166" i="1"/>
  <c r="M161" i="1"/>
  <c r="M159" i="1"/>
  <c r="L119" i="1"/>
  <c r="N119" i="1" s="1"/>
  <c r="O119" i="1" s="1"/>
  <c r="N24" i="1"/>
  <c r="O24" i="1" s="1"/>
  <c r="N15" i="1"/>
  <c r="O15" i="1" s="1"/>
  <c r="M11" i="1"/>
  <c r="N384" i="1"/>
  <c r="O384" i="1" s="1"/>
  <c r="L346" i="1"/>
  <c r="L340" i="1"/>
  <c r="L334" i="1"/>
  <c r="M326" i="1"/>
  <c r="N326" i="1" s="1"/>
  <c r="O326" i="1" s="1"/>
  <c r="L317" i="1"/>
  <c r="L256" i="1"/>
  <c r="M185" i="1"/>
  <c r="M173" i="1"/>
  <c r="N173" i="1" s="1"/>
  <c r="O173" i="1" s="1"/>
  <c r="L121" i="1"/>
  <c r="L107" i="1"/>
  <c r="L81" i="1"/>
  <c r="N81" i="1" s="1"/>
  <c r="O81" i="1" s="1"/>
  <c r="L58" i="1"/>
  <c r="M28" i="1"/>
  <c r="L482" i="1"/>
  <c r="L480" i="1"/>
  <c r="N480" i="1" s="1"/>
  <c r="O480" i="1" s="1"/>
  <c r="M464" i="1"/>
  <c r="L438" i="1"/>
  <c r="L405" i="1"/>
  <c r="N405" i="1" s="1"/>
  <c r="O405" i="1" s="1"/>
  <c r="L392" i="1"/>
  <c r="N392" i="1" s="1"/>
  <c r="O392" i="1" s="1"/>
  <c r="L386" i="1"/>
  <c r="N386" i="1" s="1"/>
  <c r="O386" i="1" s="1"/>
  <c r="M373" i="1"/>
  <c r="N373" i="1" s="1"/>
  <c r="O373" i="1" s="1"/>
  <c r="M350" i="1"/>
  <c r="N350" i="1" s="1"/>
  <c r="O350" i="1" s="1"/>
  <c r="M348" i="1"/>
  <c r="N348" i="1" s="1"/>
  <c r="O348" i="1" s="1"/>
  <c r="L344" i="1"/>
  <c r="N344" i="1" s="1"/>
  <c r="O344" i="1" s="1"/>
  <c r="L338" i="1"/>
  <c r="L332" i="1"/>
  <c r="N332" i="1" s="1"/>
  <c r="O332" i="1" s="1"/>
  <c r="M328" i="1"/>
  <c r="N328" i="1" s="1"/>
  <c r="O328" i="1" s="1"/>
  <c r="L315" i="1"/>
  <c r="L297" i="1"/>
  <c r="M286" i="1"/>
  <c r="N286" i="1" s="1"/>
  <c r="O286" i="1" s="1"/>
  <c r="M267" i="1"/>
  <c r="L247" i="1"/>
  <c r="N247" i="1" s="1"/>
  <c r="O247" i="1" s="1"/>
  <c r="M238" i="1"/>
  <c r="N238" i="1" s="1"/>
  <c r="O238" i="1" s="1"/>
  <c r="M220" i="1"/>
  <c r="M208" i="1"/>
  <c r="L201" i="1"/>
  <c r="M187" i="1"/>
  <c r="L175" i="1"/>
  <c r="N154" i="1"/>
  <c r="O154" i="1" s="1"/>
  <c r="L123" i="1"/>
  <c r="N123" i="1" s="1"/>
  <c r="O123" i="1" s="1"/>
  <c r="L109" i="1"/>
  <c r="M102" i="1"/>
  <c r="N102" i="1" s="1"/>
  <c r="O102" i="1" s="1"/>
  <c r="L76" i="1"/>
  <c r="M56" i="1"/>
  <c r="N56" i="1" s="1"/>
  <c r="O56" i="1" s="1"/>
  <c r="L45" i="1"/>
  <c r="N45" i="1" s="1"/>
  <c r="O45" i="1" s="1"/>
  <c r="L34" i="1"/>
  <c r="M30" i="1"/>
  <c r="L13" i="1"/>
  <c r="N13" i="1" s="1"/>
  <c r="O13" i="1" s="1"/>
  <c r="M8" i="1"/>
  <c r="N8" i="1" s="1"/>
  <c r="O8" i="1" s="1"/>
  <c r="L323" i="1"/>
  <c r="N323" i="1" s="1"/>
  <c r="O323" i="1" s="1"/>
  <c r="L319" i="1"/>
  <c r="N319" i="1" s="1"/>
  <c r="O319" i="1" s="1"/>
  <c r="N317" i="1"/>
  <c r="O317" i="1" s="1"/>
  <c r="L301" i="1"/>
  <c r="N301" i="1" s="1"/>
  <c r="O301" i="1" s="1"/>
  <c r="L288" i="1"/>
  <c r="N288" i="1" s="1"/>
  <c r="O288" i="1" s="1"/>
  <c r="L260" i="1"/>
  <c r="N260" i="1" s="1"/>
  <c r="O260" i="1" s="1"/>
  <c r="L258" i="1"/>
  <c r="N258" i="1" s="1"/>
  <c r="O258" i="1" s="1"/>
  <c r="L242" i="1"/>
  <c r="N242" i="1" s="1"/>
  <c r="O242" i="1" s="1"/>
  <c r="L229" i="1"/>
  <c r="N229" i="1" s="1"/>
  <c r="O229" i="1" s="1"/>
  <c r="L215" i="1"/>
  <c r="M205" i="1"/>
  <c r="N205" i="1" s="1"/>
  <c r="O205" i="1" s="1"/>
  <c r="L168" i="1"/>
  <c r="N168" i="1" s="1"/>
  <c r="O168" i="1" s="1"/>
  <c r="M149" i="1"/>
  <c r="N142" i="1"/>
  <c r="O142" i="1" s="1"/>
  <c r="L137" i="1"/>
  <c r="L116" i="1"/>
  <c r="N116" i="1" s="1"/>
  <c r="O116" i="1" s="1"/>
  <c r="M114" i="1"/>
  <c r="M89" i="1"/>
  <c r="N89" i="1" s="1"/>
  <c r="O89" i="1" s="1"/>
  <c r="M87" i="1"/>
  <c r="N87" i="1" s="1"/>
  <c r="O87" i="1" s="1"/>
  <c r="M69" i="1"/>
  <c r="N69" i="1" s="1"/>
  <c r="O69" i="1" s="1"/>
  <c r="M60" i="1"/>
  <c r="L51" i="1"/>
  <c r="N51" i="1" s="1"/>
  <c r="O51" i="1" s="1"/>
  <c r="M49" i="1"/>
  <c r="N49" i="1" s="1"/>
  <c r="O49" i="1" s="1"/>
  <c r="L40" i="1"/>
  <c r="M38" i="1"/>
  <c r="N38" i="1" s="1"/>
  <c r="O38" i="1" s="1"/>
  <c r="M36" i="1"/>
  <c r="N36" i="1" s="1"/>
  <c r="O36" i="1" s="1"/>
  <c r="L21" i="1"/>
  <c r="N21" i="1" s="1"/>
  <c r="O21" i="1" s="1"/>
  <c r="M17" i="1"/>
  <c r="L6" i="1"/>
  <c r="M303" i="1"/>
  <c r="N303" i="1" s="1"/>
  <c r="O303" i="1" s="1"/>
  <c r="L251" i="1"/>
  <c r="N251" i="1" s="1"/>
  <c r="O251" i="1" s="1"/>
  <c r="L233" i="1"/>
  <c r="N233" i="1" s="1"/>
  <c r="O233" i="1" s="1"/>
  <c r="L189" i="1"/>
  <c r="L165" i="1"/>
  <c r="L160" i="1"/>
  <c r="N130" i="1"/>
  <c r="O130" i="1" s="1"/>
  <c r="L104" i="1"/>
  <c r="L475" i="1"/>
  <c r="N475" i="1" s="1"/>
  <c r="O475" i="1" s="1"/>
  <c r="L468" i="1"/>
  <c r="L444" i="1"/>
  <c r="N444" i="1" s="1"/>
  <c r="O444" i="1" s="1"/>
  <c r="L437" i="1"/>
  <c r="L431" i="1"/>
  <c r="N431" i="1" s="1"/>
  <c r="O431" i="1" s="1"/>
  <c r="L420" i="1"/>
  <c r="L398" i="1"/>
  <c r="N398" i="1" s="1"/>
  <c r="O398" i="1" s="1"/>
  <c r="M390" i="1"/>
  <c r="M352" i="1"/>
  <c r="M330" i="1"/>
  <c r="N330" i="1" s="1"/>
  <c r="O330" i="1" s="1"/>
  <c r="L312" i="1"/>
  <c r="N312" i="1" s="1"/>
  <c r="O312" i="1" s="1"/>
  <c r="L310" i="1"/>
  <c r="L305" i="1"/>
  <c r="M292" i="1"/>
  <c r="L283" i="1"/>
  <c r="N283" i="1" s="1"/>
  <c r="O283" i="1" s="1"/>
  <c r="M271" i="1"/>
  <c r="N271" i="1" s="1"/>
  <c r="O271" i="1" s="1"/>
  <c r="M262" i="1"/>
  <c r="M244" i="1"/>
  <c r="L224" i="1"/>
  <c r="N224" i="1" s="1"/>
  <c r="O224" i="1" s="1"/>
  <c r="M200" i="1"/>
  <c r="M182" i="1"/>
  <c r="N182" i="1" s="1"/>
  <c r="O182" i="1" s="1"/>
  <c r="L146" i="1"/>
  <c r="L139" i="1"/>
  <c r="L127" i="1"/>
  <c r="L125" i="1"/>
  <c r="N125" i="1" s="1"/>
  <c r="O125" i="1" s="1"/>
  <c r="M120" i="1"/>
  <c r="N120" i="1" s="1"/>
  <c r="O120" i="1" s="1"/>
  <c r="M106" i="1"/>
  <c r="N106" i="1" s="1"/>
  <c r="O106" i="1" s="1"/>
  <c r="M95" i="1"/>
  <c r="N95" i="1" s="1"/>
  <c r="O95" i="1" s="1"/>
  <c r="L93" i="1"/>
  <c r="N93" i="1" s="1"/>
  <c r="O93" i="1" s="1"/>
  <c r="M78" i="1"/>
  <c r="N78" i="1" s="1"/>
  <c r="O78" i="1" s="1"/>
  <c r="L71" i="1"/>
  <c r="M62" i="1"/>
  <c r="L42" i="1"/>
  <c r="L27" i="1"/>
  <c r="N27" i="1" s="1"/>
  <c r="O27" i="1" s="1"/>
  <c r="L19" i="1"/>
  <c r="N19" i="1" s="1"/>
  <c r="O19" i="1" s="1"/>
  <c r="M10" i="1"/>
  <c r="M193" i="1"/>
  <c r="L153" i="1"/>
  <c r="N153" i="1" s="1"/>
  <c r="O153" i="1" s="1"/>
  <c r="N104" i="1"/>
  <c r="O104" i="1" s="1"/>
  <c r="N57" i="1"/>
  <c r="O57" i="1" s="1"/>
  <c r="M14" i="1"/>
  <c r="N14" i="1" s="1"/>
  <c r="O14" i="1" s="1"/>
  <c r="L3" i="1"/>
  <c r="L488" i="1"/>
  <c r="L479" i="1"/>
  <c r="M470" i="1"/>
  <c r="M448" i="1"/>
  <c r="L422" i="1"/>
  <c r="L402" i="1"/>
  <c r="N402" i="1" s="1"/>
  <c r="O402" i="1" s="1"/>
  <c r="M358" i="1"/>
  <c r="M325" i="1"/>
  <c r="M296" i="1"/>
  <c r="L287" i="1"/>
  <c r="M281" i="1"/>
  <c r="N281" i="1" s="1"/>
  <c r="O281" i="1" s="1"/>
  <c r="M279" i="1"/>
  <c r="M226" i="1"/>
  <c r="M207" i="1"/>
  <c r="M197" i="1"/>
  <c r="M184" i="1"/>
  <c r="L174" i="1"/>
  <c r="N174" i="1" s="1"/>
  <c r="O174" i="1" s="1"/>
  <c r="M118" i="1"/>
  <c r="L108" i="1"/>
  <c r="L99" i="1"/>
  <c r="N99" i="1" s="1"/>
  <c r="O99" i="1" s="1"/>
  <c r="M91" i="1"/>
  <c r="N91" i="1" s="1"/>
  <c r="O91" i="1" s="1"/>
  <c r="L84" i="1"/>
  <c r="N84" i="1" s="1"/>
  <c r="O84" i="1" s="1"/>
  <c r="L82" i="1"/>
  <c r="L75" i="1"/>
  <c r="N75" i="1" s="1"/>
  <c r="O75" i="1" s="1"/>
  <c r="L73" i="1"/>
  <c r="M64" i="1"/>
  <c r="L44" i="1"/>
  <c r="M39" i="1"/>
  <c r="N39" i="1" s="1"/>
  <c r="O39" i="1" s="1"/>
  <c r="L33" i="1"/>
  <c r="N33" i="1" s="1"/>
  <c r="O33" i="1" s="1"/>
  <c r="L25" i="1"/>
  <c r="N25" i="1" s="1"/>
  <c r="O25" i="1" s="1"/>
  <c r="L16" i="1"/>
  <c r="M12" i="1"/>
  <c r="N12" i="1" s="1"/>
  <c r="O12" i="1" s="1"/>
  <c r="N3" i="1"/>
  <c r="O3" i="1" s="1"/>
  <c r="N307" i="1"/>
  <c r="O307" i="1" s="1"/>
  <c r="N289" i="1"/>
  <c r="O289" i="1" s="1"/>
  <c r="N241" i="1"/>
  <c r="O241" i="1" s="1"/>
  <c r="N73" i="1"/>
  <c r="O73" i="1" s="1"/>
  <c r="N44" i="1"/>
  <c r="O44" i="1" s="1"/>
  <c r="N37" i="1"/>
  <c r="O37" i="1" s="1"/>
  <c r="M450" i="1"/>
  <c r="M424" i="1"/>
  <c r="L408" i="1"/>
  <c r="L406" i="1"/>
  <c r="N406" i="1" s="1"/>
  <c r="O406" i="1" s="1"/>
  <c r="M395" i="1"/>
  <c r="M370" i="1"/>
  <c r="L368" i="1"/>
  <c r="M364" i="1"/>
  <c r="M329" i="1"/>
  <c r="M322" i="1"/>
  <c r="N322" i="1" s="1"/>
  <c r="O322" i="1" s="1"/>
  <c r="L320" i="1"/>
  <c r="N320" i="1" s="1"/>
  <c r="O320" i="1" s="1"/>
  <c r="M257" i="1"/>
  <c r="N257" i="1" s="1"/>
  <c r="O257" i="1" s="1"/>
  <c r="M239" i="1"/>
  <c r="N239" i="1" s="1"/>
  <c r="O239" i="1" s="1"/>
  <c r="M141" i="1"/>
  <c r="N141" i="1" s="1"/>
  <c r="O141" i="1" s="1"/>
  <c r="M136" i="1"/>
  <c r="M124" i="1"/>
  <c r="N124" i="1" s="1"/>
  <c r="O124" i="1" s="1"/>
  <c r="M122" i="1"/>
  <c r="M59" i="1"/>
  <c r="N50" i="1"/>
  <c r="O50" i="1" s="1"/>
  <c r="N48" i="1"/>
  <c r="O48" i="1" s="1"/>
  <c r="M46" i="1"/>
  <c r="L31" i="1"/>
  <c r="N31" i="1" s="1"/>
  <c r="O31" i="1" s="1"/>
  <c r="L18" i="1"/>
  <c r="N18" i="1" s="1"/>
  <c r="O18" i="1" s="1"/>
  <c r="L9" i="1"/>
  <c r="N9" i="1" s="1"/>
  <c r="O9" i="1" s="1"/>
  <c r="N453" i="1"/>
  <c r="O453" i="1" s="1"/>
  <c r="N482" i="1"/>
  <c r="O482" i="1" s="1"/>
  <c r="N469" i="1"/>
  <c r="O469" i="1" s="1"/>
  <c r="N390" i="1"/>
  <c r="O390" i="1" s="1"/>
  <c r="N452" i="1"/>
  <c r="O452" i="1" s="1"/>
  <c r="M488" i="1"/>
  <c r="N488" i="1" s="1"/>
  <c r="O488" i="1" s="1"/>
  <c r="M494" i="1"/>
  <c r="N494" i="1" s="1"/>
  <c r="O494" i="1" s="1"/>
  <c r="N446" i="1"/>
  <c r="O446" i="1" s="1"/>
  <c r="N487" i="1"/>
  <c r="O487" i="1" s="1"/>
  <c r="N464" i="1"/>
  <c r="O464" i="1" s="1"/>
  <c r="N470" i="1"/>
  <c r="O470" i="1" s="1"/>
  <c r="L448" i="1"/>
  <c r="N448" i="1" s="1"/>
  <c r="O448" i="1" s="1"/>
  <c r="M428" i="1"/>
  <c r="N428" i="1" s="1"/>
  <c r="O428" i="1" s="1"/>
  <c r="L424" i="1"/>
  <c r="L381" i="1"/>
  <c r="N381" i="1" s="1"/>
  <c r="O381" i="1" s="1"/>
  <c r="L375" i="1"/>
  <c r="M375" i="1"/>
  <c r="L369" i="1"/>
  <c r="M369" i="1"/>
  <c r="N369" i="1" s="1"/>
  <c r="O369" i="1" s="1"/>
  <c r="L363" i="1"/>
  <c r="M363" i="1"/>
  <c r="L357" i="1"/>
  <c r="M357" i="1"/>
  <c r="L351" i="1"/>
  <c r="M351" i="1"/>
  <c r="N351" i="1" s="1"/>
  <c r="O351" i="1" s="1"/>
  <c r="L345" i="1"/>
  <c r="M345" i="1"/>
  <c r="L339" i="1"/>
  <c r="M339" i="1"/>
  <c r="L333" i="1"/>
  <c r="M333" i="1"/>
  <c r="N333" i="1" s="1"/>
  <c r="O333" i="1" s="1"/>
  <c r="L325" i="1"/>
  <c r="N325" i="1" s="1"/>
  <c r="O325" i="1" s="1"/>
  <c r="L318" i="1"/>
  <c r="N318" i="1" s="1"/>
  <c r="O318" i="1" s="1"/>
  <c r="M311" i="1"/>
  <c r="L311" i="1"/>
  <c r="N293" i="1"/>
  <c r="O293" i="1" s="1"/>
  <c r="L291" i="1"/>
  <c r="N291" i="1" s="1"/>
  <c r="O291" i="1" s="1"/>
  <c r="N298" i="1"/>
  <c r="O298" i="1" s="1"/>
  <c r="M280" i="1"/>
  <c r="L280" i="1"/>
  <c r="M443" i="1"/>
  <c r="N443" i="1" s="1"/>
  <c r="O443" i="1" s="1"/>
  <c r="M401" i="1"/>
  <c r="N401" i="1" s="1"/>
  <c r="O401" i="1" s="1"/>
  <c r="L316" i="1"/>
  <c r="M316" i="1"/>
  <c r="M417" i="1"/>
  <c r="N417" i="1" s="1"/>
  <c r="O417" i="1" s="1"/>
  <c r="M410" i="1"/>
  <c r="N410" i="1" s="1"/>
  <c r="O410" i="1" s="1"/>
  <c r="P392" i="1"/>
  <c r="N382" i="1"/>
  <c r="O382" i="1" s="1"/>
  <c r="M314" i="1"/>
  <c r="N314" i="1" s="1"/>
  <c r="O314" i="1" s="1"/>
  <c r="M268" i="1"/>
  <c r="N268" i="1" s="1"/>
  <c r="O268" i="1" s="1"/>
  <c r="L268" i="1"/>
  <c r="M418" i="1"/>
  <c r="N418" i="1" s="1"/>
  <c r="O418" i="1" s="1"/>
  <c r="M414" i="1"/>
  <c r="L321" i="1"/>
  <c r="M321" i="1"/>
  <c r="N321" i="1" s="1"/>
  <c r="O321" i="1" s="1"/>
  <c r="N294" i="1"/>
  <c r="O294" i="1" s="1"/>
  <c r="M274" i="1"/>
  <c r="L274" i="1"/>
  <c r="M497" i="1"/>
  <c r="N497" i="1" s="1"/>
  <c r="O497" i="1" s="1"/>
  <c r="M491" i="1"/>
  <c r="N491" i="1" s="1"/>
  <c r="O491" i="1" s="1"/>
  <c r="M485" i="1"/>
  <c r="N485" i="1" s="1"/>
  <c r="O485" i="1" s="1"/>
  <c r="M473" i="1"/>
  <c r="N473" i="1" s="1"/>
  <c r="O473" i="1" s="1"/>
  <c r="M467" i="1"/>
  <c r="M461" i="1"/>
  <c r="N461" i="1" s="1"/>
  <c r="O461" i="1" s="1"/>
  <c r="L450" i="1"/>
  <c r="M445" i="1"/>
  <c r="N445" i="1" s="1"/>
  <c r="O445" i="1" s="1"/>
  <c r="M441" i="1"/>
  <c r="N441" i="1" s="1"/>
  <c r="O441" i="1" s="1"/>
  <c r="M429" i="1"/>
  <c r="N429" i="1" s="1"/>
  <c r="O429" i="1" s="1"/>
  <c r="M422" i="1"/>
  <c r="N422" i="1" s="1"/>
  <c r="O422" i="1" s="1"/>
  <c r="M403" i="1"/>
  <c r="L395" i="1"/>
  <c r="N376" i="1"/>
  <c r="O376" i="1" s="1"/>
  <c r="N370" i="1"/>
  <c r="O370" i="1" s="1"/>
  <c r="N364" i="1"/>
  <c r="O364" i="1" s="1"/>
  <c r="N358" i="1"/>
  <c r="O358" i="1" s="1"/>
  <c r="N352" i="1"/>
  <c r="O352" i="1" s="1"/>
  <c r="N346" i="1"/>
  <c r="O346" i="1" s="1"/>
  <c r="N340" i="1"/>
  <c r="O340" i="1" s="1"/>
  <c r="N334" i="1"/>
  <c r="O334" i="1" s="1"/>
  <c r="N310" i="1"/>
  <c r="O310" i="1" s="1"/>
  <c r="M177" i="1"/>
  <c r="L177" i="1"/>
  <c r="M479" i="1"/>
  <c r="M455" i="1"/>
  <c r="N455" i="1" s="1"/>
  <c r="O455" i="1" s="1"/>
  <c r="M425" i="1"/>
  <c r="N425" i="1" s="1"/>
  <c r="O425" i="1" s="1"/>
  <c r="M399" i="1"/>
  <c r="N399" i="1" s="1"/>
  <c r="O399" i="1" s="1"/>
  <c r="N297" i="1"/>
  <c r="O297" i="1" s="1"/>
  <c r="L329" i="1"/>
  <c r="N329" i="1" s="1"/>
  <c r="O329" i="1" s="1"/>
  <c r="N315" i="1"/>
  <c r="O315" i="1" s="1"/>
  <c r="N277" i="1"/>
  <c r="O277" i="1" s="1"/>
  <c r="M253" i="1"/>
  <c r="N253" i="1" s="1"/>
  <c r="O253" i="1" s="1"/>
  <c r="M437" i="1"/>
  <c r="M411" i="1"/>
  <c r="N411" i="1" s="1"/>
  <c r="O411" i="1" s="1"/>
  <c r="M404" i="1"/>
  <c r="N404" i="1" s="1"/>
  <c r="O404" i="1" s="1"/>
  <c r="L327" i="1"/>
  <c r="M327" i="1"/>
  <c r="M324" i="1"/>
  <c r="N324" i="1" s="1"/>
  <c r="O324" i="1" s="1"/>
  <c r="M265" i="1"/>
  <c r="L265" i="1"/>
  <c r="L435" i="1"/>
  <c r="N435" i="1" s="1"/>
  <c r="O435" i="1" s="1"/>
  <c r="M423" i="1"/>
  <c r="N423" i="1" s="1"/>
  <c r="O423" i="1" s="1"/>
  <c r="M416" i="1"/>
  <c r="N416" i="1" s="1"/>
  <c r="O416" i="1" s="1"/>
  <c r="M397" i="1"/>
  <c r="N397" i="1" s="1"/>
  <c r="O397" i="1" s="1"/>
  <c r="M389" i="1"/>
  <c r="N389" i="1" s="1"/>
  <c r="O389" i="1" s="1"/>
  <c r="M419" i="1"/>
  <c r="N419" i="1" s="1"/>
  <c r="O419" i="1" s="1"/>
  <c r="M393" i="1"/>
  <c r="N393" i="1" s="1"/>
  <c r="O393" i="1" s="1"/>
  <c r="L387" i="1"/>
  <c r="N387" i="1" s="1"/>
  <c r="O387" i="1" s="1"/>
  <c r="M383" i="1"/>
  <c r="N383" i="1" s="1"/>
  <c r="O383" i="1" s="1"/>
  <c r="M377" i="1"/>
  <c r="N377" i="1" s="1"/>
  <c r="O377" i="1" s="1"/>
  <c r="M371" i="1"/>
  <c r="N371" i="1" s="1"/>
  <c r="O371" i="1" s="1"/>
  <c r="M365" i="1"/>
  <c r="N365" i="1" s="1"/>
  <c r="O365" i="1" s="1"/>
  <c r="M359" i="1"/>
  <c r="N359" i="1" s="1"/>
  <c r="O359" i="1" s="1"/>
  <c r="M353" i="1"/>
  <c r="N353" i="1" s="1"/>
  <c r="O353" i="1" s="1"/>
  <c r="M347" i="1"/>
  <c r="N347" i="1" s="1"/>
  <c r="O347" i="1" s="1"/>
  <c r="M341" i="1"/>
  <c r="N341" i="1" s="1"/>
  <c r="O341" i="1" s="1"/>
  <c r="M335" i="1"/>
  <c r="N335" i="1" s="1"/>
  <c r="O335" i="1" s="1"/>
  <c r="L302" i="1"/>
  <c r="M302" i="1"/>
  <c r="N300" i="1"/>
  <c r="O300" i="1" s="1"/>
  <c r="L284" i="1"/>
  <c r="M284" i="1"/>
  <c r="N284" i="1" s="1"/>
  <c r="O284" i="1" s="1"/>
  <c r="N282" i="1"/>
  <c r="O282" i="1" s="1"/>
  <c r="L308" i="1"/>
  <c r="N308" i="1" s="1"/>
  <c r="O308" i="1" s="1"/>
  <c r="L290" i="1"/>
  <c r="N290" i="1" s="1"/>
  <c r="O290" i="1" s="1"/>
  <c r="L255" i="1"/>
  <c r="M255" i="1"/>
  <c r="N255" i="1" s="1"/>
  <c r="O255" i="1" s="1"/>
  <c r="L246" i="1"/>
  <c r="M246" i="1"/>
  <c r="L231" i="1"/>
  <c r="M231" i="1"/>
  <c r="L222" i="1"/>
  <c r="M222" i="1"/>
  <c r="M212" i="1"/>
  <c r="N212" i="1" s="1"/>
  <c r="O212" i="1" s="1"/>
  <c r="L208" i="1"/>
  <c r="N208" i="1" s="1"/>
  <c r="O208" i="1" s="1"/>
  <c r="L192" i="1"/>
  <c r="M192" i="1"/>
  <c r="N149" i="1"/>
  <c r="O149" i="1" s="1"/>
  <c r="M305" i="1"/>
  <c r="N305" i="1" s="1"/>
  <c r="O305" i="1" s="1"/>
  <c r="M287" i="1"/>
  <c r="L249" i="1"/>
  <c r="M249" i="1"/>
  <c r="L240" i="1"/>
  <c r="M240" i="1"/>
  <c r="N240" i="1" s="1"/>
  <c r="O240" i="1" s="1"/>
  <c r="N236" i="1"/>
  <c r="O236" i="1" s="1"/>
  <c r="L225" i="1"/>
  <c r="M225" i="1"/>
  <c r="L261" i="1"/>
  <c r="M261" i="1"/>
  <c r="M306" i="1"/>
  <c r="N306" i="1" s="1"/>
  <c r="O306" i="1" s="1"/>
  <c r="L299" i="1"/>
  <c r="N299" i="1" s="1"/>
  <c r="O299" i="1" s="1"/>
  <c r="L292" i="1"/>
  <c r="N292" i="1" s="1"/>
  <c r="O292" i="1" s="1"/>
  <c r="N285" i="1"/>
  <c r="O285" i="1" s="1"/>
  <c r="N183" i="1"/>
  <c r="O183" i="1" s="1"/>
  <c r="M172" i="1"/>
  <c r="N172" i="1" s="1"/>
  <c r="O172" i="1" s="1"/>
  <c r="L172" i="1"/>
  <c r="N114" i="1"/>
  <c r="O114" i="1" s="1"/>
  <c r="L278" i="1"/>
  <c r="N278" i="1" s="1"/>
  <c r="O278" i="1" s="1"/>
  <c r="M269" i="1"/>
  <c r="N269" i="1" s="1"/>
  <c r="O269" i="1" s="1"/>
  <c r="L267" i="1"/>
  <c r="N267" i="1" s="1"/>
  <c r="O267" i="1" s="1"/>
  <c r="N256" i="1"/>
  <c r="O256" i="1" s="1"/>
  <c r="N254" i="1"/>
  <c r="O254" i="1" s="1"/>
  <c r="L243" i="1"/>
  <c r="M243" i="1"/>
  <c r="L234" i="1"/>
  <c r="M234" i="1"/>
  <c r="N234" i="1" s="1"/>
  <c r="O234" i="1" s="1"/>
  <c r="N232" i="1"/>
  <c r="O232" i="1" s="1"/>
  <c r="N230" i="1"/>
  <c r="O230" i="1" s="1"/>
  <c r="L219" i="1"/>
  <c r="M219" i="1"/>
  <c r="L217" i="1"/>
  <c r="M217" i="1"/>
  <c r="M213" i="1"/>
  <c r="N213" i="1" s="1"/>
  <c r="O213" i="1" s="1"/>
  <c r="N189" i="1"/>
  <c r="O189" i="1" s="1"/>
  <c r="M135" i="1"/>
  <c r="L135" i="1"/>
  <c r="L273" i="1"/>
  <c r="N273" i="1" s="1"/>
  <c r="O273" i="1" s="1"/>
  <c r="M259" i="1"/>
  <c r="N259" i="1" s="1"/>
  <c r="O259" i="1" s="1"/>
  <c r="L250" i="1"/>
  <c r="N250" i="1" s="1"/>
  <c r="O250" i="1" s="1"/>
  <c r="L226" i="1"/>
  <c r="N226" i="1" s="1"/>
  <c r="O226" i="1" s="1"/>
  <c r="L211" i="1"/>
  <c r="M211" i="1"/>
  <c r="N207" i="1"/>
  <c r="O207" i="1" s="1"/>
  <c r="L199" i="1"/>
  <c r="M199" i="1"/>
  <c r="L296" i="1"/>
  <c r="M264" i="1"/>
  <c r="N264" i="1" s="1"/>
  <c r="O264" i="1" s="1"/>
  <c r="M167" i="1"/>
  <c r="L167" i="1"/>
  <c r="N137" i="1"/>
  <c r="O137" i="1" s="1"/>
  <c r="L252" i="1"/>
  <c r="M252" i="1"/>
  <c r="L237" i="1"/>
  <c r="M237" i="1"/>
  <c r="L228" i="1"/>
  <c r="M228" i="1"/>
  <c r="N160" i="1"/>
  <c r="O160" i="1" s="1"/>
  <c r="N279" i="1"/>
  <c r="O279" i="1" s="1"/>
  <c r="L270" i="1"/>
  <c r="N270" i="1" s="1"/>
  <c r="O270" i="1" s="1"/>
  <c r="N262" i="1"/>
  <c r="O262" i="1" s="1"/>
  <c r="L244" i="1"/>
  <c r="N244" i="1" s="1"/>
  <c r="O244" i="1" s="1"/>
  <c r="M235" i="1"/>
  <c r="N235" i="1" s="1"/>
  <c r="O235" i="1" s="1"/>
  <c r="L220" i="1"/>
  <c r="M147" i="1"/>
  <c r="L147" i="1"/>
  <c r="L276" i="1"/>
  <c r="N276" i="1" s="1"/>
  <c r="O276" i="1" s="1"/>
  <c r="L186" i="1"/>
  <c r="M186" i="1"/>
  <c r="L162" i="1"/>
  <c r="M162" i="1"/>
  <c r="L204" i="1"/>
  <c r="N204" i="1" s="1"/>
  <c r="O204" i="1" s="1"/>
  <c r="M180" i="1"/>
  <c r="N180" i="1" s="1"/>
  <c r="O180" i="1" s="1"/>
  <c r="M175" i="1"/>
  <c r="N175" i="1" s="1"/>
  <c r="O175" i="1" s="1"/>
  <c r="L170" i="1"/>
  <c r="N170" i="1" s="1"/>
  <c r="O170" i="1" s="1"/>
  <c r="L155" i="1"/>
  <c r="N155" i="1" s="1"/>
  <c r="O155" i="1" s="1"/>
  <c r="M150" i="1"/>
  <c r="N150" i="1" s="1"/>
  <c r="O150" i="1" s="1"/>
  <c r="N127" i="1"/>
  <c r="O127" i="1" s="1"/>
  <c r="M111" i="1"/>
  <c r="L111" i="1"/>
  <c r="M103" i="1"/>
  <c r="N103" i="1" s="1"/>
  <c r="O103" i="1" s="1"/>
  <c r="N165" i="1"/>
  <c r="O165" i="1" s="1"/>
  <c r="L138" i="1"/>
  <c r="M138" i="1"/>
  <c r="N138" i="1" s="1"/>
  <c r="O138" i="1" s="1"/>
  <c r="L113" i="1"/>
  <c r="M113" i="1"/>
  <c r="N113" i="1" s="1"/>
  <c r="O113" i="1" s="1"/>
  <c r="M214" i="1"/>
  <c r="N214" i="1" s="1"/>
  <c r="O214" i="1" s="1"/>
  <c r="L178" i="1"/>
  <c r="N178" i="1" s="1"/>
  <c r="O178" i="1" s="1"/>
  <c r="M163" i="1"/>
  <c r="N163" i="1" s="1"/>
  <c r="O163" i="1" s="1"/>
  <c r="L158" i="1"/>
  <c r="N158" i="1" s="1"/>
  <c r="O158" i="1" s="1"/>
  <c r="L148" i="1"/>
  <c r="N148" i="1" s="1"/>
  <c r="O148" i="1" s="1"/>
  <c r="L136" i="1"/>
  <c r="M129" i="1"/>
  <c r="L129" i="1"/>
  <c r="M121" i="1"/>
  <c r="M210" i="1"/>
  <c r="N210" i="1" s="1"/>
  <c r="O210" i="1" s="1"/>
  <c r="M201" i="1"/>
  <c r="N201" i="1" s="1"/>
  <c r="O201" i="1" s="1"/>
  <c r="L197" i="1"/>
  <c r="N197" i="1" s="1"/>
  <c r="O197" i="1" s="1"/>
  <c r="N193" i="1"/>
  <c r="O193" i="1" s="1"/>
  <c r="N187" i="1"/>
  <c r="O187" i="1" s="1"/>
  <c r="N181" i="1"/>
  <c r="O181" i="1" s="1"/>
  <c r="N108" i="1"/>
  <c r="O108" i="1" s="1"/>
  <c r="N42" i="1"/>
  <c r="O42" i="1" s="1"/>
  <c r="M215" i="1"/>
  <c r="N215" i="1" s="1"/>
  <c r="O215" i="1" s="1"/>
  <c r="M206" i="1"/>
  <c r="N206" i="1" s="1"/>
  <c r="O206" i="1" s="1"/>
  <c r="L171" i="1"/>
  <c r="N171" i="1" s="1"/>
  <c r="O171" i="1" s="1"/>
  <c r="L166" i="1"/>
  <c r="N166" i="1" s="1"/>
  <c r="O166" i="1" s="1"/>
  <c r="M146" i="1"/>
  <c r="N146" i="1" s="1"/>
  <c r="O146" i="1" s="1"/>
  <c r="M134" i="1"/>
  <c r="N134" i="1" s="1"/>
  <c r="O134" i="1" s="1"/>
  <c r="M90" i="1"/>
  <c r="L90" i="1"/>
  <c r="L80" i="1"/>
  <c r="M80" i="1"/>
  <c r="N80" i="1" s="1"/>
  <c r="O80" i="1" s="1"/>
  <c r="N71" i="1"/>
  <c r="O71" i="1" s="1"/>
  <c r="L176" i="1"/>
  <c r="N176" i="1" s="1"/>
  <c r="O176" i="1" s="1"/>
  <c r="L161" i="1"/>
  <c r="N161" i="1" s="1"/>
  <c r="O161" i="1" s="1"/>
  <c r="M156" i="1"/>
  <c r="N156" i="1" s="1"/>
  <c r="O156" i="1" s="1"/>
  <c r="M139" i="1"/>
  <c r="N139" i="1" s="1"/>
  <c r="O139" i="1" s="1"/>
  <c r="N126" i="1"/>
  <c r="O126" i="1" s="1"/>
  <c r="M110" i="1"/>
  <c r="N110" i="1" s="1"/>
  <c r="O110" i="1" s="1"/>
  <c r="M96" i="1"/>
  <c r="N96" i="1" s="1"/>
  <c r="O96" i="1" s="1"/>
  <c r="M202" i="1"/>
  <c r="N202" i="1" s="1"/>
  <c r="O202" i="1" s="1"/>
  <c r="M194" i="1"/>
  <c r="N194" i="1" s="1"/>
  <c r="O194" i="1" s="1"/>
  <c r="N88" i="1"/>
  <c r="O88" i="1" s="1"/>
  <c r="L198" i="1"/>
  <c r="N198" i="1" s="1"/>
  <c r="O198" i="1" s="1"/>
  <c r="L191" i="1"/>
  <c r="N191" i="1" s="1"/>
  <c r="O191" i="1" s="1"/>
  <c r="L185" i="1"/>
  <c r="N185" i="1" s="1"/>
  <c r="O185" i="1" s="1"/>
  <c r="L179" i="1"/>
  <c r="N179" i="1" s="1"/>
  <c r="O179" i="1" s="1"/>
  <c r="M169" i="1"/>
  <c r="N169" i="1" s="1"/>
  <c r="O169" i="1" s="1"/>
  <c r="L164" i="1"/>
  <c r="N164" i="1" s="1"/>
  <c r="O164" i="1" s="1"/>
  <c r="L144" i="1"/>
  <c r="M144" i="1"/>
  <c r="N144" i="1" s="1"/>
  <c r="O144" i="1" s="1"/>
  <c r="L132" i="1"/>
  <c r="M132" i="1"/>
  <c r="M128" i="1"/>
  <c r="N128" i="1" s="1"/>
  <c r="O128" i="1" s="1"/>
  <c r="M94" i="1"/>
  <c r="N94" i="1" s="1"/>
  <c r="O94" i="1" s="1"/>
  <c r="N159" i="1"/>
  <c r="O159" i="1" s="1"/>
  <c r="N122" i="1"/>
  <c r="O122" i="1" s="1"/>
  <c r="M140" i="1"/>
  <c r="N140" i="1" s="1"/>
  <c r="O140" i="1" s="1"/>
  <c r="N109" i="1"/>
  <c r="O109" i="1" s="1"/>
  <c r="M107" i="1"/>
  <c r="N107" i="1" s="1"/>
  <c r="O107" i="1" s="1"/>
  <c r="M66" i="1"/>
  <c r="L66" i="1"/>
  <c r="L118" i="1"/>
  <c r="N118" i="1" s="1"/>
  <c r="O118" i="1" s="1"/>
  <c r="L100" i="1"/>
  <c r="N100" i="1" s="1"/>
  <c r="O100" i="1" s="1"/>
  <c r="N59" i="1"/>
  <c r="O59" i="1" s="1"/>
  <c r="N35" i="1"/>
  <c r="O35" i="1" s="1"/>
  <c r="L115" i="1"/>
  <c r="N115" i="1" s="1"/>
  <c r="O115" i="1" s="1"/>
  <c r="L97" i="1"/>
  <c r="N97" i="1" s="1"/>
  <c r="O97" i="1" s="1"/>
  <c r="M76" i="1"/>
  <c r="N64" i="1"/>
  <c r="O64" i="1" s="1"/>
  <c r="L55" i="1"/>
  <c r="N55" i="1" s="1"/>
  <c r="O55" i="1" s="1"/>
  <c r="N40" i="1"/>
  <c r="O40" i="1" s="1"/>
  <c r="N16" i="1"/>
  <c r="O16" i="1" s="1"/>
  <c r="N53" i="1"/>
  <c r="O53" i="1" s="1"/>
  <c r="N29" i="1"/>
  <c r="O29" i="1" s="1"/>
  <c r="L112" i="1"/>
  <c r="N112" i="1" s="1"/>
  <c r="O112" i="1" s="1"/>
  <c r="N98" i="1"/>
  <c r="O98" i="1" s="1"/>
  <c r="N92" i="1"/>
  <c r="O92" i="1" s="1"/>
  <c r="M79" i="1"/>
  <c r="N79" i="1" s="1"/>
  <c r="O79" i="1" s="1"/>
  <c r="N74" i="1"/>
  <c r="O74" i="1" s="1"/>
  <c r="N62" i="1"/>
  <c r="O62" i="1" s="1"/>
  <c r="L60" i="1"/>
  <c r="N60" i="1" s="1"/>
  <c r="O60" i="1" s="1"/>
  <c r="N10" i="1"/>
  <c r="O10" i="1" s="1"/>
  <c r="N4" i="1"/>
  <c r="O4" i="1" s="1"/>
  <c r="M77" i="1"/>
  <c r="N58" i="1"/>
  <c r="O58" i="1" s="1"/>
  <c r="N34" i="1"/>
  <c r="O34" i="1" s="1"/>
  <c r="N6" i="1"/>
  <c r="O6" i="1" s="1"/>
  <c r="M82" i="1"/>
  <c r="N82" i="1" s="1"/>
  <c r="O82" i="1" s="1"/>
  <c r="L67" i="1"/>
  <c r="N67" i="1" s="1"/>
  <c r="O67" i="1" s="1"/>
  <c r="M65" i="1"/>
  <c r="N65" i="1" s="1"/>
  <c r="O65" i="1" s="1"/>
  <c r="N47" i="1"/>
  <c r="O47" i="1" s="1"/>
  <c r="N23" i="1"/>
  <c r="O23" i="1" s="1"/>
  <c r="L72" i="1"/>
  <c r="N72" i="1" s="1"/>
  <c r="O72" i="1" s="1"/>
  <c r="L54" i="1"/>
  <c r="N54" i="1" s="1"/>
  <c r="O54" i="1" s="1"/>
  <c r="L41" i="1"/>
  <c r="N41" i="1" s="1"/>
  <c r="O41" i="1" s="1"/>
  <c r="L17" i="1"/>
  <c r="N17" i="1" s="1"/>
  <c r="O17" i="1" s="1"/>
  <c r="N52" i="1"/>
  <c r="O52" i="1" s="1"/>
  <c r="L43" i="1"/>
  <c r="N43" i="1" s="1"/>
  <c r="O43" i="1" s="1"/>
  <c r="N28" i="1"/>
  <c r="O28" i="1" s="1"/>
  <c r="L88" i="1"/>
  <c r="L85" i="1"/>
  <c r="N85" i="1" s="1"/>
  <c r="O85" i="1" s="1"/>
  <c r="N83" i="1"/>
  <c r="O83" i="1" s="1"/>
  <c r="M70" i="1"/>
  <c r="N70" i="1" s="1"/>
  <c r="O70" i="1" s="1"/>
  <c r="L11" i="1"/>
  <c r="N68" i="1"/>
  <c r="O68" i="1" s="1"/>
  <c r="N46" i="1"/>
  <c r="O46" i="1" s="1"/>
  <c r="N22" i="1"/>
  <c r="O22" i="1" s="1"/>
  <c r="N11" i="1"/>
  <c r="O11" i="1" s="1"/>
  <c r="L5" i="1"/>
  <c r="M5" i="1"/>
  <c r="L2" i="1"/>
  <c r="M2" i="1"/>
  <c r="N316" i="1" l="1"/>
  <c r="O316" i="1" s="1"/>
  <c r="N349" i="1"/>
  <c r="O349" i="1" s="1"/>
  <c r="N121" i="1"/>
  <c r="O121" i="1" s="1"/>
  <c r="N162" i="1"/>
  <c r="O162" i="1" s="1"/>
  <c r="N231" i="1"/>
  <c r="O231" i="1" s="1"/>
  <c r="N450" i="1"/>
  <c r="O450" i="1" s="1"/>
  <c r="N414" i="1"/>
  <c r="O414" i="1" s="1"/>
  <c r="N499" i="1"/>
  <c r="O499" i="1" s="1"/>
  <c r="N408" i="1"/>
  <c r="O408" i="1" s="1"/>
  <c r="N460" i="1"/>
  <c r="O460" i="1" s="1"/>
  <c r="N394" i="1"/>
  <c r="O394" i="1" s="1"/>
  <c r="N76" i="1"/>
  <c r="O76" i="1" s="1"/>
  <c r="N129" i="1"/>
  <c r="O129" i="1" s="1"/>
  <c r="N186" i="1"/>
  <c r="O186" i="1" s="1"/>
  <c r="N296" i="1"/>
  <c r="O296" i="1" s="1"/>
  <c r="N287" i="1"/>
  <c r="O287" i="1" s="1"/>
  <c r="N327" i="1"/>
  <c r="O327" i="1" s="1"/>
  <c r="N467" i="1"/>
  <c r="O467" i="1" s="1"/>
  <c r="N280" i="1"/>
  <c r="O280" i="1" s="1"/>
  <c r="N426" i="1"/>
  <c r="O426" i="1" s="1"/>
  <c r="N356" i="1"/>
  <c r="O356" i="1" s="1"/>
  <c r="N354" i="1"/>
  <c r="O354" i="1" s="1"/>
  <c r="N136" i="1"/>
  <c r="O136" i="1" s="1"/>
  <c r="N2" i="1"/>
  <c r="O2" i="1" s="1"/>
  <c r="N111" i="1"/>
  <c r="O111" i="1" s="1"/>
  <c r="N217" i="1"/>
  <c r="O217" i="1" s="1"/>
  <c r="N261" i="1"/>
  <c r="O261" i="1" s="1"/>
  <c r="N439" i="1"/>
  <c r="O439" i="1" s="1"/>
  <c r="N424" i="1"/>
  <c r="O424" i="1" s="1"/>
  <c r="N5" i="1"/>
  <c r="O5" i="1" s="1"/>
  <c r="N147" i="1"/>
  <c r="O147" i="1" s="1"/>
  <c r="N211" i="1"/>
  <c r="O211" i="1" s="1"/>
  <c r="N219" i="1"/>
  <c r="O219" i="1" s="1"/>
  <c r="N225" i="1"/>
  <c r="O225" i="1" s="1"/>
  <c r="N479" i="1"/>
  <c r="O479" i="1" s="1"/>
  <c r="N395" i="1"/>
  <c r="O395" i="1" s="1"/>
  <c r="N449" i="1"/>
  <c r="O449" i="1" s="1"/>
  <c r="N220" i="1"/>
  <c r="O220" i="1" s="1"/>
  <c r="N437" i="1"/>
  <c r="O437" i="1" s="1"/>
  <c r="N403" i="1"/>
  <c r="O403" i="1" s="1"/>
  <c r="N77" i="1"/>
  <c r="O77" i="1" s="1"/>
  <c r="N252" i="1"/>
  <c r="O252" i="1" s="1"/>
  <c r="N177" i="1"/>
  <c r="O177" i="1" s="1"/>
  <c r="N274" i="1"/>
  <c r="O274" i="1" s="1"/>
  <c r="N311" i="1"/>
  <c r="O311" i="1" s="1"/>
  <c r="N368" i="1"/>
  <c r="O368" i="1" s="1"/>
  <c r="N331" i="1"/>
  <c r="O331" i="1" s="1"/>
  <c r="N466" i="1"/>
  <c r="O466" i="1" s="1"/>
  <c r="N90" i="1"/>
  <c r="O90" i="1" s="1"/>
  <c r="N237" i="1"/>
  <c r="O237" i="1" s="1"/>
  <c r="N199" i="1"/>
  <c r="O199" i="1" s="1"/>
  <c r="N192" i="1"/>
  <c r="O192" i="1" s="1"/>
  <c r="N246" i="1"/>
  <c r="O246" i="1" s="1"/>
  <c r="N363" i="1"/>
  <c r="O363" i="1" s="1"/>
  <c r="N249" i="1"/>
  <c r="O249" i="1" s="1"/>
  <c r="N339" i="1"/>
  <c r="O339" i="1" s="1"/>
  <c r="N375" i="1"/>
  <c r="O375" i="1" s="1"/>
  <c r="N132" i="1"/>
  <c r="O132" i="1" s="1"/>
  <c r="N222" i="1"/>
  <c r="O222" i="1" s="1"/>
  <c r="N345" i="1"/>
  <c r="O345" i="1" s="1"/>
  <c r="N167" i="1"/>
  <c r="O167" i="1" s="1"/>
  <c r="N265" i="1"/>
  <c r="O265" i="1" s="1"/>
  <c r="N66" i="1"/>
  <c r="O66" i="1" s="1"/>
  <c r="N228" i="1"/>
  <c r="O228" i="1" s="1"/>
  <c r="N135" i="1"/>
  <c r="O135" i="1" s="1"/>
  <c r="N243" i="1"/>
  <c r="O243" i="1" s="1"/>
  <c r="N302" i="1"/>
  <c r="O302" i="1" s="1"/>
  <c r="N357" i="1"/>
  <c r="O357" i="1" s="1"/>
</calcChain>
</file>

<file path=xl/sharedStrings.xml><?xml version="1.0" encoding="utf-8"?>
<sst xmlns="http://schemas.openxmlformats.org/spreadsheetml/2006/main" count="74" uniqueCount="45">
  <si>
    <t>Lat</t>
  </si>
  <si>
    <t>Lng</t>
  </si>
  <si>
    <t>Demand</t>
  </si>
  <si>
    <t>Terminal_Diameter</t>
  </si>
  <si>
    <t>Efficiency</t>
  </si>
  <si>
    <t>Frequency</t>
  </si>
  <si>
    <t>Gain</t>
  </si>
  <si>
    <t xml:space="preserve">Satellite Parameters </t>
  </si>
  <si>
    <t>Value</t>
  </si>
  <si>
    <t>Units</t>
  </si>
  <si>
    <t>Orbit Height</t>
  </si>
  <si>
    <t>km</t>
  </si>
  <si>
    <t>Lattitude</t>
  </si>
  <si>
    <t>Degrees</t>
  </si>
  <si>
    <t>Longtitude</t>
  </si>
  <si>
    <t>ITU Region</t>
  </si>
  <si>
    <t>#</t>
  </si>
  <si>
    <t>Downlink _Frequency</t>
  </si>
  <si>
    <t>GHz</t>
  </si>
  <si>
    <t>Downlink_Bandwidth</t>
  </si>
  <si>
    <t>19.7-20.2</t>
  </si>
  <si>
    <t>Satellite_Bandwidth</t>
  </si>
  <si>
    <t>MHz</t>
  </si>
  <si>
    <t>Spot_Beams</t>
  </si>
  <si>
    <t>Channel_Beamwidth</t>
  </si>
  <si>
    <t>Cluster_size</t>
  </si>
  <si>
    <t>Channel_Bandwidth</t>
  </si>
  <si>
    <t>Sub_channel_Bandwidth</t>
  </si>
  <si>
    <t>Total_Bandwidth</t>
  </si>
  <si>
    <t>Reuse_Factor</t>
  </si>
  <si>
    <t>Dual_Polarisation</t>
  </si>
  <si>
    <t>Yes</t>
  </si>
  <si>
    <t>Differential_Lng</t>
  </si>
  <si>
    <t>Adjusted_Earth_Radius</t>
  </si>
  <si>
    <t>Radius</t>
  </si>
  <si>
    <t>Eccentricity</t>
  </si>
  <si>
    <t>R_l</t>
  </si>
  <si>
    <t>R_z</t>
  </si>
  <si>
    <t>Orbit Radius</t>
  </si>
  <si>
    <t>Int_Angle</t>
  </si>
  <si>
    <t>Elevation_Angle</t>
  </si>
  <si>
    <t>Slant_Range</t>
  </si>
  <si>
    <t>Intermediate_Angle</t>
  </si>
  <si>
    <t>G_T</t>
  </si>
  <si>
    <t>User_Index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</si>
</sst>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0" fontId="0" fillId="0" borderId="0" xfId="0" applyNumberFormat="1"/>
    <xf numFmtId="0" fontId="16" fillId="0" borderId="10" xfId="0" applyFont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34" borderId="0" xfId="0" applyFill="1"/>
    <xf numFmtId="164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23B66-BF37-4B38-9ADF-8AFC2935306B}">
  <dimension ref="A1:Q501"/>
  <sheetViews>
    <sheetView tabSelected="1" topLeftCell="A467" workbookViewId="0">
      <selection activeCell="R496" sqref="R496"/>
    </sheetView>
  </sheetViews>
  <sheetFormatPr defaultRowHeight="15" x14ac:dyDescent="0.25"/>
  <cols>
    <col min="1" max="1" width="12.85546875" bestFit="1" customWidth="1"/>
    <col min="2" max="2" width="12.140625" bestFit="1" customWidth="1"/>
    <col min="3" max="3" width="9.5703125" bestFit="1" customWidth="1"/>
    <col min="4" max="4" width="18.5703125" bestFit="1" customWidth="1"/>
    <col min="5" max="5" width="9.7109375" bestFit="1" customWidth="1"/>
    <col min="6" max="6" width="10.42578125" bestFit="1" customWidth="1"/>
    <col min="7" max="7" width="12.140625" bestFit="1" customWidth="1"/>
    <col min="8" max="8" width="15.5703125" bestFit="1" customWidth="1"/>
    <col min="9" max="9" width="15.42578125" bestFit="1" customWidth="1"/>
    <col min="10" max="11" width="12.85546875" bestFit="1" customWidth="1"/>
    <col min="12" max="12" width="22" bestFit="1" customWidth="1"/>
    <col min="13" max="13" width="12.140625" bestFit="1" customWidth="1"/>
    <col min="14" max="14" width="15.7109375" bestFit="1" customWidth="1"/>
    <col min="15" max="15" width="19.28515625" bestFit="1" customWidth="1"/>
    <col min="16" max="16" width="19.140625" bestFit="1" customWidth="1"/>
  </cols>
  <sheetData>
    <row r="1" spans="1:17" x14ac:dyDescent="0.25">
      <c r="A1" s="7" t="s">
        <v>1</v>
      </c>
      <c r="B1" s="7" t="s">
        <v>0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43</v>
      </c>
      <c r="I1" s="7" t="s">
        <v>32</v>
      </c>
      <c r="J1" s="7" t="s">
        <v>36</v>
      </c>
      <c r="K1" s="7" t="s">
        <v>37</v>
      </c>
      <c r="L1" s="7" t="s">
        <v>39</v>
      </c>
      <c r="M1" s="7" t="s">
        <v>33</v>
      </c>
      <c r="N1" s="7" t="s">
        <v>41</v>
      </c>
      <c r="O1" s="7" t="s">
        <v>40</v>
      </c>
      <c r="P1" s="7" t="s">
        <v>42</v>
      </c>
      <c r="Q1" s="7" t="s">
        <v>44</v>
      </c>
    </row>
    <row r="2" spans="1:17" x14ac:dyDescent="0.25">
      <c r="A2" s="6">
        <v>143.245</v>
      </c>
      <c r="B2" s="6">
        <v>-44.972999999999999</v>
      </c>
      <c r="C2" s="6">
        <v>3750</v>
      </c>
      <c r="D2" s="6">
        <v>3</v>
      </c>
      <c r="E2" s="6">
        <v>0.65</v>
      </c>
      <c r="F2" s="6">
        <v>19.899999999999999</v>
      </c>
      <c r="G2" s="6">
        <v>54.048620189015942</v>
      </c>
      <c r="H2" s="6">
        <v>18.576823106164731</v>
      </c>
      <c r="I2" s="6">
        <v>33.245000000000005</v>
      </c>
      <c r="J2" s="6">
        <v>4519.7143645715378</v>
      </c>
      <c r="K2" s="6">
        <v>-4485.2278597588111</v>
      </c>
      <c r="L2" s="6">
        <v>-44.780573659822913</v>
      </c>
      <c r="M2" s="6">
        <v>6367.5024060671467</v>
      </c>
      <c r="N2" s="6">
        <v>38724.664836573051</v>
      </c>
      <c r="O2" s="6">
        <v>28.622455266612871</v>
      </c>
      <c r="P2">
        <v>42.84468145129604</v>
      </c>
      <c r="Q2" s="6">
        <v>0</v>
      </c>
    </row>
    <row r="3" spans="1:17" x14ac:dyDescent="0.25">
      <c r="A3" s="6">
        <v>137.61500000000001</v>
      </c>
      <c r="B3" s="6">
        <v>-44.709000000000003</v>
      </c>
      <c r="C3" s="6">
        <v>3750</v>
      </c>
      <c r="D3" s="6">
        <v>1.2</v>
      </c>
      <c r="E3" s="6">
        <v>0.65</v>
      </c>
      <c r="F3" s="6">
        <v>19.899999999999999</v>
      </c>
      <c r="G3" s="6">
        <v>46.089820015575185</v>
      </c>
      <c r="H3" s="6">
        <v>22.274136613840192</v>
      </c>
      <c r="I3" s="6">
        <v>27.615000000000009</v>
      </c>
      <c r="J3" s="6">
        <v>4540.4017835474833</v>
      </c>
      <c r="K3" s="6">
        <v>-4464.4253034956291</v>
      </c>
      <c r="L3" s="6">
        <v>-44.516589456469802</v>
      </c>
      <c r="M3" s="6">
        <v>6367.6009333604761</v>
      </c>
      <c r="N3" s="6">
        <v>38458.992217618812</v>
      </c>
      <c r="O3" s="6">
        <v>31.608027486724051</v>
      </c>
      <c r="P3">
        <v>36.634148443979548</v>
      </c>
      <c r="Q3" s="6">
        <v>1</v>
      </c>
    </row>
    <row r="4" spans="1:17" x14ac:dyDescent="0.25">
      <c r="A4" s="6">
        <v>144.61500000000001</v>
      </c>
      <c r="B4" s="6">
        <v>-44.709000000000003</v>
      </c>
      <c r="C4" s="6">
        <v>12500</v>
      </c>
      <c r="D4" s="6">
        <v>3</v>
      </c>
      <c r="E4" s="6">
        <v>0.65</v>
      </c>
      <c r="F4" s="6">
        <v>19.899999999999999</v>
      </c>
      <c r="G4" s="6">
        <v>54.048620189015942</v>
      </c>
      <c r="H4" s="6">
        <v>22.665615903966007</v>
      </c>
      <c r="I4" s="6">
        <v>34.615000000000009</v>
      </c>
      <c r="J4" s="6">
        <v>4540.4017835474833</v>
      </c>
      <c r="K4" s="6">
        <v>-4464.4253034956291</v>
      </c>
      <c r="L4" s="6">
        <v>-44.516589456469802</v>
      </c>
      <c r="M4" s="6">
        <v>6367.6009333604761</v>
      </c>
      <c r="N4" s="6">
        <v>38771.793928367413</v>
      </c>
      <c r="O4" s="6">
        <v>28.10540310029117</v>
      </c>
      <c r="P4">
        <v>44.454658170029695</v>
      </c>
      <c r="Q4" s="6">
        <v>2</v>
      </c>
    </row>
    <row r="5" spans="1:17" x14ac:dyDescent="0.25">
      <c r="A5" s="6">
        <v>157.934</v>
      </c>
      <c r="B5" s="6">
        <v>-44.113</v>
      </c>
      <c r="C5" s="6">
        <v>37500</v>
      </c>
      <c r="D5" s="6">
        <v>0.75</v>
      </c>
      <c r="E5" s="6">
        <v>0.65</v>
      </c>
      <c r="F5" s="6">
        <v>19.899999999999999</v>
      </c>
      <c r="G5" s="6">
        <v>42.007420362456692</v>
      </c>
      <c r="H5" s="6">
        <v>14.92947542703649</v>
      </c>
      <c r="I5" s="6">
        <v>47.933999999999997</v>
      </c>
      <c r="J5" s="6">
        <v>4586.7477626749996</v>
      </c>
      <c r="K5" s="6">
        <v>-4417.1165290955878</v>
      </c>
      <c r="L5" s="6">
        <v>-43.920685187462681</v>
      </c>
      <c r="M5" s="6">
        <v>6367.8232913620932</v>
      </c>
      <c r="N5" s="6">
        <v>39486.937124859687</v>
      </c>
      <c r="O5" s="6">
        <v>20.586068504986226</v>
      </c>
      <c r="P5">
        <v>57.86284754206828</v>
      </c>
      <c r="Q5" s="6">
        <v>3</v>
      </c>
    </row>
    <row r="6" spans="1:17" x14ac:dyDescent="0.25">
      <c r="A6" s="6">
        <v>141.61500000000001</v>
      </c>
      <c r="B6" s="6">
        <v>-43.709000000000003</v>
      </c>
      <c r="C6" s="6">
        <v>3750</v>
      </c>
      <c r="D6" s="6">
        <v>0.75</v>
      </c>
      <c r="E6" s="6">
        <v>0.65</v>
      </c>
      <c r="F6" s="6">
        <v>19.899999999999999</v>
      </c>
      <c r="G6" s="6">
        <v>42.007420362456692</v>
      </c>
      <c r="H6" s="6">
        <v>16.995093812311072</v>
      </c>
      <c r="I6" s="6">
        <v>31.615000000000009</v>
      </c>
      <c r="J6" s="6">
        <v>4617.8797898915618</v>
      </c>
      <c r="K6" s="6">
        <v>-4384.7779974587957</v>
      </c>
      <c r="L6" s="6">
        <v>-43.516797400731861</v>
      </c>
      <c r="M6" s="6">
        <v>6367.9739196142827</v>
      </c>
      <c r="N6" s="6">
        <v>38558.287633599117</v>
      </c>
      <c r="O6" s="6">
        <v>30.483693087200706</v>
      </c>
      <c r="P6">
        <v>41.695844136300693</v>
      </c>
      <c r="Q6" s="6">
        <v>4</v>
      </c>
    </row>
    <row r="7" spans="1:17" x14ac:dyDescent="0.25">
      <c r="A7" s="6">
        <v>139.38900000000001</v>
      </c>
      <c r="B7" s="6">
        <v>-42.287999999999997</v>
      </c>
      <c r="C7" s="6">
        <v>12500</v>
      </c>
      <c r="D7" s="6">
        <v>0.75</v>
      </c>
      <c r="E7" s="6">
        <v>0.65</v>
      </c>
      <c r="F7" s="6">
        <v>19.899999999999999</v>
      </c>
      <c r="G7" s="6">
        <v>42.007420362456692</v>
      </c>
      <c r="H7" s="6">
        <v>19.323611174012964</v>
      </c>
      <c r="I7" s="6">
        <v>29.38900000000001</v>
      </c>
      <c r="J7" s="6">
        <v>4725.5362456668208</v>
      </c>
      <c r="K7" s="6">
        <v>-4269.3246423275095</v>
      </c>
      <c r="L7" s="6">
        <v>-42.096495354319529</v>
      </c>
      <c r="M7" s="6">
        <v>6368.5026270463131</v>
      </c>
      <c r="N7" s="6">
        <v>38355.696562194986</v>
      </c>
      <c r="O7" s="6">
        <v>32.811300060863474</v>
      </c>
      <c r="P7">
        <v>39.931150829647365</v>
      </c>
      <c r="Q7" s="6">
        <v>5</v>
      </c>
    </row>
    <row r="8" spans="1:17" x14ac:dyDescent="0.25">
      <c r="A8" s="6">
        <v>151.12899999999999</v>
      </c>
      <c r="B8" s="6">
        <v>-42.198</v>
      </c>
      <c r="C8" s="6">
        <v>3750</v>
      </c>
      <c r="D8" s="6">
        <v>3</v>
      </c>
      <c r="E8" s="6">
        <v>0.65</v>
      </c>
      <c r="F8" s="6">
        <v>19.899999999999999</v>
      </c>
      <c r="G8" s="6">
        <v>54.048620189015942</v>
      </c>
      <c r="H8" s="6">
        <v>15.335012464311582</v>
      </c>
      <c r="I8" s="6">
        <v>41.128999999999991</v>
      </c>
      <c r="J8" s="6">
        <v>4732.25700842279</v>
      </c>
      <c r="K8" s="6">
        <v>-4261.9238430707373</v>
      </c>
      <c r="L8" s="6">
        <v>-42.006555433779319</v>
      </c>
      <c r="M8" s="6">
        <v>6368.5360356915198</v>
      </c>
      <c r="N8" s="6">
        <v>38958.778626591549</v>
      </c>
      <c r="O8" s="6">
        <v>26.089748181321667</v>
      </c>
      <c r="P8">
        <v>52.432808563767026</v>
      </c>
      <c r="Q8" s="6">
        <v>6</v>
      </c>
    </row>
    <row r="9" spans="1:17" x14ac:dyDescent="0.25">
      <c r="A9" s="6">
        <v>155.42099999999999</v>
      </c>
      <c r="B9" s="6">
        <v>-42.151000000000003</v>
      </c>
      <c r="C9" s="6">
        <v>3750</v>
      </c>
      <c r="D9" s="6">
        <v>3</v>
      </c>
      <c r="E9" s="6">
        <v>0.65</v>
      </c>
      <c r="F9" s="6">
        <v>19.899999999999999</v>
      </c>
      <c r="G9" s="6">
        <v>54.048620189015942</v>
      </c>
      <c r="H9" s="6">
        <v>16.141989016682974</v>
      </c>
      <c r="I9" s="6">
        <v>45.420999999999992</v>
      </c>
      <c r="J9" s="6">
        <v>4735.7620751876602</v>
      </c>
      <c r="K9" s="6">
        <v>-4258.0548340134656</v>
      </c>
      <c r="L9" s="6">
        <v>-41.959587558899671</v>
      </c>
      <c r="M9" s="6">
        <v>6368.5534780082653</v>
      </c>
      <c r="N9" s="6">
        <v>39218.191004838525</v>
      </c>
      <c r="O9" s="6">
        <v>23.351902199373324</v>
      </c>
      <c r="P9">
        <v>56.523475891222759</v>
      </c>
      <c r="Q9" s="6">
        <v>7</v>
      </c>
    </row>
    <row r="10" spans="1:17" x14ac:dyDescent="0.25">
      <c r="A10" s="6">
        <v>148.99138811036923</v>
      </c>
      <c r="B10" s="6">
        <v>-41.179543866494946</v>
      </c>
      <c r="C10" s="6">
        <v>25000</v>
      </c>
      <c r="D10" s="6">
        <v>3</v>
      </c>
      <c r="E10" s="6">
        <v>0.65</v>
      </c>
      <c r="F10" s="6">
        <v>19.899999999999999</v>
      </c>
      <c r="G10" s="6">
        <v>54.048620189015942</v>
      </c>
      <c r="H10" s="6">
        <v>19.263360111018734</v>
      </c>
      <c r="I10" s="6">
        <v>38.991388110369229</v>
      </c>
      <c r="J10" s="6">
        <v>4807.4884614628982</v>
      </c>
      <c r="K10" s="6">
        <v>-4177.4526338586056</v>
      </c>
      <c r="L10" s="6">
        <v>-40.98891053626685</v>
      </c>
      <c r="M10" s="6">
        <v>6368.9132365915539</v>
      </c>
      <c r="N10" s="6">
        <v>38772.139735923498</v>
      </c>
      <c r="O10" s="6">
        <v>28.116072953355513</v>
      </c>
      <c r="P10">
        <v>50.877442550558897</v>
      </c>
      <c r="Q10" s="6">
        <v>8</v>
      </c>
    </row>
    <row r="11" spans="1:17" x14ac:dyDescent="0.25">
      <c r="A11" s="6">
        <v>149.828</v>
      </c>
      <c r="B11" s="6">
        <v>-41.790999999999997</v>
      </c>
      <c r="C11" s="6">
        <v>3750</v>
      </c>
      <c r="D11" s="6">
        <v>3</v>
      </c>
      <c r="E11" s="6">
        <v>0.65</v>
      </c>
      <c r="F11" s="6">
        <v>19.899999999999999</v>
      </c>
      <c r="G11" s="6">
        <v>54.048620189015942</v>
      </c>
      <c r="H11" s="6">
        <v>23.678557062426485</v>
      </c>
      <c r="I11" s="6">
        <v>39.828000000000003</v>
      </c>
      <c r="J11" s="6">
        <v>4762.5029763266148</v>
      </c>
      <c r="K11" s="6">
        <v>-4228.3258101098372</v>
      </c>
      <c r="L11" s="6">
        <v>-41.599850685277723</v>
      </c>
      <c r="M11" s="6">
        <v>6368.6869726781888</v>
      </c>
      <c r="N11" s="6">
        <v>38858.041218318082</v>
      </c>
      <c r="O11" s="6">
        <v>27.177010053785583</v>
      </c>
      <c r="P11">
        <v>51.372970062531202</v>
      </c>
      <c r="Q11" s="6">
        <v>9</v>
      </c>
    </row>
    <row r="12" spans="1:17" x14ac:dyDescent="0.25">
      <c r="A12" s="6">
        <v>139.61500000000001</v>
      </c>
      <c r="B12" s="6">
        <v>-41.709000000000003</v>
      </c>
      <c r="C12" s="6">
        <v>9375</v>
      </c>
      <c r="D12" s="6">
        <v>1.2</v>
      </c>
      <c r="E12" s="6">
        <v>0.65</v>
      </c>
      <c r="F12" s="6">
        <v>19.899999999999999</v>
      </c>
      <c r="G12" s="6">
        <v>46.089820015575185</v>
      </c>
      <c r="H12" s="6">
        <v>18.877926848723977</v>
      </c>
      <c r="I12" s="6">
        <v>29.615000000000009</v>
      </c>
      <c r="J12" s="6">
        <v>4768.5675698443629</v>
      </c>
      <c r="K12" s="6">
        <v>-4221.5310071649183</v>
      </c>
      <c r="L12" s="6">
        <v>-41.517914837202497</v>
      </c>
      <c r="M12" s="6">
        <v>6368.7173522324119</v>
      </c>
      <c r="N12" s="6">
        <v>38324.685756892985</v>
      </c>
      <c r="O12" s="6">
        <v>33.175760658188409</v>
      </c>
      <c r="P12">
        <v>40.508207007699383</v>
      </c>
      <c r="Q12" s="6">
        <v>10</v>
      </c>
    </row>
    <row r="13" spans="1:17" x14ac:dyDescent="0.25">
      <c r="A13" s="6">
        <v>145.61500000000001</v>
      </c>
      <c r="B13" s="6">
        <v>-41.709000000000003</v>
      </c>
      <c r="C13" s="6">
        <v>3750</v>
      </c>
      <c r="D13" s="6">
        <v>1.2</v>
      </c>
      <c r="E13" s="6">
        <v>0.65</v>
      </c>
      <c r="F13" s="6">
        <v>19.899999999999999</v>
      </c>
      <c r="G13" s="6">
        <v>46.089820015575185</v>
      </c>
      <c r="H13" s="6">
        <v>15.077721189566784</v>
      </c>
      <c r="I13" s="6">
        <v>35.615000000000009</v>
      </c>
      <c r="J13" s="6">
        <v>4768.5675698443629</v>
      </c>
      <c r="K13" s="6">
        <v>-4221.5310071649183</v>
      </c>
      <c r="L13" s="6">
        <v>-41.517914837202497</v>
      </c>
      <c r="M13" s="6">
        <v>6368.7173522324119</v>
      </c>
      <c r="N13" s="6">
        <v>38619.533032527113</v>
      </c>
      <c r="O13" s="6">
        <v>29.804005492922123</v>
      </c>
      <c r="P13">
        <v>47.113022230431561</v>
      </c>
      <c r="Q13" s="6">
        <v>11</v>
      </c>
    </row>
    <row r="14" spans="1:17" x14ac:dyDescent="0.25">
      <c r="A14" s="6">
        <v>148.55564149520305</v>
      </c>
      <c r="B14" s="6">
        <v>-41.22125914535593</v>
      </c>
      <c r="C14" s="6">
        <v>25000</v>
      </c>
      <c r="D14" s="6">
        <v>1.2</v>
      </c>
      <c r="E14" s="6">
        <v>0.65</v>
      </c>
      <c r="F14" s="6">
        <v>19.899999999999999</v>
      </c>
      <c r="G14" s="6">
        <v>46.089820015575185</v>
      </c>
      <c r="H14" s="6">
        <v>20.927120947649108</v>
      </c>
      <c r="I14" s="6">
        <v>38.555641495203048</v>
      </c>
      <c r="J14" s="6">
        <v>4804.4368550572763</v>
      </c>
      <c r="K14" s="6">
        <v>-4180.9384064840642</v>
      </c>
      <c r="L14" s="6">
        <v>-41.030587853696545</v>
      </c>
      <c r="M14" s="6">
        <v>6368.8978208985391</v>
      </c>
      <c r="N14" s="6">
        <v>38749.826153637361</v>
      </c>
      <c r="O14" s="6">
        <v>28.360890870895282</v>
      </c>
      <c r="P14">
        <v>50.4164755587286</v>
      </c>
      <c r="Q14" s="6">
        <v>12</v>
      </c>
    </row>
    <row r="15" spans="1:17" x14ac:dyDescent="0.25">
      <c r="A15" s="6">
        <v>147.61360148423105</v>
      </c>
      <c r="B15" s="6">
        <v>-42.347030133947932</v>
      </c>
      <c r="C15" s="6">
        <v>25000</v>
      </c>
      <c r="D15" s="6">
        <v>0.75</v>
      </c>
      <c r="E15" s="6">
        <v>0.65</v>
      </c>
      <c r="F15" s="6">
        <v>19.899999999999999</v>
      </c>
      <c r="G15" s="6">
        <v>42.007420362456692</v>
      </c>
      <c r="H15" s="6">
        <v>20.477210098171309</v>
      </c>
      <c r="I15" s="6">
        <v>37.613601484231054</v>
      </c>
      <c r="J15" s="6">
        <v>4721.1217950240061</v>
      </c>
      <c r="K15" s="6">
        <v>-4274.1730818943215</v>
      </c>
      <c r="L15" s="6">
        <v>-42.155487108068499</v>
      </c>
      <c r="M15" s="6">
        <v>6368.4807087280014</v>
      </c>
      <c r="N15" s="6">
        <v>38768.548294934444</v>
      </c>
      <c r="O15" s="6">
        <v>28.15068548716237</v>
      </c>
      <c r="P15">
        <v>48.837343726924601</v>
      </c>
      <c r="Q15" s="6">
        <v>13</v>
      </c>
    </row>
    <row r="16" spans="1:17" x14ac:dyDescent="0.25">
      <c r="A16" s="6">
        <v>149.09626904977418</v>
      </c>
      <c r="B16" s="6">
        <v>-42.145452680522212</v>
      </c>
      <c r="C16" s="6">
        <v>25000</v>
      </c>
      <c r="D16" s="6">
        <v>1.2</v>
      </c>
      <c r="E16" s="6">
        <v>0.65</v>
      </c>
      <c r="F16" s="6">
        <v>19.899999999999999</v>
      </c>
      <c r="G16" s="6">
        <v>46.089820015575185</v>
      </c>
      <c r="H16" s="6">
        <v>16.241020146150284</v>
      </c>
      <c r="I16" s="6">
        <v>39.096269049774179</v>
      </c>
      <c r="J16" s="6">
        <v>4736.1755601313571</v>
      </c>
      <c r="K16" s="6">
        <v>-4257.5979947556716</v>
      </c>
      <c r="L16" s="6">
        <v>-41.954044065047739</v>
      </c>
      <c r="M16" s="6">
        <v>6368.5555364880893</v>
      </c>
      <c r="N16" s="6">
        <v>38838.239908394375</v>
      </c>
      <c r="O16" s="6">
        <v>27.390571938991233</v>
      </c>
      <c r="P16">
        <v>50.450321995767261</v>
      </c>
      <c r="Q16" s="6">
        <v>14</v>
      </c>
    </row>
    <row r="17" spans="1:17" x14ac:dyDescent="0.25">
      <c r="A17" s="6">
        <v>139.07400000000001</v>
      </c>
      <c r="B17" s="6">
        <v>-41.405999999999999</v>
      </c>
      <c r="C17" s="6">
        <v>9375</v>
      </c>
      <c r="D17" s="6">
        <v>1.2</v>
      </c>
      <c r="E17" s="6">
        <v>0.65</v>
      </c>
      <c r="F17" s="6">
        <v>19.899999999999999</v>
      </c>
      <c r="G17" s="6">
        <v>46.089820015575185</v>
      </c>
      <c r="H17" s="6">
        <v>22.190127654439529</v>
      </c>
      <c r="I17" s="6">
        <v>29.074000000000012</v>
      </c>
      <c r="J17" s="6">
        <v>4790.8917268199157</v>
      </c>
      <c r="K17" s="6">
        <v>-4196.3491071944627</v>
      </c>
      <c r="L17" s="6">
        <v>-41.215165446198569</v>
      </c>
      <c r="M17" s="6">
        <v>6368.829513149436</v>
      </c>
      <c r="N17" s="6">
        <v>38278.935409465317</v>
      </c>
      <c r="O17" s="6">
        <v>33.714304879638817</v>
      </c>
      <c r="P17">
        <v>40.052127797525664</v>
      </c>
      <c r="Q17" s="6">
        <v>15</v>
      </c>
    </row>
    <row r="18" spans="1:17" x14ac:dyDescent="0.25">
      <c r="A18" s="6">
        <v>157.51900000000001</v>
      </c>
      <c r="B18" s="6">
        <v>-41.398000000000003</v>
      </c>
      <c r="C18" s="6">
        <v>37500</v>
      </c>
      <c r="D18" s="6">
        <v>0.75</v>
      </c>
      <c r="E18" s="6">
        <v>0.65</v>
      </c>
      <c r="F18" s="6">
        <v>19.899999999999999</v>
      </c>
      <c r="G18" s="6">
        <v>42.007420362456692</v>
      </c>
      <c r="H18" s="6">
        <v>17.072875228770698</v>
      </c>
      <c r="I18" s="6">
        <v>47.519000000000005</v>
      </c>
      <c r="J18" s="6">
        <v>4791.4793216192074</v>
      </c>
      <c r="K18" s="6">
        <v>-4195.6826586212337</v>
      </c>
      <c r="L18" s="6">
        <v>-41.207172351962917</v>
      </c>
      <c r="M18" s="6">
        <v>6368.8324723892219</v>
      </c>
      <c r="N18" s="6">
        <v>39312.827904350917</v>
      </c>
      <c r="O18" s="6">
        <v>22.374692103555386</v>
      </c>
      <c r="P18">
        <v>58.80285657034068</v>
      </c>
      <c r="Q18" s="6">
        <v>16</v>
      </c>
    </row>
    <row r="19" spans="1:17" x14ac:dyDescent="0.25">
      <c r="A19" s="6">
        <v>122.70099999999999</v>
      </c>
      <c r="B19" s="6">
        <v>-41.237000000000002</v>
      </c>
      <c r="C19" s="6">
        <v>25000</v>
      </c>
      <c r="D19" s="6">
        <v>3</v>
      </c>
      <c r="E19" s="6">
        <v>0.65</v>
      </c>
      <c r="F19" s="6">
        <v>19.899999999999999</v>
      </c>
      <c r="G19" s="6">
        <v>54.048620189015942</v>
      </c>
      <c r="H19" s="6">
        <v>17.245936179089696</v>
      </c>
      <c r="I19" s="6">
        <v>12.700999999999993</v>
      </c>
      <c r="J19" s="6">
        <v>4803.2846959226654</v>
      </c>
      <c r="K19" s="6">
        <v>-4182.2531579550696</v>
      </c>
      <c r="L19" s="6">
        <v>-41.046314488876327</v>
      </c>
      <c r="M19" s="6">
        <v>6368.8920031124753</v>
      </c>
      <c r="N19" s="6">
        <v>37725.801578282764</v>
      </c>
      <c r="O19" s="6">
        <v>40.575806876516324</v>
      </c>
      <c r="P19">
        <v>18.876030445839305</v>
      </c>
      <c r="Q19" s="6">
        <v>17</v>
      </c>
    </row>
    <row r="20" spans="1:17" x14ac:dyDescent="0.25">
      <c r="A20" s="6">
        <v>148.72670789982303</v>
      </c>
      <c r="B20" s="6">
        <v>-40.583078852327006</v>
      </c>
      <c r="C20" s="6">
        <v>25000</v>
      </c>
      <c r="D20" s="6">
        <v>3</v>
      </c>
      <c r="E20" s="6">
        <v>0.65</v>
      </c>
      <c r="F20" s="6">
        <v>19.899999999999999</v>
      </c>
      <c r="G20" s="6">
        <v>54.048620189015942</v>
      </c>
      <c r="H20" s="6">
        <v>22.171392872450273</v>
      </c>
      <c r="I20" s="6">
        <v>38.726707899823026</v>
      </c>
      <c r="J20" s="6">
        <v>4850.8409419169593</v>
      </c>
      <c r="K20" s="6">
        <v>-4127.372172184394</v>
      </c>
      <c r="L20" s="6">
        <v>-40.393032417942216</v>
      </c>
      <c r="M20" s="6">
        <v>6369.1332920186196</v>
      </c>
      <c r="N20" s="6">
        <v>38720.208632729642</v>
      </c>
      <c r="O20" s="6">
        <v>28.689808970253956</v>
      </c>
      <c r="P20">
        <v>50.949521525652081</v>
      </c>
      <c r="Q20" s="6">
        <v>18</v>
      </c>
    </row>
    <row r="21" spans="1:17" x14ac:dyDescent="0.25">
      <c r="A21" s="6">
        <v>157.339</v>
      </c>
      <c r="B21" s="6">
        <v>-41.018000000000001</v>
      </c>
      <c r="C21" s="6">
        <v>25000</v>
      </c>
      <c r="D21" s="6">
        <v>1.2</v>
      </c>
      <c r="E21" s="6">
        <v>0.65</v>
      </c>
      <c r="F21" s="6">
        <v>19.899999999999999</v>
      </c>
      <c r="G21" s="6">
        <v>46.089820015575185</v>
      </c>
      <c r="H21" s="6">
        <v>18.196302157499261</v>
      </c>
      <c r="I21" s="6">
        <v>47.338999999999999</v>
      </c>
      <c r="J21" s="6">
        <v>4819.2817386417792</v>
      </c>
      <c r="K21" s="6">
        <v>-4163.9331616448499</v>
      </c>
      <c r="L21" s="6">
        <v>-40.827517484228061</v>
      </c>
      <c r="M21" s="6">
        <v>6368.9729039344957</v>
      </c>
      <c r="N21" s="6">
        <v>39280.740961652366</v>
      </c>
      <c r="O21" s="6">
        <v>22.707281760512885</v>
      </c>
      <c r="P21">
        <v>58.835038273927829</v>
      </c>
      <c r="Q21" s="6">
        <v>19</v>
      </c>
    </row>
    <row r="22" spans="1:17" x14ac:dyDescent="0.25">
      <c r="A22" s="6">
        <v>140.4</v>
      </c>
      <c r="B22" s="6">
        <v>-40.999000000000002</v>
      </c>
      <c r="C22" s="6">
        <v>12500</v>
      </c>
      <c r="D22" s="6">
        <v>0.75</v>
      </c>
      <c r="E22" s="6">
        <v>0.65</v>
      </c>
      <c r="F22" s="6">
        <v>19.899999999999999</v>
      </c>
      <c r="G22" s="6">
        <v>42.007420362456692</v>
      </c>
      <c r="H22" s="6">
        <v>15.359062002044752</v>
      </c>
      <c r="I22" s="6">
        <v>30.400000000000006</v>
      </c>
      <c r="J22" s="6">
        <v>4820.6662779600447</v>
      </c>
      <c r="K22" s="6">
        <v>-4162.340908490266</v>
      </c>
      <c r="L22" s="6">
        <v>-40.808535619905655</v>
      </c>
      <c r="M22" s="6">
        <v>6368.9799184761705</v>
      </c>
      <c r="N22" s="6">
        <v>38311.236574102317</v>
      </c>
      <c r="O22" s="6">
        <v>33.336501450106454</v>
      </c>
      <c r="P22">
        <v>41.806009111188821</v>
      </c>
      <c r="Q22" s="6">
        <v>20</v>
      </c>
    </row>
    <row r="23" spans="1:17" x14ac:dyDescent="0.25">
      <c r="A23" s="6">
        <v>149.41758789291424</v>
      </c>
      <c r="B23" s="6">
        <v>-41.757491500401827</v>
      </c>
      <c r="C23" s="6">
        <v>25000</v>
      </c>
      <c r="D23" s="6">
        <v>1.2</v>
      </c>
      <c r="E23" s="6">
        <v>0.65</v>
      </c>
      <c r="F23" s="6">
        <v>19.899999999999999</v>
      </c>
      <c r="G23" s="6">
        <v>46.089820015575185</v>
      </c>
      <c r="H23" s="6">
        <v>14.728730403505397</v>
      </c>
      <c r="I23" s="6">
        <v>39.417587892914241</v>
      </c>
      <c r="J23" s="6">
        <v>4764.982398702401</v>
      </c>
      <c r="K23" s="6">
        <v>-4225.5502172155429</v>
      </c>
      <c r="L23" s="6">
        <v>-41.566368211763368</v>
      </c>
      <c r="M23" s="6">
        <v>6368.6993882702618</v>
      </c>
      <c r="N23" s="6">
        <v>38832.349853515865</v>
      </c>
      <c r="O23" s="6">
        <v>27.456185992610507</v>
      </c>
      <c r="P23">
        <v>50.983217957243539</v>
      </c>
      <c r="Q23" s="6">
        <v>21</v>
      </c>
    </row>
    <row r="24" spans="1:17" x14ac:dyDescent="0.25">
      <c r="A24" s="6">
        <v>148.84550420258861</v>
      </c>
      <c r="B24" s="6">
        <v>-41.276555875207229</v>
      </c>
      <c r="C24" s="6">
        <v>25000</v>
      </c>
      <c r="D24" s="6">
        <v>3</v>
      </c>
      <c r="E24" s="6">
        <v>0.65</v>
      </c>
      <c r="F24" s="6">
        <v>19.899999999999999</v>
      </c>
      <c r="G24" s="6">
        <v>54.048620189015942</v>
      </c>
      <c r="H24" s="6">
        <v>17.236247965674931</v>
      </c>
      <c r="I24" s="6">
        <v>38.845504202588614</v>
      </c>
      <c r="J24" s="6">
        <v>4800.3877774605207</v>
      </c>
      <c r="K24" s="6">
        <v>-4185.5556721793437</v>
      </c>
      <c r="L24" s="6">
        <v>-41.085834885148479</v>
      </c>
      <c r="M24" s="6">
        <v>6368.8773813683238</v>
      </c>
      <c r="N24" s="6">
        <v>38769.785439880841</v>
      </c>
      <c r="O24" s="6">
        <v>28.141492599532306</v>
      </c>
      <c r="P24">
        <v>50.677001580509213</v>
      </c>
      <c r="Q24" s="6">
        <v>22</v>
      </c>
    </row>
    <row r="25" spans="1:17" x14ac:dyDescent="0.25">
      <c r="A25" s="6">
        <v>148.27200614504287</v>
      </c>
      <c r="B25" s="6">
        <v>-40.673991991146792</v>
      </c>
      <c r="C25" s="6">
        <v>25000</v>
      </c>
      <c r="D25" s="6">
        <v>3</v>
      </c>
      <c r="E25" s="6">
        <v>0.65</v>
      </c>
      <c r="F25" s="6">
        <v>19.899999999999999</v>
      </c>
      <c r="G25" s="6">
        <v>54.048620189015942</v>
      </c>
      <c r="H25" s="6">
        <v>21.325449310101973</v>
      </c>
      <c r="I25" s="6">
        <v>38.272006145042866</v>
      </c>
      <c r="J25" s="6">
        <v>4844.2671621419713</v>
      </c>
      <c r="K25" s="6">
        <v>-4135.034206454593</v>
      </c>
      <c r="L25" s="6">
        <v>-40.483850782060827</v>
      </c>
      <c r="M25" s="6">
        <v>6369.0997972049863</v>
      </c>
      <c r="N25" s="6">
        <v>38699.721978680129</v>
      </c>
      <c r="O25" s="6">
        <v>28.915895171952894</v>
      </c>
      <c r="P25">
        <v>50.440110515062074</v>
      </c>
      <c r="Q25" s="6">
        <v>23</v>
      </c>
    </row>
    <row r="26" spans="1:17" x14ac:dyDescent="0.25">
      <c r="A26" s="6">
        <v>147.79715097045533</v>
      </c>
      <c r="B26" s="6">
        <v>-42.11357458190728</v>
      </c>
      <c r="C26" s="6">
        <v>25000</v>
      </c>
      <c r="D26" s="6">
        <v>0.75</v>
      </c>
      <c r="E26" s="6">
        <v>0.65</v>
      </c>
      <c r="F26" s="6">
        <v>19.899999999999999</v>
      </c>
      <c r="G26" s="6">
        <v>42.007420362456692</v>
      </c>
      <c r="H26" s="6">
        <v>21.23474351649557</v>
      </c>
      <c r="I26" s="6">
        <v>37.797150970455334</v>
      </c>
      <c r="J26" s="6">
        <v>4738.550817868927</v>
      </c>
      <c r="K26" s="6">
        <v>-4254.9719655073732</v>
      </c>
      <c r="L26" s="6">
        <v>-41.922188089663173</v>
      </c>
      <c r="M26" s="6">
        <v>6368.5673648615793</v>
      </c>
      <c r="N26" s="6">
        <v>38763.644030992218</v>
      </c>
      <c r="O26" s="6">
        <v>28.205446564339184</v>
      </c>
      <c r="P26">
        <v>49.152514387354572</v>
      </c>
      <c r="Q26" s="6">
        <v>24</v>
      </c>
    </row>
    <row r="27" spans="1:17" x14ac:dyDescent="0.25">
      <c r="A27" s="6">
        <v>151.934</v>
      </c>
      <c r="B27" s="6">
        <v>-40.113</v>
      </c>
      <c r="C27" s="6">
        <v>37500</v>
      </c>
      <c r="D27" s="6">
        <v>1.2</v>
      </c>
      <c r="E27" s="6">
        <v>0.65</v>
      </c>
      <c r="F27" s="6">
        <v>19.899999999999999</v>
      </c>
      <c r="G27" s="6">
        <v>46.089820015575185</v>
      </c>
      <c r="H27" s="6">
        <v>18.197365908848361</v>
      </c>
      <c r="I27" s="6">
        <v>41.933999999999997</v>
      </c>
      <c r="J27" s="6">
        <v>4884.6354799095107</v>
      </c>
      <c r="K27" s="6">
        <v>-4087.5906906358096</v>
      </c>
      <c r="L27" s="6">
        <v>-39.923474073014233</v>
      </c>
      <c r="M27" s="6">
        <v>6369.3061965777206</v>
      </c>
      <c r="N27" s="6">
        <v>38883.859434829421</v>
      </c>
      <c r="O27" s="6">
        <v>26.904138582017801</v>
      </c>
      <c r="P27">
        <v>54.350991861762061</v>
      </c>
      <c r="Q27" s="6">
        <v>25</v>
      </c>
    </row>
    <row r="28" spans="1:17" x14ac:dyDescent="0.25">
      <c r="A28" s="6">
        <v>145.61500000000001</v>
      </c>
      <c r="B28" s="6">
        <v>-39.709000000000003</v>
      </c>
      <c r="C28" s="6">
        <v>9375</v>
      </c>
      <c r="D28" s="6">
        <v>1.2</v>
      </c>
      <c r="E28" s="6">
        <v>0.65</v>
      </c>
      <c r="F28" s="6">
        <v>19.899999999999999</v>
      </c>
      <c r="G28" s="6">
        <v>46.089820015575185</v>
      </c>
      <c r="H28" s="6">
        <v>23.798650002925108</v>
      </c>
      <c r="I28" s="6">
        <v>35.615000000000009</v>
      </c>
      <c r="J28" s="6">
        <v>4913.4157393274336</v>
      </c>
      <c r="K28" s="6">
        <v>-4053.1833152346276</v>
      </c>
      <c r="L28" s="6">
        <v>-39.519962121167602</v>
      </c>
      <c r="M28" s="6">
        <v>6369.4543890640207</v>
      </c>
      <c r="N28" s="6">
        <v>38490.878416699488</v>
      </c>
      <c r="O28" s="6">
        <v>31.265678381896691</v>
      </c>
      <c r="P28">
        <v>48.270330035690208</v>
      </c>
      <c r="Q28" s="6">
        <v>26</v>
      </c>
    </row>
    <row r="29" spans="1:17" x14ac:dyDescent="0.25">
      <c r="A29" s="6">
        <v>154.79300000000001</v>
      </c>
      <c r="B29" s="6">
        <v>-39.606999999999999</v>
      </c>
      <c r="C29" s="6">
        <v>3750</v>
      </c>
      <c r="D29" s="6">
        <v>0.75</v>
      </c>
      <c r="E29" s="6">
        <v>0.65</v>
      </c>
      <c r="F29" s="6">
        <v>19.899999999999999</v>
      </c>
      <c r="G29" s="6">
        <v>42.007420362456692</v>
      </c>
      <c r="H29" s="6">
        <v>17.266893493576809</v>
      </c>
      <c r="I29" s="6">
        <v>44.793000000000006</v>
      </c>
      <c r="J29" s="6">
        <v>4920.6433102232968</v>
      </c>
      <c r="K29" s="6">
        <v>-4044.4646678501394</v>
      </c>
      <c r="L29" s="6">
        <v>-39.418091278251843</v>
      </c>
      <c r="M29" s="6">
        <v>6369.4917407854</v>
      </c>
      <c r="N29" s="6">
        <v>39037.334248745319</v>
      </c>
      <c r="O29" s="6">
        <v>25.262075084066467</v>
      </c>
      <c r="P29">
        <v>57.293803038270369</v>
      </c>
      <c r="Q29" s="6">
        <v>27</v>
      </c>
    </row>
    <row r="30" spans="1:17" x14ac:dyDescent="0.25">
      <c r="A30" s="6">
        <v>142.37799999999999</v>
      </c>
      <c r="B30" s="6">
        <v>-38.966000000000001</v>
      </c>
      <c r="C30" s="6">
        <v>3750</v>
      </c>
      <c r="D30" s="6">
        <v>3</v>
      </c>
      <c r="E30" s="6">
        <v>0.65</v>
      </c>
      <c r="F30" s="6">
        <v>19.899999999999999</v>
      </c>
      <c r="G30" s="6">
        <v>54.048620189015942</v>
      </c>
      <c r="H30" s="6">
        <v>20.568184736578772</v>
      </c>
      <c r="I30" s="6">
        <v>32.377999999999986</v>
      </c>
      <c r="J30" s="6">
        <v>4965.7043135915774</v>
      </c>
      <c r="K30" s="6">
        <v>-3989.3844181564345</v>
      </c>
      <c r="L30" s="6">
        <v>-38.777957578214391</v>
      </c>
      <c r="M30" s="6">
        <v>6369.7258469930521</v>
      </c>
      <c r="N30" s="6">
        <v>38271.925086241514</v>
      </c>
      <c r="O30" s="6">
        <v>33.808201827702391</v>
      </c>
      <c r="P30">
        <v>45.236891539244908</v>
      </c>
      <c r="Q30" s="6">
        <v>28</v>
      </c>
    </row>
    <row r="31" spans="1:17" x14ac:dyDescent="0.25">
      <c r="A31" s="6">
        <v>145.61314553694132</v>
      </c>
      <c r="B31" s="6">
        <v>-37.370850412460292</v>
      </c>
      <c r="C31" s="6">
        <v>46875</v>
      </c>
      <c r="D31" s="6">
        <v>0.75</v>
      </c>
      <c r="E31" s="6">
        <v>0.65</v>
      </c>
      <c r="F31" s="6">
        <v>19.899999999999999</v>
      </c>
      <c r="G31" s="6">
        <v>42.007420362456692</v>
      </c>
      <c r="H31" s="6">
        <v>15.15155671032927</v>
      </c>
      <c r="I31" s="6">
        <v>35.613145536941317</v>
      </c>
      <c r="J31" s="6">
        <v>5075.1202865702235</v>
      </c>
      <c r="K31" s="6">
        <v>-3850.1839192492398</v>
      </c>
      <c r="L31" s="6">
        <v>-37.18537047057449</v>
      </c>
      <c r="M31" s="6">
        <v>6370.3031431166655</v>
      </c>
      <c r="N31" s="6">
        <v>38346.641154471828</v>
      </c>
      <c r="O31" s="6">
        <v>32.938873123733586</v>
      </c>
      <c r="P31">
        <v>49.722120918520531</v>
      </c>
      <c r="Q31" s="6">
        <v>29</v>
      </c>
    </row>
    <row r="32" spans="1:17" x14ac:dyDescent="0.25">
      <c r="A32" s="6">
        <v>142.61500000000001</v>
      </c>
      <c r="B32" s="6">
        <v>-38.709000000000003</v>
      </c>
      <c r="C32" s="6">
        <v>9375</v>
      </c>
      <c r="D32" s="6">
        <v>0.75</v>
      </c>
      <c r="E32" s="6">
        <v>0.65</v>
      </c>
      <c r="F32" s="6">
        <v>19.899999999999999</v>
      </c>
      <c r="G32" s="6">
        <v>42.007420362456692</v>
      </c>
      <c r="H32" s="6">
        <v>19.579863174046558</v>
      </c>
      <c r="I32" s="6">
        <v>32.615000000000009</v>
      </c>
      <c r="J32" s="6">
        <v>4983.5959761047561</v>
      </c>
      <c r="K32" s="6">
        <v>-3967.1614789119758</v>
      </c>
      <c r="L32" s="6">
        <v>-38.521331317924265</v>
      </c>
      <c r="M32" s="6">
        <v>6369.819389339903</v>
      </c>
      <c r="N32" s="6">
        <v>38267.494904152394</v>
      </c>
      <c r="O32" s="6">
        <v>33.861680089483905</v>
      </c>
      <c r="P32">
        <v>45.657961342962707</v>
      </c>
      <c r="Q32" s="6">
        <v>30</v>
      </c>
    </row>
    <row r="33" spans="1:17" x14ac:dyDescent="0.25">
      <c r="A33" s="6">
        <v>139.61500000000001</v>
      </c>
      <c r="B33" s="6">
        <v>-38.709000000000003</v>
      </c>
      <c r="C33" s="6">
        <v>3750</v>
      </c>
      <c r="D33" s="6">
        <v>1.2</v>
      </c>
      <c r="E33" s="6">
        <v>0.65</v>
      </c>
      <c r="F33" s="6">
        <v>19.899999999999999</v>
      </c>
      <c r="G33" s="6">
        <v>46.089820015575185</v>
      </c>
      <c r="H33" s="6">
        <v>15.086472316768806</v>
      </c>
      <c r="I33" s="6">
        <v>29.615000000000009</v>
      </c>
      <c r="J33" s="6">
        <v>4983.5959761047561</v>
      </c>
      <c r="K33" s="6">
        <v>-3967.1614789119758</v>
      </c>
      <c r="L33" s="6">
        <v>-38.521331317924265</v>
      </c>
      <c r="M33" s="6">
        <v>6369.819389339903</v>
      </c>
      <c r="N33" s="6">
        <v>38118.648870354627</v>
      </c>
      <c r="O33" s="6">
        <v>35.642269390463966</v>
      </c>
      <c r="P33">
        <v>42.269251749461546</v>
      </c>
      <c r="Q33" s="6">
        <v>31</v>
      </c>
    </row>
    <row r="34" spans="1:17" x14ac:dyDescent="0.25">
      <c r="A34" s="6">
        <v>144.41402438595208</v>
      </c>
      <c r="B34" s="6">
        <v>-38.351618158015349</v>
      </c>
      <c r="C34" s="6">
        <v>50000</v>
      </c>
      <c r="D34" s="6">
        <v>3</v>
      </c>
      <c r="E34" s="6">
        <v>0.65</v>
      </c>
      <c r="F34" s="6">
        <v>19.899999999999999</v>
      </c>
      <c r="G34" s="6">
        <v>54.048620189015942</v>
      </c>
      <c r="H34" s="6">
        <v>17.601672975968079</v>
      </c>
      <c r="I34" s="6">
        <v>34.414024385952075</v>
      </c>
      <c r="J34" s="6">
        <v>5008.3085942343323</v>
      </c>
      <c r="K34" s="6">
        <v>-3936.1271737222792</v>
      </c>
      <c r="L34" s="6">
        <v>-38.164494236290224</v>
      </c>
      <c r="M34" s="6">
        <v>6369.9491444434952</v>
      </c>
      <c r="N34" s="6">
        <v>38340.177925932978</v>
      </c>
      <c r="O34" s="6">
        <v>33.009924354464722</v>
      </c>
      <c r="P34">
        <v>47.83220323132241</v>
      </c>
      <c r="Q34" s="6">
        <v>32</v>
      </c>
    </row>
    <row r="35" spans="1:17" x14ac:dyDescent="0.25">
      <c r="A35" s="6">
        <v>144.21549916423319</v>
      </c>
      <c r="B35" s="6">
        <v>-38.204512029680345</v>
      </c>
      <c r="C35" s="6">
        <v>37500</v>
      </c>
      <c r="D35" s="6">
        <v>1.2</v>
      </c>
      <c r="E35" s="6">
        <v>0.65</v>
      </c>
      <c r="F35" s="6">
        <v>19.899999999999999</v>
      </c>
      <c r="G35" s="6">
        <v>46.089820015575185</v>
      </c>
      <c r="H35" s="6">
        <v>16.23249725577444</v>
      </c>
      <c r="I35" s="6">
        <v>34.215499164233194</v>
      </c>
      <c r="J35" s="6">
        <v>5018.4240837789903</v>
      </c>
      <c r="K35" s="6">
        <v>-3923.3086561136142</v>
      </c>
      <c r="L35" s="6">
        <v>-38.017620788886873</v>
      </c>
      <c r="M35" s="6">
        <v>6370.0024407992978</v>
      </c>
      <c r="N35" s="6">
        <v>38320.22403443393</v>
      </c>
      <c r="O35" s="6">
        <v>33.243859687419103</v>
      </c>
      <c r="P35">
        <v>47.712789094307176</v>
      </c>
      <c r="Q35" s="6">
        <v>33</v>
      </c>
    </row>
    <row r="36" spans="1:17" x14ac:dyDescent="0.25">
      <c r="A36" s="6">
        <v>145.99102056890868</v>
      </c>
      <c r="B36" s="6">
        <v>-38.276283537664504</v>
      </c>
      <c r="C36" s="6">
        <v>37500</v>
      </c>
      <c r="D36" s="6">
        <v>1.2</v>
      </c>
      <c r="E36" s="6">
        <v>0.65</v>
      </c>
      <c r="F36" s="6">
        <v>19.899999999999999</v>
      </c>
      <c r="G36" s="6">
        <v>46.089820015575185</v>
      </c>
      <c r="H36" s="6">
        <v>15.613850031621736</v>
      </c>
      <c r="I36" s="6">
        <v>35.991020568908681</v>
      </c>
      <c r="J36" s="6">
        <v>5013.4929878382436</v>
      </c>
      <c r="K36" s="6">
        <v>-3929.5658780879448</v>
      </c>
      <c r="L36" s="6">
        <v>-38.089278159777066</v>
      </c>
      <c r="M36" s="6">
        <v>6369.9764465291637</v>
      </c>
      <c r="N36" s="6">
        <v>38422.867801084991</v>
      </c>
      <c r="O36" s="6">
        <v>32.051385518013781</v>
      </c>
      <c r="P36">
        <v>49.539585049975116</v>
      </c>
      <c r="Q36" s="6">
        <v>34</v>
      </c>
    </row>
    <row r="37" spans="1:17" x14ac:dyDescent="0.25">
      <c r="A37" s="6">
        <v>115.968</v>
      </c>
      <c r="B37" s="6">
        <v>-38.476999999999997</v>
      </c>
      <c r="C37" s="6">
        <v>25000</v>
      </c>
      <c r="D37" s="6">
        <v>0.75</v>
      </c>
      <c r="E37" s="6">
        <v>0.65</v>
      </c>
      <c r="F37" s="6">
        <v>19.899999999999999</v>
      </c>
      <c r="G37" s="6">
        <v>42.007420362456692</v>
      </c>
      <c r="H37" s="6">
        <v>21.263218904714073</v>
      </c>
      <c r="I37" s="6">
        <v>5.9680000000000035</v>
      </c>
      <c r="J37" s="6">
        <v>4999.660778813206</v>
      </c>
      <c r="K37" s="6">
        <v>-3947.0324053835011</v>
      </c>
      <c r="L37" s="6">
        <v>-38.289681644635237</v>
      </c>
      <c r="M37" s="6">
        <v>6369.9036658610894</v>
      </c>
      <c r="N37" s="6">
        <v>37404.046189646666</v>
      </c>
      <c r="O37" s="6">
        <v>44.979578254113392</v>
      </c>
      <c r="P37">
        <v>9.5375242998622092</v>
      </c>
      <c r="Q37" s="6">
        <v>35</v>
      </c>
    </row>
    <row r="38" spans="1:17" x14ac:dyDescent="0.25">
      <c r="A38" s="6">
        <v>145.27951583986726</v>
      </c>
      <c r="B38" s="6">
        <v>-37.801892343797007</v>
      </c>
      <c r="C38" s="6">
        <v>46875</v>
      </c>
      <c r="D38" s="6">
        <v>1.2</v>
      </c>
      <c r="E38" s="6">
        <v>0.65</v>
      </c>
      <c r="F38" s="6">
        <v>19.899999999999999</v>
      </c>
      <c r="G38" s="6">
        <v>46.089820015575185</v>
      </c>
      <c r="H38" s="6">
        <v>23.365967877837665</v>
      </c>
      <c r="I38" s="6">
        <v>35.279515839867258</v>
      </c>
      <c r="J38" s="6">
        <v>5045.9395447028592</v>
      </c>
      <c r="K38" s="6">
        <v>-3888.0945318862473</v>
      </c>
      <c r="L38" s="6">
        <v>-37.615663056400365</v>
      </c>
      <c r="M38" s="6">
        <v>6370.147955713418</v>
      </c>
      <c r="N38" s="6">
        <v>38353.96309481949</v>
      </c>
      <c r="O38" s="6">
        <v>32.851638727349794</v>
      </c>
      <c r="P38">
        <v>49.096532454304331</v>
      </c>
      <c r="Q38" s="6">
        <v>36</v>
      </c>
    </row>
    <row r="39" spans="1:17" x14ac:dyDescent="0.25">
      <c r="A39" s="6">
        <v>144.8548960494885</v>
      </c>
      <c r="B39" s="6">
        <v>-38.671372374642992</v>
      </c>
      <c r="C39" s="6">
        <v>46875</v>
      </c>
      <c r="D39" s="6">
        <v>0.75</v>
      </c>
      <c r="E39" s="6">
        <v>0.65</v>
      </c>
      <c r="F39" s="6">
        <v>19.899999999999999</v>
      </c>
      <c r="G39" s="6">
        <v>42.007420362456692</v>
      </c>
      <c r="H39" s="6">
        <v>15.698321777051289</v>
      </c>
      <c r="I39" s="6">
        <v>34.854896049488502</v>
      </c>
      <c r="J39" s="6">
        <v>4986.2070740443251</v>
      </c>
      <c r="K39" s="6">
        <v>-3963.9011516424989</v>
      </c>
      <c r="L39" s="6">
        <v>-38.483759677635973</v>
      </c>
      <c r="M39" s="6">
        <v>6369.8330688678489</v>
      </c>
      <c r="N39" s="6">
        <v>38384.165481721466</v>
      </c>
      <c r="O39" s="6">
        <v>32.496885362462777</v>
      </c>
      <c r="P39">
        <v>48.101240810976975</v>
      </c>
      <c r="Q39" s="6">
        <v>37</v>
      </c>
    </row>
    <row r="40" spans="1:17" x14ac:dyDescent="0.25">
      <c r="A40" s="6">
        <v>144.43303239215675</v>
      </c>
      <c r="B40" s="6">
        <v>-37.50608617048691</v>
      </c>
      <c r="C40" s="6">
        <v>50000</v>
      </c>
      <c r="D40" s="6">
        <v>0.75</v>
      </c>
      <c r="E40" s="6">
        <v>0.65</v>
      </c>
      <c r="F40" s="6">
        <v>19.899999999999999</v>
      </c>
      <c r="G40" s="6">
        <v>42.007420362456692</v>
      </c>
      <c r="H40" s="6">
        <v>18.743331505776137</v>
      </c>
      <c r="I40" s="6">
        <v>34.433032392156747</v>
      </c>
      <c r="J40" s="6">
        <v>5065.9960199568031</v>
      </c>
      <c r="K40" s="6">
        <v>-3862.1013730979412</v>
      </c>
      <c r="L40" s="6">
        <v>-37.320366611077638</v>
      </c>
      <c r="M40" s="6">
        <v>6370.2545231963204</v>
      </c>
      <c r="N40" s="6">
        <v>38288.901936916183</v>
      </c>
      <c r="O40" s="6">
        <v>33.614718009761653</v>
      </c>
      <c r="P40">
        <v>48.391786503173357</v>
      </c>
      <c r="Q40" s="6">
        <v>38</v>
      </c>
    </row>
    <row r="41" spans="1:17" x14ac:dyDescent="0.25">
      <c r="A41" s="6">
        <v>144.22082270053374</v>
      </c>
      <c r="B41" s="6">
        <v>-36.946103051906732</v>
      </c>
      <c r="C41" s="6">
        <v>37500</v>
      </c>
      <c r="D41" s="6">
        <v>1.2</v>
      </c>
      <c r="E41" s="6">
        <v>0.65</v>
      </c>
      <c r="F41" s="6">
        <v>19.899999999999999</v>
      </c>
      <c r="G41" s="6">
        <v>46.089820015575185</v>
      </c>
      <c r="H41" s="6">
        <v>15.487392960818463</v>
      </c>
      <c r="I41" s="6">
        <v>34.220822700533745</v>
      </c>
      <c r="J41" s="6">
        <v>5103.5930466393338</v>
      </c>
      <c r="K41" s="6">
        <v>-3812.6159427250432</v>
      </c>
      <c r="L41" s="6">
        <v>-36.761402478085706</v>
      </c>
      <c r="M41" s="6">
        <v>6370.4554242555159</v>
      </c>
      <c r="N41" s="6">
        <v>38243.021610916687</v>
      </c>
      <c r="O41" s="6">
        <v>34.159365432737516</v>
      </c>
      <c r="P41">
        <v>48.531454567610169</v>
      </c>
      <c r="Q41" s="6">
        <v>39</v>
      </c>
    </row>
    <row r="42" spans="1:17" x14ac:dyDescent="0.25">
      <c r="A42" s="6">
        <v>136.96600000000001</v>
      </c>
      <c r="B42" s="6">
        <v>-38.331000000000003</v>
      </c>
      <c r="C42" s="6">
        <v>25000</v>
      </c>
      <c r="D42" s="6">
        <v>3</v>
      </c>
      <c r="E42" s="6">
        <v>0.65</v>
      </c>
      <c r="F42" s="6">
        <v>19.899999999999999</v>
      </c>
      <c r="G42" s="6">
        <v>54.048620189015942</v>
      </c>
      <c r="H42" s="6">
        <v>19.032609807040942</v>
      </c>
      <c r="I42" s="6">
        <v>26.966000000000008</v>
      </c>
      <c r="J42" s="6">
        <v>5009.7283629534268</v>
      </c>
      <c r="K42" s="6">
        <v>-3934.3320970965929</v>
      </c>
      <c r="L42" s="6">
        <v>-38.14390839398866</v>
      </c>
      <c r="M42" s="6">
        <v>6369.9566184413297</v>
      </c>
      <c r="N42" s="6">
        <v>37971.846204401132</v>
      </c>
      <c r="O42" s="6">
        <v>37.447708429306026</v>
      </c>
      <c r="P42">
        <v>39.363422542748779</v>
      </c>
      <c r="Q42" s="6">
        <v>40</v>
      </c>
    </row>
    <row r="43" spans="1:17" x14ac:dyDescent="0.25">
      <c r="A43" s="6">
        <v>152.19399999999999</v>
      </c>
      <c r="B43" s="6">
        <v>-38.290999999999997</v>
      </c>
      <c r="C43" s="6">
        <v>3750</v>
      </c>
      <c r="D43" s="6">
        <v>1.2</v>
      </c>
      <c r="E43" s="6">
        <v>0.65</v>
      </c>
      <c r="F43" s="6">
        <v>19.899999999999999</v>
      </c>
      <c r="G43" s="6">
        <v>46.089820015575185</v>
      </c>
      <c r="H43" s="6">
        <v>19.4113444853276</v>
      </c>
      <c r="I43" s="6">
        <v>42.193999999999988</v>
      </c>
      <c r="J43" s="6">
        <v>5012.4809106124621</v>
      </c>
      <c r="K43" s="6">
        <v>-3930.8481426358876</v>
      </c>
      <c r="L43" s="6">
        <v>-38.103971363397534</v>
      </c>
      <c r="M43" s="6">
        <v>6369.9711145120855</v>
      </c>
      <c r="N43" s="6">
        <v>38797.266953396393</v>
      </c>
      <c r="O43" s="6">
        <v>27.852633941156959</v>
      </c>
      <c r="P43">
        <v>55.646264428336295</v>
      </c>
      <c r="Q43" s="6">
        <v>41</v>
      </c>
    </row>
    <row r="44" spans="1:17" x14ac:dyDescent="0.25">
      <c r="A44" s="6">
        <v>145.75312173593341</v>
      </c>
      <c r="B44" s="6">
        <v>-38.577314866215339</v>
      </c>
      <c r="C44" s="6">
        <v>50000</v>
      </c>
      <c r="D44" s="6">
        <v>0.75</v>
      </c>
      <c r="E44" s="6">
        <v>0.65</v>
      </c>
      <c r="F44" s="6">
        <v>19.899999999999999</v>
      </c>
      <c r="G44" s="6">
        <v>42.007420362456692</v>
      </c>
      <c r="H44" s="6">
        <v>21.924313452360522</v>
      </c>
      <c r="I44" s="6">
        <v>35.753121735933405</v>
      </c>
      <c r="J44" s="6">
        <v>4992.7245730654686</v>
      </c>
      <c r="K44" s="6">
        <v>-3955.7439323453932</v>
      </c>
      <c r="L44" s="6">
        <v>-38.389843527023714</v>
      </c>
      <c r="M44" s="6">
        <v>6369.8672451456287</v>
      </c>
      <c r="N44" s="6">
        <v>38427.959143403146</v>
      </c>
      <c r="O44" s="6">
        <v>31.991436668141041</v>
      </c>
      <c r="P44">
        <v>49.104359077234562</v>
      </c>
      <c r="Q44" s="6">
        <v>42</v>
      </c>
    </row>
    <row r="45" spans="1:17" x14ac:dyDescent="0.25">
      <c r="A45" s="6">
        <v>145.39310277651148</v>
      </c>
      <c r="B45" s="6">
        <v>-37.966978118377639</v>
      </c>
      <c r="C45" s="6">
        <v>46875</v>
      </c>
      <c r="D45" s="6">
        <v>3</v>
      </c>
      <c r="E45" s="6">
        <v>0.65</v>
      </c>
      <c r="F45" s="6">
        <v>19.899999999999999</v>
      </c>
      <c r="G45" s="6">
        <v>54.048620189015942</v>
      </c>
      <c r="H45" s="6">
        <v>22.071089384931486</v>
      </c>
      <c r="I45" s="6">
        <v>35.393102776511483</v>
      </c>
      <c r="J45" s="6">
        <v>5034.687569014538</v>
      </c>
      <c r="K45" s="6">
        <v>-3902.5564341627492</v>
      </c>
      <c r="L45" s="6">
        <v>-37.780472965252955</v>
      </c>
      <c r="M45" s="6">
        <v>6370.0883541293679</v>
      </c>
      <c r="N45" s="6">
        <v>38370.393967741336</v>
      </c>
      <c r="O45" s="6">
        <v>32.659791561568156</v>
      </c>
      <c r="P45">
        <v>49.110666333004644</v>
      </c>
      <c r="Q45" s="6">
        <v>43</v>
      </c>
    </row>
    <row r="46" spans="1:17" x14ac:dyDescent="0.25">
      <c r="A46" s="6">
        <v>144.37583754346437</v>
      </c>
      <c r="B46" s="6">
        <v>-37.35213412243926</v>
      </c>
      <c r="C46" s="6">
        <v>50000</v>
      </c>
      <c r="D46" s="6">
        <v>0.75</v>
      </c>
      <c r="E46" s="6">
        <v>0.65</v>
      </c>
      <c r="F46" s="6">
        <v>19.899999999999999</v>
      </c>
      <c r="G46" s="6">
        <v>42.007420362456692</v>
      </c>
      <c r="H46" s="6">
        <v>16.982096557873831</v>
      </c>
      <c r="I46" s="6">
        <v>34.375837543464371</v>
      </c>
      <c r="J46" s="6">
        <v>5076.3808290209217</v>
      </c>
      <c r="K46" s="6">
        <v>-3848.5328996380758</v>
      </c>
      <c r="L46" s="6">
        <v>-37.166687667874228</v>
      </c>
      <c r="M46" s="6">
        <v>6370.309866941152</v>
      </c>
      <c r="N46" s="6">
        <v>38276.323871405119</v>
      </c>
      <c r="O46" s="6">
        <v>33.763618066573038</v>
      </c>
      <c r="P46">
        <v>48.430740494803267</v>
      </c>
      <c r="Q46" s="6">
        <v>44</v>
      </c>
    </row>
    <row r="47" spans="1:17" x14ac:dyDescent="0.25">
      <c r="A47" s="6">
        <v>145.9038214369171</v>
      </c>
      <c r="B47" s="6">
        <v>-37.861092944627522</v>
      </c>
      <c r="C47" s="6">
        <v>50000</v>
      </c>
      <c r="D47" s="6">
        <v>1.2</v>
      </c>
      <c r="E47" s="6">
        <v>0.65</v>
      </c>
      <c r="F47" s="6">
        <v>19.899999999999999</v>
      </c>
      <c r="G47" s="6">
        <v>46.089820015575185</v>
      </c>
      <c r="H47" s="6">
        <v>18.438289843647286</v>
      </c>
      <c r="I47" s="6">
        <v>35.903821436917099</v>
      </c>
      <c r="J47" s="6">
        <v>5041.9093577859257</v>
      </c>
      <c r="K47" s="6">
        <v>-3893.2843248358176</v>
      </c>
      <c r="L47" s="6">
        <v>-37.674764020472757</v>
      </c>
      <c r="M47" s="6">
        <v>6370.1265926307597</v>
      </c>
      <c r="N47" s="6">
        <v>38392.706970830928</v>
      </c>
      <c r="O47" s="6">
        <v>32.401513282689848</v>
      </c>
      <c r="P47">
        <v>49.710646764454033</v>
      </c>
      <c r="Q47" s="6">
        <v>45</v>
      </c>
    </row>
    <row r="48" spans="1:17" x14ac:dyDescent="0.25">
      <c r="A48" s="6">
        <v>144.2022570092023</v>
      </c>
      <c r="B48" s="6">
        <v>-37.566574484974737</v>
      </c>
      <c r="C48" s="6">
        <v>50000</v>
      </c>
      <c r="D48" s="6">
        <v>1.2</v>
      </c>
      <c r="E48" s="6">
        <v>0.65</v>
      </c>
      <c r="F48" s="6">
        <v>19.899999999999999</v>
      </c>
      <c r="G48" s="6">
        <v>46.089820015575185</v>
      </c>
      <c r="H48" s="6">
        <v>22.309777626561431</v>
      </c>
      <c r="I48" s="6">
        <v>34.202257009202299</v>
      </c>
      <c r="J48" s="6">
        <v>5061.9057464446932</v>
      </c>
      <c r="K48" s="6">
        <v>-3867.4249285914098</v>
      </c>
      <c r="L48" s="6">
        <v>-37.380749085021684</v>
      </c>
      <c r="M48" s="6">
        <v>6370.2327558873449</v>
      </c>
      <c r="N48" s="6">
        <v>38279.954442498558</v>
      </c>
      <c r="O48" s="6">
        <v>33.719842171517008</v>
      </c>
      <c r="P48">
        <v>48.106464139138971</v>
      </c>
      <c r="Q48" s="6">
        <v>46</v>
      </c>
    </row>
    <row r="49" spans="1:17" x14ac:dyDescent="0.25">
      <c r="A49" s="6">
        <v>155.55099999999999</v>
      </c>
      <c r="B49" s="6">
        <v>-37.976999999999997</v>
      </c>
      <c r="C49" s="6">
        <v>37500</v>
      </c>
      <c r="D49" s="6">
        <v>0.75</v>
      </c>
      <c r="E49" s="6">
        <v>0.65</v>
      </c>
      <c r="F49" s="6">
        <v>19.899999999999999</v>
      </c>
      <c r="G49" s="6">
        <v>42.007420362456692</v>
      </c>
      <c r="H49" s="6">
        <v>14.273528214922374</v>
      </c>
      <c r="I49" s="6">
        <v>45.550999999999988</v>
      </c>
      <c r="J49" s="6">
        <v>5034.0031427734821</v>
      </c>
      <c r="K49" s="6">
        <v>-3903.4333431259911</v>
      </c>
      <c r="L49" s="6">
        <v>-37.790478298675829</v>
      </c>
      <c r="M49" s="6">
        <v>6370.0847330063862</v>
      </c>
      <c r="N49" s="6">
        <v>39001.540237184636</v>
      </c>
      <c r="O49" s="6">
        <v>25.649056446619927</v>
      </c>
      <c r="P49">
        <v>58.883886085153776</v>
      </c>
      <c r="Q49" s="6">
        <v>47</v>
      </c>
    </row>
    <row r="50" spans="1:17" x14ac:dyDescent="0.25">
      <c r="A50" s="6">
        <v>145.84529664668349</v>
      </c>
      <c r="B50" s="6">
        <v>-37.32974673401219</v>
      </c>
      <c r="C50" s="6">
        <v>50000</v>
      </c>
      <c r="D50" s="6">
        <v>3</v>
      </c>
      <c r="E50" s="6">
        <v>0.65</v>
      </c>
      <c r="F50" s="6">
        <v>19.899999999999999</v>
      </c>
      <c r="G50" s="6">
        <v>54.048620189015942</v>
      </c>
      <c r="H50" s="6">
        <v>14.595024979423023</v>
      </c>
      <c r="I50" s="6">
        <v>35.845296646683494</v>
      </c>
      <c r="J50" s="6">
        <v>5077.8879062865835</v>
      </c>
      <c r="K50" s="6">
        <v>-3846.5575076879704</v>
      </c>
      <c r="L50" s="6">
        <v>-37.144340438808584</v>
      </c>
      <c r="M50" s="6">
        <v>6370.3179079824768</v>
      </c>
      <c r="N50" s="6">
        <v>38357.378848048415</v>
      </c>
      <c r="O50" s="6">
        <v>32.813948241576163</v>
      </c>
      <c r="P50">
        <v>49.990015455266565</v>
      </c>
      <c r="Q50" s="6">
        <v>48</v>
      </c>
    </row>
    <row r="51" spans="1:17" x14ac:dyDescent="0.25">
      <c r="A51" s="6">
        <v>150.488</v>
      </c>
      <c r="B51" s="6">
        <v>-37.796999999999997</v>
      </c>
      <c r="C51" s="6">
        <v>3750</v>
      </c>
      <c r="D51" s="6">
        <v>3</v>
      </c>
      <c r="E51" s="6">
        <v>0.65</v>
      </c>
      <c r="F51" s="6">
        <v>19.899999999999999</v>
      </c>
      <c r="G51" s="6">
        <v>54.048620189015942</v>
      </c>
      <c r="H51" s="6">
        <v>22.009655495982194</v>
      </c>
      <c r="I51" s="6">
        <v>40.488</v>
      </c>
      <c r="J51" s="6">
        <v>5046.2723580323327</v>
      </c>
      <c r="K51" s="6">
        <v>-3887.6654629634068</v>
      </c>
      <c r="L51" s="6">
        <v>-37.610778982087652</v>
      </c>
      <c r="M51" s="6">
        <v>6370.1497206392005</v>
      </c>
      <c r="N51" s="6">
        <v>38661.994802090587</v>
      </c>
      <c r="O51" s="6">
        <v>29.346459880394445</v>
      </c>
      <c r="P51">
        <v>54.326268812554687</v>
      </c>
      <c r="Q51" s="6">
        <v>49</v>
      </c>
    </row>
    <row r="52" spans="1:17" x14ac:dyDescent="0.25">
      <c r="A52" s="6">
        <v>144.18926509596562</v>
      </c>
      <c r="B52" s="6">
        <v>-36.876697125115115</v>
      </c>
      <c r="C52" s="6">
        <v>46875</v>
      </c>
      <c r="D52" s="6">
        <v>0.75</v>
      </c>
      <c r="E52" s="6">
        <v>0.65</v>
      </c>
      <c r="F52" s="6">
        <v>19.899999999999999</v>
      </c>
      <c r="G52" s="6">
        <v>42.007420362456692</v>
      </c>
      <c r="H52" s="6">
        <v>21.47138312108256</v>
      </c>
      <c r="I52" s="6">
        <v>34.189265095965624</v>
      </c>
      <c r="J52" s="6">
        <v>5108.2189450009409</v>
      </c>
      <c r="K52" s="6">
        <v>-3806.4573770267739</v>
      </c>
      <c r="L52" s="6">
        <v>-36.692127757272758</v>
      </c>
      <c r="M52" s="6">
        <v>6370.4802450983298</v>
      </c>
      <c r="N52" s="6">
        <v>38237.064238921055</v>
      </c>
      <c r="O52" s="6">
        <v>34.230380656922001</v>
      </c>
      <c r="P52">
        <v>48.543623371336047</v>
      </c>
      <c r="Q52" s="6">
        <v>50</v>
      </c>
    </row>
    <row r="53" spans="1:17" x14ac:dyDescent="0.25">
      <c r="A53" s="6">
        <v>136.61500000000001</v>
      </c>
      <c r="B53" s="6">
        <v>-37.709000000000003</v>
      </c>
      <c r="C53" s="6">
        <v>12500</v>
      </c>
      <c r="D53" s="6">
        <v>1.2</v>
      </c>
      <c r="E53" s="6">
        <v>0.65</v>
      </c>
      <c r="F53" s="6">
        <v>19.899999999999999</v>
      </c>
      <c r="G53" s="6">
        <v>46.089820015575185</v>
      </c>
      <c r="H53" s="6">
        <v>19.007901806375873</v>
      </c>
      <c r="I53" s="6">
        <v>26.615000000000009</v>
      </c>
      <c r="J53" s="6">
        <v>5052.2524613233036</v>
      </c>
      <c r="K53" s="6">
        <v>-3879.9428879171669</v>
      </c>
      <c r="L53" s="6">
        <v>-37.522928652518061</v>
      </c>
      <c r="M53" s="6">
        <v>6370.1814531806222</v>
      </c>
      <c r="N53" s="6">
        <v>37914.26459119979</v>
      </c>
      <c r="O53" s="6">
        <v>38.17230059735563</v>
      </c>
      <c r="P53">
        <v>39.325759661420719</v>
      </c>
      <c r="Q53" s="6">
        <v>51</v>
      </c>
    </row>
    <row r="54" spans="1:17" x14ac:dyDescent="0.25">
      <c r="A54" s="6">
        <v>145.86394860781661</v>
      </c>
      <c r="B54" s="6">
        <v>-37.103232952208344</v>
      </c>
      <c r="C54" s="6">
        <v>46875</v>
      </c>
      <c r="D54" s="6">
        <v>3</v>
      </c>
      <c r="E54" s="6">
        <v>0.65</v>
      </c>
      <c r="F54" s="6">
        <v>19.899999999999999</v>
      </c>
      <c r="G54" s="6">
        <v>54.048620189015942</v>
      </c>
      <c r="H54" s="6">
        <v>17.252310114600949</v>
      </c>
      <c r="I54" s="6">
        <v>35.86394860781661</v>
      </c>
      <c r="J54" s="6">
        <v>5093.0926131357073</v>
      </c>
      <c r="K54" s="6">
        <v>-3826.5380133420963</v>
      </c>
      <c r="L54" s="6">
        <v>-36.918239333084856</v>
      </c>
      <c r="M54" s="6">
        <v>6370.3991659494604</v>
      </c>
      <c r="N54" s="6">
        <v>38344.909699053591</v>
      </c>
      <c r="O54" s="6">
        <v>32.960246772195148</v>
      </c>
      <c r="P54">
        <v>50.156142283491263</v>
      </c>
      <c r="Q54" s="6">
        <v>52</v>
      </c>
    </row>
    <row r="55" spans="1:17" x14ac:dyDescent="0.25">
      <c r="A55" s="6">
        <v>144.53999344418324</v>
      </c>
      <c r="B55" s="6">
        <v>-37.13955848406782</v>
      </c>
      <c r="C55" s="6">
        <v>46875</v>
      </c>
      <c r="D55" s="6">
        <v>1.2</v>
      </c>
      <c r="E55" s="6">
        <v>0.65</v>
      </c>
      <c r="F55" s="6">
        <v>19.899999999999999</v>
      </c>
      <c r="G55" s="6">
        <v>46.089820015575185</v>
      </c>
      <c r="H55" s="6">
        <v>23.046749445667423</v>
      </c>
      <c r="I55" s="6">
        <v>34.539993444183239</v>
      </c>
      <c r="J55" s="6">
        <v>5090.6596361988422</v>
      </c>
      <c r="K55" s="6">
        <v>-3829.7524897936464</v>
      </c>
      <c r="L55" s="6">
        <v>-36.954497907777153</v>
      </c>
      <c r="M55" s="6">
        <v>6370.3861472209646</v>
      </c>
      <c r="N55" s="6">
        <v>38272.44472664503</v>
      </c>
      <c r="O55" s="6">
        <v>33.81034523503476</v>
      </c>
      <c r="P55">
        <v>48.743998196064474</v>
      </c>
      <c r="Q55" s="6">
        <v>53</v>
      </c>
    </row>
    <row r="56" spans="1:17" x14ac:dyDescent="0.25">
      <c r="A56" s="6">
        <v>145.34783833498571</v>
      </c>
      <c r="B56" s="6">
        <v>-38.677911157346379</v>
      </c>
      <c r="C56" s="6">
        <v>9375</v>
      </c>
      <c r="D56" s="6">
        <v>0.75</v>
      </c>
      <c r="E56" s="6">
        <v>0.65</v>
      </c>
      <c r="F56" s="6">
        <v>19.899999999999999</v>
      </c>
      <c r="G56" s="6">
        <v>42.007420362456692</v>
      </c>
      <c r="H56" s="6">
        <v>20.005892409886229</v>
      </c>
      <c r="I56" s="6">
        <v>35.34783833498571</v>
      </c>
      <c r="J56" s="6">
        <v>4985.7534825063285</v>
      </c>
      <c r="K56" s="6">
        <v>-3964.4678402429386</v>
      </c>
      <c r="L56" s="6">
        <v>-38.490288708285163</v>
      </c>
      <c r="M56" s="6">
        <v>6369.8306919920951</v>
      </c>
      <c r="N56" s="6">
        <v>38411.658580871604</v>
      </c>
      <c r="O56" s="6">
        <v>32.178883396132747</v>
      </c>
      <c r="P56">
        <v>48.617494019244162</v>
      </c>
      <c r="Q56" s="6">
        <v>54</v>
      </c>
    </row>
    <row r="57" spans="1:17" x14ac:dyDescent="0.25">
      <c r="A57" s="6">
        <v>144.57089830118903</v>
      </c>
      <c r="B57" s="6">
        <v>-37.211575742752217</v>
      </c>
      <c r="C57" s="6">
        <v>50000</v>
      </c>
      <c r="D57" s="6">
        <v>0.75</v>
      </c>
      <c r="E57" s="6">
        <v>0.65</v>
      </c>
      <c r="F57" s="6">
        <v>19.899999999999999</v>
      </c>
      <c r="G57" s="6">
        <v>42.007420362456692</v>
      </c>
      <c r="H57" s="6">
        <v>18.456819372955323</v>
      </c>
      <c r="I57" s="6">
        <v>34.570898301189033</v>
      </c>
      <c r="J57" s="6">
        <v>5085.8300655037992</v>
      </c>
      <c r="K57" s="6">
        <v>-3836.1208514742116</v>
      </c>
      <c r="L57" s="6">
        <v>-37.026383297776491</v>
      </c>
      <c r="M57" s="6">
        <v>6370.3603227994581</v>
      </c>
      <c r="N57" s="6">
        <v>38278.536936107754</v>
      </c>
      <c r="O57" s="6">
        <v>33.738150240714312</v>
      </c>
      <c r="P57">
        <v>48.729717957488816</v>
      </c>
      <c r="Q57" s="6">
        <v>55</v>
      </c>
    </row>
    <row r="58" spans="1:17" x14ac:dyDescent="0.25">
      <c r="A58" s="6">
        <v>151.15299999999999</v>
      </c>
      <c r="B58" s="6">
        <v>-37.567</v>
      </c>
      <c r="C58" s="6">
        <v>3750</v>
      </c>
      <c r="D58" s="6">
        <v>0.75</v>
      </c>
      <c r="E58" s="6">
        <v>0.65</v>
      </c>
      <c r="F58" s="6">
        <v>19.899999999999999</v>
      </c>
      <c r="G58" s="6">
        <v>42.007420362456692</v>
      </c>
      <c r="H58" s="6">
        <v>22.650060930698587</v>
      </c>
      <c r="I58" s="6">
        <v>41.152999999999992</v>
      </c>
      <c r="J58" s="6">
        <v>5061.8769526877632</v>
      </c>
      <c r="K58" s="6">
        <v>-3867.4623629153157</v>
      </c>
      <c r="L58" s="6">
        <v>-37.381173858420368</v>
      </c>
      <c r="M58" s="6">
        <v>6370.2326027169584</v>
      </c>
      <c r="N58" s="6">
        <v>38690.937839862258</v>
      </c>
      <c r="O58" s="6">
        <v>29.025923834227637</v>
      </c>
      <c r="P58">
        <v>55.100540826692928</v>
      </c>
      <c r="Q58" s="6">
        <v>56</v>
      </c>
    </row>
    <row r="59" spans="1:17" x14ac:dyDescent="0.25">
      <c r="A59" s="6">
        <v>144.9298430533949</v>
      </c>
      <c r="B59" s="6">
        <v>-37.486791045296684</v>
      </c>
      <c r="C59" s="6">
        <v>9375</v>
      </c>
      <c r="D59" s="6">
        <v>1.2</v>
      </c>
      <c r="E59" s="6">
        <v>0.65</v>
      </c>
      <c r="F59" s="6">
        <v>19.899999999999999</v>
      </c>
      <c r="G59" s="6">
        <v>46.089820015575185</v>
      </c>
      <c r="H59" s="6">
        <v>20.098772414519278</v>
      </c>
      <c r="I59" s="6">
        <v>34.929843053394904</v>
      </c>
      <c r="J59" s="6">
        <v>5067.2995820293772</v>
      </c>
      <c r="K59" s="6">
        <v>-3860.4023192699801</v>
      </c>
      <c r="L59" s="6">
        <v>-37.301105421635583</v>
      </c>
      <c r="M59" s="6">
        <v>6370.2614640735228</v>
      </c>
      <c r="N59" s="6">
        <v>38315.241948510964</v>
      </c>
      <c r="O59" s="6">
        <v>33.305431327729558</v>
      </c>
      <c r="P59">
        <v>48.930805351511182</v>
      </c>
      <c r="Q59" s="6">
        <v>57</v>
      </c>
    </row>
    <row r="60" spans="1:17" x14ac:dyDescent="0.25">
      <c r="A60" s="6">
        <v>146.08743297761507</v>
      </c>
      <c r="B60" s="6">
        <v>-38.640734720761472</v>
      </c>
      <c r="C60" s="6">
        <v>46875</v>
      </c>
      <c r="D60" s="6">
        <v>1.2</v>
      </c>
      <c r="E60" s="6">
        <v>0.65</v>
      </c>
      <c r="F60" s="6">
        <v>19.899999999999999</v>
      </c>
      <c r="G60" s="6">
        <v>46.089820015575185</v>
      </c>
      <c r="H60" s="6">
        <v>20.634747056892333</v>
      </c>
      <c r="I60" s="6">
        <v>36.087432977615066</v>
      </c>
      <c r="J60" s="6">
        <v>4988.3315218721136</v>
      </c>
      <c r="K60" s="6">
        <v>-3961.2452350803765</v>
      </c>
      <c r="L60" s="6">
        <v>-38.453167847172438</v>
      </c>
      <c r="M60" s="6">
        <v>6369.8442041034205</v>
      </c>
      <c r="N60" s="6">
        <v>38450.595901239511</v>
      </c>
      <c r="O60" s="6">
        <v>31.731017157846818</v>
      </c>
      <c r="P60">
        <v>49.413043072276068</v>
      </c>
      <c r="Q60" s="6">
        <v>58</v>
      </c>
    </row>
    <row r="61" spans="1:17" x14ac:dyDescent="0.25">
      <c r="A61" s="6">
        <v>145.4677150452292</v>
      </c>
      <c r="B61" s="6">
        <v>-38.197329409019794</v>
      </c>
      <c r="C61" s="6">
        <v>50000</v>
      </c>
      <c r="D61" s="6">
        <v>0.75</v>
      </c>
      <c r="E61" s="6">
        <v>0.65</v>
      </c>
      <c r="F61" s="6">
        <v>19.899999999999999</v>
      </c>
      <c r="G61" s="6">
        <v>42.007420362456692</v>
      </c>
      <c r="H61" s="6">
        <v>17.817801939657173</v>
      </c>
      <c r="I61" s="6">
        <v>35.467715045229198</v>
      </c>
      <c r="J61" s="6">
        <v>5018.9171343175076</v>
      </c>
      <c r="K61" s="6">
        <v>-3922.6821213585454</v>
      </c>
      <c r="L61" s="6">
        <v>-38.010449655062253</v>
      </c>
      <c r="M61" s="6">
        <v>6370.0050413144763</v>
      </c>
      <c r="N61" s="6">
        <v>38388.666397734094</v>
      </c>
      <c r="O61" s="6">
        <v>32.446824860642543</v>
      </c>
      <c r="P61">
        <v>49.043347934011457</v>
      </c>
      <c r="Q61" s="6">
        <v>59</v>
      </c>
    </row>
    <row r="62" spans="1:17" x14ac:dyDescent="0.25">
      <c r="A62" s="6">
        <v>149.51900000000001</v>
      </c>
      <c r="B62" s="6">
        <v>-37.398000000000003</v>
      </c>
      <c r="C62" s="6">
        <v>37500</v>
      </c>
      <c r="D62" s="6">
        <v>0.75</v>
      </c>
      <c r="E62" s="6">
        <v>0.65</v>
      </c>
      <c r="F62" s="6">
        <v>19.899999999999999</v>
      </c>
      <c r="G62" s="6">
        <v>42.007420362456692</v>
      </c>
      <c r="H62" s="6">
        <v>18.000068142462744</v>
      </c>
      <c r="I62" s="6">
        <v>39.519000000000005</v>
      </c>
      <c r="J62" s="6">
        <v>5073.2907958422229</v>
      </c>
      <c r="K62" s="6">
        <v>-3852.5781423443073</v>
      </c>
      <c r="L62" s="6">
        <v>-37.212471622217393</v>
      </c>
      <c r="M62" s="6">
        <v>6370.2933874388018</v>
      </c>
      <c r="N62" s="6">
        <v>38579.369019259422</v>
      </c>
      <c r="O62" s="6">
        <v>30.272938630396602</v>
      </c>
      <c r="P62">
        <v>53.636728519165032</v>
      </c>
      <c r="Q62" s="6">
        <v>60</v>
      </c>
    </row>
    <row r="63" spans="1:17" x14ac:dyDescent="0.25">
      <c r="A63" s="6">
        <v>146.00565450374211</v>
      </c>
      <c r="B63" s="6">
        <v>-38.195833261017071</v>
      </c>
      <c r="C63" s="6">
        <v>37500</v>
      </c>
      <c r="D63" s="6">
        <v>1.2</v>
      </c>
      <c r="E63" s="6">
        <v>0.65</v>
      </c>
      <c r="F63" s="6">
        <v>19.899999999999999</v>
      </c>
      <c r="G63" s="6">
        <v>46.089820015575185</v>
      </c>
      <c r="H63" s="6">
        <v>15.166384254877043</v>
      </c>
      <c r="I63" s="6">
        <v>36.005654503742107</v>
      </c>
      <c r="J63" s="6">
        <v>5019.0198273414635</v>
      </c>
      <c r="K63" s="6">
        <v>-3922.5516057794857</v>
      </c>
      <c r="L63" s="6">
        <v>-38.008955901255277</v>
      </c>
      <c r="M63" s="6">
        <v>6370.0055829842058</v>
      </c>
      <c r="N63" s="6">
        <v>38418.791996424014</v>
      </c>
      <c r="O63" s="6">
        <v>32.098710195348566</v>
      </c>
      <c r="P63">
        <v>49.605178832794387</v>
      </c>
      <c r="Q63" s="6">
        <v>61</v>
      </c>
    </row>
    <row r="64" spans="1:17" x14ac:dyDescent="0.25">
      <c r="A64" s="6">
        <v>145.84568081564032</v>
      </c>
      <c r="B64" s="6">
        <v>-37.871822182412238</v>
      </c>
      <c r="C64" s="6">
        <v>46875</v>
      </c>
      <c r="D64" s="6">
        <v>3</v>
      </c>
      <c r="E64" s="6">
        <v>0.65</v>
      </c>
      <c r="F64" s="6">
        <v>19.899999999999999</v>
      </c>
      <c r="G64" s="6">
        <v>54.048620189015942</v>
      </c>
      <c r="H64" s="6">
        <v>20.796244453628859</v>
      </c>
      <c r="I64" s="6">
        <v>35.845680815640321</v>
      </c>
      <c r="J64" s="6">
        <v>5041.17836747607</v>
      </c>
      <c r="K64" s="6">
        <v>-3894.2244581682598</v>
      </c>
      <c r="L64" s="6">
        <v>-37.685475285506513</v>
      </c>
      <c r="M64" s="6">
        <v>6370.1227196424225</v>
      </c>
      <c r="N64" s="6">
        <v>38390.064257220343</v>
      </c>
      <c r="O64" s="6">
        <v>32.432064291135745</v>
      </c>
      <c r="P64">
        <v>49.643432869359899</v>
      </c>
      <c r="Q64" s="6">
        <v>62</v>
      </c>
    </row>
    <row r="65" spans="1:17" x14ac:dyDescent="0.25">
      <c r="A65" s="6">
        <v>117.96899999999999</v>
      </c>
      <c r="B65" s="6">
        <v>-36.927</v>
      </c>
      <c r="C65" s="6">
        <v>3750</v>
      </c>
      <c r="D65" s="6">
        <v>3</v>
      </c>
      <c r="E65" s="6">
        <v>0.65</v>
      </c>
      <c r="F65" s="6">
        <v>19.899999999999999</v>
      </c>
      <c r="G65" s="6">
        <v>54.048620189015942</v>
      </c>
      <c r="H65" s="6">
        <v>20.073203689499582</v>
      </c>
      <c r="I65" s="6">
        <v>7.9689999999999941</v>
      </c>
      <c r="J65" s="6">
        <v>5104.8670126610996</v>
      </c>
      <c r="K65" s="6">
        <v>-3810.9214317738079</v>
      </c>
      <c r="L65" s="6">
        <v>-36.742335431075354</v>
      </c>
      <c r="M65" s="6">
        <v>6370.462257647273</v>
      </c>
      <c r="N65" s="6">
        <v>37310.4533680116</v>
      </c>
      <c r="O65" s="6">
        <v>46.337487185037354</v>
      </c>
      <c r="P65">
        <v>13.116219355528628</v>
      </c>
      <c r="Q65" s="6">
        <v>63</v>
      </c>
    </row>
    <row r="66" spans="1:17" x14ac:dyDescent="0.25">
      <c r="A66" s="6">
        <v>144.29548213741074</v>
      </c>
      <c r="B66" s="6">
        <v>-38.480153638399514</v>
      </c>
      <c r="C66" s="6">
        <v>46875</v>
      </c>
      <c r="D66" s="6">
        <v>1.2</v>
      </c>
      <c r="E66" s="6">
        <v>0.65</v>
      </c>
      <c r="F66" s="6">
        <v>19.899999999999999</v>
      </c>
      <c r="G66" s="6">
        <v>46.089820015575185</v>
      </c>
      <c r="H66" s="6">
        <v>14.035804223976852</v>
      </c>
      <c r="I66" s="6">
        <v>34.295482137410744</v>
      </c>
      <c r="J66" s="6">
        <v>4999.442956624157</v>
      </c>
      <c r="K66" s="6">
        <v>-3947.3064556714039</v>
      </c>
      <c r="L66" s="6">
        <v>-38.292830438723513</v>
      </c>
      <c r="M66" s="6">
        <v>6369.9025213518016</v>
      </c>
      <c r="N66" s="6">
        <v>38341.794321260095</v>
      </c>
      <c r="O66" s="6">
        <v>32.990486880143436</v>
      </c>
      <c r="P66">
        <v>47.624882685346236</v>
      </c>
      <c r="Q66" s="6">
        <v>64</v>
      </c>
    </row>
    <row r="67" spans="1:17" x14ac:dyDescent="0.25">
      <c r="A67" s="6">
        <v>145.63063697741552</v>
      </c>
      <c r="B67" s="6">
        <v>-37.483030134132065</v>
      </c>
      <c r="C67" s="6">
        <v>50000</v>
      </c>
      <c r="D67" s="6">
        <v>1.2</v>
      </c>
      <c r="E67" s="6">
        <v>0.65</v>
      </c>
      <c r="F67" s="6">
        <v>19.899999999999999</v>
      </c>
      <c r="G67" s="6">
        <v>46.089820015575185</v>
      </c>
      <c r="H67" s="6">
        <v>21.879484736520698</v>
      </c>
      <c r="I67" s="6">
        <v>35.63063697741552</v>
      </c>
      <c r="J67" s="6">
        <v>5067.5535988217189</v>
      </c>
      <c r="K67" s="6">
        <v>-3860.0710975622196</v>
      </c>
      <c r="L67" s="6">
        <v>-37.297351134844547</v>
      </c>
      <c r="M67" s="6">
        <v>6370.2628168048259</v>
      </c>
      <c r="N67" s="6">
        <v>38354.388283794273</v>
      </c>
      <c r="O67" s="6">
        <v>32.848094793020941</v>
      </c>
      <c r="P67">
        <v>49.668036790929072</v>
      </c>
      <c r="Q67" s="6">
        <v>65</v>
      </c>
    </row>
    <row r="68" spans="1:17" x14ac:dyDescent="0.25">
      <c r="A68" s="6">
        <v>157.55000000000001</v>
      </c>
      <c r="B68" s="6">
        <v>-36.651000000000003</v>
      </c>
      <c r="C68" s="6">
        <v>50000</v>
      </c>
      <c r="D68" s="6">
        <v>3</v>
      </c>
      <c r="E68" s="6">
        <v>0.65</v>
      </c>
      <c r="F68" s="6">
        <v>19.899999999999999</v>
      </c>
      <c r="G68" s="6">
        <v>54.048620189015942</v>
      </c>
      <c r="H68" s="6">
        <v>16.442597695061334</v>
      </c>
      <c r="I68" s="6">
        <v>47.550000000000011</v>
      </c>
      <c r="J68" s="6">
        <v>5123.2096315621902</v>
      </c>
      <c r="K68" s="6">
        <v>-3786.392531515979</v>
      </c>
      <c r="L68" s="6">
        <v>-36.466864757204171</v>
      </c>
      <c r="M68" s="6">
        <v>6370.5608333687214</v>
      </c>
      <c r="N68" s="6">
        <v>39074.295954713045</v>
      </c>
      <c r="O68" s="6">
        <v>24.881518047001439</v>
      </c>
      <c r="P68">
        <v>61.363850081587522</v>
      </c>
      <c r="Q68" s="6">
        <v>66</v>
      </c>
    </row>
    <row r="69" spans="1:17" x14ac:dyDescent="0.25">
      <c r="A69" s="6">
        <v>115.91</v>
      </c>
      <c r="B69" s="6">
        <v>-36.567</v>
      </c>
      <c r="C69" s="6">
        <v>25000</v>
      </c>
      <c r="D69" s="6">
        <v>0.75</v>
      </c>
      <c r="E69" s="6">
        <v>0.65</v>
      </c>
      <c r="F69" s="6">
        <v>19.899999999999999</v>
      </c>
      <c r="G69" s="6">
        <v>42.007420362456692</v>
      </c>
      <c r="H69" s="6">
        <v>18.656347114715388</v>
      </c>
      <c r="I69" s="6">
        <v>5.9099999999999966</v>
      </c>
      <c r="J69" s="6">
        <v>5128.7685235129356</v>
      </c>
      <c r="K69" s="6">
        <v>-3778.9099329989908</v>
      </c>
      <c r="L69" s="6">
        <v>-36.38302924127769</v>
      </c>
      <c r="M69" s="6">
        <v>6370.5907771175735</v>
      </c>
      <c r="N69" s="6">
        <v>37258.525190750479</v>
      </c>
      <c r="O69" s="6">
        <v>47.104180054372193</v>
      </c>
      <c r="P69">
        <v>9.8569850165381858</v>
      </c>
      <c r="Q69" s="6">
        <v>67</v>
      </c>
    </row>
    <row r="70" spans="1:17" x14ac:dyDescent="0.25">
      <c r="A70" s="6">
        <v>122.62</v>
      </c>
      <c r="B70" s="6">
        <v>-36.338999999999999</v>
      </c>
      <c r="C70" s="6">
        <v>50000</v>
      </c>
      <c r="D70" s="6">
        <v>1.2</v>
      </c>
      <c r="E70" s="6">
        <v>0.65</v>
      </c>
      <c r="F70" s="6">
        <v>19.899999999999999</v>
      </c>
      <c r="G70" s="6">
        <v>46.089820015575185</v>
      </c>
      <c r="H70" s="6">
        <v>18.421405535924805</v>
      </c>
      <c r="I70" s="6">
        <v>12.620000000000005</v>
      </c>
      <c r="J70" s="6">
        <v>5143.8011881809898</v>
      </c>
      <c r="K70" s="6">
        <v>-3758.5595618517514</v>
      </c>
      <c r="L70" s="6">
        <v>-36.155483643341931</v>
      </c>
      <c r="M70" s="6">
        <v>6370.671914603623</v>
      </c>
      <c r="N70" s="6">
        <v>37351.196060115115</v>
      </c>
      <c r="O70" s="6">
        <v>45.74947650952619</v>
      </c>
      <c r="P70">
        <v>20.69853121261869</v>
      </c>
      <c r="Q70" s="6">
        <v>68</v>
      </c>
    </row>
    <row r="71" spans="1:17" x14ac:dyDescent="0.25">
      <c r="A71" s="6">
        <v>143.66900000000001</v>
      </c>
      <c r="B71" s="6">
        <v>-36.28</v>
      </c>
      <c r="C71" s="6">
        <v>9375</v>
      </c>
      <c r="D71" s="6">
        <v>0.75</v>
      </c>
      <c r="E71" s="6">
        <v>0.65</v>
      </c>
      <c r="F71" s="6">
        <v>19.899999999999999</v>
      </c>
      <c r="G71" s="6">
        <v>42.007420362456692</v>
      </c>
      <c r="H71" s="6">
        <v>22.549474444298021</v>
      </c>
      <c r="I71" s="6">
        <v>33.669000000000011</v>
      </c>
      <c r="J71" s="6">
        <v>5147.6779273989405</v>
      </c>
      <c r="K71" s="6">
        <v>-3753.2838545464347</v>
      </c>
      <c r="L71" s="6">
        <v>-36.096603118503147</v>
      </c>
      <c r="M71" s="6">
        <v>6370.6928773116351</v>
      </c>
      <c r="N71" s="6">
        <v>38172.282979058524</v>
      </c>
      <c r="O71" s="6">
        <v>35.006609054429518</v>
      </c>
      <c r="P71">
        <v>48.385146340957931</v>
      </c>
      <c r="Q71" s="6">
        <v>69</v>
      </c>
    </row>
    <row r="72" spans="1:17" x14ac:dyDescent="0.25">
      <c r="A72" s="6">
        <v>151.828</v>
      </c>
      <c r="B72" s="6">
        <v>-35.790999999999997</v>
      </c>
      <c r="C72" s="6">
        <v>3750</v>
      </c>
      <c r="D72" s="6">
        <v>0.75</v>
      </c>
      <c r="E72" s="6">
        <v>0.65</v>
      </c>
      <c r="F72" s="6">
        <v>19.899999999999999</v>
      </c>
      <c r="G72" s="6">
        <v>42.007420362456692</v>
      </c>
      <c r="H72" s="6">
        <v>23.641874812022166</v>
      </c>
      <c r="I72" s="6">
        <v>41.828000000000003</v>
      </c>
      <c r="J72" s="6">
        <v>5179.5978391312674</v>
      </c>
      <c r="K72" s="6">
        <v>-3709.4070657355796</v>
      </c>
      <c r="L72" s="6">
        <v>-35.60862314528115</v>
      </c>
      <c r="M72" s="6">
        <v>6370.8660756966419</v>
      </c>
      <c r="N72" s="6">
        <v>38638.465801334562</v>
      </c>
      <c r="O72" s="6">
        <v>29.616897145314208</v>
      </c>
      <c r="P72">
        <v>56.837227122020977</v>
      </c>
      <c r="Q72" s="6">
        <v>70</v>
      </c>
    </row>
    <row r="73" spans="1:17" x14ac:dyDescent="0.25">
      <c r="A73" s="6">
        <v>140.61500000000001</v>
      </c>
      <c r="B73" s="6">
        <v>-35.709000000000003</v>
      </c>
      <c r="C73" s="6">
        <v>12500</v>
      </c>
      <c r="D73" s="6">
        <v>0.75</v>
      </c>
      <c r="E73" s="6">
        <v>0.65</v>
      </c>
      <c r="F73" s="6">
        <v>19.899999999999999</v>
      </c>
      <c r="G73" s="6">
        <v>42.007420362456692</v>
      </c>
      <c r="H73" s="6">
        <v>16.983498237457042</v>
      </c>
      <c r="I73" s="6">
        <v>30.615000000000009</v>
      </c>
      <c r="J73" s="6">
        <v>5184.91349538535</v>
      </c>
      <c r="K73" s="6">
        <v>-3702.0231534258414</v>
      </c>
      <c r="L73" s="6">
        <v>-35.526799386835606</v>
      </c>
      <c r="M73" s="6">
        <v>6370.8950221401501</v>
      </c>
      <c r="N73" s="6">
        <v>37975.187783445501</v>
      </c>
      <c r="O73" s="6">
        <v>37.418908925138034</v>
      </c>
      <c r="P73">
        <v>45.393999190761491</v>
      </c>
      <c r="Q73" s="6">
        <v>71</v>
      </c>
    </row>
    <row r="74" spans="1:17" x14ac:dyDescent="0.25">
      <c r="A74" s="6">
        <v>138.61500000000001</v>
      </c>
      <c r="B74" s="6">
        <v>-35.709000000000003</v>
      </c>
      <c r="C74" s="6">
        <v>3750</v>
      </c>
      <c r="D74" s="6">
        <v>3</v>
      </c>
      <c r="E74" s="6">
        <v>0.65</v>
      </c>
      <c r="F74" s="6">
        <v>19.899999999999999</v>
      </c>
      <c r="G74" s="6">
        <v>54.048620189015942</v>
      </c>
      <c r="H74" s="6">
        <v>20.276325771114124</v>
      </c>
      <c r="I74" s="6">
        <v>28.615000000000009</v>
      </c>
      <c r="J74" s="6">
        <v>5184.91349538535</v>
      </c>
      <c r="K74" s="6">
        <v>-3702.0231534258414</v>
      </c>
      <c r="L74" s="6">
        <v>-35.526799386835606</v>
      </c>
      <c r="M74" s="6">
        <v>6370.8950221401501</v>
      </c>
      <c r="N74" s="6">
        <v>37875.758343888825</v>
      </c>
      <c r="O74" s="6">
        <v>38.669528643792063</v>
      </c>
      <c r="P74">
        <v>43.06700046990229</v>
      </c>
      <c r="Q74" s="6">
        <v>72</v>
      </c>
    </row>
    <row r="75" spans="1:17" x14ac:dyDescent="0.25">
      <c r="A75" s="6">
        <v>149.12100000000001</v>
      </c>
      <c r="B75" s="6">
        <v>-35.347999999999999</v>
      </c>
      <c r="C75" s="6">
        <v>46875</v>
      </c>
      <c r="D75" s="6">
        <v>0.75</v>
      </c>
      <c r="E75" s="6">
        <v>0.65</v>
      </c>
      <c r="F75" s="6">
        <v>19.899999999999999</v>
      </c>
      <c r="G75" s="6">
        <v>42.007420362456692</v>
      </c>
      <c r="H75" s="6">
        <v>20.774555638807417</v>
      </c>
      <c r="I75" s="6">
        <v>39.121000000000009</v>
      </c>
      <c r="J75" s="6">
        <v>5208.1886105389995</v>
      </c>
      <c r="K75" s="6">
        <v>-3669.4269562251447</v>
      </c>
      <c r="L75" s="6">
        <v>-35.166592953856053</v>
      </c>
      <c r="M75" s="6">
        <v>6371.0221150157595</v>
      </c>
      <c r="N75" s="6">
        <v>38440.453437819808</v>
      </c>
      <c r="O75" s="6">
        <v>31.861579498080218</v>
      </c>
      <c r="P75">
        <v>54.573404442551151</v>
      </c>
      <c r="Q75" s="6">
        <v>73</v>
      </c>
    </row>
    <row r="76" spans="1:17" x14ac:dyDescent="0.25">
      <c r="A76" s="6">
        <v>149.15299999999999</v>
      </c>
      <c r="B76" s="6">
        <v>-35.28</v>
      </c>
      <c r="C76" s="6">
        <v>46875</v>
      </c>
      <c r="D76" s="6">
        <v>1.2</v>
      </c>
      <c r="E76" s="6">
        <v>0.65</v>
      </c>
      <c r="F76" s="6">
        <v>19.899999999999999</v>
      </c>
      <c r="G76" s="6">
        <v>46.089820015575185</v>
      </c>
      <c r="H76" s="6">
        <v>23.055760227855352</v>
      </c>
      <c r="I76" s="6">
        <v>39.152999999999992</v>
      </c>
      <c r="J76" s="6">
        <v>5212.5496770657473</v>
      </c>
      <c r="K76" s="6">
        <v>-3663.2707912226992</v>
      </c>
      <c r="L76" s="6">
        <v>-35.098745651834506</v>
      </c>
      <c r="M76" s="6">
        <v>6371.0459914917901</v>
      </c>
      <c r="N76" s="6">
        <v>38438.761733954947</v>
      </c>
      <c r="O76" s="6">
        <v>31.88131222261589</v>
      </c>
      <c r="P76">
        <v>54.64958333089556</v>
      </c>
      <c r="Q76" s="6">
        <v>74</v>
      </c>
    </row>
    <row r="77" spans="1:17" x14ac:dyDescent="0.25">
      <c r="A77" s="6">
        <v>155.76900000000001</v>
      </c>
      <c r="B77" s="6">
        <v>-35.173000000000002</v>
      </c>
      <c r="C77" s="6">
        <v>3750</v>
      </c>
      <c r="D77" s="6">
        <v>0.75</v>
      </c>
      <c r="E77" s="6">
        <v>0.65</v>
      </c>
      <c r="F77" s="6">
        <v>19.899999999999999</v>
      </c>
      <c r="G77" s="6">
        <v>42.007420362456692</v>
      </c>
      <c r="H77" s="6">
        <v>18.095241053502729</v>
      </c>
      <c r="I77" s="6">
        <v>45.769000000000005</v>
      </c>
      <c r="J77" s="6">
        <v>5219.3970422251832</v>
      </c>
      <c r="K77" s="6">
        <v>-3653.5735574041692</v>
      </c>
      <c r="L77" s="6">
        <v>-34.991987987010631</v>
      </c>
      <c r="M77" s="6">
        <v>6371.083520387403</v>
      </c>
      <c r="N77" s="6">
        <v>38876.503748803654</v>
      </c>
      <c r="O77" s="6">
        <v>27.002826646809943</v>
      </c>
      <c r="P77">
        <v>60.716808746407473</v>
      </c>
      <c r="Q77" s="6">
        <v>75</v>
      </c>
    </row>
    <row r="78" spans="1:17" x14ac:dyDescent="0.25">
      <c r="A78" s="6">
        <v>149.08976713806905</v>
      </c>
      <c r="B78" s="6">
        <v>-34.923249003378999</v>
      </c>
      <c r="C78" s="6">
        <v>3906.25</v>
      </c>
      <c r="D78" s="6">
        <v>0.75</v>
      </c>
      <c r="E78" s="6">
        <v>0.65</v>
      </c>
      <c r="F78" s="6">
        <v>19.899999999999999</v>
      </c>
      <c r="G78" s="6">
        <v>42.007420362456692</v>
      </c>
      <c r="H78" s="6">
        <v>21.488924898823228</v>
      </c>
      <c r="I78" s="6">
        <v>39.08976713806905</v>
      </c>
      <c r="J78" s="6">
        <v>5235.3086009542139</v>
      </c>
      <c r="K78" s="6">
        <v>-3630.8900717457554</v>
      </c>
      <c r="L78" s="6">
        <v>-34.742812416293596</v>
      </c>
      <c r="M78" s="6">
        <v>6371.1709175258411</v>
      </c>
      <c r="N78" s="6">
        <v>38415.417280191599</v>
      </c>
      <c r="O78" s="6">
        <v>32.151685001274046</v>
      </c>
      <c r="P78">
        <v>54.827957274161292</v>
      </c>
      <c r="Q78" s="6">
        <v>76</v>
      </c>
    </row>
    <row r="79" spans="1:17" x14ac:dyDescent="0.25">
      <c r="A79" s="6">
        <v>133.12110222013305</v>
      </c>
      <c r="B79" s="6">
        <v>-33.941707094484713</v>
      </c>
      <c r="C79" s="6">
        <v>9375</v>
      </c>
      <c r="D79" s="6">
        <v>0.75</v>
      </c>
      <c r="E79" s="6">
        <v>0.65</v>
      </c>
      <c r="F79" s="6">
        <v>19.899999999999999</v>
      </c>
      <c r="G79" s="6">
        <v>42.007420362456692</v>
      </c>
      <c r="H79" s="6">
        <v>18.298166185812576</v>
      </c>
      <c r="I79" s="6">
        <v>23.121102220133054</v>
      </c>
      <c r="J79" s="6">
        <v>5296.8739260471284</v>
      </c>
      <c r="K79" s="6">
        <v>-3541.085470466764</v>
      </c>
      <c r="L79" s="6">
        <v>-33.763663931891891</v>
      </c>
      <c r="M79" s="6">
        <v>6371.5115708588919</v>
      </c>
      <c r="N79" s="6">
        <v>37518.168939075156</v>
      </c>
      <c r="O79" s="6">
        <v>43.407557524202332</v>
      </c>
      <c r="P79">
        <v>37.405268947335912</v>
      </c>
      <c r="Q79" s="6">
        <v>77</v>
      </c>
    </row>
    <row r="80" spans="1:17" x14ac:dyDescent="0.25">
      <c r="A80" s="6">
        <v>149.28434475355624</v>
      </c>
      <c r="B80" s="6">
        <v>-34.868386291002885</v>
      </c>
      <c r="C80" s="6">
        <v>3906.25</v>
      </c>
      <c r="D80" s="6">
        <v>0.75</v>
      </c>
      <c r="E80" s="6">
        <v>0.65</v>
      </c>
      <c r="F80" s="6">
        <v>19.899999999999999</v>
      </c>
      <c r="G80" s="6">
        <v>42.007420362456692</v>
      </c>
      <c r="H80" s="6">
        <v>18.577234955728276</v>
      </c>
      <c r="I80" s="6">
        <v>39.28434475355624</v>
      </c>
      <c r="J80" s="6">
        <v>5238.7905443314967</v>
      </c>
      <c r="K80" s="6">
        <v>-3625.8980464556644</v>
      </c>
      <c r="L80" s="6">
        <v>-34.688077939787263</v>
      </c>
      <c r="M80" s="6">
        <v>6371.1900780519882</v>
      </c>
      <c r="N80" s="6">
        <v>38424.791357285299</v>
      </c>
      <c r="O80" s="6">
        <v>32.04383186603075</v>
      </c>
      <c r="P80">
        <v>55.051756488078247</v>
      </c>
      <c r="Q80" s="6">
        <v>78</v>
      </c>
    </row>
    <row r="81" spans="1:17" x14ac:dyDescent="0.25">
      <c r="A81" s="6">
        <v>126.05746574893435</v>
      </c>
      <c r="B81" s="6">
        <v>-34.608325147614053</v>
      </c>
      <c r="C81" s="6">
        <v>9375</v>
      </c>
      <c r="D81" s="6">
        <v>0.75</v>
      </c>
      <c r="E81" s="6">
        <v>0.65</v>
      </c>
      <c r="F81" s="6">
        <v>19.899999999999999</v>
      </c>
      <c r="G81" s="6">
        <v>42.007420362456692</v>
      </c>
      <c r="H81" s="6">
        <v>16.256664499619934</v>
      </c>
      <c r="I81" s="6">
        <v>16.057465748934348</v>
      </c>
      <c r="J81" s="6">
        <v>5255.230176700582</v>
      </c>
      <c r="K81" s="6">
        <v>-3602.190128713507</v>
      </c>
      <c r="L81" s="6">
        <v>-34.428633619079243</v>
      </c>
      <c r="M81" s="6">
        <v>6371.2807137580639</v>
      </c>
      <c r="N81" s="6">
        <v>37316.666107419289</v>
      </c>
      <c r="O81" s="6">
        <v>46.260860042777651</v>
      </c>
      <c r="P81">
        <v>26.874873125145431</v>
      </c>
      <c r="Q81" s="6">
        <v>79</v>
      </c>
    </row>
    <row r="82" spans="1:17" x14ac:dyDescent="0.25">
      <c r="A82" s="6">
        <v>149.13823072218821</v>
      </c>
      <c r="B82" s="6">
        <v>-34.77837313044207</v>
      </c>
      <c r="C82" s="6">
        <v>3906.25</v>
      </c>
      <c r="D82" s="6">
        <v>0.75</v>
      </c>
      <c r="E82" s="6">
        <v>0.65</v>
      </c>
      <c r="F82" s="6">
        <v>19.899999999999999</v>
      </c>
      <c r="G82" s="6">
        <v>42.007420362456692</v>
      </c>
      <c r="H82" s="6">
        <v>20.105902940779906</v>
      </c>
      <c r="I82" s="6">
        <v>39.138230722188212</v>
      </c>
      <c r="J82" s="6">
        <v>5244.4929350670473</v>
      </c>
      <c r="K82" s="6">
        <v>-3617.700521210812</v>
      </c>
      <c r="L82" s="6">
        <v>-34.598276602879636</v>
      </c>
      <c r="M82" s="6">
        <v>6371.2214847026898</v>
      </c>
      <c r="N82" s="6">
        <v>38410.672886706736</v>
      </c>
      <c r="O82" s="6">
        <v>32.207058920277021</v>
      </c>
      <c r="P82">
        <v>54.972412561275846</v>
      </c>
      <c r="Q82" s="6">
        <v>80</v>
      </c>
    </row>
    <row r="83" spans="1:17" x14ac:dyDescent="0.25">
      <c r="A83" s="6">
        <v>149.17859627971444</v>
      </c>
      <c r="B83" s="6">
        <v>-34.997156447297613</v>
      </c>
      <c r="C83" s="6">
        <v>3906.25</v>
      </c>
      <c r="D83" s="6">
        <v>1.2</v>
      </c>
      <c r="E83" s="6">
        <v>0.65</v>
      </c>
      <c r="F83" s="6">
        <v>19.899999999999999</v>
      </c>
      <c r="G83" s="6">
        <v>46.089820015575185</v>
      </c>
      <c r="H83" s="6">
        <v>15.837840708346198</v>
      </c>
      <c r="I83" s="6">
        <v>39.178596279714441</v>
      </c>
      <c r="J83" s="6">
        <v>5230.6103516620642</v>
      </c>
      <c r="K83" s="6">
        <v>-3637.609796311438</v>
      </c>
      <c r="L83" s="6">
        <v>-34.816548151898353</v>
      </c>
      <c r="M83" s="6">
        <v>6371.1450839810013</v>
      </c>
      <c r="N83" s="6">
        <v>38425.031788193941</v>
      </c>
      <c r="O83" s="6">
        <v>32.04052009917234</v>
      </c>
      <c r="P83">
        <v>54.863613434234878</v>
      </c>
      <c r="Q83" s="6">
        <v>81</v>
      </c>
    </row>
    <row r="84" spans="1:17" x14ac:dyDescent="0.25">
      <c r="A84" s="6">
        <v>126.83989544274016</v>
      </c>
      <c r="B84" s="6">
        <v>-34.424519642025537</v>
      </c>
      <c r="C84" s="6">
        <v>9375</v>
      </c>
      <c r="D84" s="6">
        <v>0.75</v>
      </c>
      <c r="E84" s="6">
        <v>0.65</v>
      </c>
      <c r="F84" s="6">
        <v>19.899999999999999</v>
      </c>
      <c r="G84" s="6">
        <v>42.007420362456692</v>
      </c>
      <c r="H84" s="6">
        <v>21.925428095324904</v>
      </c>
      <c r="I84" s="6">
        <v>16.839895442740158</v>
      </c>
      <c r="J84" s="6">
        <v>5266.7839397477192</v>
      </c>
      <c r="K84" s="6">
        <v>-3585.38961756564</v>
      </c>
      <c r="L84" s="6">
        <v>-34.24527297264207</v>
      </c>
      <c r="M84" s="6">
        <v>6371.3445816194871</v>
      </c>
      <c r="N84" s="6">
        <v>37327.141057869165</v>
      </c>
      <c r="O84" s="6">
        <v>46.109407929997268</v>
      </c>
      <c r="P84">
        <v>28.165020277727798</v>
      </c>
      <c r="Q84" s="6">
        <v>82</v>
      </c>
    </row>
    <row r="85" spans="1:17" x14ac:dyDescent="0.25">
      <c r="A85" s="6">
        <v>126.66338883192532</v>
      </c>
      <c r="B85" s="6">
        <v>-34.406824880466694</v>
      </c>
      <c r="C85" s="6">
        <v>9375</v>
      </c>
      <c r="D85" s="6">
        <v>1.2</v>
      </c>
      <c r="E85" s="6">
        <v>0.65</v>
      </c>
      <c r="F85" s="6">
        <v>19.899999999999999</v>
      </c>
      <c r="G85" s="6">
        <v>46.089820015575185</v>
      </c>
      <c r="H85" s="6">
        <v>14.136532169417759</v>
      </c>
      <c r="I85" s="6">
        <v>16.663388831925317</v>
      </c>
      <c r="J85" s="6">
        <v>5267.8933446961028</v>
      </c>
      <c r="K85" s="6">
        <v>-3583.7703228441592</v>
      </c>
      <c r="L85" s="6">
        <v>-34.227621425442855</v>
      </c>
      <c r="M85" s="6">
        <v>6371.3507216281869</v>
      </c>
      <c r="N85" s="6">
        <v>37320.65859502308</v>
      </c>
      <c r="O85" s="6">
        <v>46.203862304608826</v>
      </c>
      <c r="P85">
        <v>27.91040082930764</v>
      </c>
      <c r="Q85" s="6">
        <v>83</v>
      </c>
    </row>
    <row r="86" spans="1:17" x14ac:dyDescent="0.25">
      <c r="A86" s="6">
        <v>130.02579421935656</v>
      </c>
      <c r="B86" s="6">
        <v>-33.751818494076986</v>
      </c>
      <c r="C86" s="6">
        <v>9375</v>
      </c>
      <c r="D86" s="6">
        <v>3</v>
      </c>
      <c r="E86" s="6">
        <v>0.65</v>
      </c>
      <c r="F86" s="6">
        <v>19.899999999999999</v>
      </c>
      <c r="G86" s="6">
        <v>54.048620189015942</v>
      </c>
      <c r="H86" s="6">
        <v>14.09049951386735</v>
      </c>
      <c r="I86" s="6">
        <v>20.025794219356555</v>
      </c>
      <c r="J86" s="6">
        <v>5308.6051115608107</v>
      </c>
      <c r="K86" s="6">
        <v>-3523.5925365742878</v>
      </c>
      <c r="L86" s="6">
        <v>-33.574262489216338</v>
      </c>
      <c r="M86" s="6">
        <v>6371.576931521081</v>
      </c>
      <c r="N86" s="6">
        <v>37387.332932114346</v>
      </c>
      <c r="O86" s="6">
        <v>45.245631841337321</v>
      </c>
      <c r="P86">
        <v>33.265506800814748</v>
      </c>
      <c r="Q86" s="6">
        <v>84</v>
      </c>
    </row>
    <row r="87" spans="1:17" x14ac:dyDescent="0.25">
      <c r="A87" s="6">
        <v>132.90616159238465</v>
      </c>
      <c r="B87" s="6">
        <v>-34.783546317402347</v>
      </c>
      <c r="C87" s="6">
        <v>9375</v>
      </c>
      <c r="D87" s="6">
        <v>3</v>
      </c>
      <c r="E87" s="6">
        <v>0.65</v>
      </c>
      <c r="F87" s="6">
        <v>19.899999999999999</v>
      </c>
      <c r="G87" s="6">
        <v>54.048620189015942</v>
      </c>
      <c r="H87" s="6">
        <v>16.757270811529178</v>
      </c>
      <c r="I87" s="6">
        <v>22.906161592384649</v>
      </c>
      <c r="J87" s="6">
        <v>5244.1655615452191</v>
      </c>
      <c r="K87" s="6">
        <v>-3618.1718841470629</v>
      </c>
      <c r="L87" s="6">
        <v>-34.60343756802132</v>
      </c>
      <c r="M87" s="6">
        <v>6371.2196807306209</v>
      </c>
      <c r="N87" s="6">
        <v>37563.925271313623</v>
      </c>
      <c r="O87" s="6">
        <v>42.775291845939826</v>
      </c>
      <c r="P87">
        <v>36.526726497258075</v>
      </c>
      <c r="Q87" s="6">
        <v>85</v>
      </c>
    </row>
    <row r="88" spans="1:17" x14ac:dyDescent="0.25">
      <c r="A88" s="6">
        <v>153.315</v>
      </c>
      <c r="B88" s="6">
        <v>-34.584000000000003</v>
      </c>
      <c r="C88" s="6">
        <v>3750</v>
      </c>
      <c r="D88" s="6">
        <v>0.75</v>
      </c>
      <c r="E88" s="6">
        <v>0.65</v>
      </c>
      <c r="F88" s="6">
        <v>19.899999999999999</v>
      </c>
      <c r="G88" s="6">
        <v>42.007420362456692</v>
      </c>
      <c r="H88" s="6">
        <v>21.014789927397729</v>
      </c>
      <c r="I88" s="6">
        <v>43.314999999999998</v>
      </c>
      <c r="J88" s="6">
        <v>5256.7623358298624</v>
      </c>
      <c r="K88" s="6">
        <v>-3599.968819340796</v>
      </c>
      <c r="L88" s="6">
        <v>-34.404366922153663</v>
      </c>
      <c r="M88" s="6">
        <v>6371.2891753259319</v>
      </c>
      <c r="N88" s="6">
        <v>38676.485533195075</v>
      </c>
      <c r="O88" s="6">
        <v>29.198219699740587</v>
      </c>
      <c r="P88">
        <v>58.951161646210934</v>
      </c>
      <c r="Q88" s="6">
        <v>86</v>
      </c>
    </row>
    <row r="89" spans="1:17" x14ac:dyDescent="0.25">
      <c r="A89" s="6">
        <v>129.75529215729347</v>
      </c>
      <c r="B89" s="6">
        <v>-34.680201012483607</v>
      </c>
      <c r="C89" s="6">
        <v>9375</v>
      </c>
      <c r="D89" s="6">
        <v>3</v>
      </c>
      <c r="E89" s="6">
        <v>0.65</v>
      </c>
      <c r="F89" s="6">
        <v>19.899999999999999</v>
      </c>
      <c r="G89" s="6">
        <v>54.048620189015942</v>
      </c>
      <c r="H89" s="6">
        <v>18.158854728485817</v>
      </c>
      <c r="I89" s="6">
        <v>19.755292157293468</v>
      </c>
      <c r="J89" s="6">
        <v>5250.6974139148551</v>
      </c>
      <c r="K89" s="6">
        <v>-3608.7498946945116</v>
      </c>
      <c r="L89" s="6">
        <v>-34.5003375284562</v>
      </c>
      <c r="M89" s="6">
        <v>6371.2556953044814</v>
      </c>
      <c r="N89" s="6">
        <v>37439.088655892105</v>
      </c>
      <c r="O89" s="6">
        <v>44.50592814378868</v>
      </c>
      <c r="P89">
        <v>32.259477793993454</v>
      </c>
      <c r="Q89" s="6">
        <v>87</v>
      </c>
    </row>
    <row r="90" spans="1:17" x14ac:dyDescent="0.25">
      <c r="A90" s="6">
        <v>133.38502455517136</v>
      </c>
      <c r="B90" s="6">
        <v>-34.674341913919328</v>
      </c>
      <c r="C90" s="6">
        <v>9375</v>
      </c>
      <c r="D90" s="6">
        <v>0.75</v>
      </c>
      <c r="E90" s="6">
        <v>0.65</v>
      </c>
      <c r="F90" s="6">
        <v>19.899999999999999</v>
      </c>
      <c r="G90" s="6">
        <v>42.007420362456692</v>
      </c>
      <c r="H90" s="6">
        <v>20.563264305381896</v>
      </c>
      <c r="I90" s="6">
        <v>23.385024555171356</v>
      </c>
      <c r="J90" s="6">
        <v>5251.0672207702755</v>
      </c>
      <c r="K90" s="6">
        <v>-3608.2153728504713</v>
      </c>
      <c r="L90" s="6">
        <v>-34.494492404953881</v>
      </c>
      <c r="M90" s="6">
        <v>6371.2577356376451</v>
      </c>
      <c r="N90" s="6">
        <v>37576.156909556754</v>
      </c>
      <c r="O90" s="6">
        <v>42.609325507001017</v>
      </c>
      <c r="P90">
        <v>37.238394521313893</v>
      </c>
      <c r="Q90" s="6">
        <v>88</v>
      </c>
    </row>
    <row r="91" spans="1:17" x14ac:dyDescent="0.25">
      <c r="A91" s="6">
        <v>125.73600194968914</v>
      </c>
      <c r="B91" s="6">
        <v>-34.590465794422975</v>
      </c>
      <c r="C91" s="6">
        <v>9375</v>
      </c>
      <c r="D91" s="6">
        <v>0.75</v>
      </c>
      <c r="E91" s="6">
        <v>0.65</v>
      </c>
      <c r="F91" s="6">
        <v>19.899999999999999</v>
      </c>
      <c r="G91" s="6">
        <v>42.007420362456692</v>
      </c>
      <c r="H91" s="6">
        <v>14.553087567573435</v>
      </c>
      <c r="I91" s="6">
        <v>15.73600194968914</v>
      </c>
      <c r="J91" s="6">
        <v>5256.3551698342471</v>
      </c>
      <c r="K91" s="6">
        <v>-3600.5593215165641</v>
      </c>
      <c r="L91" s="6">
        <v>-34.410817167381019</v>
      </c>
      <c r="M91" s="6">
        <v>6371.2869264539513</v>
      </c>
      <c r="N91" s="6">
        <v>37306.317092003956</v>
      </c>
      <c r="O91" s="6">
        <v>46.412141041973712</v>
      </c>
      <c r="P91">
        <v>26.396223047436781</v>
      </c>
      <c r="Q91" s="6">
        <v>89</v>
      </c>
    </row>
    <row r="92" spans="1:17" x14ac:dyDescent="0.25">
      <c r="A92" s="6">
        <v>124.33049309466264</v>
      </c>
      <c r="B92" s="6">
        <v>-34.754440667452137</v>
      </c>
      <c r="C92" s="6">
        <v>9375</v>
      </c>
      <c r="D92" s="6">
        <v>0.75</v>
      </c>
      <c r="E92" s="6">
        <v>0.65</v>
      </c>
      <c r="F92" s="6">
        <v>19.899999999999999</v>
      </c>
      <c r="G92" s="6">
        <v>42.007420362456692</v>
      </c>
      <c r="H92" s="6">
        <v>22.628860336850657</v>
      </c>
      <c r="I92" s="6">
        <v>14.330493094662643</v>
      </c>
      <c r="J92" s="6">
        <v>5246.0068896968942</v>
      </c>
      <c r="K92" s="6">
        <v>-3615.5194984370169</v>
      </c>
      <c r="L92" s="6">
        <v>-34.574400757245598</v>
      </c>
      <c r="M92" s="6">
        <v>6371.2298287163949</v>
      </c>
      <c r="N92" s="6">
        <v>37279.830704460568</v>
      </c>
      <c r="O92" s="6">
        <v>46.800188388188992</v>
      </c>
      <c r="P92">
        <v>24.138790132982944</v>
      </c>
      <c r="Q92" s="6">
        <v>90</v>
      </c>
    </row>
    <row r="93" spans="1:17" x14ac:dyDescent="0.25">
      <c r="A93" s="6">
        <v>122.21857089754911</v>
      </c>
      <c r="B93" s="6">
        <v>-33.249355333738087</v>
      </c>
      <c r="C93" s="6">
        <v>9375</v>
      </c>
      <c r="D93" s="6">
        <v>3</v>
      </c>
      <c r="E93" s="6">
        <v>0.65</v>
      </c>
      <c r="F93" s="6">
        <v>19.899999999999999</v>
      </c>
      <c r="G93" s="6">
        <v>54.048620189015942</v>
      </c>
      <c r="H93" s="6">
        <v>22.995409311860197</v>
      </c>
      <c r="I93" s="6">
        <v>12.218570897549114</v>
      </c>
      <c r="J93" s="6">
        <v>5339.3648959404436</v>
      </c>
      <c r="K93" s="6">
        <v>-3477.120612085962</v>
      </c>
      <c r="L93" s="6">
        <v>-33.073125821087601</v>
      </c>
      <c r="M93" s="6">
        <v>6371.7489940356372</v>
      </c>
      <c r="N93" s="6">
        <v>37126.190219069344</v>
      </c>
      <c r="O93" s="6">
        <v>49.131452911491436</v>
      </c>
      <c r="P93">
        <v>21.551745747129555</v>
      </c>
      <c r="Q93" s="6">
        <v>91</v>
      </c>
    </row>
    <row r="94" spans="1:17" x14ac:dyDescent="0.25">
      <c r="A94" s="6">
        <v>133.65328525467856</v>
      </c>
      <c r="B94" s="6">
        <v>-34.50987237496323</v>
      </c>
      <c r="C94" s="6">
        <v>9375</v>
      </c>
      <c r="D94" s="6">
        <v>1.2</v>
      </c>
      <c r="E94" s="6">
        <v>0.65</v>
      </c>
      <c r="F94" s="6">
        <v>19.899999999999999</v>
      </c>
      <c r="G94" s="6">
        <v>46.089820015575185</v>
      </c>
      <c r="H94" s="6">
        <v>21.232476750955335</v>
      </c>
      <c r="I94" s="6">
        <v>23.653285254678565</v>
      </c>
      <c r="J94" s="6">
        <v>5261.4255298210055</v>
      </c>
      <c r="K94" s="6">
        <v>-3593.1957231082556</v>
      </c>
      <c r="L94" s="6">
        <v>-34.330418213383922</v>
      </c>
      <c r="M94" s="6">
        <v>6371.3149435901933</v>
      </c>
      <c r="N94" s="6">
        <v>37576.528969665138</v>
      </c>
      <c r="O94" s="6">
        <v>42.605157389335432</v>
      </c>
      <c r="P94">
        <v>37.707532719921531</v>
      </c>
      <c r="Q94" s="6">
        <v>92</v>
      </c>
    </row>
    <row r="95" spans="1:17" x14ac:dyDescent="0.25">
      <c r="A95" s="6">
        <v>134.3082875484744</v>
      </c>
      <c r="B95" s="6">
        <v>-33.221402373352227</v>
      </c>
      <c r="C95" s="6">
        <v>9375</v>
      </c>
      <c r="D95" s="6">
        <v>0.75</v>
      </c>
      <c r="E95" s="6">
        <v>0.65</v>
      </c>
      <c r="F95" s="6">
        <v>19.899999999999999</v>
      </c>
      <c r="G95" s="6">
        <v>42.007420362456692</v>
      </c>
      <c r="H95" s="6">
        <v>16.396968332620613</v>
      </c>
      <c r="I95" s="6">
        <v>24.308287548474397</v>
      </c>
      <c r="J95" s="6">
        <v>5341.0640673986909</v>
      </c>
      <c r="K95" s="6">
        <v>-3474.5275019986198</v>
      </c>
      <c r="L95" s="6">
        <v>-33.045248245256644</v>
      </c>
      <c r="M95" s="6">
        <v>6371.7585276124692</v>
      </c>
      <c r="N95" s="6">
        <v>37522.557000377681</v>
      </c>
      <c r="O95" s="6">
        <v>43.350962699490047</v>
      </c>
      <c r="P95">
        <v>39.503582666299955</v>
      </c>
      <c r="Q95" s="6">
        <v>93</v>
      </c>
    </row>
    <row r="96" spans="1:17" x14ac:dyDescent="0.25">
      <c r="A96" s="6">
        <v>141.34</v>
      </c>
      <c r="B96" s="6">
        <v>-34.380000000000003</v>
      </c>
      <c r="C96" s="6">
        <v>9375</v>
      </c>
      <c r="D96" s="6">
        <v>3</v>
      </c>
      <c r="E96" s="6">
        <v>0.65</v>
      </c>
      <c r="F96" s="6">
        <v>19.899999999999999</v>
      </c>
      <c r="G96" s="6">
        <v>54.048620189015942</v>
      </c>
      <c r="H96" s="6">
        <v>16.649995524971981</v>
      </c>
      <c r="I96" s="6">
        <v>31.340000000000003</v>
      </c>
      <c r="J96" s="6">
        <v>5269.574218918674</v>
      </c>
      <c r="K96" s="6">
        <v>-3581.3148623876036</v>
      </c>
      <c r="L96" s="6">
        <v>-34.200862186922215</v>
      </c>
      <c r="M96" s="6">
        <v>6371.3600268899172</v>
      </c>
      <c r="N96" s="6">
        <v>37932.450420263493</v>
      </c>
      <c r="O96" s="6">
        <v>37.959845275757615</v>
      </c>
      <c r="P96">
        <v>47.161016403481248</v>
      </c>
      <c r="Q96" s="6">
        <v>94</v>
      </c>
    </row>
    <row r="97" spans="1:17" x14ac:dyDescent="0.25">
      <c r="A97" s="6">
        <v>126.21167193416099</v>
      </c>
      <c r="B97" s="6">
        <v>-34.22233890376792</v>
      </c>
      <c r="C97" s="6">
        <v>9375</v>
      </c>
      <c r="D97" s="6">
        <v>3</v>
      </c>
      <c r="E97" s="6">
        <v>0.65</v>
      </c>
      <c r="F97" s="6">
        <v>19.899999999999999</v>
      </c>
      <c r="G97" s="6">
        <v>54.048620189015942</v>
      </c>
      <c r="H97" s="6">
        <v>16.633003556479075</v>
      </c>
      <c r="I97" s="6">
        <v>16.211671934160989</v>
      </c>
      <c r="J97" s="6">
        <v>5279.4300243324196</v>
      </c>
      <c r="K97" s="6">
        <v>-3566.8674255907158</v>
      </c>
      <c r="L97" s="6">
        <v>-34.043590056797541</v>
      </c>
      <c r="M97" s="6">
        <v>6371.4146477499607</v>
      </c>
      <c r="N97" s="6">
        <v>37294.867538980048</v>
      </c>
      <c r="O97" s="6">
        <v>46.582146230244291</v>
      </c>
      <c r="P97">
        <v>27.337675753172938</v>
      </c>
      <c r="Q97" s="6">
        <v>95</v>
      </c>
    </row>
    <row r="98" spans="1:17" x14ac:dyDescent="0.25">
      <c r="A98" s="6">
        <v>131.47321519575752</v>
      </c>
      <c r="B98" s="6">
        <v>-33.122461111814268</v>
      </c>
      <c r="C98" s="6">
        <v>9375</v>
      </c>
      <c r="D98" s="6">
        <v>1.2</v>
      </c>
      <c r="E98" s="6">
        <v>0.65</v>
      </c>
      <c r="F98" s="6">
        <v>19.899999999999999</v>
      </c>
      <c r="G98" s="6">
        <v>46.089820015575185</v>
      </c>
      <c r="H98" s="6">
        <v>20.307048584371074</v>
      </c>
      <c r="I98" s="6">
        <v>21.473215195757518</v>
      </c>
      <c r="J98" s="6">
        <v>5347.0681621127733</v>
      </c>
      <c r="K98" s="6">
        <v>-3465.3424661797726</v>
      </c>
      <c r="L98" s="6">
        <v>-32.946575153548032</v>
      </c>
      <c r="M98" s="6">
        <v>6371.7922390948197</v>
      </c>
      <c r="N98" s="6">
        <v>37400.58176573502</v>
      </c>
      <c r="O98" s="6">
        <v>45.060194136018374</v>
      </c>
      <c r="P98">
        <v>35.749793611817594</v>
      </c>
      <c r="Q98" s="6">
        <v>96</v>
      </c>
    </row>
    <row r="99" spans="1:17" x14ac:dyDescent="0.25">
      <c r="A99" s="6">
        <v>125.87594165743383</v>
      </c>
      <c r="B99" s="6">
        <v>-33.516363469902807</v>
      </c>
      <c r="C99" s="6">
        <v>9375</v>
      </c>
      <c r="D99" s="6">
        <v>3</v>
      </c>
      <c r="E99" s="6">
        <v>0.65</v>
      </c>
      <c r="F99" s="6">
        <v>19.899999999999999</v>
      </c>
      <c r="G99" s="6">
        <v>54.048620189015942</v>
      </c>
      <c r="H99" s="6">
        <v>14.59237955392296</v>
      </c>
      <c r="I99" s="6">
        <v>15.875941657433827</v>
      </c>
      <c r="J99" s="6">
        <v>5323.0702447591748</v>
      </c>
      <c r="K99" s="6">
        <v>-3501.8488407328177</v>
      </c>
      <c r="L99" s="6">
        <v>-33.339422312118536</v>
      </c>
      <c r="M99" s="6">
        <v>6371.6577226011041</v>
      </c>
      <c r="N99" s="6">
        <v>37237.743387966446</v>
      </c>
      <c r="O99" s="6">
        <v>47.432448083126204</v>
      </c>
      <c r="P99">
        <v>27.251205965475229</v>
      </c>
      <c r="Q99" s="6">
        <v>97</v>
      </c>
    </row>
    <row r="100" spans="1:17" x14ac:dyDescent="0.25">
      <c r="A100" s="6">
        <v>123.87421392196337</v>
      </c>
      <c r="B100" s="6">
        <v>-34.184886643326834</v>
      </c>
      <c r="C100" s="6">
        <v>9375</v>
      </c>
      <c r="D100" s="6">
        <v>3</v>
      </c>
      <c r="E100" s="6">
        <v>0.65</v>
      </c>
      <c r="F100" s="6">
        <v>19.899999999999999</v>
      </c>
      <c r="G100" s="6">
        <v>54.048620189015942</v>
      </c>
      <c r="H100" s="6">
        <v>22.030304755258513</v>
      </c>
      <c r="I100" s="6">
        <v>13.874213921963374</v>
      </c>
      <c r="J100" s="6">
        <v>5281.7653790686272</v>
      </c>
      <c r="K100" s="6">
        <v>-3563.4315214986946</v>
      </c>
      <c r="L100" s="6">
        <v>-34.00623098819716</v>
      </c>
      <c r="M100" s="6">
        <v>6371.4276051712659</v>
      </c>
      <c r="N100" s="6">
        <v>37229.053630217131</v>
      </c>
      <c r="O100" s="6">
        <v>47.55838239019667</v>
      </c>
      <c r="P100">
        <v>23.730417156746775</v>
      </c>
      <c r="Q100" s="6">
        <v>98</v>
      </c>
    </row>
    <row r="101" spans="1:17" x14ac:dyDescent="0.25">
      <c r="A101" s="6">
        <v>130.24151321134718</v>
      </c>
      <c r="B101" s="6">
        <v>-34.47221073456015</v>
      </c>
      <c r="C101" s="6">
        <v>9375</v>
      </c>
      <c r="D101" s="6">
        <v>1.2</v>
      </c>
      <c r="E101" s="6">
        <v>0.65</v>
      </c>
      <c r="F101" s="6">
        <v>19.899999999999999</v>
      </c>
      <c r="G101" s="6">
        <v>46.089820015575185</v>
      </c>
      <c r="H101" s="6">
        <v>20.793431585915034</v>
      </c>
      <c r="I101" s="6">
        <v>20.241513211347183</v>
      </c>
      <c r="J101" s="6">
        <v>5263.7913550410885</v>
      </c>
      <c r="K101" s="6">
        <v>-3589.752272773494</v>
      </c>
      <c r="L101" s="6">
        <v>-34.292847932750604</v>
      </c>
      <c r="M101" s="6">
        <v>6371.3280255601157</v>
      </c>
      <c r="N101" s="6">
        <v>37442.426855421923</v>
      </c>
      <c r="O101" s="6">
        <v>44.460102485497124</v>
      </c>
      <c r="P101">
        <v>33.084101163864716</v>
      </c>
      <c r="Q101" s="6">
        <v>99</v>
      </c>
    </row>
    <row r="102" spans="1:17" x14ac:dyDescent="0.25">
      <c r="A102" s="6">
        <v>123.02759435903756</v>
      </c>
      <c r="B102" s="6">
        <v>-33.475529813004492</v>
      </c>
      <c r="C102" s="6">
        <v>9375</v>
      </c>
      <c r="D102" s="6">
        <v>0.75</v>
      </c>
      <c r="E102" s="6">
        <v>0.65</v>
      </c>
      <c r="F102" s="6">
        <v>19.899999999999999</v>
      </c>
      <c r="G102" s="6">
        <v>42.007420362456692</v>
      </c>
      <c r="H102" s="6">
        <v>23.790955525793155</v>
      </c>
      <c r="I102" s="6">
        <v>13.027594359037565</v>
      </c>
      <c r="J102" s="6">
        <v>5325.5696990556871</v>
      </c>
      <c r="K102" s="6">
        <v>-3498.0719967162991</v>
      </c>
      <c r="L102" s="6">
        <v>-33.298696497293953</v>
      </c>
      <c r="M102" s="6">
        <v>6371.6717047970105</v>
      </c>
      <c r="N102" s="6">
        <v>37160.136971921049</v>
      </c>
      <c r="O102" s="6">
        <v>48.606881945822153</v>
      </c>
      <c r="P102">
        <v>22.756935058535408</v>
      </c>
      <c r="Q102" s="6">
        <v>100</v>
      </c>
    </row>
    <row r="103" spans="1:17" x14ac:dyDescent="0.25">
      <c r="A103" s="6">
        <v>156.745</v>
      </c>
      <c r="B103" s="6">
        <v>-34.112000000000002</v>
      </c>
      <c r="C103" s="6">
        <v>3750</v>
      </c>
      <c r="D103" s="6">
        <v>0.75</v>
      </c>
      <c r="E103" s="6">
        <v>0.65</v>
      </c>
      <c r="F103" s="6">
        <v>19.899999999999999</v>
      </c>
      <c r="G103" s="6">
        <v>42.007420362456692</v>
      </c>
      <c r="H103" s="6">
        <v>21.628907034545268</v>
      </c>
      <c r="I103" s="6">
        <v>46.745000000000005</v>
      </c>
      <c r="J103" s="6">
        <v>5286.303781029641</v>
      </c>
      <c r="K103" s="6">
        <v>-3556.7405226963028</v>
      </c>
      <c r="L103" s="6">
        <v>-33.933526579428715</v>
      </c>
      <c r="M103" s="6">
        <v>6371.4528022357854</v>
      </c>
      <c r="N103" s="6">
        <v>38896.49784031578</v>
      </c>
      <c r="O103" s="6">
        <v>26.790615642121892</v>
      </c>
      <c r="P103">
        <v>62.181545179262308</v>
      </c>
      <c r="Q103" s="6">
        <v>101</v>
      </c>
    </row>
    <row r="104" spans="1:17" x14ac:dyDescent="0.25">
      <c r="A104" s="6">
        <v>156.11500000000001</v>
      </c>
      <c r="B104" s="6">
        <v>-34.101999999999997</v>
      </c>
      <c r="C104" s="6">
        <v>3750</v>
      </c>
      <c r="D104" s="6">
        <v>1.2</v>
      </c>
      <c r="E104" s="6">
        <v>0.65</v>
      </c>
      <c r="F104" s="6">
        <v>19.899999999999999</v>
      </c>
      <c r="G104" s="6">
        <v>46.089820015575185</v>
      </c>
      <c r="H104" s="6">
        <v>17.768304073145522</v>
      </c>
      <c r="I104" s="6">
        <v>46.115000000000009</v>
      </c>
      <c r="J104" s="6">
        <v>5286.9257784844012</v>
      </c>
      <c r="K104" s="6">
        <v>-3555.8220780183296</v>
      </c>
      <c r="L104" s="6">
        <v>-33.923551671704466</v>
      </c>
      <c r="M104" s="6">
        <v>6371.4562572245195</v>
      </c>
      <c r="N104" s="6">
        <v>38850.351753006398</v>
      </c>
      <c r="O104" s="6">
        <v>27.290421078691558</v>
      </c>
      <c r="P104">
        <v>61.663784557967212</v>
      </c>
      <c r="Q104" s="6">
        <v>102</v>
      </c>
    </row>
    <row r="105" spans="1:17" x14ac:dyDescent="0.25">
      <c r="A105" s="6">
        <v>120.07928395463095</v>
      </c>
      <c r="B105" s="6">
        <v>-34.104772946551741</v>
      </c>
      <c r="C105" s="6">
        <v>9375</v>
      </c>
      <c r="D105" s="6">
        <v>0.75</v>
      </c>
      <c r="E105" s="6">
        <v>0.65</v>
      </c>
      <c r="F105" s="6">
        <v>19.899999999999999</v>
      </c>
      <c r="G105" s="6">
        <v>42.007420362456692</v>
      </c>
      <c r="H105" s="6">
        <v>16.629232281194408</v>
      </c>
      <c r="I105" s="6">
        <v>10.079283954630952</v>
      </c>
      <c r="J105" s="6">
        <v>5286.753318078574</v>
      </c>
      <c r="K105" s="6">
        <v>-3556.0767685460492</v>
      </c>
      <c r="L105" s="6">
        <v>-33.926317658131602</v>
      </c>
      <c r="M105" s="6">
        <v>6371.4552992238532</v>
      </c>
      <c r="N105" s="6">
        <v>37141.189091958462</v>
      </c>
      <c r="O105" s="6">
        <v>48.894140473801663</v>
      </c>
      <c r="P105">
        <v>17.58951496504773</v>
      </c>
      <c r="Q105" s="6">
        <v>103</v>
      </c>
    </row>
    <row r="106" spans="1:17" x14ac:dyDescent="0.25">
      <c r="A106" s="6">
        <v>129.90869962055416</v>
      </c>
      <c r="B106" s="6">
        <v>-33.990222008709608</v>
      </c>
      <c r="C106" s="6">
        <v>9375</v>
      </c>
      <c r="D106" s="6">
        <v>3</v>
      </c>
      <c r="E106" s="6">
        <v>0.65</v>
      </c>
      <c r="F106" s="6">
        <v>19.899999999999999</v>
      </c>
      <c r="G106" s="6">
        <v>54.048620189015942</v>
      </c>
      <c r="H106" s="6">
        <v>19.6635459009111</v>
      </c>
      <c r="I106" s="6">
        <v>19.90869962055416</v>
      </c>
      <c r="J106" s="6">
        <v>5293.8673571944983</v>
      </c>
      <c r="K106" s="6">
        <v>-3545.5486087123495</v>
      </c>
      <c r="L106" s="6">
        <v>-33.812055630413383</v>
      </c>
      <c r="M106" s="6">
        <v>6371.4948428380239</v>
      </c>
      <c r="N106" s="6">
        <v>37398.766476012439</v>
      </c>
      <c r="O106" s="6">
        <v>45.081110769998368</v>
      </c>
      <c r="P106">
        <v>32.936118141971633</v>
      </c>
      <c r="Q106" s="6">
        <v>104</v>
      </c>
    </row>
    <row r="107" spans="1:17" x14ac:dyDescent="0.25">
      <c r="A107" s="6">
        <v>120.45993783679324</v>
      </c>
      <c r="B107" s="6">
        <v>-34.518604944838422</v>
      </c>
      <c r="C107" s="6">
        <v>9375</v>
      </c>
      <c r="D107" s="6">
        <v>1.2</v>
      </c>
      <c r="E107" s="6">
        <v>0.65</v>
      </c>
      <c r="F107" s="6">
        <v>19.899999999999999</v>
      </c>
      <c r="G107" s="6">
        <v>46.089820015575185</v>
      </c>
      <c r="H107" s="6">
        <v>16.317394330853215</v>
      </c>
      <c r="I107" s="6">
        <v>10.459937836793245</v>
      </c>
      <c r="J107" s="6">
        <v>5260.876642797225</v>
      </c>
      <c r="K107" s="6">
        <v>-3593.9939336566681</v>
      </c>
      <c r="L107" s="6">
        <v>-34.339129643880845</v>
      </c>
      <c r="M107" s="6">
        <v>6371.3119093237246</v>
      </c>
      <c r="N107" s="6">
        <v>37177.143784610947</v>
      </c>
      <c r="O107" s="6">
        <v>48.340487106125515</v>
      </c>
      <c r="P107">
        <v>18.04502216348488</v>
      </c>
      <c r="Q107" s="6">
        <v>105</v>
      </c>
    </row>
    <row r="108" spans="1:17" x14ac:dyDescent="0.25">
      <c r="A108" s="6">
        <v>133.0461734758573</v>
      </c>
      <c r="B108" s="6">
        <v>-33.364574475249853</v>
      </c>
      <c r="C108" s="6">
        <v>9375</v>
      </c>
      <c r="D108" s="6">
        <v>1.2</v>
      </c>
      <c r="E108" s="6">
        <v>0.65</v>
      </c>
      <c r="F108" s="6">
        <v>19.899999999999999</v>
      </c>
      <c r="G108" s="6">
        <v>46.089820015575185</v>
      </c>
      <c r="H108" s="6">
        <v>19.079096980820051</v>
      </c>
      <c r="I108" s="6">
        <v>23.046173475857302</v>
      </c>
      <c r="J108" s="6">
        <v>5332.3476624325158</v>
      </c>
      <c r="K108" s="6">
        <v>-3487.8004996509658</v>
      </c>
      <c r="L108" s="6">
        <v>-33.188036000217728</v>
      </c>
      <c r="M108" s="6">
        <v>6371.7096542776526</v>
      </c>
      <c r="N108" s="6">
        <v>37478.44455236505</v>
      </c>
      <c r="O108" s="6">
        <v>43.961721321485207</v>
      </c>
      <c r="P108">
        <v>37.723823295625756</v>
      </c>
      <c r="Q108" s="6">
        <v>106</v>
      </c>
    </row>
    <row r="109" spans="1:17" x14ac:dyDescent="0.25">
      <c r="A109" s="6">
        <v>151.00200000000001</v>
      </c>
      <c r="B109" s="6">
        <v>-34.000999999999998</v>
      </c>
      <c r="C109" s="6">
        <v>3906.25</v>
      </c>
      <c r="D109" s="6">
        <v>3</v>
      </c>
      <c r="E109" s="6">
        <v>0.65</v>
      </c>
      <c r="F109" s="6">
        <v>19.899999999999999</v>
      </c>
      <c r="G109" s="6">
        <v>54.048620189015942</v>
      </c>
      <c r="H109" s="6">
        <v>17.02155370711127</v>
      </c>
      <c r="I109" s="6">
        <v>41.00200000000001</v>
      </c>
      <c r="J109" s="6">
        <v>5293.1989067461082</v>
      </c>
      <c r="K109" s="6">
        <v>-3546.5397910277457</v>
      </c>
      <c r="L109" s="6">
        <v>-33.822806317402275</v>
      </c>
      <c r="M109" s="6">
        <v>6371.4911249817587</v>
      </c>
      <c r="N109" s="6">
        <v>38490.828201427656</v>
      </c>
      <c r="O109" s="6">
        <v>31.290341851551585</v>
      </c>
      <c r="P109">
        <v>57.248884246520035</v>
      </c>
      <c r="Q109" s="6">
        <v>107</v>
      </c>
    </row>
    <row r="110" spans="1:17" x14ac:dyDescent="0.25">
      <c r="A110" s="6">
        <v>122.61923912242315</v>
      </c>
      <c r="B110" s="6">
        <v>-33.280399333842475</v>
      </c>
      <c r="C110" s="6">
        <v>9375</v>
      </c>
      <c r="D110" s="6">
        <v>0.75</v>
      </c>
      <c r="E110" s="6">
        <v>0.65</v>
      </c>
      <c r="F110" s="6">
        <v>19.899999999999999</v>
      </c>
      <c r="G110" s="6">
        <v>42.007420362456692</v>
      </c>
      <c r="H110" s="6">
        <v>16.266501198083873</v>
      </c>
      <c r="I110" s="6">
        <v>12.619239122423153</v>
      </c>
      <c r="J110" s="6">
        <v>5337.4763386207214</v>
      </c>
      <c r="K110" s="6">
        <v>-3479.9995101537656</v>
      </c>
      <c r="L110" s="6">
        <v>-33.104086296458682</v>
      </c>
      <c r="M110" s="6">
        <v>6371.7384014102863</v>
      </c>
      <c r="N110" s="6">
        <v>37137.399176893334</v>
      </c>
      <c r="O110" s="6">
        <v>48.957849850793309</v>
      </c>
      <c r="P110">
        <v>22.194961298017297</v>
      </c>
      <c r="Q110" s="6">
        <v>108</v>
      </c>
    </row>
    <row r="111" spans="1:17" x14ac:dyDescent="0.25">
      <c r="A111" s="6">
        <v>151.1807</v>
      </c>
      <c r="B111" s="6">
        <v>-33.93</v>
      </c>
      <c r="C111" s="6">
        <v>9375</v>
      </c>
      <c r="D111" s="6">
        <v>1.2</v>
      </c>
      <c r="E111" s="6">
        <v>0.65</v>
      </c>
      <c r="F111" s="6">
        <v>19.899999999999999</v>
      </c>
      <c r="G111" s="6">
        <v>46.089820015575185</v>
      </c>
      <c r="H111" s="6">
        <v>21.229793489679977</v>
      </c>
      <c r="I111" s="6">
        <v>41.180700000000002</v>
      </c>
      <c r="J111" s="6">
        <v>5297.5988690979957</v>
      </c>
      <c r="K111" s="6">
        <v>-3540.0080983216185</v>
      </c>
      <c r="L111" s="6">
        <v>-33.751986646684642</v>
      </c>
      <c r="M111" s="6">
        <v>6371.5156057292215</v>
      </c>
      <c r="N111" s="6">
        <v>38499.089988835804</v>
      </c>
      <c r="O111" s="6">
        <v>31.196437375526553</v>
      </c>
      <c r="P111">
        <v>57.460618792266999</v>
      </c>
      <c r="Q111" s="6">
        <v>109</v>
      </c>
    </row>
    <row r="112" spans="1:17" x14ac:dyDescent="0.25">
      <c r="A112" s="6">
        <v>151.22999999999999</v>
      </c>
      <c r="B112" s="6">
        <v>-33.920999999999999</v>
      </c>
      <c r="C112" s="6">
        <v>3906.25</v>
      </c>
      <c r="D112" s="6">
        <v>0.75</v>
      </c>
      <c r="E112" s="6">
        <v>0.65</v>
      </c>
      <c r="F112" s="6">
        <v>19.899999999999999</v>
      </c>
      <c r="G112" s="6">
        <v>42.007420362456692</v>
      </c>
      <c r="H112" s="6">
        <v>23.114692961806309</v>
      </c>
      <c r="I112" s="6">
        <v>41.22999999999999</v>
      </c>
      <c r="J112" s="6">
        <v>5298.1560290503503</v>
      </c>
      <c r="K112" s="6">
        <v>-3539.179753437963</v>
      </c>
      <c r="L112" s="6">
        <v>-33.743009583137074</v>
      </c>
      <c r="M112" s="6">
        <v>6371.5187071300179</v>
      </c>
      <c r="N112" s="6">
        <v>38501.920176197505</v>
      </c>
      <c r="O112" s="6">
        <v>31.164233030986914</v>
      </c>
      <c r="P112">
        <v>57.511769548754238</v>
      </c>
      <c r="Q112" s="6">
        <v>110</v>
      </c>
    </row>
    <row r="113" spans="1:17" x14ac:dyDescent="0.25">
      <c r="A113" s="6">
        <v>138.67686587260431</v>
      </c>
      <c r="B113" s="6">
        <v>-33.672271579361087</v>
      </c>
      <c r="C113" s="6">
        <v>25000</v>
      </c>
      <c r="D113" s="6">
        <v>3</v>
      </c>
      <c r="E113" s="6">
        <v>0.65</v>
      </c>
      <c r="F113" s="6">
        <v>19.899999999999999</v>
      </c>
      <c r="G113" s="6">
        <v>54.048620189015942</v>
      </c>
      <c r="H113" s="6">
        <v>21.245438273694948</v>
      </c>
      <c r="I113" s="6">
        <v>28.67686587260431</v>
      </c>
      <c r="J113" s="6">
        <v>5313.502115527257</v>
      </c>
      <c r="K113" s="6">
        <v>-3516.253131913486</v>
      </c>
      <c r="L113" s="6">
        <v>-33.494921962226648</v>
      </c>
      <c r="M113" s="6">
        <v>6371.6042579089954</v>
      </c>
      <c r="N113" s="6">
        <v>37753.077503079177</v>
      </c>
      <c r="O113" s="6">
        <v>40.258960613016207</v>
      </c>
      <c r="P113">
        <v>44.610765269861368</v>
      </c>
      <c r="Q113" s="6">
        <v>111</v>
      </c>
    </row>
    <row r="114" spans="1:17" x14ac:dyDescent="0.25">
      <c r="A114" s="6">
        <v>151.09800000000001</v>
      </c>
      <c r="B114" s="6">
        <v>-33.893999999999998</v>
      </c>
      <c r="C114" s="6">
        <v>3906.25</v>
      </c>
      <c r="D114" s="6">
        <v>0.75</v>
      </c>
      <c r="E114" s="6">
        <v>0.65</v>
      </c>
      <c r="F114" s="6">
        <v>19.899999999999999</v>
      </c>
      <c r="G114" s="6">
        <v>42.007420362456692</v>
      </c>
      <c r="H114" s="6">
        <v>16.760623404628205</v>
      </c>
      <c r="I114" s="6">
        <v>41.098000000000013</v>
      </c>
      <c r="J114" s="6">
        <v>5299.8267232238168</v>
      </c>
      <c r="K114" s="6">
        <v>-3536.6942010961193</v>
      </c>
      <c r="L114" s="6">
        <v>-33.716078497484446</v>
      </c>
      <c r="M114" s="6">
        <v>6371.5280089052594</v>
      </c>
      <c r="N114" s="6">
        <v>38491.743164839514</v>
      </c>
      <c r="O114" s="6">
        <v>31.280340977597383</v>
      </c>
      <c r="P114">
        <v>57.409193174355295</v>
      </c>
      <c r="Q114" s="6">
        <v>112</v>
      </c>
    </row>
    <row r="115" spans="1:17" x14ac:dyDescent="0.25">
      <c r="A115" s="6">
        <v>153.34800000000001</v>
      </c>
      <c r="B115" s="6">
        <v>-33.866999999999997</v>
      </c>
      <c r="C115" s="6">
        <v>3750</v>
      </c>
      <c r="D115" s="6">
        <v>3</v>
      </c>
      <c r="E115" s="6">
        <v>0.65</v>
      </c>
      <c r="F115" s="6">
        <v>19.899999999999999</v>
      </c>
      <c r="G115" s="6">
        <v>54.048620189015942</v>
      </c>
      <c r="H115" s="6">
        <v>23.837345910438092</v>
      </c>
      <c r="I115" s="6">
        <v>43.348000000000013</v>
      </c>
      <c r="J115" s="6">
        <v>5301.496238593606</v>
      </c>
      <c r="K115" s="6">
        <v>-3534.2078726493337</v>
      </c>
      <c r="L115" s="6">
        <v>-33.689147569268385</v>
      </c>
      <c r="M115" s="6">
        <v>6371.537307033419</v>
      </c>
      <c r="N115" s="6">
        <v>38643.313350365286</v>
      </c>
      <c r="O115" s="6">
        <v>29.5704257952553</v>
      </c>
      <c r="P115">
        <v>59.443857407438493</v>
      </c>
      <c r="Q115" s="6">
        <v>113</v>
      </c>
    </row>
    <row r="116" spans="1:17" x14ac:dyDescent="0.25">
      <c r="A116" s="6">
        <v>121.69168725550905</v>
      </c>
      <c r="B116" s="6">
        <v>-33.226609881621158</v>
      </c>
      <c r="C116" s="6">
        <v>9375</v>
      </c>
      <c r="D116" s="6">
        <v>1.2</v>
      </c>
      <c r="E116" s="6">
        <v>0.65</v>
      </c>
      <c r="F116" s="6">
        <v>19.899999999999999</v>
      </c>
      <c r="G116" s="6">
        <v>46.089820015575185</v>
      </c>
      <c r="H116" s="6">
        <v>22.108067220127843</v>
      </c>
      <c r="I116" s="6">
        <v>11.691687255509052</v>
      </c>
      <c r="J116" s="6">
        <v>5340.7476160229035</v>
      </c>
      <c r="K116" s="6">
        <v>-3475.0106484529883</v>
      </c>
      <c r="L116" s="6">
        <v>-33.050441697066425</v>
      </c>
      <c r="M116" s="6">
        <v>6371.7567518633341</v>
      </c>
      <c r="N116" s="6">
        <v>37113.100494847204</v>
      </c>
      <c r="O116" s="6">
        <v>49.334946568098367</v>
      </c>
      <c r="P116">
        <v>20.689478481488884</v>
      </c>
      <c r="Q116" s="6">
        <v>114</v>
      </c>
    </row>
    <row r="117" spans="1:17" x14ac:dyDescent="0.25">
      <c r="A117" s="6">
        <v>121.46391220395881</v>
      </c>
      <c r="B117" s="6">
        <v>-33.881881727857014</v>
      </c>
      <c r="C117" s="6">
        <v>9375</v>
      </c>
      <c r="D117" s="6">
        <v>0.75</v>
      </c>
      <c r="E117" s="6">
        <v>0.65</v>
      </c>
      <c r="F117" s="6">
        <v>19.899999999999999</v>
      </c>
      <c r="G117" s="6">
        <v>42.007420362456692</v>
      </c>
      <c r="H117" s="6">
        <v>19.829896711142585</v>
      </c>
      <c r="I117" s="6">
        <v>11.463912203958813</v>
      </c>
      <c r="J117" s="6">
        <v>5300.5761891112488</v>
      </c>
      <c r="K117" s="6">
        <v>-3535.5783709577986</v>
      </c>
      <c r="L117" s="6">
        <v>-33.703991207007888</v>
      </c>
      <c r="M117" s="6">
        <v>6371.5321825882456</v>
      </c>
      <c r="N117" s="6">
        <v>37152.92767070936</v>
      </c>
      <c r="O117" s="6">
        <v>48.714917189758118</v>
      </c>
      <c r="P117">
        <v>19.989960619297019</v>
      </c>
      <c r="Q117" s="6">
        <v>115</v>
      </c>
    </row>
    <row r="118" spans="1:17" x14ac:dyDescent="0.25">
      <c r="A118" s="6">
        <v>151.11099999999999</v>
      </c>
      <c r="B118" s="6">
        <v>-33.799999999999997</v>
      </c>
      <c r="C118" s="6">
        <v>3906.25</v>
      </c>
      <c r="D118" s="6">
        <v>1.2</v>
      </c>
      <c r="E118" s="6">
        <v>0.65</v>
      </c>
      <c r="F118" s="6">
        <v>19.899999999999999</v>
      </c>
      <c r="G118" s="6">
        <v>46.089820015575185</v>
      </c>
      <c r="H118" s="6">
        <v>15.864449511322476</v>
      </c>
      <c r="I118" s="6">
        <v>41.11099999999999</v>
      </c>
      <c r="J118" s="6">
        <v>5305.6340157809118</v>
      </c>
      <c r="K118" s="6">
        <v>-3528.034745756539</v>
      </c>
      <c r="L118" s="6">
        <v>-33.622319649283092</v>
      </c>
      <c r="M118" s="6">
        <v>6371.5603643594941</v>
      </c>
      <c r="N118" s="6">
        <v>38487.821427669303</v>
      </c>
      <c r="O118" s="6">
        <v>31.325471292787974</v>
      </c>
      <c r="P118">
        <v>57.484667040655843</v>
      </c>
      <c r="Q118" s="6">
        <v>116</v>
      </c>
    </row>
    <row r="119" spans="1:17" x14ac:dyDescent="0.25">
      <c r="A119" s="6">
        <v>158.55157305482169</v>
      </c>
      <c r="B119" s="6">
        <v>-33.789000000000001</v>
      </c>
      <c r="C119" s="6">
        <v>9375</v>
      </c>
      <c r="D119" s="6">
        <v>3</v>
      </c>
      <c r="E119" s="6">
        <v>0.65</v>
      </c>
      <c r="F119" s="6">
        <v>19.899999999999999</v>
      </c>
      <c r="G119" s="6">
        <v>54.048620189015942</v>
      </c>
      <c r="H119" s="6">
        <v>16.304143760191597</v>
      </c>
      <c r="I119" s="6">
        <v>48.551573054821688</v>
      </c>
      <c r="J119" s="6">
        <v>5306.3126580480557</v>
      </c>
      <c r="K119" s="6">
        <v>-3527.020791502357</v>
      </c>
      <c r="L119" s="6">
        <v>-33.611347993770856</v>
      </c>
      <c r="M119" s="6">
        <v>6371.56414773099</v>
      </c>
      <c r="N119" s="6">
        <v>39015.500141063334</v>
      </c>
      <c r="O119" s="6">
        <v>25.515781964106466</v>
      </c>
      <c r="P119">
        <v>63.842687148550709</v>
      </c>
      <c r="Q119" s="6">
        <v>117</v>
      </c>
    </row>
    <row r="120" spans="1:17" x14ac:dyDescent="0.25">
      <c r="A120" s="6">
        <v>152.39527072141516</v>
      </c>
      <c r="B120" s="6">
        <v>-33.787999999999997</v>
      </c>
      <c r="C120" s="6">
        <v>3906.25</v>
      </c>
      <c r="D120" s="6">
        <v>0.75</v>
      </c>
      <c r="E120" s="6">
        <v>0.65</v>
      </c>
      <c r="F120" s="6">
        <v>19.899999999999999</v>
      </c>
      <c r="G120" s="6">
        <v>42.007420362456692</v>
      </c>
      <c r="H120" s="6">
        <v>16.641088521605834</v>
      </c>
      <c r="I120" s="6">
        <v>42.395270721415159</v>
      </c>
      <c r="J120" s="6">
        <v>5306.3743430864561</v>
      </c>
      <c r="K120" s="6">
        <v>-3526.9286074723891</v>
      </c>
      <c r="L120" s="6">
        <v>-33.610350571836292</v>
      </c>
      <c r="M120" s="6">
        <v>6371.5644916435822</v>
      </c>
      <c r="N120" s="6">
        <v>38573.884168444645</v>
      </c>
      <c r="O120" s="6">
        <v>30.349437063092253</v>
      </c>
      <c r="P120">
        <v>58.65307750950646</v>
      </c>
      <c r="Q120" s="6">
        <v>118</v>
      </c>
    </row>
    <row r="121" spans="1:17" x14ac:dyDescent="0.25">
      <c r="A121" s="6">
        <v>138.73509243259863</v>
      </c>
      <c r="B121" s="6">
        <v>-32.496914677015624</v>
      </c>
      <c r="C121" s="6">
        <v>62500</v>
      </c>
      <c r="D121" s="6">
        <v>1.2</v>
      </c>
      <c r="E121" s="6">
        <v>0.65</v>
      </c>
      <c r="F121" s="6">
        <v>19.899999999999999</v>
      </c>
      <c r="G121" s="6">
        <v>46.089820015575185</v>
      </c>
      <c r="H121" s="6">
        <v>15.565939499023422</v>
      </c>
      <c r="I121" s="6">
        <v>28.735092432598634</v>
      </c>
      <c r="J121" s="6">
        <v>5384.6581988877997</v>
      </c>
      <c r="K121" s="6">
        <v>-3407.0358122174316</v>
      </c>
      <c r="L121" s="6">
        <v>-32.322772425762643</v>
      </c>
      <c r="M121" s="6">
        <v>6372.0041544699025</v>
      </c>
      <c r="N121" s="6">
        <v>37686.299217510292</v>
      </c>
      <c r="O121" s="6">
        <v>41.142729886634356</v>
      </c>
      <c r="P121">
        <v>45.581952819557067</v>
      </c>
      <c r="Q121" s="6">
        <v>119</v>
      </c>
    </row>
    <row r="122" spans="1:17" x14ac:dyDescent="0.25">
      <c r="A122" s="6">
        <v>127.75676441138793</v>
      </c>
      <c r="B122" s="6">
        <v>-34.38966935791678</v>
      </c>
      <c r="C122" s="6">
        <v>9375</v>
      </c>
      <c r="D122" s="6">
        <v>1.2</v>
      </c>
      <c r="E122" s="6">
        <v>0.65</v>
      </c>
      <c r="F122" s="6">
        <v>19.899999999999999</v>
      </c>
      <c r="G122" s="6">
        <v>46.089820015575185</v>
      </c>
      <c r="H122" s="6">
        <v>17.070771526698575</v>
      </c>
      <c r="I122" s="6">
        <v>17.756764411387934</v>
      </c>
      <c r="J122" s="6">
        <v>5268.9684605040065</v>
      </c>
      <c r="K122" s="6">
        <v>-3582.200052755772</v>
      </c>
      <c r="L122" s="6">
        <v>-34.210507865352</v>
      </c>
      <c r="M122" s="6">
        <v>6371.3566730916436</v>
      </c>
      <c r="N122" s="6">
        <v>37353.091958335739</v>
      </c>
      <c r="O122" s="6">
        <v>45.733693397174022</v>
      </c>
      <c r="P122">
        <v>29.551759298806456</v>
      </c>
      <c r="Q122" s="6">
        <v>120</v>
      </c>
    </row>
    <row r="123" spans="1:17" x14ac:dyDescent="0.25">
      <c r="A123" s="6">
        <v>121.01996428559924</v>
      </c>
      <c r="B123" s="6">
        <v>-33.541701394551446</v>
      </c>
      <c r="C123" s="6">
        <v>9375</v>
      </c>
      <c r="D123" s="6">
        <v>0.75</v>
      </c>
      <c r="E123" s="6">
        <v>0.65</v>
      </c>
      <c r="F123" s="6">
        <v>19.899999999999999</v>
      </c>
      <c r="G123" s="6">
        <v>42.007420362456692</v>
      </c>
      <c r="H123" s="6">
        <v>19.021946501589412</v>
      </c>
      <c r="I123" s="6">
        <v>11.019964285599244</v>
      </c>
      <c r="J123" s="6">
        <v>5321.5179327744372</v>
      </c>
      <c r="K123" s="6">
        <v>-3504.1915482578679</v>
      </c>
      <c r="L123" s="6">
        <v>-33.36469349908171</v>
      </c>
      <c r="M123" s="6">
        <v>6371.6490421021927</v>
      </c>
      <c r="N123" s="6">
        <v>37120.518653099331</v>
      </c>
      <c r="O123" s="6">
        <v>49.217585243529392</v>
      </c>
      <c r="P123">
        <v>19.414811521601344</v>
      </c>
      <c r="Q123" s="6">
        <v>121</v>
      </c>
    </row>
    <row r="124" spans="1:17" x14ac:dyDescent="0.25">
      <c r="A124" s="6">
        <v>122.22745712895698</v>
      </c>
      <c r="B124" s="6">
        <v>-34.120116653168601</v>
      </c>
      <c r="C124" s="6">
        <v>9375</v>
      </c>
      <c r="D124" s="6">
        <v>0.75</v>
      </c>
      <c r="E124" s="6">
        <v>0.65</v>
      </c>
      <c r="F124" s="6">
        <v>19.899999999999999</v>
      </c>
      <c r="G124" s="6">
        <v>42.007420362456692</v>
      </c>
      <c r="H124" s="6">
        <v>17.621937013530871</v>
      </c>
      <c r="I124" s="6">
        <v>12.227457128956985</v>
      </c>
      <c r="J124" s="6">
        <v>5285.7988086715068</v>
      </c>
      <c r="K124" s="6">
        <v>-3557.4859136629311</v>
      </c>
      <c r="L124" s="6">
        <v>-33.941622881995869</v>
      </c>
      <c r="M124" s="6">
        <v>6371.4499975800882</v>
      </c>
      <c r="N124" s="6">
        <v>37185.745082521295</v>
      </c>
      <c r="O124" s="6">
        <v>48.212142325827841</v>
      </c>
      <c r="P124">
        <v>21.123518186512992</v>
      </c>
      <c r="Q124" s="6">
        <v>122</v>
      </c>
    </row>
    <row r="125" spans="1:17" x14ac:dyDescent="0.25">
      <c r="A125" s="6">
        <v>151.71</v>
      </c>
      <c r="B125" s="6">
        <v>-33.633000000000003</v>
      </c>
      <c r="C125" s="6">
        <v>3750</v>
      </c>
      <c r="D125" s="6">
        <v>3</v>
      </c>
      <c r="E125" s="6">
        <v>0.65</v>
      </c>
      <c r="F125" s="6">
        <v>19.899999999999999</v>
      </c>
      <c r="G125" s="6">
        <v>54.048620189015942</v>
      </c>
      <c r="H125" s="6">
        <v>21.426801831450671</v>
      </c>
      <c r="I125" s="6">
        <v>41.710000000000008</v>
      </c>
      <c r="J125" s="6">
        <v>5315.9159398405573</v>
      </c>
      <c r="K125" s="6">
        <v>-3512.6272652709126</v>
      </c>
      <c r="L125" s="6">
        <v>-33.455752776891728</v>
      </c>
      <c r="M125" s="6">
        <v>6371.6177368212793</v>
      </c>
      <c r="N125" s="6">
        <v>38519.602462708761</v>
      </c>
      <c r="O125" s="6">
        <v>30.964268113929911</v>
      </c>
      <c r="P125">
        <v>58.141818524603053</v>
      </c>
      <c r="Q125" s="6">
        <v>123</v>
      </c>
    </row>
    <row r="126" spans="1:17" x14ac:dyDescent="0.25">
      <c r="A126" s="6">
        <v>153.18100000000001</v>
      </c>
      <c r="B126" s="6">
        <v>-33.613999999999997</v>
      </c>
      <c r="C126" s="6">
        <v>3750</v>
      </c>
      <c r="D126" s="6">
        <v>1.2</v>
      </c>
      <c r="E126" s="6">
        <v>0.65</v>
      </c>
      <c r="F126" s="6">
        <v>19.899999999999999</v>
      </c>
      <c r="G126" s="6">
        <v>46.089820015575185</v>
      </c>
      <c r="H126" s="6">
        <v>16.35170802766136</v>
      </c>
      <c r="I126" s="6">
        <v>43.181000000000012</v>
      </c>
      <c r="J126" s="6">
        <v>5317.0828755422517</v>
      </c>
      <c r="K126" s="6">
        <v>-3510.8724477648489</v>
      </c>
      <c r="L126" s="6">
        <v>-33.43680243529176</v>
      </c>
      <c r="M126" s="6">
        <v>6371.6242552318636</v>
      </c>
      <c r="N126" s="6">
        <v>38619.363633550762</v>
      </c>
      <c r="O126" s="6">
        <v>29.839177805322798</v>
      </c>
      <c r="P126">
        <v>59.463188492154387</v>
      </c>
      <c r="Q126" s="6">
        <v>124</v>
      </c>
    </row>
    <row r="127" spans="1:17" x14ac:dyDescent="0.25">
      <c r="A127" s="6">
        <v>132.33090539946102</v>
      </c>
      <c r="B127" s="6">
        <v>-33.721334188325834</v>
      </c>
      <c r="C127" s="6">
        <v>9375</v>
      </c>
      <c r="D127" s="6">
        <v>3</v>
      </c>
      <c r="E127" s="6">
        <v>0.65</v>
      </c>
      <c r="F127" s="6">
        <v>19.899999999999999</v>
      </c>
      <c r="G127" s="6">
        <v>54.048620189015942</v>
      </c>
      <c r="H127" s="6">
        <v>21.721088678664572</v>
      </c>
      <c r="I127" s="6">
        <v>22.330905399461017</v>
      </c>
      <c r="J127" s="6">
        <v>5310.4829738330773</v>
      </c>
      <c r="K127" s="6">
        <v>-3520.7806911862676</v>
      </c>
      <c r="L127" s="6">
        <v>-33.543857115170624</v>
      </c>
      <c r="M127" s="6">
        <v>6371.5874074520125</v>
      </c>
      <c r="N127" s="6">
        <v>37472.290142695259</v>
      </c>
      <c r="O127" s="6">
        <v>44.045627296432549</v>
      </c>
      <c r="P127">
        <v>36.497844842667391</v>
      </c>
      <c r="Q127" s="6">
        <v>125</v>
      </c>
    </row>
    <row r="128" spans="1:17" x14ac:dyDescent="0.25">
      <c r="A128" s="6">
        <v>129.92794688967425</v>
      </c>
      <c r="B128" s="6">
        <v>-33.303031642926349</v>
      </c>
      <c r="C128" s="6">
        <v>9375</v>
      </c>
      <c r="D128" s="6">
        <v>1.2</v>
      </c>
      <c r="E128" s="6">
        <v>0.65</v>
      </c>
      <c r="F128" s="6">
        <v>19.899999999999999</v>
      </c>
      <c r="G128" s="6">
        <v>46.089820015575185</v>
      </c>
      <c r="H128" s="6">
        <v>21.172720744389629</v>
      </c>
      <c r="I128" s="6">
        <v>19.927946889674246</v>
      </c>
      <c r="J128" s="6">
        <v>5336.0985163881878</v>
      </c>
      <c r="K128" s="6">
        <v>-3482.0977051159816</v>
      </c>
      <c r="L128" s="6">
        <v>-33.126657842654794</v>
      </c>
      <c r="M128" s="6">
        <v>6371.7306757720235</v>
      </c>
      <c r="N128" s="6">
        <v>37354.70239545231</v>
      </c>
      <c r="O128" s="6">
        <v>45.71677934404854</v>
      </c>
      <c r="P128">
        <v>33.436619854525695</v>
      </c>
      <c r="Q128" s="6">
        <v>126</v>
      </c>
    </row>
    <row r="129" spans="1:17" x14ac:dyDescent="0.25">
      <c r="A129" s="6">
        <v>137.67012870565802</v>
      </c>
      <c r="B129" s="6">
        <v>-33.346676268399797</v>
      </c>
      <c r="C129" s="6">
        <v>46875</v>
      </c>
      <c r="D129" s="6">
        <v>1.2</v>
      </c>
      <c r="E129" s="6">
        <v>0.65</v>
      </c>
      <c r="F129" s="6">
        <v>19.899999999999999</v>
      </c>
      <c r="G129" s="6">
        <v>46.089820015575185</v>
      </c>
      <c r="H129" s="6">
        <v>14.703693618903724</v>
      </c>
      <c r="I129" s="6">
        <v>27.670128705658016</v>
      </c>
      <c r="J129" s="6">
        <v>5333.4391407943212</v>
      </c>
      <c r="K129" s="6">
        <v>-3486.1423929409843</v>
      </c>
      <c r="L129" s="6">
        <v>-33.17018560129236</v>
      </c>
      <c r="M129" s="6">
        <v>6371.7157699019463</v>
      </c>
      <c r="N129" s="6">
        <v>37684.082914572886</v>
      </c>
      <c r="O129" s="6">
        <v>41.167769698369035</v>
      </c>
      <c r="P129">
        <v>43.647586551409198</v>
      </c>
      <c r="Q129" s="6">
        <v>127</v>
      </c>
    </row>
    <row r="130" spans="1:17" x14ac:dyDescent="0.25">
      <c r="A130" s="6">
        <v>132.4130295282024</v>
      </c>
      <c r="B130" s="6">
        <v>-33.710606334832555</v>
      </c>
      <c r="C130" s="6">
        <v>9375</v>
      </c>
      <c r="D130" s="6">
        <v>0.75</v>
      </c>
      <c r="E130" s="6">
        <v>0.65</v>
      </c>
      <c r="F130" s="6">
        <v>19.899999999999999</v>
      </c>
      <c r="G130" s="6">
        <v>42.007420362456692</v>
      </c>
      <c r="H130" s="6">
        <v>14.064124187502884</v>
      </c>
      <c r="I130" s="6">
        <v>22.413029528202401</v>
      </c>
      <c r="J130" s="6">
        <v>5311.1434617057939</v>
      </c>
      <c r="K130" s="6">
        <v>-3519.7909291653041</v>
      </c>
      <c r="L130" s="6">
        <v>-33.533157086471476</v>
      </c>
      <c r="M130" s="6">
        <v>6371.5910929574384</v>
      </c>
      <c r="N130" s="6">
        <v>37474.863536468984</v>
      </c>
      <c r="O130" s="6">
        <v>44.009761074859618</v>
      </c>
      <c r="P130">
        <v>36.617170561397636</v>
      </c>
      <c r="Q130" s="6">
        <v>128</v>
      </c>
    </row>
    <row r="131" spans="1:17" x14ac:dyDescent="0.25">
      <c r="A131" s="6">
        <v>130.9892479611438</v>
      </c>
      <c r="B131" s="6">
        <v>-34.313044936957731</v>
      </c>
      <c r="C131" s="6">
        <v>9375</v>
      </c>
      <c r="D131" s="6">
        <v>3</v>
      </c>
      <c r="E131" s="6">
        <v>0.65</v>
      </c>
      <c r="F131" s="6">
        <v>19.899999999999999</v>
      </c>
      <c r="G131" s="6">
        <v>54.048620189015942</v>
      </c>
      <c r="H131" s="6">
        <v>17.781916847418195</v>
      </c>
      <c r="I131" s="6">
        <v>20.989247961143803</v>
      </c>
      <c r="J131" s="6">
        <v>5273.7646415815116</v>
      </c>
      <c r="K131" s="6">
        <v>-3575.1826342183285</v>
      </c>
      <c r="L131" s="6">
        <v>-34.134071649205829</v>
      </c>
      <c r="M131" s="6">
        <v>6371.3832377915924</v>
      </c>
      <c r="N131" s="6">
        <v>37459.183586338913</v>
      </c>
      <c r="O131" s="6">
        <v>44.225666499697915</v>
      </c>
      <c r="P131">
        <v>34.238155038647903</v>
      </c>
      <c r="Q131" s="6">
        <v>129</v>
      </c>
    </row>
    <row r="132" spans="1:17" x14ac:dyDescent="0.25">
      <c r="A132" s="6">
        <v>131.96701031775396</v>
      </c>
      <c r="B132" s="6">
        <v>-34.964159062146599</v>
      </c>
      <c r="C132" s="6">
        <v>9375</v>
      </c>
      <c r="D132" s="6">
        <v>1.2</v>
      </c>
      <c r="E132" s="6">
        <v>0.65</v>
      </c>
      <c r="F132" s="6">
        <v>19.899999999999999</v>
      </c>
      <c r="G132" s="6">
        <v>46.089820015575185</v>
      </c>
      <c r="H132" s="6">
        <v>21.937845365573256</v>
      </c>
      <c r="I132" s="6">
        <v>21.96701031775396</v>
      </c>
      <c r="J132" s="6">
        <v>5232.7090526266056</v>
      </c>
      <c r="K132" s="6">
        <v>-3634.610386138615</v>
      </c>
      <c r="L132" s="6">
        <v>-34.783627281240825</v>
      </c>
      <c r="M132" s="6">
        <v>6371.1566209336843</v>
      </c>
      <c r="N132" s="6">
        <v>37539.007948832754</v>
      </c>
      <c r="O132" s="6">
        <v>43.115178550617948</v>
      </c>
      <c r="P132">
        <v>35.140171896082286</v>
      </c>
      <c r="Q132" s="6">
        <v>130</v>
      </c>
    </row>
    <row r="133" spans="1:17" x14ac:dyDescent="0.25">
      <c r="A133" s="6">
        <v>137.86920947356222</v>
      </c>
      <c r="B133" s="6">
        <v>-32.441043443971161</v>
      </c>
      <c r="C133" s="6">
        <v>62500</v>
      </c>
      <c r="D133" s="6">
        <v>1.2</v>
      </c>
      <c r="E133" s="6">
        <v>0.65</v>
      </c>
      <c r="F133" s="6">
        <v>19.899999999999999</v>
      </c>
      <c r="G133" s="6">
        <v>46.089820015575185</v>
      </c>
      <c r="H133" s="6">
        <v>21.407658970194099</v>
      </c>
      <c r="I133" s="6">
        <v>27.869209473562222</v>
      </c>
      <c r="J133" s="6">
        <v>5387.984394494003</v>
      </c>
      <c r="K133" s="6">
        <v>-3401.8084876253474</v>
      </c>
      <c r="L133" s="6">
        <v>-32.267060967959509</v>
      </c>
      <c r="M133" s="6">
        <v>6372.0229771863478</v>
      </c>
      <c r="N133" s="6">
        <v>37639.818150052073</v>
      </c>
      <c r="O133" s="6">
        <v>41.762099137528544</v>
      </c>
      <c r="P133">
        <v>44.58871254527881</v>
      </c>
      <c r="Q133" s="6">
        <v>131</v>
      </c>
    </row>
    <row r="134" spans="1:17" x14ac:dyDescent="0.25">
      <c r="A134" s="6">
        <v>151.36099999999999</v>
      </c>
      <c r="B134" s="6">
        <v>-33.488999999999997</v>
      </c>
      <c r="C134" s="6">
        <v>46875</v>
      </c>
      <c r="D134" s="6">
        <v>0.75</v>
      </c>
      <c r="E134" s="6">
        <v>0.65</v>
      </c>
      <c r="F134" s="6">
        <v>19.899999999999999</v>
      </c>
      <c r="G134" s="6">
        <v>42.007420362456692</v>
      </c>
      <c r="H134" s="6">
        <v>15.761130844655494</v>
      </c>
      <c r="I134" s="6">
        <v>41.36099999999999</v>
      </c>
      <c r="J134" s="6">
        <v>5324.7454796229349</v>
      </c>
      <c r="K134" s="6">
        <v>-3499.318094314815</v>
      </c>
      <c r="L134" s="6">
        <v>-33.312131069835267</v>
      </c>
      <c r="M134" s="6">
        <v>6371.6670933095638</v>
      </c>
      <c r="N134" s="6">
        <v>38488.841920028273</v>
      </c>
      <c r="O134" s="6">
        <v>31.315088736743729</v>
      </c>
      <c r="P134">
        <v>57.92349723446587</v>
      </c>
      <c r="Q134" s="6">
        <v>132</v>
      </c>
    </row>
    <row r="135" spans="1:17" x14ac:dyDescent="0.25">
      <c r="A135" s="6">
        <v>125.6091324392243</v>
      </c>
      <c r="B135" s="6">
        <v>-34.57376697553719</v>
      </c>
      <c r="C135" s="6">
        <v>9375</v>
      </c>
      <c r="D135" s="6">
        <v>0.75</v>
      </c>
      <c r="E135" s="6">
        <v>0.65</v>
      </c>
      <c r="F135" s="6">
        <v>19.899999999999999</v>
      </c>
      <c r="G135" s="6">
        <v>42.007420362456692</v>
      </c>
      <c r="H135" s="6">
        <v>17.767227122819278</v>
      </c>
      <c r="I135" s="6">
        <v>15.609132439224297</v>
      </c>
      <c r="J135" s="6">
        <v>5257.4065959168311</v>
      </c>
      <c r="K135" s="6">
        <v>-3599.0341744030829</v>
      </c>
      <c r="L135" s="6">
        <v>-34.394158525101915</v>
      </c>
      <c r="M135" s="6">
        <v>6371.2927340776832</v>
      </c>
      <c r="N135" s="6">
        <v>37301.619680289936</v>
      </c>
      <c r="O135" s="6">
        <v>46.481013005061889</v>
      </c>
      <c r="P135">
        <v>26.212074100842788</v>
      </c>
      <c r="Q135" s="6">
        <v>133</v>
      </c>
    </row>
    <row r="136" spans="1:17" x14ac:dyDescent="0.25">
      <c r="A136" s="6">
        <v>132.87446625361096</v>
      </c>
      <c r="B136" s="6">
        <v>-33.610836541962158</v>
      </c>
      <c r="C136" s="6">
        <v>9375</v>
      </c>
      <c r="D136" s="6">
        <v>1.2</v>
      </c>
      <c r="E136" s="6">
        <v>0.65</v>
      </c>
      <c r="F136" s="6">
        <v>19.899999999999999</v>
      </c>
      <c r="G136" s="6">
        <v>46.089820015575185</v>
      </c>
      <c r="H136" s="6">
        <v>19.908429584027701</v>
      </c>
      <c r="I136" s="6">
        <v>22.874466253610962</v>
      </c>
      <c r="J136" s="6">
        <v>5317.2771108979878</v>
      </c>
      <c r="K136" s="6">
        <v>-3510.5802374756495</v>
      </c>
      <c r="L136" s="6">
        <v>-33.433647252807866</v>
      </c>
      <c r="M136" s="6">
        <v>6371.625340353452</v>
      </c>
      <c r="N136" s="6">
        <v>37487.037445130278</v>
      </c>
      <c r="O136" s="6">
        <v>43.840688825686165</v>
      </c>
      <c r="P136">
        <v>37.313102303590405</v>
      </c>
      <c r="Q136" s="6">
        <v>134</v>
      </c>
    </row>
    <row r="137" spans="1:17" x14ac:dyDescent="0.25">
      <c r="A137" s="6">
        <v>118.43</v>
      </c>
      <c r="B137" s="6">
        <v>-33.450000000000003</v>
      </c>
      <c r="C137" s="6">
        <v>46875</v>
      </c>
      <c r="D137" s="6">
        <v>1.2</v>
      </c>
      <c r="E137" s="6">
        <v>0.65</v>
      </c>
      <c r="F137" s="6">
        <v>19.899999999999999</v>
      </c>
      <c r="G137" s="6">
        <v>46.089820015575185</v>
      </c>
      <c r="H137" s="6">
        <v>15.261499474359752</v>
      </c>
      <c r="I137" s="6">
        <v>8.4300000000000068</v>
      </c>
      <c r="J137" s="6">
        <v>5327.1310191250641</v>
      </c>
      <c r="K137" s="6">
        <v>-3495.7097653781943</v>
      </c>
      <c r="L137" s="6">
        <v>-33.273234290584298</v>
      </c>
      <c r="M137" s="6">
        <v>6371.6804422918849</v>
      </c>
      <c r="N137" s="6">
        <v>37068.029425593566</v>
      </c>
      <c r="O137" s="6">
        <v>50.040829511196002</v>
      </c>
      <c r="P137">
        <v>15.049079792876238</v>
      </c>
      <c r="Q137" s="6">
        <v>135</v>
      </c>
    </row>
    <row r="138" spans="1:17" x14ac:dyDescent="0.25">
      <c r="A138" s="6">
        <v>115.422</v>
      </c>
      <c r="B138" s="6">
        <v>-33.400199999999998</v>
      </c>
      <c r="C138" s="6">
        <v>9375</v>
      </c>
      <c r="D138" s="6">
        <v>3</v>
      </c>
      <c r="E138" s="6">
        <v>0.65</v>
      </c>
      <c r="F138" s="6">
        <v>19.899999999999999</v>
      </c>
      <c r="G138" s="6">
        <v>54.048620189015942</v>
      </c>
      <c r="H138" s="6">
        <v>18.430457416386663</v>
      </c>
      <c r="I138" s="6">
        <v>5.421999999999997</v>
      </c>
      <c r="J138" s="6">
        <v>5330.173576277225</v>
      </c>
      <c r="K138" s="6">
        <v>-3491.0998808504114</v>
      </c>
      <c r="L138" s="6">
        <v>-33.223566569863095</v>
      </c>
      <c r="M138" s="6">
        <v>6371.6974764435963</v>
      </c>
      <c r="N138" s="6">
        <v>37026.206442596696</v>
      </c>
      <c r="O138" s="6">
        <v>50.707824869626791</v>
      </c>
      <c r="P138">
        <v>9.7828390195482022</v>
      </c>
      <c r="Q138" s="6">
        <v>136</v>
      </c>
    </row>
    <row r="139" spans="1:17" x14ac:dyDescent="0.25">
      <c r="A139" s="6">
        <v>138.55123860904362</v>
      </c>
      <c r="B139" s="6">
        <v>-32.432792795251359</v>
      </c>
      <c r="C139" s="6">
        <v>9375</v>
      </c>
      <c r="D139" s="6">
        <v>3</v>
      </c>
      <c r="E139" s="6">
        <v>0.65</v>
      </c>
      <c r="F139" s="6">
        <v>19.899999999999999</v>
      </c>
      <c r="G139" s="6">
        <v>54.048620189015942</v>
      </c>
      <c r="H139" s="6">
        <v>23.031163136522984</v>
      </c>
      <c r="I139" s="6">
        <v>28.551238609043622</v>
      </c>
      <c r="J139" s="6">
        <v>5388.475147846093</v>
      </c>
      <c r="K139" s="6">
        <v>-3401.0362843293169</v>
      </c>
      <c r="L139" s="6">
        <v>-32.258833969511841</v>
      </c>
      <c r="M139" s="6">
        <v>6372.025755305729</v>
      </c>
      <c r="N139" s="6">
        <v>37673.282817202708</v>
      </c>
      <c r="O139" s="6">
        <v>41.315742730409958</v>
      </c>
      <c r="P139">
        <v>45.413857447750239</v>
      </c>
      <c r="Q139" s="6">
        <v>137</v>
      </c>
    </row>
    <row r="140" spans="1:17" x14ac:dyDescent="0.25">
      <c r="A140" s="6">
        <v>140.58199999999999</v>
      </c>
      <c r="B140" s="6">
        <v>-33.308</v>
      </c>
      <c r="C140" s="6">
        <v>3750</v>
      </c>
      <c r="D140" s="6">
        <v>1.2</v>
      </c>
      <c r="E140" s="6">
        <v>0.65</v>
      </c>
      <c r="F140" s="6">
        <v>19.899999999999999</v>
      </c>
      <c r="G140" s="6">
        <v>46.089820015575185</v>
      </c>
      <c r="H140" s="6">
        <v>21.91053688307116</v>
      </c>
      <c r="I140" s="6">
        <v>30.581999999999994</v>
      </c>
      <c r="J140" s="6">
        <v>5335.7959383895741</v>
      </c>
      <c r="K140" s="6">
        <v>-3482.5582394728608</v>
      </c>
      <c r="L140" s="6">
        <v>-33.131612875431571</v>
      </c>
      <c r="M140" s="6">
        <v>6371.7289794415292</v>
      </c>
      <c r="N140" s="6">
        <v>37829.135698865568</v>
      </c>
      <c r="O140" s="6">
        <v>39.276679121803234</v>
      </c>
      <c r="P140">
        <v>47.101445412226617</v>
      </c>
      <c r="Q140" s="6">
        <v>138</v>
      </c>
    </row>
    <row r="141" spans="1:17" x14ac:dyDescent="0.25">
      <c r="A141" s="6">
        <v>123.96907873998838</v>
      </c>
      <c r="B141" s="6">
        <v>-34.064081691490749</v>
      </c>
      <c r="C141" s="6">
        <v>9375</v>
      </c>
      <c r="D141" s="6">
        <v>1.2</v>
      </c>
      <c r="E141" s="6">
        <v>0.65</v>
      </c>
      <c r="F141" s="6">
        <v>19.899999999999999</v>
      </c>
      <c r="G141" s="6">
        <v>46.089820015575185</v>
      </c>
      <c r="H141" s="6">
        <v>18.811592747638201</v>
      </c>
      <c r="I141" s="6">
        <v>13.969078739988376</v>
      </c>
      <c r="J141" s="6">
        <v>5289.282821869454</v>
      </c>
      <c r="K141" s="6">
        <v>-3552.3385188783723</v>
      </c>
      <c r="L141" s="6">
        <v>-33.88572870562826</v>
      </c>
      <c r="M141" s="6">
        <v>6371.4693534874887</v>
      </c>
      <c r="N141" s="6">
        <v>37223.181064358003</v>
      </c>
      <c r="O141" s="6">
        <v>47.647190849668419</v>
      </c>
      <c r="P141">
        <v>23.946490481944103</v>
      </c>
      <c r="Q141" s="6">
        <v>139</v>
      </c>
    </row>
    <row r="142" spans="1:17" x14ac:dyDescent="0.25">
      <c r="A142" s="6">
        <v>152.071</v>
      </c>
      <c r="B142" s="6">
        <v>-33.186999999999998</v>
      </c>
      <c r="C142" s="6">
        <v>3750</v>
      </c>
      <c r="D142" s="6">
        <v>1.2</v>
      </c>
      <c r="E142" s="6">
        <v>0.65</v>
      </c>
      <c r="F142" s="6">
        <v>19.899999999999999</v>
      </c>
      <c r="G142" s="6">
        <v>46.089820015575185</v>
      </c>
      <c r="H142" s="6">
        <v>16.8201590161651</v>
      </c>
      <c r="I142" s="6">
        <v>42.070999999999998</v>
      </c>
      <c r="J142" s="6">
        <v>5343.1535307184859</v>
      </c>
      <c r="K142" s="6">
        <v>-3471.3349782968585</v>
      </c>
      <c r="L142" s="6">
        <v>-33.010938878749215</v>
      </c>
      <c r="M142" s="6">
        <v>6371.7702551470475</v>
      </c>
      <c r="N142" s="6">
        <v>38521.975693408123</v>
      </c>
      <c r="O142" s="6">
        <v>30.939103660634487</v>
      </c>
      <c r="P142">
        <v>58.767091257003059</v>
      </c>
      <c r="Q142" s="6">
        <v>140</v>
      </c>
    </row>
    <row r="143" spans="1:17" x14ac:dyDescent="0.25">
      <c r="A143" s="6">
        <v>149.22800000000001</v>
      </c>
      <c r="B143" s="6">
        <v>-33.18</v>
      </c>
      <c r="C143" s="6">
        <v>50000</v>
      </c>
      <c r="D143" s="6">
        <v>3</v>
      </c>
      <c r="E143" s="6">
        <v>0.65</v>
      </c>
      <c r="F143" s="6">
        <v>19.899999999999999</v>
      </c>
      <c r="G143" s="6">
        <v>54.048620189015942</v>
      </c>
      <c r="H143" s="6">
        <v>20.173016119615323</v>
      </c>
      <c r="I143" s="6">
        <v>39.228000000000009</v>
      </c>
      <c r="J143" s="6">
        <v>5343.5784467364965</v>
      </c>
      <c r="K143" s="6">
        <v>-3470.6852302516486</v>
      </c>
      <c r="L143" s="6">
        <v>-33.003957834219882</v>
      </c>
      <c r="M143" s="6">
        <v>6371.772640632571</v>
      </c>
      <c r="N143" s="6">
        <v>38332.127135534465</v>
      </c>
      <c r="O143" s="6">
        <v>33.126450875069168</v>
      </c>
      <c r="P143">
        <v>56.16401519661536</v>
      </c>
      <c r="Q143" s="6">
        <v>141</v>
      </c>
    </row>
    <row r="144" spans="1:17" x14ac:dyDescent="0.25">
      <c r="A144" s="6">
        <v>120.4962935099158</v>
      </c>
      <c r="B144" s="6">
        <v>-33.305829245661613</v>
      </c>
      <c r="C144" s="6">
        <v>9375</v>
      </c>
      <c r="D144" s="6">
        <v>3</v>
      </c>
      <c r="E144" s="6">
        <v>0.65</v>
      </c>
      <c r="F144" s="6">
        <v>19.899999999999999</v>
      </c>
      <c r="G144" s="6">
        <v>54.048620189015942</v>
      </c>
      <c r="H144" s="6">
        <v>22.695202550233539</v>
      </c>
      <c r="I144" s="6">
        <v>10.496293509915802</v>
      </c>
      <c r="J144" s="6">
        <v>5335.9281444786402</v>
      </c>
      <c r="K144" s="6">
        <v>-3482.3570278593943</v>
      </c>
      <c r="L144" s="6">
        <v>-33.129447942040748</v>
      </c>
      <c r="M144" s="6">
        <v>6371.7297206112698</v>
      </c>
      <c r="N144" s="6">
        <v>37094.116494167531</v>
      </c>
      <c r="O144" s="6">
        <v>49.630999658484015</v>
      </c>
      <c r="P144">
        <v>18.644689500428164</v>
      </c>
      <c r="Q144" s="6">
        <v>142</v>
      </c>
    </row>
    <row r="145" spans="1:17" x14ac:dyDescent="0.25">
      <c r="A145" s="6">
        <v>122.45584910107767</v>
      </c>
      <c r="B145" s="6">
        <v>-34.49012312305512</v>
      </c>
      <c r="C145" s="6">
        <v>9375</v>
      </c>
      <c r="D145" s="6">
        <v>3</v>
      </c>
      <c r="E145" s="6">
        <v>0.65</v>
      </c>
      <c r="F145" s="6">
        <v>19.899999999999999</v>
      </c>
      <c r="G145" s="6">
        <v>54.048620189015942</v>
      </c>
      <c r="H145" s="6">
        <v>18.44193647372218</v>
      </c>
      <c r="I145" s="6">
        <v>12.455849101077675</v>
      </c>
      <c r="J145" s="6">
        <v>5262.6664204642075</v>
      </c>
      <c r="K145" s="6">
        <v>-3591.3902158672022</v>
      </c>
      <c r="L145" s="6">
        <v>-34.310716830770673</v>
      </c>
      <c r="M145" s="6">
        <v>6371.3218044380883</v>
      </c>
      <c r="N145" s="6">
        <v>37216.428906514717</v>
      </c>
      <c r="O145" s="6">
        <v>47.746013157522704</v>
      </c>
      <c r="P145">
        <v>21.309588575612803</v>
      </c>
      <c r="Q145" s="6">
        <v>143</v>
      </c>
    </row>
    <row r="146" spans="1:17" x14ac:dyDescent="0.25">
      <c r="A146" s="6">
        <v>152.37200000000001</v>
      </c>
      <c r="B146" s="6">
        <v>-33.134999999999998</v>
      </c>
      <c r="C146" s="6">
        <v>9375</v>
      </c>
      <c r="D146" s="6">
        <v>3</v>
      </c>
      <c r="E146" s="6">
        <v>0.65</v>
      </c>
      <c r="F146" s="6">
        <v>19.899999999999999</v>
      </c>
      <c r="G146" s="6">
        <v>54.048620189015942</v>
      </c>
      <c r="H146" s="6">
        <v>21.303989631003155</v>
      </c>
      <c r="I146" s="6">
        <v>42.372000000000014</v>
      </c>
      <c r="J146" s="6">
        <v>5346.3081425055798</v>
      </c>
      <c r="K146" s="6">
        <v>-3466.5070569795889</v>
      </c>
      <c r="L146" s="6">
        <v>-32.959079940716705</v>
      </c>
      <c r="M146" s="6">
        <v>6371.7879696919254</v>
      </c>
      <c r="N146" s="6">
        <v>38540.069829401888</v>
      </c>
      <c r="O146" s="6">
        <v>30.734095150451118</v>
      </c>
      <c r="P146">
        <v>59.06970246112143</v>
      </c>
      <c r="Q146" s="6">
        <v>144</v>
      </c>
    </row>
    <row r="147" spans="1:17" x14ac:dyDescent="0.25">
      <c r="A147" s="6">
        <v>124.28882399119937</v>
      </c>
      <c r="B147" s="6">
        <v>-34.447620411268396</v>
      </c>
      <c r="C147" s="6">
        <v>9375</v>
      </c>
      <c r="D147" s="6">
        <v>3</v>
      </c>
      <c r="E147" s="6">
        <v>0.65</v>
      </c>
      <c r="F147" s="6">
        <v>19.899999999999999</v>
      </c>
      <c r="G147" s="6">
        <v>54.048620189015942</v>
      </c>
      <c r="H147" s="6">
        <v>21.635170777288359</v>
      </c>
      <c r="I147" s="6">
        <v>14.288823991199365</v>
      </c>
      <c r="J147" s="6">
        <v>5265.3348380580401</v>
      </c>
      <c r="K147" s="6">
        <v>-3587.5031217369251</v>
      </c>
      <c r="L147" s="6">
        <v>-34.268317427448871</v>
      </c>
      <c r="M147" s="6">
        <v>6371.33656349591</v>
      </c>
      <c r="N147" s="6">
        <v>37257.591808911799</v>
      </c>
      <c r="O147" s="6">
        <v>47.131131753042325</v>
      </c>
      <c r="P147">
        <v>24.239993312316098</v>
      </c>
      <c r="Q147" s="6">
        <v>145</v>
      </c>
    </row>
    <row r="148" spans="1:17" x14ac:dyDescent="0.25">
      <c r="A148" s="6">
        <v>149.86758088889783</v>
      </c>
      <c r="B148" s="6">
        <v>-32.442140120463208</v>
      </c>
      <c r="C148" s="6">
        <v>9375</v>
      </c>
      <c r="D148" s="6">
        <v>0.75</v>
      </c>
      <c r="E148" s="6">
        <v>0.65</v>
      </c>
      <c r="F148" s="6">
        <v>19.899999999999999</v>
      </c>
      <c r="G148" s="6">
        <v>42.007420362456692</v>
      </c>
      <c r="H148" s="6">
        <v>18.186973199488264</v>
      </c>
      <c r="I148" s="6">
        <v>39.867580888897834</v>
      </c>
      <c r="J148" s="6">
        <v>5387.919155121881</v>
      </c>
      <c r="K148" s="6">
        <v>-3401.9111236672552</v>
      </c>
      <c r="L148" s="6">
        <v>-32.268154501938497</v>
      </c>
      <c r="M148" s="6">
        <v>6372.0226078899223</v>
      </c>
      <c r="N148" s="6">
        <v>38336.510056580009</v>
      </c>
      <c r="O148" s="6">
        <v>33.0783008669286</v>
      </c>
      <c r="P148">
        <v>57.286459064981997</v>
      </c>
      <c r="Q148" s="6">
        <v>146</v>
      </c>
    </row>
    <row r="149" spans="1:17" x14ac:dyDescent="0.25">
      <c r="A149" s="6">
        <v>150.08425050835061</v>
      </c>
      <c r="B149" s="6">
        <v>-32.843938918867863</v>
      </c>
      <c r="C149" s="6">
        <v>50000</v>
      </c>
      <c r="D149" s="6">
        <v>3</v>
      </c>
      <c r="E149" s="6">
        <v>0.65</v>
      </c>
      <c r="F149" s="6">
        <v>19.899999999999999</v>
      </c>
      <c r="G149" s="6">
        <v>54.048620189015942</v>
      </c>
      <c r="H149" s="6">
        <v>16.589988324951388</v>
      </c>
      <c r="I149" s="6">
        <v>40.084250508350607</v>
      </c>
      <c r="J149" s="6">
        <v>5363.8840579467069</v>
      </c>
      <c r="K149" s="6">
        <v>-3439.431628658986</v>
      </c>
      <c r="L149" s="6">
        <v>-32.668819074489164</v>
      </c>
      <c r="M149" s="6">
        <v>6371.886856757159</v>
      </c>
      <c r="N149" s="6">
        <v>38371.094298164215</v>
      </c>
      <c r="O149" s="6">
        <v>32.673615819756442</v>
      </c>
      <c r="P149">
        <v>57.201298995283778</v>
      </c>
      <c r="Q149" s="6">
        <v>147</v>
      </c>
    </row>
    <row r="150" spans="1:17" x14ac:dyDescent="0.25">
      <c r="A150" s="6">
        <v>161.13887354231898</v>
      </c>
      <c r="B150" s="6">
        <v>-32.993000000000002</v>
      </c>
      <c r="C150" s="6">
        <v>9375</v>
      </c>
      <c r="D150" s="6">
        <v>1.2</v>
      </c>
      <c r="E150" s="6">
        <v>0.65</v>
      </c>
      <c r="F150" s="6">
        <v>19.899999999999999</v>
      </c>
      <c r="G150" s="6">
        <v>46.089820015575185</v>
      </c>
      <c r="H150" s="6">
        <v>20.836757586972684</v>
      </c>
      <c r="I150" s="6">
        <v>51.138873542318976</v>
      </c>
      <c r="J150" s="6">
        <v>5354.900191193904</v>
      </c>
      <c r="K150" s="6">
        <v>-3453.308761468264</v>
      </c>
      <c r="L150" s="6">
        <v>-32.817468087484563</v>
      </c>
      <c r="M150" s="6">
        <v>6371.8362706273292</v>
      </c>
      <c r="N150" s="6">
        <v>39180.154698617385</v>
      </c>
      <c r="O150" s="6">
        <v>23.78154379279799</v>
      </c>
      <c r="P150">
        <v>66.309289166052096</v>
      </c>
      <c r="Q150" s="6">
        <v>148</v>
      </c>
    </row>
    <row r="151" spans="1:17" x14ac:dyDescent="0.25">
      <c r="A151" s="6">
        <v>152.29</v>
      </c>
      <c r="B151" s="6">
        <v>-32.991999999999997</v>
      </c>
      <c r="C151" s="6">
        <v>25000</v>
      </c>
      <c r="D151" s="6">
        <v>1.2</v>
      </c>
      <c r="E151" s="6">
        <v>0.65</v>
      </c>
      <c r="F151" s="6">
        <v>19.899999999999999</v>
      </c>
      <c r="G151" s="6">
        <v>46.089820015575185</v>
      </c>
      <c r="H151" s="6">
        <v>22.985220870671167</v>
      </c>
      <c r="I151" s="6">
        <v>42.289999999999992</v>
      </c>
      <c r="J151" s="6">
        <v>5354.9605818658501</v>
      </c>
      <c r="K151" s="6">
        <v>-3453.2157413334039</v>
      </c>
      <c r="L151" s="6">
        <v>-32.8164708361534</v>
      </c>
      <c r="M151" s="6">
        <v>6371.836610391847</v>
      </c>
      <c r="N151" s="6">
        <v>38527.436176996984</v>
      </c>
      <c r="O151" s="6">
        <v>30.877894250701758</v>
      </c>
      <c r="P151">
        <v>59.093925970379601</v>
      </c>
      <c r="Q151" s="6">
        <v>149</v>
      </c>
    </row>
    <row r="152" spans="1:17" x14ac:dyDescent="0.25">
      <c r="A152" s="6">
        <v>149.69606744219894</v>
      </c>
      <c r="B152" s="6">
        <v>-32.14632651224067</v>
      </c>
      <c r="C152" s="6">
        <v>37500</v>
      </c>
      <c r="D152" s="6">
        <v>0.75</v>
      </c>
      <c r="E152" s="6">
        <v>0.65</v>
      </c>
      <c r="F152" s="6">
        <v>19.899999999999999</v>
      </c>
      <c r="G152" s="6">
        <v>42.007420362456692</v>
      </c>
      <c r="H152" s="6">
        <v>18.983272391922767</v>
      </c>
      <c r="I152" s="6">
        <v>39.696067442198938</v>
      </c>
      <c r="J152" s="6">
        <v>5405.4449018906016</v>
      </c>
      <c r="K152" s="6">
        <v>-3374.1819562478017</v>
      </c>
      <c r="L152" s="6">
        <v>-31.973197730020985</v>
      </c>
      <c r="M152" s="6">
        <v>6372.1219747618879</v>
      </c>
      <c r="N152" s="6">
        <v>38310.335648789303</v>
      </c>
      <c r="O152" s="6">
        <v>33.386051160156541</v>
      </c>
      <c r="P152">
        <v>57.340656457142401</v>
      </c>
      <c r="Q152" s="6">
        <v>150</v>
      </c>
    </row>
    <row r="153" spans="1:17" x14ac:dyDescent="0.25">
      <c r="A153" s="6">
        <v>137.78998922947252</v>
      </c>
      <c r="B153" s="6">
        <v>-33.461575063421883</v>
      </c>
      <c r="C153" s="6">
        <v>25000</v>
      </c>
      <c r="D153" s="6">
        <v>0.75</v>
      </c>
      <c r="E153" s="6">
        <v>0.65</v>
      </c>
      <c r="F153" s="6">
        <v>19.899999999999999</v>
      </c>
      <c r="G153" s="6">
        <v>42.007420362456692</v>
      </c>
      <c r="H153" s="6">
        <v>19.780075508092274</v>
      </c>
      <c r="I153" s="6">
        <v>27.789989229472525</v>
      </c>
      <c r="J153" s="6">
        <v>5326.4232572367991</v>
      </c>
      <c r="K153" s="6">
        <v>-3496.7808718341771</v>
      </c>
      <c r="L153" s="6">
        <v>-33.284778684389991</v>
      </c>
      <c r="M153" s="6">
        <v>6371.6764811828343</v>
      </c>
      <c r="N153" s="6">
        <v>37696.827468608397</v>
      </c>
      <c r="O153" s="6">
        <v>40.998536920504314</v>
      </c>
      <c r="P153">
        <v>43.705920607569333</v>
      </c>
      <c r="Q153" s="6">
        <v>151</v>
      </c>
    </row>
    <row r="154" spans="1:17" x14ac:dyDescent="0.25">
      <c r="A154" s="6">
        <v>150.202</v>
      </c>
      <c r="B154" s="6">
        <v>-32.915999999999997</v>
      </c>
      <c r="C154" s="6">
        <v>3750</v>
      </c>
      <c r="D154" s="6">
        <v>1.2</v>
      </c>
      <c r="E154" s="6">
        <v>0.65</v>
      </c>
      <c r="F154" s="6">
        <v>19.899999999999999</v>
      </c>
      <c r="G154" s="6">
        <v>46.089820015575185</v>
      </c>
      <c r="H154" s="6">
        <v>19.408607426515196</v>
      </c>
      <c r="I154" s="6">
        <v>40.201999999999998</v>
      </c>
      <c r="J154" s="6">
        <v>5359.545492883979</v>
      </c>
      <c r="K154" s="6">
        <v>-3446.1431728150574</v>
      </c>
      <c r="L154" s="6">
        <v>-32.740680357964607</v>
      </c>
      <c r="M154" s="6">
        <v>6371.8624167375747</v>
      </c>
      <c r="N154" s="6">
        <v>38382.539072946405</v>
      </c>
      <c r="O154" s="6">
        <v>32.540438600838243</v>
      </c>
      <c r="P154">
        <v>57.259304267503552</v>
      </c>
      <c r="Q154" s="6">
        <v>152</v>
      </c>
    </row>
    <row r="155" spans="1:17" x14ac:dyDescent="0.25">
      <c r="A155" s="6">
        <v>158.84800000000001</v>
      </c>
      <c r="B155" s="6">
        <v>-32.805</v>
      </c>
      <c r="C155" s="6">
        <v>3750</v>
      </c>
      <c r="D155" s="6">
        <v>1.2</v>
      </c>
      <c r="E155" s="6">
        <v>0.65</v>
      </c>
      <c r="F155" s="6">
        <v>19.899999999999999</v>
      </c>
      <c r="G155" s="6">
        <v>46.089820015575185</v>
      </c>
      <c r="H155" s="6">
        <v>15.392949938291517</v>
      </c>
      <c r="I155" s="6">
        <v>48.848000000000013</v>
      </c>
      <c r="J155" s="6">
        <v>5366.2249097765289</v>
      </c>
      <c r="K155" s="6">
        <v>-3435.8027421639231</v>
      </c>
      <c r="L155" s="6">
        <v>-32.629988577559686</v>
      </c>
      <c r="M155" s="6">
        <v>6371.9000514263598</v>
      </c>
      <c r="N155" s="6">
        <v>38995.230890441715</v>
      </c>
      <c r="O155" s="6">
        <v>25.735377692202782</v>
      </c>
      <c r="P155">
        <v>64.662783764255806</v>
      </c>
      <c r="Q155" s="6">
        <v>153</v>
      </c>
    </row>
    <row r="156" spans="1:17" x14ac:dyDescent="0.25">
      <c r="A156" s="6">
        <v>138.68888291839556</v>
      </c>
      <c r="B156" s="6">
        <v>-34.109589756692372</v>
      </c>
      <c r="C156" s="6">
        <v>46875</v>
      </c>
      <c r="D156" s="6">
        <v>3</v>
      </c>
      <c r="E156" s="6">
        <v>0.65</v>
      </c>
      <c r="F156" s="6">
        <v>19.899999999999999</v>
      </c>
      <c r="G156" s="6">
        <v>54.048620189015942</v>
      </c>
      <c r="H156" s="6">
        <v>15.513371137990253</v>
      </c>
      <c r="I156" s="6">
        <v>28.688882918395564</v>
      </c>
      <c r="J156" s="6">
        <v>5286.4537123044101</v>
      </c>
      <c r="K156" s="6">
        <v>-3556.5191649751096</v>
      </c>
      <c r="L156" s="6">
        <v>-33.931122381988594</v>
      </c>
      <c r="M156" s="6">
        <v>6371.4536350170774</v>
      </c>
      <c r="N156" s="6">
        <v>37780.14005536613</v>
      </c>
      <c r="O156" s="6">
        <v>39.904761822132187</v>
      </c>
      <c r="P156">
        <v>44.29957748276756</v>
      </c>
      <c r="Q156" s="6">
        <v>154</v>
      </c>
    </row>
    <row r="157" spans="1:17" x14ac:dyDescent="0.25">
      <c r="A157" s="6">
        <v>150.25423166629795</v>
      </c>
      <c r="B157" s="6">
        <v>-33.022895435807449</v>
      </c>
      <c r="C157" s="6">
        <v>9375</v>
      </c>
      <c r="D157" s="6">
        <v>3</v>
      </c>
      <c r="E157" s="6">
        <v>0.65</v>
      </c>
      <c r="F157" s="6">
        <v>19.899999999999999</v>
      </c>
      <c r="G157" s="6">
        <v>54.048620189015942</v>
      </c>
      <c r="H157" s="6">
        <v>19.098550352197851</v>
      </c>
      <c r="I157" s="6">
        <v>40.254231666297954</v>
      </c>
      <c r="J157" s="6">
        <v>5353.0940315843873</v>
      </c>
      <c r="K157" s="6">
        <v>-3456.0891589348553</v>
      </c>
      <c r="L157" s="6">
        <v>-32.847281449020862</v>
      </c>
      <c r="M157" s="6">
        <v>6371.826110738697</v>
      </c>
      <c r="N157" s="6">
        <v>38391.407095982584</v>
      </c>
      <c r="O157" s="6">
        <v>32.437200410831828</v>
      </c>
      <c r="P157">
        <v>57.232518944496483</v>
      </c>
      <c r="Q157" s="6">
        <v>155</v>
      </c>
    </row>
    <row r="158" spans="1:17" x14ac:dyDescent="0.25">
      <c r="A158" s="6">
        <v>142.61500000000001</v>
      </c>
      <c r="B158" s="6">
        <v>-32.709000000000003</v>
      </c>
      <c r="C158" s="6">
        <v>9375</v>
      </c>
      <c r="D158" s="6">
        <v>3</v>
      </c>
      <c r="E158" s="6">
        <v>0.65</v>
      </c>
      <c r="F158" s="6">
        <v>19.899999999999999</v>
      </c>
      <c r="G158" s="6">
        <v>54.048620189015942</v>
      </c>
      <c r="H158" s="6">
        <v>21.559216033427148</v>
      </c>
      <c r="I158" s="6">
        <v>32.615000000000009</v>
      </c>
      <c r="J158" s="6">
        <v>5371.9854432926741</v>
      </c>
      <c r="K158" s="6">
        <v>-3426.8493941762572</v>
      </c>
      <c r="L158" s="6">
        <v>-32.534257255992863</v>
      </c>
      <c r="M158" s="6">
        <v>6371.9325461993531</v>
      </c>
      <c r="N158" s="6">
        <v>37905.679383767994</v>
      </c>
      <c r="O158" s="6">
        <v>38.305032610242741</v>
      </c>
      <c r="P158">
        <v>49.819919357067512</v>
      </c>
      <c r="Q158" s="6">
        <v>156</v>
      </c>
    </row>
    <row r="159" spans="1:17" x14ac:dyDescent="0.25">
      <c r="A159" s="6">
        <v>147.97900000000001</v>
      </c>
      <c r="B159" s="6">
        <v>-32.667000000000002</v>
      </c>
      <c r="C159" s="6">
        <v>25000</v>
      </c>
      <c r="D159" s="6">
        <v>0.75</v>
      </c>
      <c r="E159" s="6">
        <v>0.65</v>
      </c>
      <c r="F159" s="6">
        <v>19.899999999999999</v>
      </c>
      <c r="G159" s="6">
        <v>42.007420362456692</v>
      </c>
      <c r="H159" s="6">
        <v>16.173254633126142</v>
      </c>
      <c r="I159" s="6">
        <v>37.979000000000013</v>
      </c>
      <c r="J159" s="6">
        <v>5374.500930123666</v>
      </c>
      <c r="K159" s="6">
        <v>-3422.9293150445337</v>
      </c>
      <c r="L159" s="6">
        <v>-32.49237541743129</v>
      </c>
      <c r="M159" s="6">
        <v>6371.9467467714603</v>
      </c>
      <c r="N159" s="6">
        <v>38225.253703237024</v>
      </c>
      <c r="O159" s="6">
        <v>34.389394060311787</v>
      </c>
      <c r="P159">
        <v>55.340879508987477</v>
      </c>
      <c r="Q159" s="6">
        <v>157</v>
      </c>
    </row>
    <row r="160" spans="1:17" x14ac:dyDescent="0.25">
      <c r="A160" s="6">
        <v>151.71</v>
      </c>
      <c r="B160" s="6">
        <v>-32.633000000000003</v>
      </c>
      <c r="C160" s="6">
        <v>3750</v>
      </c>
      <c r="D160" s="6">
        <v>0.75</v>
      </c>
      <c r="E160" s="6">
        <v>0.65</v>
      </c>
      <c r="F160" s="6">
        <v>19.899999999999999</v>
      </c>
      <c r="G160" s="6">
        <v>42.007420362456692</v>
      </c>
      <c r="H160" s="6">
        <v>23.252968275279763</v>
      </c>
      <c r="I160" s="6">
        <v>41.710000000000008</v>
      </c>
      <c r="J160" s="6">
        <v>5376.5351591602539</v>
      </c>
      <c r="K160" s="6">
        <v>-3419.7545870220565</v>
      </c>
      <c r="L160" s="6">
        <v>-32.458471345686007</v>
      </c>
      <c r="M160" s="6">
        <v>6371.9582353578535</v>
      </c>
      <c r="N160" s="6">
        <v>38470.091708736501</v>
      </c>
      <c r="O160" s="6">
        <v>31.532832086378523</v>
      </c>
      <c r="P160">
        <v>58.824596745327455</v>
      </c>
      <c r="Q160" s="6">
        <v>158</v>
      </c>
    </row>
    <row r="161" spans="1:17" x14ac:dyDescent="0.25">
      <c r="A161" s="6">
        <v>156.71</v>
      </c>
      <c r="B161" s="6">
        <v>-32.633000000000003</v>
      </c>
      <c r="C161" s="6">
        <v>3750</v>
      </c>
      <c r="D161" s="6">
        <v>1.2</v>
      </c>
      <c r="E161" s="6">
        <v>0.65</v>
      </c>
      <c r="F161" s="6">
        <v>19.899999999999999</v>
      </c>
      <c r="G161" s="6">
        <v>46.089820015575185</v>
      </c>
      <c r="H161" s="6">
        <v>14.55169554319837</v>
      </c>
      <c r="I161" s="6">
        <v>46.710000000000008</v>
      </c>
      <c r="J161" s="6">
        <v>5376.5351591602539</v>
      </c>
      <c r="K161" s="6">
        <v>-3419.7545870220565</v>
      </c>
      <c r="L161" s="6">
        <v>-32.458471345686007</v>
      </c>
      <c r="M161" s="6">
        <v>6371.9582353578535</v>
      </c>
      <c r="N161" s="6">
        <v>38826.901089269035</v>
      </c>
      <c r="O161" s="6">
        <v>27.550969707562587</v>
      </c>
      <c r="P161">
        <v>63.069822242221939</v>
      </c>
      <c r="Q161" s="6">
        <v>159</v>
      </c>
    </row>
    <row r="162" spans="1:17" x14ac:dyDescent="0.25">
      <c r="A162" s="6">
        <v>139.33553285910051</v>
      </c>
      <c r="B162" s="6">
        <v>-32.319532375595173</v>
      </c>
      <c r="C162" s="6">
        <v>9375</v>
      </c>
      <c r="D162" s="6">
        <v>3</v>
      </c>
      <c r="E162" s="6">
        <v>0.65</v>
      </c>
      <c r="F162" s="6">
        <v>19.899999999999999</v>
      </c>
      <c r="G162" s="6">
        <v>54.048620189015942</v>
      </c>
      <c r="H162" s="6">
        <v>17.928448015707616</v>
      </c>
      <c r="I162" s="6">
        <v>29.33553285910051</v>
      </c>
      <c r="J162" s="6">
        <v>5395.2006327895397</v>
      </c>
      <c r="K162" s="6">
        <v>-3390.4288638379071</v>
      </c>
      <c r="L162" s="6">
        <v>-32.14589965937698</v>
      </c>
      <c r="M162" s="6">
        <v>6372.0638531638906</v>
      </c>
      <c r="N162" s="6">
        <v>37706.663259860434</v>
      </c>
      <c r="O162" s="6">
        <v>40.874489377113022</v>
      </c>
      <c r="P162">
        <v>46.428616309052451</v>
      </c>
      <c r="Q162" s="6">
        <v>160</v>
      </c>
    </row>
    <row r="163" spans="1:17" x14ac:dyDescent="0.25">
      <c r="A163" s="6">
        <v>149.80001233611966</v>
      </c>
      <c r="B163" s="6">
        <v>-32.858414801100253</v>
      </c>
      <c r="C163" s="6">
        <v>37500</v>
      </c>
      <c r="D163" s="6">
        <v>3</v>
      </c>
      <c r="E163" s="6">
        <v>0.65</v>
      </c>
      <c r="F163" s="6">
        <v>19.899999999999999</v>
      </c>
      <c r="G163" s="6">
        <v>54.048620189015942</v>
      </c>
      <c r="H163" s="6">
        <v>15.676842141155522</v>
      </c>
      <c r="I163" s="6">
        <v>39.800012336119664</v>
      </c>
      <c r="J163" s="6">
        <v>5363.0131934050278</v>
      </c>
      <c r="K163" s="6">
        <v>-3440.7802988163526</v>
      </c>
      <c r="L163" s="6">
        <v>-32.68325473206216</v>
      </c>
      <c r="M163" s="6">
        <v>6371.8819494211548</v>
      </c>
      <c r="N163" s="6">
        <v>38353.05195662388</v>
      </c>
      <c r="O163" s="6">
        <v>32.88352592846055</v>
      </c>
      <c r="P163">
        <v>56.927569656577582</v>
      </c>
      <c r="Q163" s="6">
        <v>161</v>
      </c>
    </row>
    <row r="164" spans="1:17" x14ac:dyDescent="0.25">
      <c r="A164" s="6">
        <v>150.44490151788301</v>
      </c>
      <c r="B164" s="6">
        <v>-32.354914145123544</v>
      </c>
      <c r="C164" s="6">
        <v>37500</v>
      </c>
      <c r="D164" s="6">
        <v>1.2</v>
      </c>
      <c r="E164" s="6">
        <v>0.65</v>
      </c>
      <c r="F164" s="6">
        <v>19.899999999999999</v>
      </c>
      <c r="G164" s="6">
        <v>46.089820015575185</v>
      </c>
      <c r="H164" s="6">
        <v>16.24909123711921</v>
      </c>
      <c r="I164" s="6">
        <v>40.444901517883011</v>
      </c>
      <c r="J164" s="6">
        <v>5393.1019031491842</v>
      </c>
      <c r="K164" s="6">
        <v>-3393.743955530857</v>
      </c>
      <c r="L164" s="6">
        <v>-32.181179264087632</v>
      </c>
      <c r="M164" s="6">
        <v>6372.0519594125699</v>
      </c>
      <c r="N164" s="6">
        <v>38370.666882812344</v>
      </c>
      <c r="O164" s="6">
        <v>32.680600242071201</v>
      </c>
      <c r="P164">
        <v>57.878740620183919</v>
      </c>
      <c r="Q164" s="6">
        <v>162</v>
      </c>
    </row>
    <row r="165" spans="1:17" x14ac:dyDescent="0.25">
      <c r="A165" s="6">
        <v>150.47263051335074</v>
      </c>
      <c r="B165" s="6">
        <v>-32.61287143061115</v>
      </c>
      <c r="C165" s="6">
        <v>9375</v>
      </c>
      <c r="D165" s="6">
        <v>1.2</v>
      </c>
      <c r="E165" s="6">
        <v>0.65</v>
      </c>
      <c r="F165" s="6">
        <v>19.899999999999999</v>
      </c>
      <c r="G165" s="6">
        <v>46.089820015575185</v>
      </c>
      <c r="H165" s="6">
        <v>14.283263757704484</v>
      </c>
      <c r="I165" s="6">
        <v>40.472630513350737</v>
      </c>
      <c r="J165" s="6">
        <v>5377.7385636998533</v>
      </c>
      <c r="K165" s="6">
        <v>-3417.8745343109495</v>
      </c>
      <c r="L165" s="6">
        <v>-32.438399682797765</v>
      </c>
      <c r="M165" s="6">
        <v>6371.9650337863477</v>
      </c>
      <c r="N165" s="6">
        <v>38385.353323591269</v>
      </c>
      <c r="O165" s="6">
        <v>32.509049493179752</v>
      </c>
      <c r="P165">
        <v>57.721369761137119</v>
      </c>
      <c r="Q165" s="6">
        <v>163</v>
      </c>
    </row>
    <row r="166" spans="1:17" x14ac:dyDescent="0.25">
      <c r="A166" s="6">
        <v>150.11459977162755</v>
      </c>
      <c r="B166" s="6">
        <v>-32.717461608243461</v>
      </c>
      <c r="C166" s="6">
        <v>9375</v>
      </c>
      <c r="D166" s="6">
        <v>1.2</v>
      </c>
      <c r="E166" s="6">
        <v>0.65</v>
      </c>
      <c r="F166" s="6">
        <v>19.899999999999999</v>
      </c>
      <c r="G166" s="6">
        <v>46.089820015575185</v>
      </c>
      <c r="H166" s="6">
        <v>18.596989721823505</v>
      </c>
      <c r="I166" s="6">
        <v>40.114599771627553</v>
      </c>
      <c r="J166" s="6">
        <v>5371.4783062658498</v>
      </c>
      <c r="K166" s="6">
        <v>-3427.6389401734327</v>
      </c>
      <c r="L166" s="6">
        <v>-32.54269510387919</v>
      </c>
      <c r="M166" s="6">
        <v>6371.9296840814159</v>
      </c>
      <c r="N166" s="6">
        <v>38366.73028045777</v>
      </c>
      <c r="O166" s="6">
        <v>32.72487137084935</v>
      </c>
      <c r="P166">
        <v>57.318664089214401</v>
      </c>
      <c r="Q166" s="6">
        <v>164</v>
      </c>
    </row>
    <row r="167" spans="1:17" x14ac:dyDescent="0.25">
      <c r="A167" s="6">
        <v>150.42759922171689</v>
      </c>
      <c r="B167" s="6">
        <v>-32.588254384075135</v>
      </c>
      <c r="C167" s="6">
        <v>37500</v>
      </c>
      <c r="D167" s="6">
        <v>0.75</v>
      </c>
      <c r="E167" s="6">
        <v>0.65</v>
      </c>
      <c r="F167" s="6">
        <v>19.899999999999999</v>
      </c>
      <c r="G167" s="6">
        <v>42.007420362456692</v>
      </c>
      <c r="H167" s="6">
        <v>23.184917767049384</v>
      </c>
      <c r="I167" s="6">
        <v>40.427599221716889</v>
      </c>
      <c r="J167" s="6">
        <v>5379.2094126778165</v>
      </c>
      <c r="K167" s="6">
        <v>-3415.5746816455421</v>
      </c>
      <c r="L167" s="6">
        <v>-32.41385234894873</v>
      </c>
      <c r="M167" s="6">
        <v>6371.9733451529492</v>
      </c>
      <c r="N167" s="6">
        <v>38381.112491049906</v>
      </c>
      <c r="O167" s="6">
        <v>32.558340276545145</v>
      </c>
      <c r="P167">
        <v>57.697562142559804</v>
      </c>
      <c r="Q167" s="6">
        <v>165</v>
      </c>
    </row>
    <row r="168" spans="1:17" x14ac:dyDescent="0.25">
      <c r="A168" s="6">
        <v>150.16</v>
      </c>
      <c r="B168" s="6">
        <v>-32.35</v>
      </c>
      <c r="C168" s="6">
        <v>25000</v>
      </c>
      <c r="D168" s="6">
        <v>1.2</v>
      </c>
      <c r="E168" s="6">
        <v>0.65</v>
      </c>
      <c r="F168" s="6">
        <v>19.899999999999999</v>
      </c>
      <c r="G168" s="6">
        <v>46.089820015575185</v>
      </c>
      <c r="H168" s="6">
        <v>23.953270474262091</v>
      </c>
      <c r="I168" s="6">
        <v>40.159999999999997</v>
      </c>
      <c r="J168" s="6">
        <v>5393.3935171164439</v>
      </c>
      <c r="K168" s="6">
        <v>-3393.2836015458424</v>
      </c>
      <c r="L168" s="6">
        <v>-32.176279292776947</v>
      </c>
      <c r="M168" s="6">
        <v>6372.0536117482252</v>
      </c>
      <c r="N168" s="6">
        <v>38351.356681777659</v>
      </c>
      <c r="O168" s="6">
        <v>32.905394221148363</v>
      </c>
      <c r="P168">
        <v>57.621598285872608</v>
      </c>
      <c r="Q168" s="6">
        <v>166</v>
      </c>
    </row>
    <row r="169" spans="1:17" x14ac:dyDescent="0.25">
      <c r="A169" s="6">
        <v>130.95522297234291</v>
      </c>
      <c r="B169" s="6">
        <v>-31.608161270346336</v>
      </c>
      <c r="C169" s="6">
        <v>25000</v>
      </c>
      <c r="D169" s="6">
        <v>0.75</v>
      </c>
      <c r="E169" s="6">
        <v>0.65</v>
      </c>
      <c r="F169" s="6">
        <v>19.899999999999999</v>
      </c>
      <c r="G169" s="6">
        <v>42.007420362456692</v>
      </c>
      <c r="H169" s="6">
        <v>23.669100620443409</v>
      </c>
      <c r="I169" s="6">
        <v>20.955222972342909</v>
      </c>
      <c r="J169" s="6">
        <v>5436.9588518387445</v>
      </c>
      <c r="K169" s="6">
        <v>-3323.5078354515699</v>
      </c>
      <c r="L169" s="6">
        <v>-31.436638371378859</v>
      </c>
      <c r="M169" s="6">
        <v>6372.3014593548269</v>
      </c>
      <c r="N169" s="6">
        <v>37286.135923120157</v>
      </c>
      <c r="O169" s="6">
        <v>46.725913132305251</v>
      </c>
      <c r="P169">
        <v>36.155777343238455</v>
      </c>
      <c r="Q169" s="6">
        <v>167</v>
      </c>
    </row>
    <row r="170" spans="1:17" x14ac:dyDescent="0.25">
      <c r="A170" s="6">
        <v>149.6126116561615</v>
      </c>
      <c r="B170" s="6">
        <v>-32.792434501350172</v>
      </c>
      <c r="C170" s="6">
        <v>37500</v>
      </c>
      <c r="D170" s="6">
        <v>3</v>
      </c>
      <c r="E170" s="6">
        <v>0.65</v>
      </c>
      <c r="F170" s="6">
        <v>19.899999999999999</v>
      </c>
      <c r="G170" s="6">
        <v>54.048620189015942</v>
      </c>
      <c r="H170" s="6">
        <v>18.989655923782372</v>
      </c>
      <c r="I170" s="6">
        <v>39.612611656161505</v>
      </c>
      <c r="J170" s="6">
        <v>5366.9797677167126</v>
      </c>
      <c r="K170" s="6">
        <v>-3434.6313743291162</v>
      </c>
      <c r="L170" s="6">
        <v>-32.617458135143309</v>
      </c>
      <c r="M170" s="6">
        <v>6371.9043075525269</v>
      </c>
      <c r="N170" s="6">
        <v>38337.373350977236</v>
      </c>
      <c r="O170" s="6">
        <v>33.06675490692632</v>
      </c>
      <c r="P170">
        <v>56.799856439923246</v>
      </c>
      <c r="Q170" s="6">
        <v>168</v>
      </c>
    </row>
    <row r="171" spans="1:17" x14ac:dyDescent="0.25">
      <c r="A171" s="6">
        <v>149.95516727434432</v>
      </c>
      <c r="B171" s="6">
        <v>-32.789430676087385</v>
      </c>
      <c r="C171" s="6">
        <v>37500</v>
      </c>
      <c r="D171" s="6">
        <v>0.75</v>
      </c>
      <c r="E171" s="6">
        <v>0.65</v>
      </c>
      <c r="F171" s="6">
        <v>19.899999999999999</v>
      </c>
      <c r="G171" s="6">
        <v>42.007420362456692</v>
      </c>
      <c r="H171" s="6">
        <v>15.469829342231172</v>
      </c>
      <c r="I171" s="6">
        <v>39.955167274344319</v>
      </c>
      <c r="J171" s="6">
        <v>5367.1601808075047</v>
      </c>
      <c r="K171" s="6">
        <v>-3434.3513306904661</v>
      </c>
      <c r="L171" s="6">
        <v>-32.614462695157478</v>
      </c>
      <c r="M171" s="6">
        <v>6371.9053248664186</v>
      </c>
      <c r="N171" s="6">
        <v>38359.797073840658</v>
      </c>
      <c r="O171" s="6">
        <v>32.80524469238923</v>
      </c>
      <c r="P171">
        <v>57.120384170336948</v>
      </c>
      <c r="Q171" s="6">
        <v>169</v>
      </c>
    </row>
    <row r="172" spans="1:17" x14ac:dyDescent="0.25">
      <c r="A172" s="6">
        <v>150.50697239123224</v>
      </c>
      <c r="B172" s="6">
        <v>-32.684844135260107</v>
      </c>
      <c r="C172" s="6">
        <v>50000</v>
      </c>
      <c r="D172" s="6">
        <v>1.2</v>
      </c>
      <c r="E172" s="6">
        <v>0.65</v>
      </c>
      <c r="F172" s="6">
        <v>19.899999999999999</v>
      </c>
      <c r="G172" s="6">
        <v>46.089820015575185</v>
      </c>
      <c r="H172" s="6">
        <v>19.063573990220853</v>
      </c>
      <c r="I172" s="6">
        <v>40.506972391232239</v>
      </c>
      <c r="J172" s="6">
        <v>5373.432552623236</v>
      </c>
      <c r="K172" s="6">
        <v>-3424.5950233591939</v>
      </c>
      <c r="L172" s="6">
        <v>-32.510169304900991</v>
      </c>
      <c r="M172" s="6">
        <v>6371.9407146965532</v>
      </c>
      <c r="N172" s="6">
        <v>38391.244079003656</v>
      </c>
      <c r="O172" s="6">
        <v>32.440481301167779</v>
      </c>
      <c r="P172">
        <v>57.702048622474798</v>
      </c>
      <c r="Q172" s="6">
        <v>170</v>
      </c>
    </row>
    <row r="173" spans="1:17" x14ac:dyDescent="0.25">
      <c r="A173" s="6">
        <v>114.983</v>
      </c>
      <c r="B173" s="6">
        <v>-32.114060000000002</v>
      </c>
      <c r="C173" s="6">
        <v>9375</v>
      </c>
      <c r="D173" s="6">
        <v>3</v>
      </c>
      <c r="E173" s="6">
        <v>0.65</v>
      </c>
      <c r="F173" s="6">
        <v>19.899999999999999</v>
      </c>
      <c r="G173" s="6">
        <v>54.048620189015942</v>
      </c>
      <c r="H173" s="6">
        <v>16.968181635574755</v>
      </c>
      <c r="I173" s="6">
        <v>4.9830000000000041</v>
      </c>
      <c r="J173" s="6">
        <v>5407.3478459497737</v>
      </c>
      <c r="K173" s="6">
        <v>-3371.1519516877602</v>
      </c>
      <c r="L173" s="6">
        <v>-31.941025792410816</v>
      </c>
      <c r="M173" s="6">
        <v>6372.1327833360356</v>
      </c>
      <c r="N173" s="6">
        <v>36934.399300292826</v>
      </c>
      <c r="O173" s="6">
        <v>52.217662659458028</v>
      </c>
      <c r="P173">
        <v>9.3142536030926788</v>
      </c>
      <c r="Q173" s="6">
        <v>171</v>
      </c>
    </row>
    <row r="174" spans="1:17" x14ac:dyDescent="0.25">
      <c r="A174" s="6">
        <v>127.40684954292928</v>
      </c>
      <c r="B174" s="6">
        <v>-31.986504731310724</v>
      </c>
      <c r="C174" s="6">
        <v>25000</v>
      </c>
      <c r="D174" s="6">
        <v>3</v>
      </c>
      <c r="E174" s="6">
        <v>0.65</v>
      </c>
      <c r="F174" s="6">
        <v>19.899999999999999</v>
      </c>
      <c r="G174" s="6">
        <v>54.048620189015942</v>
      </c>
      <c r="H174" s="6">
        <v>14.260857934874355</v>
      </c>
      <c r="I174" s="6">
        <v>17.40684954292928</v>
      </c>
      <c r="J174" s="6">
        <v>5414.8537131443072</v>
      </c>
      <c r="K174" s="6">
        <v>-3359.1634775650109</v>
      </c>
      <c r="L174" s="6">
        <v>-31.813846532529102</v>
      </c>
      <c r="M174" s="6">
        <v>6372.1754529955742</v>
      </c>
      <c r="N174" s="6">
        <v>37184.746507179232</v>
      </c>
      <c r="O174" s="6">
        <v>48.240462602318182</v>
      </c>
      <c r="P174">
        <v>30.618992756556953</v>
      </c>
      <c r="Q174" s="6">
        <v>172</v>
      </c>
    </row>
    <row r="175" spans="1:17" x14ac:dyDescent="0.25">
      <c r="A175" s="6">
        <v>107.538</v>
      </c>
      <c r="B175" s="6">
        <v>-32.322013201594743</v>
      </c>
      <c r="C175" s="6">
        <v>3906.25</v>
      </c>
      <c r="D175" s="6">
        <v>1.2</v>
      </c>
      <c r="E175" s="6">
        <v>0.65</v>
      </c>
      <c r="F175" s="6">
        <v>19.899999999999999</v>
      </c>
      <c r="G175" s="6">
        <v>46.089820015575185</v>
      </c>
      <c r="H175" s="6">
        <v>19.250065725431188</v>
      </c>
      <c r="I175" s="6">
        <v>-2.4620000000000033</v>
      </c>
      <c r="J175" s="6">
        <v>5395.0535455147983</v>
      </c>
      <c r="K175" s="6">
        <v>-3390.6613462427381</v>
      </c>
      <c r="L175" s="6">
        <v>-32.148373313395773</v>
      </c>
      <c r="M175" s="6">
        <v>6372.0630194526811</v>
      </c>
      <c r="N175" s="6">
        <v>36930.776573349489</v>
      </c>
      <c r="O175" s="6">
        <v>52.276606272213044</v>
      </c>
      <c r="P175">
        <v>4.5975913852460621</v>
      </c>
      <c r="Q175" s="6">
        <v>173</v>
      </c>
    </row>
    <row r="176" spans="1:17" x14ac:dyDescent="0.25">
      <c r="A176" s="6">
        <v>132.76910064948135</v>
      </c>
      <c r="B176" s="6">
        <v>-32.646876693068201</v>
      </c>
      <c r="C176" s="6">
        <v>25000</v>
      </c>
      <c r="D176" s="6">
        <v>3</v>
      </c>
      <c r="E176" s="6">
        <v>0.65</v>
      </c>
      <c r="F176" s="6">
        <v>19.899999999999999</v>
      </c>
      <c r="G176" s="6">
        <v>54.048620189015942</v>
      </c>
      <c r="H176" s="6">
        <v>16.199683644213394</v>
      </c>
      <c r="I176" s="6">
        <v>22.769100649481345</v>
      </c>
      <c r="J176" s="6">
        <v>5375.7051418024257</v>
      </c>
      <c r="K176" s="6">
        <v>-3421.0504579820654</v>
      </c>
      <c r="L176" s="6">
        <v>-32.472308857211168</v>
      </c>
      <c r="M176" s="6">
        <v>6371.9535471988756</v>
      </c>
      <c r="N176" s="6">
        <v>37422.174635479416</v>
      </c>
      <c r="O176" s="6">
        <v>44.756257807895011</v>
      </c>
      <c r="P176">
        <v>37.88470739652729</v>
      </c>
      <c r="Q176" s="6">
        <v>174</v>
      </c>
    </row>
    <row r="177" spans="1:17" x14ac:dyDescent="0.25">
      <c r="A177" s="6">
        <v>105.547</v>
      </c>
      <c r="B177" s="6">
        <v>-31.869964566884612</v>
      </c>
      <c r="C177" s="6">
        <v>3906.25</v>
      </c>
      <c r="D177" s="6">
        <v>3</v>
      </c>
      <c r="E177" s="6">
        <v>0.65</v>
      </c>
      <c r="F177" s="6">
        <v>19.899999999999999</v>
      </c>
      <c r="G177" s="6">
        <v>54.048620189015942</v>
      </c>
      <c r="H177" s="6">
        <v>15.351727238610055</v>
      </c>
      <c r="I177" s="6">
        <v>-4.453000000000003</v>
      </c>
      <c r="J177" s="6">
        <v>5421.6879283876542</v>
      </c>
      <c r="K177" s="6">
        <v>-3348.1959025057727</v>
      </c>
      <c r="L177" s="6">
        <v>-31.697652885698396</v>
      </c>
      <c r="M177" s="6">
        <v>6372.2143556522688</v>
      </c>
      <c r="N177" s="6">
        <v>36913.389545396058</v>
      </c>
      <c r="O177" s="6">
        <v>52.570679691781116</v>
      </c>
      <c r="P177">
        <v>8.3903482019381421</v>
      </c>
      <c r="Q177" s="6">
        <v>175</v>
      </c>
    </row>
    <row r="178" spans="1:17" x14ac:dyDescent="0.25">
      <c r="A178" s="6">
        <v>120.101</v>
      </c>
      <c r="B178" s="6">
        <v>-31.821000000000002</v>
      </c>
      <c r="C178" s="6">
        <v>25000</v>
      </c>
      <c r="D178" s="6">
        <v>1.2</v>
      </c>
      <c r="E178" s="6">
        <v>0.65</v>
      </c>
      <c r="F178" s="6">
        <v>19.899999999999999</v>
      </c>
      <c r="G178" s="6">
        <v>46.089820015575185</v>
      </c>
      <c r="H178" s="6">
        <v>19.000414911411774</v>
      </c>
      <c r="I178" s="6">
        <v>10.100999999999999</v>
      </c>
      <c r="J178" s="6">
        <v>5424.5526412856352</v>
      </c>
      <c r="K178" s="6">
        <v>-3343.5837725323818</v>
      </c>
      <c r="L178" s="6">
        <v>-31.648834756088345</v>
      </c>
      <c r="M178" s="6">
        <v>6372.2306770879559</v>
      </c>
      <c r="N178" s="6">
        <v>36987.391726901282</v>
      </c>
      <c r="O178" s="6">
        <v>51.346479002946367</v>
      </c>
      <c r="P178">
        <v>18.668309532499933</v>
      </c>
      <c r="Q178" s="6">
        <v>176</v>
      </c>
    </row>
    <row r="179" spans="1:17" x14ac:dyDescent="0.25">
      <c r="A179" s="6">
        <v>111.634</v>
      </c>
      <c r="B179" s="6">
        <v>-31.808</v>
      </c>
      <c r="C179" s="6">
        <v>25000</v>
      </c>
      <c r="D179" s="6">
        <v>1.2</v>
      </c>
      <c r="E179" s="6">
        <v>0.65</v>
      </c>
      <c r="F179" s="6">
        <v>19.899999999999999</v>
      </c>
      <c r="G179" s="6">
        <v>46.089820015575185</v>
      </c>
      <c r="H179" s="6">
        <v>14.376747877097328</v>
      </c>
      <c r="I179" s="6">
        <v>1.6340000000000003</v>
      </c>
      <c r="J179" s="6">
        <v>5425.3125512064835</v>
      </c>
      <c r="K179" s="6">
        <v>-3342.358855578309</v>
      </c>
      <c r="L179" s="6">
        <v>-31.635873719039143</v>
      </c>
      <c r="M179" s="6">
        <v>6372.2350080439865</v>
      </c>
      <c r="N179" s="6">
        <v>36893.073078994348</v>
      </c>
      <c r="O179" s="6">
        <v>52.913784868838256</v>
      </c>
      <c r="P179">
        <v>3.0979495008082636</v>
      </c>
      <c r="Q179" s="6">
        <v>177</v>
      </c>
    </row>
    <row r="180" spans="1:17" x14ac:dyDescent="0.25">
      <c r="A180" s="6">
        <v>157.66499999999999</v>
      </c>
      <c r="B180" s="6">
        <v>-31.742000000000001</v>
      </c>
      <c r="C180" s="6">
        <v>25000</v>
      </c>
      <c r="D180" s="6">
        <v>1.2</v>
      </c>
      <c r="E180" s="6">
        <v>0.65</v>
      </c>
      <c r="F180" s="6">
        <v>19.899999999999999</v>
      </c>
      <c r="G180" s="6">
        <v>46.089820015575185</v>
      </c>
      <c r="H180" s="6">
        <v>16.002853006143951</v>
      </c>
      <c r="I180" s="6">
        <v>47.664999999999992</v>
      </c>
      <c r="J180" s="6">
        <v>5429.1662430894576</v>
      </c>
      <c r="K180" s="6">
        <v>-3336.1374271553418</v>
      </c>
      <c r="L180" s="6">
        <v>-31.570072075085168</v>
      </c>
      <c r="M180" s="6">
        <v>6372.2569806912807</v>
      </c>
      <c r="N180" s="6">
        <v>38859.834391541524</v>
      </c>
      <c r="O180" s="6">
        <v>27.196148898264539</v>
      </c>
      <c r="P180">
        <v>64.391712790486665</v>
      </c>
      <c r="Q180" s="6">
        <v>178</v>
      </c>
    </row>
    <row r="181" spans="1:17" x14ac:dyDescent="0.25">
      <c r="A181" s="6">
        <v>153.65</v>
      </c>
      <c r="B181" s="6">
        <v>-31.742000000000001</v>
      </c>
      <c r="C181" s="6">
        <v>37500</v>
      </c>
      <c r="D181" s="6">
        <v>3</v>
      </c>
      <c r="E181" s="6">
        <v>0.65</v>
      </c>
      <c r="F181" s="6">
        <v>19.899999999999999</v>
      </c>
      <c r="G181" s="6">
        <v>54.048620189015942</v>
      </c>
      <c r="H181" s="6">
        <v>23.704681239854388</v>
      </c>
      <c r="I181" s="6">
        <v>43.650000000000006</v>
      </c>
      <c r="J181" s="6">
        <v>5429.1662430894576</v>
      </c>
      <c r="K181" s="6">
        <v>-3336.1374271553418</v>
      </c>
      <c r="L181" s="6">
        <v>-31.570072075085168</v>
      </c>
      <c r="M181" s="6">
        <v>6372.2569806912807</v>
      </c>
      <c r="N181" s="6">
        <v>38563.54211070099</v>
      </c>
      <c r="O181" s="6">
        <v>30.474134609470138</v>
      </c>
      <c r="P181">
        <v>61.123708744326365</v>
      </c>
      <c r="Q181" s="6">
        <v>179</v>
      </c>
    </row>
    <row r="182" spans="1:17" x14ac:dyDescent="0.25">
      <c r="A182" s="6">
        <v>136.61500000000001</v>
      </c>
      <c r="B182" s="6">
        <v>-31.709</v>
      </c>
      <c r="C182" s="6">
        <v>3750</v>
      </c>
      <c r="D182" s="6">
        <v>1.2</v>
      </c>
      <c r="E182" s="6">
        <v>0.65</v>
      </c>
      <c r="F182" s="6">
        <v>19.899999999999999</v>
      </c>
      <c r="G182" s="6">
        <v>46.089820015575185</v>
      </c>
      <c r="H182" s="6">
        <v>18.322272346145269</v>
      </c>
      <c r="I182" s="6">
        <v>26.615000000000009</v>
      </c>
      <c r="J182" s="6">
        <v>5431.0903859579194</v>
      </c>
      <c r="K182" s="6">
        <v>-3333.0250735095542</v>
      </c>
      <c r="L182" s="6">
        <v>-31.537171593831488</v>
      </c>
      <c r="M182" s="6">
        <v>6372.267957414213</v>
      </c>
      <c r="N182" s="6">
        <v>37536.068922484432</v>
      </c>
      <c r="O182" s="6">
        <v>43.173079810531156</v>
      </c>
      <c r="P182">
        <v>43.632169969629963</v>
      </c>
      <c r="Q182" s="6">
        <v>180</v>
      </c>
    </row>
    <row r="183" spans="1:17" x14ac:dyDescent="0.25">
      <c r="A183" s="6">
        <v>157.71</v>
      </c>
      <c r="B183" s="6">
        <v>-31.632999999999999</v>
      </c>
      <c r="C183" s="6">
        <v>3750</v>
      </c>
      <c r="D183" s="6">
        <v>1.2</v>
      </c>
      <c r="E183" s="6">
        <v>0.65</v>
      </c>
      <c r="F183" s="6">
        <v>19.899999999999999</v>
      </c>
      <c r="G183" s="6">
        <v>46.089820015575185</v>
      </c>
      <c r="H183" s="6">
        <v>14.292817534898589</v>
      </c>
      <c r="I183" s="6">
        <v>47.710000000000008</v>
      </c>
      <c r="J183" s="6">
        <v>5435.5148870911689</v>
      </c>
      <c r="K183" s="6">
        <v>-3325.8530786577744</v>
      </c>
      <c r="L183" s="6">
        <v>-31.461401651578548</v>
      </c>
      <c r="M183" s="6">
        <v>6372.2932126987944</v>
      </c>
      <c r="N183" s="6">
        <v>38858.626495817436</v>
      </c>
      <c r="O183" s="6">
        <v>27.209648046110836</v>
      </c>
      <c r="P183">
        <v>64.495614936081935</v>
      </c>
      <c r="Q183" s="6">
        <v>181</v>
      </c>
    </row>
    <row r="184" spans="1:17" x14ac:dyDescent="0.25">
      <c r="A184" s="6">
        <v>129.47635603982098</v>
      </c>
      <c r="B184" s="6">
        <v>-33.304588318724868</v>
      </c>
      <c r="C184" s="6">
        <v>25000</v>
      </c>
      <c r="D184" s="6">
        <v>3</v>
      </c>
      <c r="E184" s="6">
        <v>0.65</v>
      </c>
      <c r="F184" s="6">
        <v>19.899999999999999</v>
      </c>
      <c r="G184" s="6">
        <v>54.048620189015942</v>
      </c>
      <c r="H184" s="6">
        <v>23.587481773219679</v>
      </c>
      <c r="I184" s="6">
        <v>19.476356039820985</v>
      </c>
      <c r="J184" s="6">
        <v>5336.0037175709876</v>
      </c>
      <c r="K184" s="6">
        <v>-3482.2420016114256</v>
      </c>
      <c r="L184" s="6">
        <v>-33.128210343142605</v>
      </c>
      <c r="M184" s="6">
        <v>6371.7301442950447</v>
      </c>
      <c r="N184" s="6">
        <v>37338.795326550673</v>
      </c>
      <c r="O184" s="6">
        <v>45.946793407891107</v>
      </c>
      <c r="P184">
        <v>32.784517066444316</v>
      </c>
      <c r="Q184" s="6">
        <v>182</v>
      </c>
    </row>
    <row r="185" spans="1:17" x14ac:dyDescent="0.25">
      <c r="A185" s="6">
        <v>131.08662436879985</v>
      </c>
      <c r="B185" s="6">
        <v>-31.606999999999999</v>
      </c>
      <c r="C185" s="6">
        <v>25000</v>
      </c>
      <c r="D185" s="6">
        <v>3</v>
      </c>
      <c r="E185" s="6">
        <v>0.65</v>
      </c>
      <c r="F185" s="6">
        <v>19.899999999999999</v>
      </c>
      <c r="G185" s="6">
        <v>54.048620189015942</v>
      </c>
      <c r="H185" s="6">
        <v>15.874196895678375</v>
      </c>
      <c r="I185" s="6">
        <v>21.086624368799846</v>
      </c>
      <c r="J185" s="6">
        <v>5437.026335646714</v>
      </c>
      <c r="K185" s="6">
        <v>-3323.398174599748</v>
      </c>
      <c r="L185" s="6">
        <v>-31.435480631617132</v>
      </c>
      <c r="M185" s="6">
        <v>6372.301844816272</v>
      </c>
      <c r="N185" s="6">
        <v>37291.122365161282</v>
      </c>
      <c r="O185" s="6">
        <v>46.652544140057351</v>
      </c>
      <c r="P185">
        <v>36.343812605586962</v>
      </c>
      <c r="Q185" s="6">
        <v>183</v>
      </c>
    </row>
    <row r="186" spans="1:17" x14ac:dyDescent="0.25">
      <c r="A186" s="6">
        <v>132.6157910151951</v>
      </c>
      <c r="B186" s="6">
        <v>-32.219611173853885</v>
      </c>
      <c r="C186" s="6">
        <v>25000</v>
      </c>
      <c r="D186" s="6">
        <v>3</v>
      </c>
      <c r="E186" s="6">
        <v>0.65</v>
      </c>
      <c r="F186" s="6">
        <v>19.899999999999999</v>
      </c>
      <c r="G186" s="6">
        <v>54.048620189015942</v>
      </c>
      <c r="H186" s="6">
        <v>17.935435547370506</v>
      </c>
      <c r="I186" s="6">
        <v>22.6157910151951</v>
      </c>
      <c r="J186" s="6">
        <v>5401.1165057876042</v>
      </c>
      <c r="K186" s="6">
        <v>-3381.0598657537039</v>
      </c>
      <c r="L186" s="6">
        <v>-32.046268403423774</v>
      </c>
      <c r="M186" s="6">
        <v>6372.0974039088378</v>
      </c>
      <c r="N186" s="6">
        <v>37389.502806543416</v>
      </c>
      <c r="O186" s="6">
        <v>45.223308798357813</v>
      </c>
      <c r="P186">
        <v>38.001893967616446</v>
      </c>
      <c r="Q186" s="6">
        <v>184</v>
      </c>
    </row>
    <row r="187" spans="1:17" x14ac:dyDescent="0.25">
      <c r="A187" s="6">
        <v>153.37700000000001</v>
      </c>
      <c r="B187" s="6">
        <v>-31.52</v>
      </c>
      <c r="C187" s="6">
        <v>9375</v>
      </c>
      <c r="D187" s="6">
        <v>1.2</v>
      </c>
      <c r="E187" s="6">
        <v>0.65</v>
      </c>
      <c r="F187" s="6">
        <v>19.899999999999999</v>
      </c>
      <c r="G187" s="6">
        <v>46.089820015575185</v>
      </c>
      <c r="H187" s="6">
        <v>19.210711971442269</v>
      </c>
      <c r="I187" s="6">
        <v>43.37700000000001</v>
      </c>
      <c r="J187" s="6">
        <v>5442.075727060118</v>
      </c>
      <c r="K187" s="6">
        <v>-3315.1787781356388</v>
      </c>
      <c r="L187" s="6">
        <v>-31.34874593321998</v>
      </c>
      <c r="M187" s="6">
        <v>6372.3306999917868</v>
      </c>
      <c r="N187" s="6">
        <v>38533.80929459777</v>
      </c>
      <c r="O187" s="6">
        <v>30.811393285923447</v>
      </c>
      <c r="P187">
        <v>61.044851246042036</v>
      </c>
      <c r="Q187" s="6">
        <v>185</v>
      </c>
    </row>
    <row r="188" spans="1:17" x14ac:dyDescent="0.25">
      <c r="A188" s="6">
        <v>113.566</v>
      </c>
      <c r="B188" s="6">
        <v>-31.512</v>
      </c>
      <c r="C188" s="6">
        <v>37500</v>
      </c>
      <c r="D188" s="6">
        <v>3</v>
      </c>
      <c r="E188" s="6">
        <v>0.65</v>
      </c>
      <c r="F188" s="6">
        <v>19.899999999999999</v>
      </c>
      <c r="G188" s="6">
        <v>54.048620189015942</v>
      </c>
      <c r="H188" s="6">
        <v>21.427969887560444</v>
      </c>
      <c r="I188" s="6">
        <v>3.5660000000000025</v>
      </c>
      <c r="J188" s="6">
        <v>5442.5394087616769</v>
      </c>
      <c r="K188" s="6">
        <v>-3314.4225924460839</v>
      </c>
      <c r="L188" s="6">
        <v>-31.34077040773801</v>
      </c>
      <c r="M188" s="6">
        <v>6372.3333510764269</v>
      </c>
      <c r="N188" s="6">
        <v>36882.922597107885</v>
      </c>
      <c r="O188" s="6">
        <v>53.088149400168476</v>
      </c>
      <c r="P188">
        <v>6.7992925144204879</v>
      </c>
      <c r="Q188" s="6">
        <v>186</v>
      </c>
    </row>
    <row r="189" spans="1:17" x14ac:dyDescent="0.25">
      <c r="A189" s="6">
        <v>156.55112792139056</v>
      </c>
      <c r="B189" s="6">
        <v>-31.335000000000001</v>
      </c>
      <c r="C189" s="6">
        <v>9375</v>
      </c>
      <c r="D189" s="6">
        <v>1.2</v>
      </c>
      <c r="E189" s="6">
        <v>0.65</v>
      </c>
      <c r="F189" s="6">
        <v>19.899999999999999</v>
      </c>
      <c r="G189" s="6">
        <v>46.089820015575185</v>
      </c>
      <c r="H189" s="6">
        <v>19.522047818469353</v>
      </c>
      <c r="I189" s="6">
        <v>46.55112792139056</v>
      </c>
      <c r="J189" s="6">
        <v>5452.7711907718303</v>
      </c>
      <c r="K189" s="6">
        <v>-3297.6756923852581</v>
      </c>
      <c r="L189" s="6">
        <v>-31.164315303229117</v>
      </c>
      <c r="M189" s="6">
        <v>6372.3919081503327</v>
      </c>
      <c r="N189" s="6">
        <v>38758.20823024444</v>
      </c>
      <c r="O189" s="6">
        <v>28.307455968190954</v>
      </c>
      <c r="P189">
        <v>63.774255532516477</v>
      </c>
      <c r="Q189" s="6">
        <v>187</v>
      </c>
    </row>
    <row r="190" spans="1:17" x14ac:dyDescent="0.25">
      <c r="A190" s="6">
        <v>131.43847608250576</v>
      </c>
      <c r="B190" s="6">
        <v>-33.493098188138582</v>
      </c>
      <c r="C190" s="6">
        <v>25000</v>
      </c>
      <c r="D190" s="6">
        <v>0.75</v>
      </c>
      <c r="E190" s="6">
        <v>0.65</v>
      </c>
      <c r="F190" s="6">
        <v>19.899999999999999</v>
      </c>
      <c r="G190" s="6">
        <v>42.007420362456692</v>
      </c>
      <c r="H190" s="6">
        <v>14.722995019279841</v>
      </c>
      <c r="I190" s="6">
        <v>21.438476082505758</v>
      </c>
      <c r="J190" s="6">
        <v>5324.4946594971352</v>
      </c>
      <c r="K190" s="6">
        <v>-3499.6971708442047</v>
      </c>
      <c r="L190" s="6">
        <v>-33.316218430310641</v>
      </c>
      <c r="M190" s="6">
        <v>6371.6656901181223</v>
      </c>
      <c r="N190" s="6">
        <v>37422.904459677971</v>
      </c>
      <c r="O190" s="6">
        <v>44.741185752243311</v>
      </c>
      <c r="P190">
        <v>35.434532097577637</v>
      </c>
      <c r="Q190" s="6">
        <v>188</v>
      </c>
    </row>
    <row r="191" spans="1:17" x14ac:dyDescent="0.25">
      <c r="A191" s="6">
        <v>157.91200000000001</v>
      </c>
      <c r="B191" s="6">
        <v>-31.306000000000001</v>
      </c>
      <c r="C191" s="6">
        <v>50000</v>
      </c>
      <c r="D191" s="6">
        <v>1.2</v>
      </c>
      <c r="E191" s="6">
        <v>0.65</v>
      </c>
      <c r="F191" s="6">
        <v>19.899999999999999</v>
      </c>
      <c r="G191" s="6">
        <v>46.089820015575185</v>
      </c>
      <c r="H191" s="6">
        <v>14.098192976234619</v>
      </c>
      <c r="I191" s="6">
        <v>47.912000000000006</v>
      </c>
      <c r="J191" s="6">
        <v>5454.4426229029805</v>
      </c>
      <c r="K191" s="6">
        <v>-3294.9288838986499</v>
      </c>
      <c r="L191" s="6">
        <v>-31.135405198790597</v>
      </c>
      <c r="M191" s="6">
        <v>6372.4014842514707</v>
      </c>
      <c r="N191" s="6">
        <v>38860.284812009188</v>
      </c>
      <c r="O191" s="6">
        <v>27.192824834895244</v>
      </c>
      <c r="P191">
        <v>64.859111778793988</v>
      </c>
      <c r="Q191" s="6">
        <v>189</v>
      </c>
    </row>
    <row r="192" spans="1:17" x14ac:dyDescent="0.25">
      <c r="A192" s="6">
        <v>113.684</v>
      </c>
      <c r="B192" s="6">
        <v>-31.274999999999999</v>
      </c>
      <c r="C192" s="6">
        <v>46875</v>
      </c>
      <c r="D192" s="6">
        <v>3</v>
      </c>
      <c r="E192" s="6">
        <v>0.65</v>
      </c>
      <c r="F192" s="6">
        <v>19.899999999999999</v>
      </c>
      <c r="G192" s="6">
        <v>54.048620189015942</v>
      </c>
      <c r="H192" s="6">
        <v>20.384795465257156</v>
      </c>
      <c r="I192" s="6">
        <v>3.6839999999999975</v>
      </c>
      <c r="J192" s="6">
        <v>5456.2277802055323</v>
      </c>
      <c r="K192" s="6">
        <v>-3291.9917189722796</v>
      </c>
      <c r="L192" s="6">
        <v>-31.10450148645943</v>
      </c>
      <c r="M192" s="6">
        <v>6372.4117151411874</v>
      </c>
      <c r="N192" s="6">
        <v>36868.127279912667</v>
      </c>
      <c r="O192" s="6">
        <v>53.342312202756268</v>
      </c>
      <c r="P192">
        <v>7.0699592991599554</v>
      </c>
      <c r="Q192" s="6">
        <v>190</v>
      </c>
    </row>
    <row r="193" spans="1:17" x14ac:dyDescent="0.25">
      <c r="A193" s="6">
        <v>118.086</v>
      </c>
      <c r="B193" s="6">
        <v>-31.221</v>
      </c>
      <c r="C193" s="6">
        <v>9375</v>
      </c>
      <c r="D193" s="6">
        <v>0.75</v>
      </c>
      <c r="E193" s="6">
        <v>0.65</v>
      </c>
      <c r="F193" s="6">
        <v>19.899999999999999</v>
      </c>
      <c r="G193" s="6">
        <v>42.007420362456692</v>
      </c>
      <c r="H193" s="6">
        <v>23.991686096695197</v>
      </c>
      <c r="I193" s="6">
        <v>8.0859999999999985</v>
      </c>
      <c r="J193" s="6">
        <v>5459.333592431095</v>
      </c>
      <c r="K193" s="6">
        <v>-3286.8730959782583</v>
      </c>
      <c r="L193" s="6">
        <v>-31.050669687858861</v>
      </c>
      <c r="M193" s="6">
        <v>6372.4295227575722</v>
      </c>
      <c r="N193" s="6">
        <v>36913.728913534091</v>
      </c>
      <c r="O193" s="6">
        <v>52.56940832255998</v>
      </c>
      <c r="P193">
        <v>15.327750813772338</v>
      </c>
      <c r="Q193" s="6">
        <v>191</v>
      </c>
    </row>
    <row r="194" spans="1:17" x14ac:dyDescent="0.25">
      <c r="A194" s="6">
        <v>142.53700000000001</v>
      </c>
      <c r="B194" s="6">
        <v>-31.071999999999999</v>
      </c>
      <c r="C194" s="6">
        <v>12500</v>
      </c>
      <c r="D194" s="6">
        <v>3</v>
      </c>
      <c r="E194" s="6">
        <v>0.65</v>
      </c>
      <c r="F194" s="6">
        <v>19.899999999999999</v>
      </c>
      <c r="G194" s="6">
        <v>54.048620189015942</v>
      </c>
      <c r="H194" s="6">
        <v>16.61073375579528</v>
      </c>
      <c r="I194" s="6">
        <v>32.537000000000006</v>
      </c>
      <c r="J194" s="6">
        <v>5467.8781630872672</v>
      </c>
      <c r="K194" s="6">
        <v>-3272.7345556290102</v>
      </c>
      <c r="L194" s="6">
        <v>-30.902136921378609</v>
      </c>
      <c r="M194" s="6">
        <v>6372.4785663017183</v>
      </c>
      <c r="N194" s="6">
        <v>37811.350022089151</v>
      </c>
      <c r="O194" s="6">
        <v>39.516147117276518</v>
      </c>
      <c r="P194">
        <v>51.027672556205204</v>
      </c>
      <c r="Q194" s="6">
        <v>192</v>
      </c>
    </row>
    <row r="195" spans="1:17" x14ac:dyDescent="0.25">
      <c r="A195" s="6">
        <v>117.233</v>
      </c>
      <c r="B195" s="6">
        <v>-31.068000000000001</v>
      </c>
      <c r="C195" s="6">
        <v>9375</v>
      </c>
      <c r="D195" s="6">
        <v>3</v>
      </c>
      <c r="E195" s="6">
        <v>0.65</v>
      </c>
      <c r="F195" s="6">
        <v>19.899999999999999</v>
      </c>
      <c r="G195" s="6">
        <v>54.048620189015942</v>
      </c>
      <c r="H195" s="6">
        <v>22.312425431082794</v>
      </c>
      <c r="I195" s="6">
        <v>7.2330000000000041</v>
      </c>
      <c r="J195" s="6">
        <v>5468.107037895038</v>
      </c>
      <c r="K195" s="6">
        <v>-3272.3546959752634</v>
      </c>
      <c r="L195" s="6">
        <v>-30.89814952765256</v>
      </c>
      <c r="M195" s="6">
        <v>6372.4798810312932</v>
      </c>
      <c r="N195" s="6">
        <v>36891.415541248069</v>
      </c>
      <c r="O195" s="6">
        <v>52.946969765228403</v>
      </c>
      <c r="P195">
        <v>13.816679153661095</v>
      </c>
      <c r="Q195" s="6">
        <v>193</v>
      </c>
    </row>
    <row r="196" spans="1:17" x14ac:dyDescent="0.25">
      <c r="A196" s="6">
        <v>154.292</v>
      </c>
      <c r="B196" s="6">
        <v>-31.015000000000001</v>
      </c>
      <c r="C196" s="6">
        <v>25000</v>
      </c>
      <c r="D196" s="6">
        <v>1.2</v>
      </c>
      <c r="E196" s="6">
        <v>0.65</v>
      </c>
      <c r="F196" s="6">
        <v>19.899999999999999</v>
      </c>
      <c r="G196" s="6">
        <v>46.089820015575185</v>
      </c>
      <c r="H196" s="6">
        <v>20.637760377356617</v>
      </c>
      <c r="I196" s="6">
        <v>44.292000000000002</v>
      </c>
      <c r="J196" s="6">
        <v>5471.1371116396622</v>
      </c>
      <c r="K196" s="6">
        <v>-3267.3200701633691</v>
      </c>
      <c r="L196" s="6">
        <v>-30.845316871820348</v>
      </c>
      <c r="M196" s="6">
        <v>6372.4972918984558</v>
      </c>
      <c r="N196" s="6">
        <v>38576.912088391124</v>
      </c>
      <c r="O196" s="6">
        <v>30.326120570169575</v>
      </c>
      <c r="P196">
        <v>62.158931114879493</v>
      </c>
      <c r="Q196" s="6">
        <v>194</v>
      </c>
    </row>
    <row r="197" spans="1:17" x14ac:dyDescent="0.25">
      <c r="A197" s="6">
        <v>114.96899999999999</v>
      </c>
      <c r="B197" s="6">
        <v>-30.927</v>
      </c>
      <c r="C197" s="6">
        <v>3750</v>
      </c>
      <c r="D197" s="6">
        <v>1.2</v>
      </c>
      <c r="E197" s="6">
        <v>0.65</v>
      </c>
      <c r="F197" s="6">
        <v>19.899999999999999</v>
      </c>
      <c r="G197" s="6">
        <v>46.089820015575185</v>
      </c>
      <c r="H197" s="6">
        <v>14.478763977482821</v>
      </c>
      <c r="I197" s="6">
        <v>4.9689999999999941</v>
      </c>
      <c r="J197" s="6">
        <v>5476.1578326360332</v>
      </c>
      <c r="K197" s="6">
        <v>-3258.9545992383014</v>
      </c>
      <c r="L197" s="6">
        <v>-30.75759600262948</v>
      </c>
      <c r="M197" s="6">
        <v>6372.5261621932514</v>
      </c>
      <c r="N197" s="6">
        <v>36855.995182662737</v>
      </c>
      <c r="O197" s="6">
        <v>53.553015420025545</v>
      </c>
      <c r="P197">
        <v>9.6017463437715396</v>
      </c>
      <c r="Q197" s="6">
        <v>195</v>
      </c>
    </row>
    <row r="198" spans="1:17" x14ac:dyDescent="0.25">
      <c r="A198" s="6">
        <v>152.65299999999999</v>
      </c>
      <c r="B198" s="6">
        <v>-30.733000000000001</v>
      </c>
      <c r="C198" s="6">
        <v>3906.25</v>
      </c>
      <c r="D198" s="6">
        <v>1.2</v>
      </c>
      <c r="E198" s="6">
        <v>0.65</v>
      </c>
      <c r="F198" s="6">
        <v>19.899999999999999</v>
      </c>
      <c r="G198" s="6">
        <v>46.089820015575185</v>
      </c>
      <c r="H198" s="6">
        <v>18.358888046424997</v>
      </c>
      <c r="I198" s="6">
        <v>42.652999999999992</v>
      </c>
      <c r="J198" s="6">
        <v>5487.1805779789156</v>
      </c>
      <c r="K198" s="6">
        <v>-3240.4857657639946</v>
      </c>
      <c r="L198" s="6">
        <v>-30.564216974723085</v>
      </c>
      <c r="M198" s="6">
        <v>6372.5896379311989</v>
      </c>
      <c r="N198" s="6">
        <v>38446.122220908321</v>
      </c>
      <c r="O198" s="6">
        <v>31.815224758021419</v>
      </c>
      <c r="P198">
        <v>60.982036267691861</v>
      </c>
      <c r="Q198" s="6">
        <v>196</v>
      </c>
    </row>
    <row r="199" spans="1:17" x14ac:dyDescent="0.25">
      <c r="A199" s="6">
        <v>141.61500000000001</v>
      </c>
      <c r="B199" s="6">
        <v>-30.709</v>
      </c>
      <c r="C199" s="6">
        <v>3750</v>
      </c>
      <c r="D199" s="6">
        <v>3</v>
      </c>
      <c r="E199" s="6">
        <v>0.65</v>
      </c>
      <c r="F199" s="6">
        <v>19.899999999999999</v>
      </c>
      <c r="G199" s="6">
        <v>54.048620189015942</v>
      </c>
      <c r="H199" s="6">
        <v>23.579133092724298</v>
      </c>
      <c r="I199" s="6">
        <v>31.615000000000009</v>
      </c>
      <c r="J199" s="6">
        <v>5488.5398452241088</v>
      </c>
      <c r="K199" s="6">
        <v>-3238.1984089715552</v>
      </c>
      <c r="L199" s="6">
        <v>-30.540294332003409</v>
      </c>
      <c r="M199" s="6">
        <v>6372.5974742234102</v>
      </c>
      <c r="N199" s="6">
        <v>37739.576800687413</v>
      </c>
      <c r="O199" s="6">
        <v>40.449988864763164</v>
      </c>
      <c r="P199">
        <v>50.320612023440617</v>
      </c>
      <c r="Q199" s="6">
        <v>197</v>
      </c>
    </row>
    <row r="200" spans="1:17" x14ac:dyDescent="0.25">
      <c r="A200" s="6">
        <v>136.06800000000001</v>
      </c>
      <c r="B200" s="6">
        <v>-30.597000000000001</v>
      </c>
      <c r="C200" s="6">
        <v>9375</v>
      </c>
      <c r="D200" s="6">
        <v>1.2</v>
      </c>
      <c r="E200" s="6">
        <v>0.65</v>
      </c>
      <c r="F200" s="6">
        <v>19.899999999999999</v>
      </c>
      <c r="G200" s="6">
        <v>46.089820015575185</v>
      </c>
      <c r="H200" s="6">
        <v>21.719259074696151</v>
      </c>
      <c r="I200" s="6">
        <v>26.068000000000012</v>
      </c>
      <c r="J200" s="6">
        <v>5494.8703520887384</v>
      </c>
      <c r="K200" s="6">
        <v>-3227.5166700372552</v>
      </c>
      <c r="L200" s="6">
        <v>-30.428656889758919</v>
      </c>
      <c r="M200" s="6">
        <v>6372.6339955808062</v>
      </c>
      <c r="N200" s="6">
        <v>37445.823202065942</v>
      </c>
      <c r="O200" s="6">
        <v>44.433643576129555</v>
      </c>
      <c r="P200">
        <v>43.864003853456509</v>
      </c>
      <c r="Q200" s="6">
        <v>198</v>
      </c>
    </row>
    <row r="201" spans="1:17" x14ac:dyDescent="0.25">
      <c r="A201" s="6">
        <v>136.71214390600215</v>
      </c>
      <c r="B201" s="6">
        <v>-30.564</v>
      </c>
      <c r="C201" s="6">
        <v>25000</v>
      </c>
      <c r="D201" s="6">
        <v>1.2</v>
      </c>
      <c r="E201" s="6">
        <v>0.65</v>
      </c>
      <c r="F201" s="6">
        <v>19.899999999999999</v>
      </c>
      <c r="G201" s="6">
        <v>46.089820015575185</v>
      </c>
      <c r="H201" s="6">
        <v>14.464316277039034</v>
      </c>
      <c r="I201" s="6">
        <v>26.712143906002154</v>
      </c>
      <c r="J201" s="6">
        <v>5496.7315862421483</v>
      </c>
      <c r="K201" s="6">
        <v>-3224.3670489579927</v>
      </c>
      <c r="L201" s="6">
        <v>-30.395764203428083</v>
      </c>
      <c r="M201" s="6">
        <v>6372.6447412042517</v>
      </c>
      <c r="N201" s="6">
        <v>37474.859405686009</v>
      </c>
      <c r="O201" s="6">
        <v>44.026841157069299</v>
      </c>
      <c r="P201">
        <v>44.700570324310448</v>
      </c>
      <c r="Q201" s="6">
        <v>199</v>
      </c>
    </row>
    <row r="202" spans="1:17" x14ac:dyDescent="0.25">
      <c r="A202" s="6">
        <v>147.58000000000001</v>
      </c>
      <c r="B202" s="6">
        <v>-30.901011206128459</v>
      </c>
      <c r="C202" s="6">
        <v>46875</v>
      </c>
      <c r="D202" s="6">
        <v>3</v>
      </c>
      <c r="E202" s="6">
        <v>0.65</v>
      </c>
      <c r="F202" s="6">
        <v>19.899999999999999</v>
      </c>
      <c r="G202" s="6">
        <v>54.048620189015942</v>
      </c>
      <c r="H202" s="6">
        <v>21.760365642281478</v>
      </c>
      <c r="I202" s="6">
        <v>37.580000000000013</v>
      </c>
      <c r="J202" s="6">
        <v>5477.6381168991193</v>
      </c>
      <c r="K202" s="6">
        <v>-3256.4825959697964</v>
      </c>
      <c r="L202" s="6">
        <v>-30.731689948085645</v>
      </c>
      <c r="M202" s="6">
        <v>6372.5346791963648</v>
      </c>
      <c r="N202" s="6">
        <v>38109.726686577713</v>
      </c>
      <c r="O202" s="6">
        <v>35.786146256208404</v>
      </c>
      <c r="P202">
        <v>56.282902047734538</v>
      </c>
      <c r="Q202" s="6">
        <v>200</v>
      </c>
    </row>
    <row r="203" spans="1:17" x14ac:dyDescent="0.25">
      <c r="A203" s="6">
        <v>138.35300000000001</v>
      </c>
      <c r="B203" s="6">
        <v>-30.388999999999999</v>
      </c>
      <c r="C203" s="6">
        <v>3750</v>
      </c>
      <c r="D203" s="6">
        <v>1.2</v>
      </c>
      <c r="E203" s="6">
        <v>0.65</v>
      </c>
      <c r="F203" s="6">
        <v>19.899999999999999</v>
      </c>
      <c r="G203" s="6">
        <v>46.089820015575185</v>
      </c>
      <c r="H203" s="6">
        <v>21.254467993111874</v>
      </c>
      <c r="I203" s="6">
        <v>28.353000000000009</v>
      </c>
      <c r="J203" s="6">
        <v>5506.5712728692733</v>
      </c>
      <c r="K203" s="6">
        <v>-3207.6468981046205</v>
      </c>
      <c r="L203" s="6">
        <v>-30.221337000238748</v>
      </c>
      <c r="M203" s="6">
        <v>6372.7016096871603</v>
      </c>
      <c r="N203" s="6">
        <v>37546.926088037428</v>
      </c>
      <c r="O203" s="6">
        <v>43.030937576206512</v>
      </c>
      <c r="P203">
        <v>46.850027165908479</v>
      </c>
      <c r="Q203" s="6">
        <v>201</v>
      </c>
    </row>
    <row r="204" spans="1:17" x14ac:dyDescent="0.25">
      <c r="A204" s="6">
        <v>114.09</v>
      </c>
      <c r="B204" s="6">
        <v>-30.242999999999999</v>
      </c>
      <c r="C204" s="6">
        <v>3750</v>
      </c>
      <c r="D204" s="6">
        <v>3</v>
      </c>
      <c r="E204" s="6">
        <v>0.65</v>
      </c>
      <c r="F204" s="6">
        <v>19.899999999999999</v>
      </c>
      <c r="G204" s="6">
        <v>54.048620189015942</v>
      </c>
      <c r="H204" s="6">
        <v>15.240731328469431</v>
      </c>
      <c r="I204" s="6">
        <v>4.0900000000000034</v>
      </c>
      <c r="J204" s="6">
        <v>5514.7410749268684</v>
      </c>
      <c r="K204" s="6">
        <v>-3193.6749160660684</v>
      </c>
      <c r="L204" s="6">
        <v>-30.075819640929598</v>
      </c>
      <c r="M204" s="6">
        <v>6372.7489039656321</v>
      </c>
      <c r="N204" s="6">
        <v>36804.379702847211</v>
      </c>
      <c r="O204" s="6">
        <v>54.456665163970001</v>
      </c>
      <c r="P204">
        <v>8.0802448629946664</v>
      </c>
      <c r="Q204" s="6">
        <v>202</v>
      </c>
    </row>
    <row r="205" spans="1:17" x14ac:dyDescent="0.25">
      <c r="A205" s="6">
        <v>116.22</v>
      </c>
      <c r="B205" s="6">
        <v>-30.231999999999999</v>
      </c>
      <c r="C205" s="6">
        <v>6250</v>
      </c>
      <c r="D205" s="6">
        <v>1.2</v>
      </c>
      <c r="E205" s="6">
        <v>0.65</v>
      </c>
      <c r="F205" s="6">
        <v>19.899999999999999</v>
      </c>
      <c r="G205" s="6">
        <v>46.089820015575185</v>
      </c>
      <c r="H205" s="6">
        <v>16.215048724941777</v>
      </c>
      <c r="I205" s="6">
        <v>6.2199999999999989</v>
      </c>
      <c r="J205" s="6">
        <v>5515.355157905813</v>
      </c>
      <c r="K205" s="6">
        <v>-3192.6214025044355</v>
      </c>
      <c r="L205" s="6">
        <v>-30.06485617945172</v>
      </c>
      <c r="M205" s="6">
        <v>6372.752461657964</v>
      </c>
      <c r="N205" s="6">
        <v>36824.77715937348</v>
      </c>
      <c r="O205" s="6">
        <v>54.099008622089428</v>
      </c>
      <c r="P205">
        <v>12.213789922019389</v>
      </c>
      <c r="Q205" s="6">
        <v>203</v>
      </c>
    </row>
    <row r="206" spans="1:17" x14ac:dyDescent="0.25">
      <c r="A206" s="6">
        <v>153.80099999999999</v>
      </c>
      <c r="B206" s="6">
        <v>-30.128</v>
      </c>
      <c r="C206" s="6">
        <v>25000</v>
      </c>
      <c r="D206" s="6">
        <v>0.75</v>
      </c>
      <c r="E206" s="6">
        <v>0.65</v>
      </c>
      <c r="F206" s="6">
        <v>19.899999999999999</v>
      </c>
      <c r="G206" s="6">
        <v>42.007420362456692</v>
      </c>
      <c r="H206" s="6">
        <v>17.050242457491922</v>
      </c>
      <c r="I206" s="6">
        <v>43.800999999999988</v>
      </c>
      <c r="J206" s="6">
        <v>5521.1509827911777</v>
      </c>
      <c r="K206" s="6">
        <v>-3182.6551779410861</v>
      </c>
      <c r="L206" s="6">
        <v>-29.961202845635455</v>
      </c>
      <c r="M206" s="6">
        <v>6372.7860592092056</v>
      </c>
      <c r="N206" s="6">
        <v>38501.80496931629</v>
      </c>
      <c r="O206" s="6">
        <v>31.180507865066666</v>
      </c>
      <c r="P206">
        <v>62.372750344132605</v>
      </c>
      <c r="Q206" s="6">
        <v>204</v>
      </c>
    </row>
    <row r="207" spans="1:17" x14ac:dyDescent="0.25">
      <c r="A207" s="6">
        <v>148.852</v>
      </c>
      <c r="B207" s="6">
        <v>-30.077000000000002</v>
      </c>
      <c r="C207" s="6">
        <v>9375</v>
      </c>
      <c r="D207" s="6">
        <v>0.75</v>
      </c>
      <c r="E207" s="6">
        <v>0.65</v>
      </c>
      <c r="F207" s="6">
        <v>19.899999999999999</v>
      </c>
      <c r="G207" s="6">
        <v>42.007420362456692</v>
      </c>
      <c r="H207" s="6">
        <v>21.888702836710728</v>
      </c>
      <c r="I207" s="6">
        <v>38.852000000000004</v>
      </c>
      <c r="J207" s="6">
        <v>5523.9865196416094</v>
      </c>
      <c r="K207" s="6">
        <v>-3177.764112075648</v>
      </c>
      <c r="L207" s="6">
        <v>-29.910373644958295</v>
      </c>
      <c r="M207" s="6">
        <v>6372.8025091931222</v>
      </c>
      <c r="N207" s="6">
        <v>38153.043243481225</v>
      </c>
      <c r="O207" s="6">
        <v>35.265398444995419</v>
      </c>
      <c r="P207">
        <v>58.111595474794598</v>
      </c>
      <c r="Q207" s="6">
        <v>205</v>
      </c>
    </row>
    <row r="208" spans="1:17" x14ac:dyDescent="0.25">
      <c r="A208" s="6">
        <v>152.82090758243027</v>
      </c>
      <c r="B208" s="6">
        <v>-28.810177116236034</v>
      </c>
      <c r="C208" s="6">
        <v>46875</v>
      </c>
      <c r="D208" s="6">
        <v>1.2</v>
      </c>
      <c r="E208" s="6">
        <v>0.65</v>
      </c>
      <c r="F208" s="6">
        <v>19.899999999999999</v>
      </c>
      <c r="G208" s="6">
        <v>46.089820015575185</v>
      </c>
      <c r="H208" s="6">
        <v>16.853976774776427</v>
      </c>
      <c r="I208" s="6">
        <v>42.820907582430266</v>
      </c>
      <c r="J208" s="6">
        <v>5593.0102633785045</v>
      </c>
      <c r="K208" s="6">
        <v>-3055.4844068039656</v>
      </c>
      <c r="L208" s="6">
        <v>-28.647960559003252</v>
      </c>
      <c r="M208" s="6">
        <v>6373.2055330484573</v>
      </c>
      <c r="N208" s="6">
        <v>38372.991819678748</v>
      </c>
      <c r="O208" s="6">
        <v>32.667675480544801</v>
      </c>
      <c r="P208">
        <v>62.52403732783749</v>
      </c>
      <c r="Q208" s="6">
        <v>206</v>
      </c>
    </row>
    <row r="209" spans="1:17" x14ac:dyDescent="0.25">
      <c r="A209" s="6">
        <v>139.00700000000001</v>
      </c>
      <c r="B209" s="6">
        <v>-29.981000000000002</v>
      </c>
      <c r="C209" s="6">
        <v>25000</v>
      </c>
      <c r="D209" s="6">
        <v>1.2</v>
      </c>
      <c r="E209" s="6">
        <v>0.65</v>
      </c>
      <c r="F209" s="6">
        <v>19.899999999999999</v>
      </c>
      <c r="G209" s="6">
        <v>46.089820015575185</v>
      </c>
      <c r="H209" s="6">
        <v>21.302878934659827</v>
      </c>
      <c r="I209" s="6">
        <v>29.007000000000005</v>
      </c>
      <c r="J209" s="6">
        <v>5529.3121258362062</v>
      </c>
      <c r="K209" s="6">
        <v>-3168.5506642917771</v>
      </c>
      <c r="L209" s="6">
        <v>-29.814696574506335</v>
      </c>
      <c r="M209" s="6">
        <v>6372.8334276915766</v>
      </c>
      <c r="N209" s="6">
        <v>37558.486953682332</v>
      </c>
      <c r="O209" s="6">
        <v>42.874800455078159</v>
      </c>
      <c r="P209">
        <v>47.973368338505765</v>
      </c>
      <c r="Q209" s="6">
        <v>207</v>
      </c>
    </row>
    <row r="210" spans="1:17" x14ac:dyDescent="0.25">
      <c r="A210" s="6">
        <v>159.55099999999999</v>
      </c>
      <c r="B210" s="6">
        <v>-29.977</v>
      </c>
      <c r="C210" s="6">
        <v>37500</v>
      </c>
      <c r="D210" s="6">
        <v>1.2</v>
      </c>
      <c r="E210" s="6">
        <v>0.65</v>
      </c>
      <c r="F210" s="6">
        <v>19.899999999999999</v>
      </c>
      <c r="G210" s="6">
        <v>46.089820015575185</v>
      </c>
      <c r="H210" s="6">
        <v>19.581835046741219</v>
      </c>
      <c r="I210" s="6">
        <v>49.550999999999988</v>
      </c>
      <c r="J210" s="6">
        <v>5529.5336893398553</v>
      </c>
      <c r="K210" s="6">
        <v>-3168.1665800109399</v>
      </c>
      <c r="L210" s="6">
        <v>-29.810710070251989</v>
      </c>
      <c r="M210" s="6">
        <v>6372.8347146495689</v>
      </c>
      <c r="N210" s="6">
        <v>38934.668196999999</v>
      </c>
      <c r="O210" s="6">
        <v>26.394050958734734</v>
      </c>
      <c r="P210">
        <v>66.927217417055374</v>
      </c>
      <c r="Q210" s="6">
        <v>208</v>
      </c>
    </row>
    <row r="211" spans="1:17" x14ac:dyDescent="0.25">
      <c r="A211" s="6">
        <v>118.96899999999999</v>
      </c>
      <c r="B211" s="6">
        <v>-29.927</v>
      </c>
      <c r="C211" s="6">
        <v>3750</v>
      </c>
      <c r="D211" s="6">
        <v>3</v>
      </c>
      <c r="E211" s="6">
        <v>0.65</v>
      </c>
      <c r="F211" s="6">
        <v>19.899999999999999</v>
      </c>
      <c r="G211" s="6">
        <v>54.048620189015942</v>
      </c>
      <c r="H211" s="6">
        <v>22.242533979537733</v>
      </c>
      <c r="I211" s="6">
        <v>8.9689999999999941</v>
      </c>
      <c r="J211" s="6">
        <v>5532.3009589495268</v>
      </c>
      <c r="K211" s="6">
        <v>-3163.364241767888</v>
      </c>
      <c r="L211" s="6">
        <v>-29.760879039140505</v>
      </c>
      <c r="M211" s="6">
        <v>6372.8507927370765</v>
      </c>
      <c r="N211" s="6">
        <v>36845.662390619611</v>
      </c>
      <c r="O211" s="6">
        <v>53.738214581728762</v>
      </c>
      <c r="P211">
        <v>17.555190036434436</v>
      </c>
      <c r="Q211" s="6">
        <v>209</v>
      </c>
    </row>
    <row r="212" spans="1:17" x14ac:dyDescent="0.25">
      <c r="A212" s="6">
        <v>150</v>
      </c>
      <c r="B212" s="6">
        <v>-30.692787544332969</v>
      </c>
      <c r="C212" s="6">
        <v>46875</v>
      </c>
      <c r="D212" s="6">
        <v>1.2</v>
      </c>
      <c r="E212" s="6">
        <v>0.65</v>
      </c>
      <c r="F212" s="6">
        <v>19.899999999999999</v>
      </c>
      <c r="G212" s="6">
        <v>46.089820015575185</v>
      </c>
      <c r="H212" s="6">
        <v>19.303059204957407</v>
      </c>
      <c r="I212" s="6">
        <v>40</v>
      </c>
      <c r="J212" s="6">
        <v>5489.4575109328407</v>
      </c>
      <c r="K212" s="6">
        <v>-3236.6529386916618</v>
      </c>
      <c r="L212" s="6">
        <v>-30.524134199335197</v>
      </c>
      <c r="M212" s="6">
        <v>6372.6027657369596</v>
      </c>
      <c r="N212" s="6">
        <v>38259.771925782959</v>
      </c>
      <c r="O212" s="6">
        <v>33.987988207426838</v>
      </c>
      <c r="P212">
        <v>58.687333944307525</v>
      </c>
      <c r="Q212" s="6">
        <v>210</v>
      </c>
    </row>
    <row r="213" spans="1:17" x14ac:dyDescent="0.25">
      <c r="A213" s="6">
        <v>152.06965875995303</v>
      </c>
      <c r="B213" s="6">
        <v>-29.562254000446693</v>
      </c>
      <c r="C213" s="6">
        <v>46875</v>
      </c>
      <c r="D213" s="6">
        <v>1.2</v>
      </c>
      <c r="E213" s="6">
        <v>0.65</v>
      </c>
      <c r="F213" s="6">
        <v>19.899999999999999</v>
      </c>
      <c r="G213" s="6">
        <v>46.089820015575185</v>
      </c>
      <c r="H213" s="6">
        <v>18.724406400355385</v>
      </c>
      <c r="I213" s="6">
        <v>42.069658759953029</v>
      </c>
      <c r="J213" s="6">
        <v>5552.3603798117083</v>
      </c>
      <c r="K213" s="6">
        <v>-3128.2598959566703</v>
      </c>
      <c r="L213" s="6">
        <v>-29.397380853531917</v>
      </c>
      <c r="M213" s="6">
        <v>6372.9675790759875</v>
      </c>
      <c r="N213" s="6">
        <v>38351.721790585536</v>
      </c>
      <c r="O213" s="6">
        <v>32.912365486924543</v>
      </c>
      <c r="P213">
        <v>61.338814331794275</v>
      </c>
      <c r="Q213" s="6">
        <v>211</v>
      </c>
    </row>
    <row r="214" spans="1:17" x14ac:dyDescent="0.25">
      <c r="A214" s="6">
        <v>120.765</v>
      </c>
      <c r="B214" s="6">
        <v>-29.731999999999999</v>
      </c>
      <c r="C214" s="6">
        <v>37500</v>
      </c>
      <c r="D214" s="6">
        <v>3</v>
      </c>
      <c r="E214" s="6">
        <v>0.65</v>
      </c>
      <c r="F214" s="6">
        <v>19.899999999999999</v>
      </c>
      <c r="G214" s="6">
        <v>54.048620189015942</v>
      </c>
      <c r="H214" s="6">
        <v>16.757801533853133</v>
      </c>
      <c r="I214" s="6">
        <v>10.765000000000001</v>
      </c>
      <c r="J214" s="6">
        <v>5543.0530379441361</v>
      </c>
      <c r="K214" s="6">
        <v>-3144.6124480117915</v>
      </c>
      <c r="L214" s="6">
        <v>-29.56654282362744</v>
      </c>
      <c r="M214" s="6">
        <v>6372.913339254852</v>
      </c>
      <c r="N214" s="6">
        <v>36867.584100380023</v>
      </c>
      <c r="O214" s="6">
        <v>53.362192182877735</v>
      </c>
      <c r="P214">
        <v>20.975046601582225</v>
      </c>
      <c r="Q214" s="6">
        <v>212</v>
      </c>
    </row>
    <row r="215" spans="1:17" x14ac:dyDescent="0.25">
      <c r="A215" s="6">
        <v>145.61500000000001</v>
      </c>
      <c r="B215" s="6">
        <v>-29.709</v>
      </c>
      <c r="C215" s="6">
        <v>9375</v>
      </c>
      <c r="D215" s="6">
        <v>3</v>
      </c>
      <c r="E215" s="6">
        <v>0.65</v>
      </c>
      <c r="F215" s="6">
        <v>19.899999999999999</v>
      </c>
      <c r="G215" s="6">
        <v>54.048620189015942</v>
      </c>
      <c r="H215" s="6">
        <v>23.355746043204228</v>
      </c>
      <c r="I215" s="6">
        <v>35.615000000000009</v>
      </c>
      <c r="J215" s="6">
        <v>5544.3170016582935</v>
      </c>
      <c r="K215" s="6">
        <v>-3142.398324830207</v>
      </c>
      <c r="L215" s="6">
        <v>-29.543621619591605</v>
      </c>
      <c r="M215" s="6">
        <v>6372.9206998653999</v>
      </c>
      <c r="N215" s="6">
        <v>37925.463053628453</v>
      </c>
      <c r="O215" s="6">
        <v>38.069347213485067</v>
      </c>
      <c r="P215">
        <v>55.322299481802233</v>
      </c>
      <c r="Q215" s="6">
        <v>213</v>
      </c>
    </row>
    <row r="216" spans="1:17" x14ac:dyDescent="0.25">
      <c r="A216" s="6">
        <v>139.61500000000001</v>
      </c>
      <c r="B216" s="6">
        <v>-29.709</v>
      </c>
      <c r="C216" s="6">
        <v>12500</v>
      </c>
      <c r="D216" s="6">
        <v>1.2</v>
      </c>
      <c r="E216" s="6">
        <v>0.65</v>
      </c>
      <c r="F216" s="6">
        <v>19.899999999999999</v>
      </c>
      <c r="G216" s="6">
        <v>46.089820015575185</v>
      </c>
      <c r="H216" s="6">
        <v>21.27823684826042</v>
      </c>
      <c r="I216" s="6">
        <v>29.615000000000009</v>
      </c>
      <c r="J216" s="6">
        <v>5544.3170016582935</v>
      </c>
      <c r="K216" s="6">
        <v>-3142.398324830207</v>
      </c>
      <c r="L216" s="6">
        <v>-29.543621619591605</v>
      </c>
      <c r="M216" s="6">
        <v>6372.9206998653999</v>
      </c>
      <c r="N216" s="6">
        <v>37576.099750244168</v>
      </c>
      <c r="O216" s="6">
        <v>42.636004839355259</v>
      </c>
      <c r="P216">
        <v>48.915685770921193</v>
      </c>
      <c r="Q216" s="6">
        <v>214</v>
      </c>
    </row>
    <row r="217" spans="1:17" x14ac:dyDescent="0.25">
      <c r="A217" s="6">
        <v>149.97499999999999</v>
      </c>
      <c r="B217" s="6">
        <v>-29.594999999999999</v>
      </c>
      <c r="C217" s="6">
        <v>3750</v>
      </c>
      <c r="D217" s="6">
        <v>0.75</v>
      </c>
      <c r="E217" s="6">
        <v>0.65</v>
      </c>
      <c r="F217" s="6">
        <v>19.899999999999999</v>
      </c>
      <c r="G217" s="6">
        <v>42.007420362456692</v>
      </c>
      <c r="H217" s="6">
        <v>14.181433110679954</v>
      </c>
      <c r="I217" s="6">
        <v>39.974999999999994</v>
      </c>
      <c r="J217" s="6">
        <v>5550.5686747818136</v>
      </c>
      <c r="K217" s="6">
        <v>-3131.4166084035528</v>
      </c>
      <c r="L217" s="6">
        <v>-29.430013738002501</v>
      </c>
      <c r="M217" s="6">
        <v>6372.9571306305479</v>
      </c>
      <c r="N217" s="6">
        <v>38206.487492342254</v>
      </c>
      <c r="O217" s="6">
        <v>34.626043161250294</v>
      </c>
      <c r="P217">
        <v>59.498155482431876</v>
      </c>
      <c r="Q217" s="6">
        <v>215</v>
      </c>
    </row>
    <row r="218" spans="1:17" x14ac:dyDescent="0.25">
      <c r="A218" s="6">
        <v>152.17500000000001</v>
      </c>
      <c r="B218" s="6">
        <v>-29.396999999999998</v>
      </c>
      <c r="C218" s="6">
        <v>9375</v>
      </c>
      <c r="D218" s="6">
        <v>0.75</v>
      </c>
      <c r="E218" s="6">
        <v>0.65</v>
      </c>
      <c r="F218" s="6">
        <v>19.899999999999999</v>
      </c>
      <c r="G218" s="6">
        <v>42.007420362456692</v>
      </c>
      <c r="H218" s="6">
        <v>15.767201884170994</v>
      </c>
      <c r="I218" s="6">
        <v>42.175000000000011</v>
      </c>
      <c r="J218" s="6">
        <v>5561.3746145085197</v>
      </c>
      <c r="K218" s="6">
        <v>-3112.3140634358601</v>
      </c>
      <c r="L218" s="6">
        <v>-29.232700959429138</v>
      </c>
      <c r="M218" s="6">
        <v>6373.0201970777107</v>
      </c>
      <c r="N218" s="6">
        <v>38351.9135177157</v>
      </c>
      <c r="O218" s="6">
        <v>32.910776443222332</v>
      </c>
      <c r="P218">
        <v>61.550456355750697</v>
      </c>
      <c r="Q218" s="6">
        <v>216</v>
      </c>
    </row>
    <row r="219" spans="1:17" x14ac:dyDescent="0.25">
      <c r="A219" s="6">
        <v>117.62</v>
      </c>
      <c r="B219" s="6">
        <v>-29.338999999999999</v>
      </c>
      <c r="C219" s="6">
        <v>50000</v>
      </c>
      <c r="D219" s="6">
        <v>0.75</v>
      </c>
      <c r="E219" s="6">
        <v>0.65</v>
      </c>
      <c r="F219" s="6">
        <v>19.899999999999999</v>
      </c>
      <c r="G219" s="6">
        <v>42.007420362456692</v>
      </c>
      <c r="H219" s="6">
        <v>22.034914684521326</v>
      </c>
      <c r="I219" s="6">
        <v>7.6200000000000045</v>
      </c>
      <c r="J219" s="6">
        <v>5564.5274227380223</v>
      </c>
      <c r="K219" s="6">
        <v>-3106.7114161057361</v>
      </c>
      <c r="L219" s="6">
        <v>-29.174903746664857</v>
      </c>
      <c r="M219" s="6">
        <v>6373.0386207338461</v>
      </c>
      <c r="N219" s="6">
        <v>36787.593967658569</v>
      </c>
      <c r="O219" s="6">
        <v>54.759971245062978</v>
      </c>
      <c r="P219">
        <v>15.271876961550518</v>
      </c>
      <c r="Q219" s="6">
        <v>217</v>
      </c>
    </row>
    <row r="220" spans="1:17" x14ac:dyDescent="0.25">
      <c r="A220" s="6">
        <v>147.76499999999999</v>
      </c>
      <c r="B220" s="6">
        <v>-29.257000000000001</v>
      </c>
      <c r="C220" s="6">
        <v>12500</v>
      </c>
      <c r="D220" s="6">
        <v>0.75</v>
      </c>
      <c r="E220" s="6">
        <v>0.65</v>
      </c>
      <c r="F220" s="6">
        <v>19.899999999999999</v>
      </c>
      <c r="G220" s="6">
        <v>42.007420362456692</v>
      </c>
      <c r="H220" s="6">
        <v>14.993003381839021</v>
      </c>
      <c r="I220" s="6">
        <v>37.764999999999986</v>
      </c>
      <c r="J220" s="6">
        <v>5568.9751137729554</v>
      </c>
      <c r="K220" s="6">
        <v>-3098.7850756300795</v>
      </c>
      <c r="L220" s="6">
        <v>-29.093191587334893</v>
      </c>
      <c r="M220" s="6">
        <v>6373.0646287928248</v>
      </c>
      <c r="N220" s="6">
        <v>38041.827575239273</v>
      </c>
      <c r="O220" s="6">
        <v>36.623350563219553</v>
      </c>
      <c r="P220">
        <v>57.753832800631791</v>
      </c>
      <c r="Q220" s="6">
        <v>218</v>
      </c>
    </row>
    <row r="221" spans="1:17" x14ac:dyDescent="0.25">
      <c r="A221" s="6">
        <v>138.13499999999999</v>
      </c>
      <c r="B221" s="6">
        <v>-29.178000000000001</v>
      </c>
      <c r="C221" s="6">
        <v>9375</v>
      </c>
      <c r="D221" s="6">
        <v>3</v>
      </c>
      <c r="E221" s="6">
        <v>0.65</v>
      </c>
      <c r="F221" s="6">
        <v>19.899999999999999</v>
      </c>
      <c r="G221" s="6">
        <v>54.048620189015942</v>
      </c>
      <c r="H221" s="6">
        <v>18.582113286699133</v>
      </c>
      <c r="I221" s="6">
        <v>28.134999999999991</v>
      </c>
      <c r="J221" s="6">
        <v>5573.2492996967267</v>
      </c>
      <c r="K221" s="6">
        <v>-3091.142802467828</v>
      </c>
      <c r="L221" s="6">
        <v>-29.014470159915806</v>
      </c>
      <c r="M221" s="6">
        <v>6373.0896417529475</v>
      </c>
      <c r="N221" s="6">
        <v>37469.748630867914</v>
      </c>
      <c r="O221" s="6">
        <v>44.105451711846477</v>
      </c>
      <c r="P221">
        <v>47.644216357623847</v>
      </c>
      <c r="Q221" s="6">
        <v>219</v>
      </c>
    </row>
    <row r="222" spans="1:17" x14ac:dyDescent="0.25">
      <c r="A222" s="6">
        <v>113.309</v>
      </c>
      <c r="B222" s="6">
        <v>-29.158000000000001</v>
      </c>
      <c r="C222" s="6">
        <v>3750</v>
      </c>
      <c r="D222" s="6">
        <v>0.75</v>
      </c>
      <c r="E222" s="6">
        <v>0.65</v>
      </c>
      <c r="F222" s="6">
        <v>19.899999999999999</v>
      </c>
      <c r="G222" s="6">
        <v>42.007420362456692</v>
      </c>
      <c r="H222" s="6">
        <v>20.12155841192677</v>
      </c>
      <c r="I222" s="6">
        <v>3.3089999999999975</v>
      </c>
      <c r="J222" s="6">
        <v>5574.3296922546442</v>
      </c>
      <c r="K222" s="6">
        <v>-3089.2071298274659</v>
      </c>
      <c r="L222" s="6">
        <v>-28.994540880923932</v>
      </c>
      <c r="M222" s="6">
        <v>6373.095967340254</v>
      </c>
      <c r="N222" s="6">
        <v>36730.65672703358</v>
      </c>
      <c r="O222" s="6">
        <v>55.786506025194932</v>
      </c>
      <c r="P222">
        <v>6.7675107562280576</v>
      </c>
      <c r="Q222" s="6">
        <v>220</v>
      </c>
    </row>
    <row r="223" spans="1:17" x14ac:dyDescent="0.25">
      <c r="A223" s="6">
        <v>139.673</v>
      </c>
      <c r="B223" s="6">
        <v>-29.140999999999998</v>
      </c>
      <c r="C223" s="6">
        <v>3750</v>
      </c>
      <c r="D223" s="6">
        <v>1.2</v>
      </c>
      <c r="E223" s="6">
        <v>0.65</v>
      </c>
      <c r="F223" s="6">
        <v>19.899999999999999</v>
      </c>
      <c r="G223" s="6">
        <v>46.089820015575185</v>
      </c>
      <c r="H223" s="6">
        <v>18.89193793949141</v>
      </c>
      <c r="I223" s="6">
        <v>29.673000000000002</v>
      </c>
      <c r="J223" s="6">
        <v>5575.247492094667</v>
      </c>
      <c r="K223" s="6">
        <v>-3087.5615161973274</v>
      </c>
      <c r="L223" s="6">
        <v>-28.977601056089281</v>
      </c>
      <c r="M223" s="6">
        <v>6373.1013419222054</v>
      </c>
      <c r="N223" s="6">
        <v>37549.079813558601</v>
      </c>
      <c r="O223" s="6">
        <v>43.007720100351193</v>
      </c>
      <c r="P223">
        <v>49.480540321102829</v>
      </c>
      <c r="Q223" s="6">
        <v>221</v>
      </c>
    </row>
    <row r="224" spans="1:17" x14ac:dyDescent="0.25">
      <c r="A224" s="6">
        <v>114.863</v>
      </c>
      <c r="B224" s="6">
        <v>-29.111999999999998</v>
      </c>
      <c r="C224" s="6">
        <v>50000</v>
      </c>
      <c r="D224" s="6">
        <v>1.2</v>
      </c>
      <c r="E224" s="6">
        <v>0.65</v>
      </c>
      <c r="F224" s="6">
        <v>19.899999999999999</v>
      </c>
      <c r="G224" s="6">
        <v>46.089820015575185</v>
      </c>
      <c r="H224" s="6">
        <v>22.822204873845461</v>
      </c>
      <c r="I224" s="6">
        <v>4.8629999999999995</v>
      </c>
      <c r="J224" s="6">
        <v>5576.8120182441207</v>
      </c>
      <c r="K224" s="6">
        <v>-3084.753674338855</v>
      </c>
      <c r="L224" s="6">
        <v>-28.948703839923564</v>
      </c>
      <c r="M224" s="6">
        <v>6373.1105057247469</v>
      </c>
      <c r="N224" s="6">
        <v>36740.184757144583</v>
      </c>
      <c r="O224" s="6">
        <v>55.613275747689535</v>
      </c>
      <c r="P224">
        <v>9.9192801298060296</v>
      </c>
      <c r="Q224" s="6">
        <v>222</v>
      </c>
    </row>
    <row r="225" spans="1:17" x14ac:dyDescent="0.25">
      <c r="A225" s="6">
        <v>116.922</v>
      </c>
      <c r="B225" s="6">
        <v>-29.059000000000001</v>
      </c>
      <c r="C225" s="6">
        <v>3906.25</v>
      </c>
      <c r="D225" s="6">
        <v>0.75</v>
      </c>
      <c r="E225" s="6">
        <v>0.65</v>
      </c>
      <c r="F225" s="6">
        <v>19.899999999999999</v>
      </c>
      <c r="G225" s="6">
        <v>42.007420362456692</v>
      </c>
      <c r="H225" s="6">
        <v>22.043722946770359</v>
      </c>
      <c r="I225" s="6">
        <v>6.921999999999997</v>
      </c>
      <c r="J225" s="6">
        <v>5579.6676343088511</v>
      </c>
      <c r="K225" s="6">
        <v>-3079.6200880577644</v>
      </c>
      <c r="L225" s="6">
        <v>-28.895892116233835</v>
      </c>
      <c r="M225" s="6">
        <v>6373.1272383440328</v>
      </c>
      <c r="N225" s="6">
        <v>36760.539445330658</v>
      </c>
      <c r="O225" s="6">
        <v>55.245586759808646</v>
      </c>
      <c r="P225">
        <v>14.033513454556054</v>
      </c>
      <c r="Q225" s="6">
        <v>223</v>
      </c>
    </row>
    <row r="226" spans="1:17" x14ac:dyDescent="0.25">
      <c r="A226" s="6">
        <v>155.27199999999999</v>
      </c>
      <c r="B226" s="6">
        <v>-29.048999999999999</v>
      </c>
      <c r="C226" s="6">
        <v>37500</v>
      </c>
      <c r="D226" s="6">
        <v>3</v>
      </c>
      <c r="E226" s="6">
        <v>0.65</v>
      </c>
      <c r="F226" s="6">
        <v>19.899999999999999</v>
      </c>
      <c r="G226" s="6">
        <v>54.048620189015942</v>
      </c>
      <c r="H226" s="6">
        <v>22.695178874607233</v>
      </c>
      <c r="I226" s="6">
        <v>45.271999999999991</v>
      </c>
      <c r="J226" s="6">
        <v>5580.2058946848983</v>
      </c>
      <c r="K226" s="6">
        <v>-3078.6511953178006</v>
      </c>
      <c r="L226" s="6">
        <v>-28.885927702355897</v>
      </c>
      <c r="M226" s="6">
        <v>6373.1303932610545</v>
      </c>
      <c r="N226" s="6">
        <v>38565.16843595136</v>
      </c>
      <c r="O226" s="6">
        <v>30.465925639233511</v>
      </c>
      <c r="P226">
        <v>64.313887716804999</v>
      </c>
      <c r="Q226" s="6">
        <v>224</v>
      </c>
    </row>
    <row r="227" spans="1:17" x14ac:dyDescent="0.25">
      <c r="A227" s="6">
        <v>114.5</v>
      </c>
      <c r="B227" s="6">
        <v>-28.9</v>
      </c>
      <c r="C227" s="6">
        <v>6250</v>
      </c>
      <c r="D227" s="6">
        <v>1.2</v>
      </c>
      <c r="E227" s="6">
        <v>0.65</v>
      </c>
      <c r="F227" s="6">
        <v>19.899999999999999</v>
      </c>
      <c r="G227" s="6">
        <v>46.089820015575185</v>
      </c>
      <c r="H227" s="6">
        <v>20.136962115608149</v>
      </c>
      <c r="I227" s="6">
        <v>4.5</v>
      </c>
      <c r="J227" s="6">
        <v>5588.2058385389619</v>
      </c>
      <c r="K227" s="6">
        <v>-3064.2037543211281</v>
      </c>
      <c r="L227" s="6">
        <v>-28.737460274308535</v>
      </c>
      <c r="M227" s="6">
        <v>6373.1773191930442</v>
      </c>
      <c r="N227" s="6">
        <v>36723.847725369233</v>
      </c>
      <c r="O227" s="6">
        <v>55.912904428292073</v>
      </c>
      <c r="P227">
        <v>9.2493269915729162</v>
      </c>
      <c r="Q227" s="6">
        <v>225</v>
      </c>
    </row>
    <row r="228" spans="1:17" x14ac:dyDescent="0.25">
      <c r="A228" s="6">
        <v>114.863</v>
      </c>
      <c r="B228" s="6">
        <v>-28.888999999999999</v>
      </c>
      <c r="C228" s="6">
        <v>9375</v>
      </c>
      <c r="D228" s="6">
        <v>0.75</v>
      </c>
      <c r="E228" s="6">
        <v>0.65</v>
      </c>
      <c r="F228" s="6">
        <v>19.899999999999999</v>
      </c>
      <c r="G228" s="6">
        <v>42.007420362456692</v>
      </c>
      <c r="H228" s="6">
        <v>22.923908609208894</v>
      </c>
      <c r="I228" s="6">
        <v>4.8629999999999995</v>
      </c>
      <c r="J228" s="6">
        <v>5588.794941758084</v>
      </c>
      <c r="K228" s="6">
        <v>-3063.1363535192399</v>
      </c>
      <c r="L228" s="6">
        <v>-28.726499765226183</v>
      </c>
      <c r="M228" s="6">
        <v>6373.1807773883129</v>
      </c>
      <c r="N228" s="6">
        <v>36726.491935789432</v>
      </c>
      <c r="O228" s="6">
        <v>55.864567222939435</v>
      </c>
      <c r="P228">
        <v>9.9877698928923291</v>
      </c>
      <c r="Q228" s="6">
        <v>226</v>
      </c>
    </row>
    <row r="229" spans="1:17" x14ac:dyDescent="0.25">
      <c r="A229" s="6">
        <v>114.863</v>
      </c>
      <c r="B229" s="6">
        <v>-28.888999999999999</v>
      </c>
      <c r="C229" s="6">
        <v>9375</v>
      </c>
      <c r="D229" s="6">
        <v>1.2</v>
      </c>
      <c r="E229" s="6">
        <v>0.65</v>
      </c>
      <c r="F229" s="6">
        <v>19.899999999999999</v>
      </c>
      <c r="G229" s="6">
        <v>46.089820015575185</v>
      </c>
      <c r="H229" s="6">
        <v>23.551504648794868</v>
      </c>
      <c r="I229" s="6">
        <v>4.8629999999999995</v>
      </c>
      <c r="J229" s="6">
        <v>5588.794941758084</v>
      </c>
      <c r="K229" s="6">
        <v>-3063.1363535192399</v>
      </c>
      <c r="L229" s="6">
        <v>-28.726499765226183</v>
      </c>
      <c r="M229" s="6">
        <v>6373.1807773883129</v>
      </c>
      <c r="N229" s="6">
        <v>36726.491935789432</v>
      </c>
      <c r="O229" s="6">
        <v>55.864567222939435</v>
      </c>
      <c r="P229">
        <v>9.9877698928923291</v>
      </c>
      <c r="Q229" s="6">
        <v>227</v>
      </c>
    </row>
    <row r="230" spans="1:17" x14ac:dyDescent="0.25">
      <c r="A230" s="6">
        <v>149.05600000000001</v>
      </c>
      <c r="B230" s="6">
        <v>-28.856000000000002</v>
      </c>
      <c r="C230" s="6">
        <v>25000</v>
      </c>
      <c r="D230" s="6">
        <v>1.2</v>
      </c>
      <c r="E230" s="6">
        <v>0.65</v>
      </c>
      <c r="F230" s="6">
        <v>19.899999999999999</v>
      </c>
      <c r="G230" s="6">
        <v>46.089820015575185</v>
      </c>
      <c r="H230" s="6">
        <v>19.754331287669821</v>
      </c>
      <c r="I230" s="6">
        <v>39.056000000000012</v>
      </c>
      <c r="J230" s="6">
        <v>5590.561015937813</v>
      </c>
      <c r="K230" s="6">
        <v>-3059.9334832533841</v>
      </c>
      <c r="L230" s="6">
        <v>-28.69361838093176</v>
      </c>
      <c r="M230" s="6">
        <v>6373.1911468948447</v>
      </c>
      <c r="N230" s="6">
        <v>38109.616472754969</v>
      </c>
      <c r="O230" s="6">
        <v>35.79611557023437</v>
      </c>
      <c r="P230">
        <v>59.256493217924806</v>
      </c>
      <c r="Q230" s="6">
        <v>228</v>
      </c>
    </row>
    <row r="231" spans="1:17" x14ac:dyDescent="0.25">
      <c r="A231" s="6">
        <v>147.44900000000001</v>
      </c>
      <c r="B231" s="6">
        <v>-28.826000000000001</v>
      </c>
      <c r="C231" s="6">
        <v>62500</v>
      </c>
      <c r="D231" s="6">
        <v>3</v>
      </c>
      <c r="E231" s="6">
        <v>0.65</v>
      </c>
      <c r="F231" s="6">
        <v>19.899999999999999</v>
      </c>
      <c r="G231" s="6">
        <v>54.048620189015942</v>
      </c>
      <c r="H231" s="6">
        <v>14.106810890994035</v>
      </c>
      <c r="I231" s="6">
        <v>37.449000000000012</v>
      </c>
      <c r="J231" s="6">
        <v>5592.1649293922437</v>
      </c>
      <c r="K231" s="6">
        <v>-3057.0209143777211</v>
      </c>
      <c r="L231" s="6">
        <v>-28.663726399363178</v>
      </c>
      <c r="M231" s="6">
        <v>6373.2005670987128</v>
      </c>
      <c r="N231" s="6">
        <v>38000.648656538877</v>
      </c>
      <c r="O231" s="6">
        <v>37.133881878932833</v>
      </c>
      <c r="P231">
        <v>57.809125440456668</v>
      </c>
      <c r="Q231" s="6">
        <v>229</v>
      </c>
    </row>
    <row r="232" spans="1:17" x14ac:dyDescent="0.25">
      <c r="A232" s="6">
        <v>121.101</v>
      </c>
      <c r="B232" s="6">
        <v>-28.821000000000002</v>
      </c>
      <c r="C232" s="6">
        <v>25000</v>
      </c>
      <c r="D232" s="6">
        <v>3</v>
      </c>
      <c r="E232" s="6">
        <v>0.65</v>
      </c>
      <c r="F232" s="6">
        <v>19.899999999999999</v>
      </c>
      <c r="G232" s="6">
        <v>54.048620189015942</v>
      </c>
      <c r="H232" s="6">
        <v>15.951348299655608</v>
      </c>
      <c r="I232" s="6">
        <v>11.100999999999999</v>
      </c>
      <c r="J232" s="6">
        <v>5592.4320993326583</v>
      </c>
      <c r="K232" s="6">
        <v>-3056.5354058612697</v>
      </c>
      <c r="L232" s="6">
        <v>-28.658744419645934</v>
      </c>
      <c r="M232" s="6">
        <v>6373.2021365189566</v>
      </c>
      <c r="N232" s="6">
        <v>36819.236754730213</v>
      </c>
      <c r="O232" s="6">
        <v>54.205586303748021</v>
      </c>
      <c r="P232">
        <v>22.146921808028363</v>
      </c>
      <c r="Q232" s="6">
        <v>230</v>
      </c>
    </row>
    <row r="233" spans="1:17" x14ac:dyDescent="0.25">
      <c r="A233" s="6">
        <v>143.70500000000001</v>
      </c>
      <c r="B233" s="6">
        <v>-28.82</v>
      </c>
      <c r="C233" s="6">
        <v>12500</v>
      </c>
      <c r="D233" s="6">
        <v>0.75</v>
      </c>
      <c r="E233" s="6">
        <v>0.65</v>
      </c>
      <c r="F233" s="6">
        <v>19.899999999999999</v>
      </c>
      <c r="G233" s="6">
        <v>42.007420362456692</v>
      </c>
      <c r="H233" s="6">
        <v>17.386662090094482</v>
      </c>
      <c r="I233" s="6">
        <v>33.705000000000013</v>
      </c>
      <c r="J233" s="6">
        <v>5592.4855282126828</v>
      </c>
      <c r="K233" s="6">
        <v>-3056.4383014034815</v>
      </c>
      <c r="L233" s="6">
        <v>-28.65774802429241</v>
      </c>
      <c r="M233" s="6">
        <v>6373.2024503819503</v>
      </c>
      <c r="N233" s="6">
        <v>37763.762862659089</v>
      </c>
      <c r="O233" s="6">
        <v>40.143084467904821</v>
      </c>
      <c r="P233">
        <v>54.14507008115131</v>
      </c>
      <c r="Q233" s="6">
        <v>231</v>
      </c>
    </row>
    <row r="234" spans="1:17" x14ac:dyDescent="0.25">
      <c r="A234" s="6">
        <v>121.003</v>
      </c>
      <c r="B234" s="6">
        <v>-28.812000000000001</v>
      </c>
      <c r="C234" s="6">
        <v>25000</v>
      </c>
      <c r="D234" s="6">
        <v>1.2</v>
      </c>
      <c r="E234" s="6">
        <v>0.65</v>
      </c>
      <c r="F234" s="6">
        <v>19.899999999999999</v>
      </c>
      <c r="G234" s="6">
        <v>46.089820015575185</v>
      </c>
      <c r="H234" s="6">
        <v>20.042999408019902</v>
      </c>
      <c r="I234" s="6">
        <v>11.003</v>
      </c>
      <c r="J234" s="6">
        <v>5592.9128979535571</v>
      </c>
      <c r="K234" s="6">
        <v>-3055.6614326921763</v>
      </c>
      <c r="L234" s="6">
        <v>-28.649776868542595</v>
      </c>
      <c r="M234" s="6">
        <v>6373.2049610331587</v>
      </c>
      <c r="N234" s="6">
        <v>36816.596797230668</v>
      </c>
      <c r="O234" s="6">
        <v>54.251890973646532</v>
      </c>
      <c r="P234">
        <v>21.971314102003699</v>
      </c>
      <c r="Q234" s="6">
        <v>232</v>
      </c>
    </row>
    <row r="235" spans="1:17" x14ac:dyDescent="0.25">
      <c r="A235" s="6">
        <v>140.61500000000001</v>
      </c>
      <c r="B235" s="6">
        <v>-28.709</v>
      </c>
      <c r="C235" s="6">
        <v>9375</v>
      </c>
      <c r="D235" s="6">
        <v>0.75</v>
      </c>
      <c r="E235" s="6">
        <v>0.65</v>
      </c>
      <c r="F235" s="6">
        <v>19.899999999999999</v>
      </c>
      <c r="G235" s="6">
        <v>42.007420362456692</v>
      </c>
      <c r="H235" s="6">
        <v>15.842366393039436</v>
      </c>
      <c r="I235" s="6">
        <v>30.615000000000009</v>
      </c>
      <c r="J235" s="6">
        <v>5598.4055462208262</v>
      </c>
      <c r="K235" s="6">
        <v>-3045.6540064323081</v>
      </c>
      <c r="L235" s="6">
        <v>-28.547149361304974</v>
      </c>
      <c r="M235" s="6">
        <v>6373.2372454548777</v>
      </c>
      <c r="N235" s="6">
        <v>37578.399483673493</v>
      </c>
      <c r="O235" s="6">
        <v>42.609653896047277</v>
      </c>
      <c r="P235">
        <v>50.931639481639323</v>
      </c>
      <c r="Q235" s="6">
        <v>233</v>
      </c>
    </row>
    <row r="236" spans="1:17" x14ac:dyDescent="0.25">
      <c r="A236" s="6">
        <v>139.61500000000001</v>
      </c>
      <c r="B236" s="6">
        <v>-28.709</v>
      </c>
      <c r="C236" s="6">
        <v>3750</v>
      </c>
      <c r="D236" s="6">
        <v>1.2</v>
      </c>
      <c r="E236" s="6">
        <v>0.65</v>
      </c>
      <c r="F236" s="6">
        <v>19.899999999999999</v>
      </c>
      <c r="G236" s="6">
        <v>46.089820015575185</v>
      </c>
      <c r="H236" s="6">
        <v>21.866677408484534</v>
      </c>
      <c r="I236" s="6">
        <v>29.615000000000009</v>
      </c>
      <c r="J236" s="6">
        <v>5598.4055462208262</v>
      </c>
      <c r="K236" s="6">
        <v>-3045.6540064323081</v>
      </c>
      <c r="L236" s="6">
        <v>-28.547149361304974</v>
      </c>
      <c r="M236" s="6">
        <v>6373.2372454548777</v>
      </c>
      <c r="N236" s="6">
        <v>37523.352224259601</v>
      </c>
      <c r="O236" s="6">
        <v>43.363479546584642</v>
      </c>
      <c r="P236">
        <v>49.799731532230787</v>
      </c>
      <c r="Q236" s="6">
        <v>234</v>
      </c>
    </row>
    <row r="237" spans="1:17" x14ac:dyDescent="0.25">
      <c r="A237" s="6">
        <v>155.92599999999999</v>
      </c>
      <c r="B237" s="6">
        <v>-28.658999999999999</v>
      </c>
      <c r="C237" s="6">
        <v>9375</v>
      </c>
      <c r="D237" s="6">
        <v>1.2</v>
      </c>
      <c r="E237" s="6">
        <v>0.65</v>
      </c>
      <c r="F237" s="6">
        <v>19.899999999999999</v>
      </c>
      <c r="G237" s="6">
        <v>46.089820015575185</v>
      </c>
      <c r="H237" s="6">
        <v>21.708334999654976</v>
      </c>
      <c r="I237" s="6">
        <v>45.925999999999988</v>
      </c>
      <c r="J237" s="6">
        <v>5601.0653618594824</v>
      </c>
      <c r="K237" s="6">
        <v>-3040.7925313477667</v>
      </c>
      <c r="L237" s="6">
        <v>-28.497330933566758</v>
      </c>
      <c r="M237" s="6">
        <v>6373.2528905200716</v>
      </c>
      <c r="N237" s="6">
        <v>38599.064290282578</v>
      </c>
      <c r="O237" s="6">
        <v>30.085592907347888</v>
      </c>
      <c r="P237">
        <v>65.09273176479023</v>
      </c>
      <c r="Q237" s="6">
        <v>235</v>
      </c>
    </row>
    <row r="238" spans="1:17" x14ac:dyDescent="0.25">
      <c r="A238" s="6">
        <v>155.71600000000001</v>
      </c>
      <c r="B238" s="6">
        <v>-28.646999999999998</v>
      </c>
      <c r="C238" s="6">
        <v>3750</v>
      </c>
      <c r="D238" s="6">
        <v>0.75</v>
      </c>
      <c r="E238" s="6">
        <v>0.65</v>
      </c>
      <c r="F238" s="6">
        <v>19.899999999999999</v>
      </c>
      <c r="G238" s="6">
        <v>42.007420362456692</v>
      </c>
      <c r="H238" s="6">
        <v>23.646901127815248</v>
      </c>
      <c r="I238" s="6">
        <v>45.716000000000008</v>
      </c>
      <c r="J238" s="6">
        <v>5601.7030833415538</v>
      </c>
      <c r="K238" s="6">
        <v>-3039.6254374261766</v>
      </c>
      <c r="L238" s="6">
        <v>-28.485374583811431</v>
      </c>
      <c r="M238" s="6">
        <v>6373.2566427036772</v>
      </c>
      <c r="N238" s="6">
        <v>38582.492470478966</v>
      </c>
      <c r="O238" s="6">
        <v>30.272048198999119</v>
      </c>
      <c r="P238">
        <v>64.940281816229046</v>
      </c>
      <c r="Q238" s="6">
        <v>236</v>
      </c>
    </row>
    <row r="239" spans="1:17" x14ac:dyDescent="0.25">
      <c r="A239" s="6">
        <v>153.51857910958867</v>
      </c>
      <c r="B239" s="6">
        <v>-28.782190758761814</v>
      </c>
      <c r="C239" s="6">
        <v>46875</v>
      </c>
      <c r="D239" s="6">
        <v>0.75</v>
      </c>
      <c r="E239" s="6">
        <v>0.65</v>
      </c>
      <c r="F239" s="6">
        <v>19.899999999999999</v>
      </c>
      <c r="G239" s="6">
        <v>42.007420362456692</v>
      </c>
      <c r="H239" s="6">
        <v>20.064314852464754</v>
      </c>
      <c r="I239" s="6">
        <v>43.518579109588671</v>
      </c>
      <c r="J239" s="6">
        <v>5594.504384243035</v>
      </c>
      <c r="K239" s="6">
        <v>-3052.766182215832</v>
      </c>
      <c r="L239" s="6">
        <v>-28.620075216226294</v>
      </c>
      <c r="M239" s="6">
        <v>6373.2143121501231</v>
      </c>
      <c r="N239" s="6">
        <v>38422.967623456861</v>
      </c>
      <c r="O239" s="6">
        <v>32.089242521139859</v>
      </c>
      <c r="P239">
        <v>63.112894931610022</v>
      </c>
      <c r="Q239" s="6">
        <v>237</v>
      </c>
    </row>
    <row r="240" spans="1:17" x14ac:dyDescent="0.25">
      <c r="A240" s="6">
        <v>155.79300000000001</v>
      </c>
      <c r="B240" s="6">
        <v>-28.606999999999999</v>
      </c>
      <c r="C240" s="6">
        <v>3750</v>
      </c>
      <c r="D240" s="6">
        <v>0.75</v>
      </c>
      <c r="E240" s="6">
        <v>0.65</v>
      </c>
      <c r="F240" s="6">
        <v>19.899999999999999</v>
      </c>
      <c r="G240" s="6">
        <v>42.007420362456692</v>
      </c>
      <c r="H240" s="6">
        <v>23.82618846856672</v>
      </c>
      <c r="I240" s="6">
        <v>45.793000000000006</v>
      </c>
      <c r="J240" s="6">
        <v>5603.8270478353406</v>
      </c>
      <c r="K240" s="6">
        <v>-3035.7341751382605</v>
      </c>
      <c r="L240" s="6">
        <v>-28.445520288280736</v>
      </c>
      <c r="M240" s="6">
        <v>6373.2691426106685</v>
      </c>
      <c r="N240" s="6">
        <v>38586.769343018161</v>
      </c>
      <c r="O240" s="6">
        <v>30.224041273054183</v>
      </c>
      <c r="P240">
        <v>65.027397862890695</v>
      </c>
      <c r="Q240" s="6">
        <v>238</v>
      </c>
    </row>
    <row r="241" spans="1:17" x14ac:dyDescent="0.25">
      <c r="A241" s="6">
        <v>156.79300000000001</v>
      </c>
      <c r="B241" s="6">
        <v>-28.606999999999999</v>
      </c>
      <c r="C241" s="6">
        <v>3750</v>
      </c>
      <c r="D241" s="6">
        <v>3</v>
      </c>
      <c r="E241" s="6">
        <v>0.65</v>
      </c>
      <c r="F241" s="6">
        <v>19.899999999999999</v>
      </c>
      <c r="G241" s="6">
        <v>54.048620189015942</v>
      </c>
      <c r="H241" s="6">
        <v>21.157866831683933</v>
      </c>
      <c r="I241" s="6">
        <v>46.793000000000006</v>
      </c>
      <c r="J241" s="6">
        <v>5603.8270478353406</v>
      </c>
      <c r="K241" s="6">
        <v>-3035.7341751382605</v>
      </c>
      <c r="L241" s="6">
        <v>-28.445520288280736</v>
      </c>
      <c r="M241" s="6">
        <v>6373.2691426106685</v>
      </c>
      <c r="N241" s="6">
        <v>38663.947633260177</v>
      </c>
      <c r="O241" s="6">
        <v>29.360078635160988</v>
      </c>
      <c r="P241">
        <v>65.785006596188623</v>
      </c>
      <c r="Q241" s="6">
        <v>239</v>
      </c>
    </row>
    <row r="242" spans="1:17" x14ac:dyDescent="0.25">
      <c r="A242" s="6">
        <v>133.92860458316989</v>
      </c>
      <c r="B242" s="6">
        <v>-28.564</v>
      </c>
      <c r="C242" s="6">
        <v>25000</v>
      </c>
      <c r="D242" s="6">
        <v>0.75</v>
      </c>
      <c r="E242" s="6">
        <v>0.65</v>
      </c>
      <c r="F242" s="6">
        <v>19.899999999999999</v>
      </c>
      <c r="G242" s="6">
        <v>42.007420362456692</v>
      </c>
      <c r="H242" s="6">
        <v>16.033329526942463</v>
      </c>
      <c r="I242" s="6">
        <v>23.928604583169886</v>
      </c>
      <c r="J242" s="6">
        <v>5606.1072652234188</v>
      </c>
      <c r="K242" s="6">
        <v>-3031.5494411236868</v>
      </c>
      <c r="L242" s="6">
        <v>-28.402677269774816</v>
      </c>
      <c r="M242" s="6">
        <v>6373.2825673406433</v>
      </c>
      <c r="N242" s="6">
        <v>37233.217122984381</v>
      </c>
      <c r="O242" s="6">
        <v>47.528997066455986</v>
      </c>
      <c r="P242">
        <v>42.86275927557768</v>
      </c>
      <c r="Q242" s="6">
        <v>240</v>
      </c>
    </row>
    <row r="243" spans="1:17" x14ac:dyDescent="0.25">
      <c r="A243" s="6">
        <v>153.01913977233409</v>
      </c>
      <c r="B243" s="6">
        <v>-28.617975327385086</v>
      </c>
      <c r="C243" s="6">
        <v>46875</v>
      </c>
      <c r="D243" s="6">
        <v>0.75</v>
      </c>
      <c r="E243" s="6">
        <v>0.65</v>
      </c>
      <c r="F243" s="6">
        <v>19.899999999999999</v>
      </c>
      <c r="G243" s="6">
        <v>42.007420362456692</v>
      </c>
      <c r="H243" s="6">
        <v>16.875132175305083</v>
      </c>
      <c r="I243" s="6">
        <v>43.019139772334086</v>
      </c>
      <c r="J243" s="6">
        <v>5603.2445393844318</v>
      </c>
      <c r="K243" s="6">
        <v>-3036.8020173865316</v>
      </c>
      <c r="L243" s="6">
        <v>-28.456455605629369</v>
      </c>
      <c r="M243" s="6">
        <v>6373.2657139761841</v>
      </c>
      <c r="N243" s="6">
        <v>38379.258781207333</v>
      </c>
      <c r="O243" s="6">
        <v>32.595612244303872</v>
      </c>
      <c r="P243">
        <v>62.829220965991595</v>
      </c>
      <c r="Q243" s="6">
        <v>241</v>
      </c>
    </row>
    <row r="244" spans="1:17" x14ac:dyDescent="0.25">
      <c r="A244" s="6">
        <v>156.19399999999999</v>
      </c>
      <c r="B244" s="6">
        <v>-28.291</v>
      </c>
      <c r="C244" s="6">
        <v>3750</v>
      </c>
      <c r="D244" s="6">
        <v>3</v>
      </c>
      <c r="E244" s="6">
        <v>0.65</v>
      </c>
      <c r="F244" s="6">
        <v>19.899999999999999</v>
      </c>
      <c r="G244" s="6">
        <v>54.048620189015942</v>
      </c>
      <c r="H244" s="6">
        <v>14.933140376452057</v>
      </c>
      <c r="I244" s="6">
        <v>46.193999999999988</v>
      </c>
      <c r="J244" s="6">
        <v>5620.5103264939098</v>
      </c>
      <c r="K244" s="6">
        <v>-3004.9420693151988</v>
      </c>
      <c r="L244" s="6">
        <v>-28.130682337144584</v>
      </c>
      <c r="M244" s="6">
        <v>6373.3674905943553</v>
      </c>
      <c r="N244" s="6">
        <v>38604.986713246704</v>
      </c>
      <c r="O244" s="6">
        <v>30.020398166135713</v>
      </c>
      <c r="P244">
        <v>65.553602615235263</v>
      </c>
      <c r="Q244" s="6">
        <v>242</v>
      </c>
    </row>
    <row r="245" spans="1:17" x14ac:dyDescent="0.25">
      <c r="A245" s="6">
        <v>134.58000000000001</v>
      </c>
      <c r="B245" s="6">
        <v>-28.271000000000001</v>
      </c>
      <c r="C245" s="6">
        <v>9375</v>
      </c>
      <c r="D245" s="6">
        <v>0.75</v>
      </c>
      <c r="E245" s="6">
        <v>0.65</v>
      </c>
      <c r="F245" s="6">
        <v>19.899999999999999</v>
      </c>
      <c r="G245" s="6">
        <v>42.007420362456692</v>
      </c>
      <c r="H245" s="6">
        <v>15.942676213515512</v>
      </c>
      <c r="I245" s="6">
        <v>24.580000000000013</v>
      </c>
      <c r="J245" s="6">
        <v>5621.5604866749773</v>
      </c>
      <c r="K245" s="6">
        <v>-3002.9901598350975</v>
      </c>
      <c r="L245" s="6">
        <v>-28.110756538748628</v>
      </c>
      <c r="M245" s="6">
        <v>6373.373691022035</v>
      </c>
      <c r="N245" s="6">
        <v>37246.965294845919</v>
      </c>
      <c r="O245" s="6">
        <v>47.325158673668184</v>
      </c>
      <c r="P245">
        <v>44.001397988890865</v>
      </c>
      <c r="Q245" s="6">
        <v>243</v>
      </c>
    </row>
    <row r="246" spans="1:17" x14ac:dyDescent="0.25">
      <c r="A246" s="6">
        <v>146.76499999999999</v>
      </c>
      <c r="B246" s="6">
        <v>-28.257999999999999</v>
      </c>
      <c r="C246" s="6">
        <v>12500</v>
      </c>
      <c r="D246" s="6">
        <v>3</v>
      </c>
      <c r="E246" s="6">
        <v>0.65</v>
      </c>
      <c r="F246" s="6">
        <v>19.899999999999999</v>
      </c>
      <c r="G246" s="6">
        <v>54.048620189015942</v>
      </c>
      <c r="H246" s="6">
        <v>20.682538893602839</v>
      </c>
      <c r="I246" s="6">
        <v>36.764999999999986</v>
      </c>
      <c r="J246" s="6">
        <v>5622.2427237465372</v>
      </c>
      <c r="K246" s="6">
        <v>-3001.7212252122449</v>
      </c>
      <c r="L246" s="6">
        <v>-28.097804811442249</v>
      </c>
      <c r="M246" s="6">
        <v>6373.3777197503823</v>
      </c>
      <c r="N246" s="6">
        <v>37929.187008031469</v>
      </c>
      <c r="O246" s="6">
        <v>38.02883777054641</v>
      </c>
      <c r="P246">
        <v>57.638770679773579</v>
      </c>
      <c r="Q246" s="6">
        <v>244</v>
      </c>
    </row>
    <row r="247" spans="1:17" x14ac:dyDescent="0.25">
      <c r="A247" s="6">
        <v>118.09</v>
      </c>
      <c r="B247" s="6">
        <v>-28.242999999999999</v>
      </c>
      <c r="C247" s="6">
        <v>3750</v>
      </c>
      <c r="D247" s="6">
        <v>3</v>
      </c>
      <c r="E247" s="6">
        <v>0.65</v>
      </c>
      <c r="F247" s="6">
        <v>19.899999999999999</v>
      </c>
      <c r="G247" s="6">
        <v>54.048620189015942</v>
      </c>
      <c r="H247" s="6">
        <v>16.114787218691085</v>
      </c>
      <c r="I247" s="6">
        <v>8.0900000000000034</v>
      </c>
      <c r="J247" s="6">
        <v>5623.0295609702698</v>
      </c>
      <c r="K247" s="6">
        <v>-3000.2568805757019</v>
      </c>
      <c r="L247" s="6">
        <v>-28.082860551465991</v>
      </c>
      <c r="M247" s="6">
        <v>6373.3823667647112</v>
      </c>
      <c r="N247" s="6">
        <v>36728.370855575042</v>
      </c>
      <c r="O247" s="6">
        <v>55.834803341199013</v>
      </c>
      <c r="P247">
        <v>16.719170024821288</v>
      </c>
      <c r="Q247" s="6">
        <v>245</v>
      </c>
    </row>
    <row r="248" spans="1:17" x14ac:dyDescent="0.25">
      <c r="A248" s="6">
        <v>155.18700000000001</v>
      </c>
      <c r="B248" s="6">
        <v>-28.079000000000001</v>
      </c>
      <c r="C248" s="6">
        <v>25000</v>
      </c>
      <c r="D248" s="6">
        <v>3</v>
      </c>
      <c r="E248" s="6">
        <v>0.65</v>
      </c>
      <c r="F248" s="6">
        <v>19.899999999999999</v>
      </c>
      <c r="G248" s="6">
        <v>54.048620189015942</v>
      </c>
      <c r="H248" s="6">
        <v>18.763922063039832</v>
      </c>
      <c r="I248" s="6">
        <v>45.187000000000012</v>
      </c>
      <c r="J248" s="6">
        <v>5631.6071801012622</v>
      </c>
      <c r="K248" s="6">
        <v>-2984.2335090895822</v>
      </c>
      <c r="L248" s="6">
        <v>-27.919472820496093</v>
      </c>
      <c r="M248" s="6">
        <v>6373.4330676442514</v>
      </c>
      <c r="N248" s="6">
        <v>38519.157248224037</v>
      </c>
      <c r="O248" s="6">
        <v>30.990667508454155</v>
      </c>
      <c r="P248">
        <v>64.93798309394009</v>
      </c>
      <c r="Q248" s="6">
        <v>246</v>
      </c>
    </row>
    <row r="249" spans="1:17" x14ac:dyDescent="0.25">
      <c r="A249" s="6">
        <v>117.63500000000001</v>
      </c>
      <c r="B249" s="6">
        <v>-28.056000000000001</v>
      </c>
      <c r="C249" s="6">
        <v>25000</v>
      </c>
      <c r="D249" s="6">
        <v>1.2</v>
      </c>
      <c r="E249" s="6">
        <v>0.65</v>
      </c>
      <c r="F249" s="6">
        <v>19.899999999999999</v>
      </c>
      <c r="G249" s="6">
        <v>46.089820015575185</v>
      </c>
      <c r="H249" s="6">
        <v>22.22266043209126</v>
      </c>
      <c r="I249" s="6">
        <v>7.6350000000000051</v>
      </c>
      <c r="J249" s="6">
        <v>5632.8064541704025</v>
      </c>
      <c r="K249" s="6">
        <v>-2981.9843987793279</v>
      </c>
      <c r="L249" s="6">
        <v>-27.89655910362336</v>
      </c>
      <c r="M249" s="6">
        <v>6373.4401624795264</v>
      </c>
      <c r="N249" s="6">
        <v>36710.239535072033</v>
      </c>
      <c r="O249" s="6">
        <v>56.169164506930045</v>
      </c>
      <c r="P249">
        <v>15.908115070574629</v>
      </c>
      <c r="Q249" s="6">
        <v>247</v>
      </c>
    </row>
    <row r="250" spans="1:17" x14ac:dyDescent="0.25">
      <c r="A250" s="6">
        <v>157.66</v>
      </c>
      <c r="B250" s="6">
        <v>-27.942</v>
      </c>
      <c r="C250" s="6">
        <v>9375</v>
      </c>
      <c r="D250" s="6">
        <v>1.2</v>
      </c>
      <c r="E250" s="6">
        <v>0.65</v>
      </c>
      <c r="F250" s="6">
        <v>19.899999999999999</v>
      </c>
      <c r="G250" s="6">
        <v>46.089820015575185</v>
      </c>
      <c r="H250" s="6">
        <v>19.717827865374822</v>
      </c>
      <c r="I250" s="6">
        <v>47.66</v>
      </c>
      <c r="J250" s="6">
        <v>5638.7372901431509</v>
      </c>
      <c r="K250" s="6">
        <v>-2970.8296490119492</v>
      </c>
      <c r="L250" s="6">
        <v>-27.782988275284637</v>
      </c>
      <c r="M250" s="6">
        <v>6373.4752710510602</v>
      </c>
      <c r="N250" s="6">
        <v>38706.195996719202</v>
      </c>
      <c r="O250" s="6">
        <v>28.893326085380558</v>
      </c>
      <c r="P250">
        <v>66.878918233230891</v>
      </c>
      <c r="Q250" s="6">
        <v>248</v>
      </c>
    </row>
    <row r="251" spans="1:17" x14ac:dyDescent="0.25">
      <c r="A251" s="6">
        <v>139.91800000000001</v>
      </c>
      <c r="B251" s="6">
        <v>-27.847000000000001</v>
      </c>
      <c r="C251" s="6">
        <v>3750</v>
      </c>
      <c r="D251" s="6">
        <v>0.75</v>
      </c>
      <c r="E251" s="6">
        <v>0.65</v>
      </c>
      <c r="F251" s="6">
        <v>19.899999999999999</v>
      </c>
      <c r="G251" s="6">
        <v>42.007420362456692</v>
      </c>
      <c r="H251" s="6">
        <v>21.785918348550084</v>
      </c>
      <c r="I251" s="6">
        <v>29.918000000000006</v>
      </c>
      <c r="J251" s="6">
        <v>5643.6626166764563</v>
      </c>
      <c r="K251" s="6">
        <v>-2961.5251662883229</v>
      </c>
      <c r="L251" s="6">
        <v>-27.68834783121255</v>
      </c>
      <c r="M251" s="6">
        <v>6373.5044552765812</v>
      </c>
      <c r="N251" s="6">
        <v>37495.826415889656</v>
      </c>
      <c r="O251" s="6">
        <v>43.748700327907024</v>
      </c>
      <c r="P251">
        <v>50.93228970102686</v>
      </c>
      <c r="Q251" s="6">
        <v>249</v>
      </c>
    </row>
    <row r="252" spans="1:17" x14ac:dyDescent="0.25">
      <c r="A252" s="6">
        <v>147.66999999999999</v>
      </c>
      <c r="B252" s="6">
        <v>-27.771999999999998</v>
      </c>
      <c r="C252" s="6">
        <v>3750</v>
      </c>
      <c r="D252" s="6">
        <v>3</v>
      </c>
      <c r="E252" s="6">
        <v>0.65</v>
      </c>
      <c r="F252" s="6">
        <v>19.899999999999999</v>
      </c>
      <c r="G252" s="6">
        <v>54.048620189015942</v>
      </c>
      <c r="H252" s="6">
        <v>23.543586122392725</v>
      </c>
      <c r="I252" s="6">
        <v>37.669999999999987</v>
      </c>
      <c r="J252" s="6">
        <v>5647.540082972404</v>
      </c>
      <c r="K252" s="6">
        <v>-2954.1738518280254</v>
      </c>
      <c r="L252" s="6">
        <v>-27.613632916720587</v>
      </c>
      <c r="M252" s="6">
        <v>6373.5274484075444</v>
      </c>
      <c r="N252" s="6">
        <v>37966.643382812937</v>
      </c>
      <c r="O252" s="6">
        <v>37.561502912153685</v>
      </c>
      <c r="P252">
        <v>58.887874303821754</v>
      </c>
      <c r="Q252" s="6">
        <v>250</v>
      </c>
    </row>
    <row r="253" spans="1:17" x14ac:dyDescent="0.25">
      <c r="A253" s="6">
        <v>153.345</v>
      </c>
      <c r="B253" s="6">
        <v>-27.76</v>
      </c>
      <c r="C253" s="6">
        <v>9375</v>
      </c>
      <c r="D253" s="6">
        <v>3</v>
      </c>
      <c r="E253" s="6">
        <v>0.65</v>
      </c>
      <c r="F253" s="6">
        <v>19.899999999999999</v>
      </c>
      <c r="G253" s="6">
        <v>54.048620189015942</v>
      </c>
      <c r="H253" s="6">
        <v>20.324858007385046</v>
      </c>
      <c r="I253" s="6">
        <v>43.344999999999999</v>
      </c>
      <c r="J253" s="6">
        <v>5648.1595805404331</v>
      </c>
      <c r="K253" s="6">
        <v>-2952.9971781674822</v>
      </c>
      <c r="L253" s="6">
        <v>-27.601678630606582</v>
      </c>
      <c r="M253" s="6">
        <v>6373.5311234445062</v>
      </c>
      <c r="N253" s="6">
        <v>38367.374178402752</v>
      </c>
      <c r="O253" s="6">
        <v>32.736976690023312</v>
      </c>
      <c r="P253">
        <v>63.734355583524078</v>
      </c>
      <c r="Q253" s="6">
        <v>251</v>
      </c>
    </row>
    <row r="254" spans="1:17" x14ac:dyDescent="0.25">
      <c r="A254" s="6">
        <v>156.69292685720112</v>
      </c>
      <c r="B254" s="6">
        <v>-27.731999999999999</v>
      </c>
      <c r="C254" s="6">
        <v>9375</v>
      </c>
      <c r="D254" s="6">
        <v>0.75</v>
      </c>
      <c r="E254" s="6">
        <v>0.65</v>
      </c>
      <c r="F254" s="6">
        <v>19.899999999999999</v>
      </c>
      <c r="G254" s="6">
        <v>42.007420362456692</v>
      </c>
      <c r="H254" s="6">
        <v>23.1959421482577</v>
      </c>
      <c r="I254" s="6">
        <v>46.692926857201115</v>
      </c>
      <c r="J254" s="6">
        <v>5649.6041122015986</v>
      </c>
      <c r="K254" s="6">
        <v>-2950.2511098551163</v>
      </c>
      <c r="L254" s="6">
        <v>-27.573785403739635</v>
      </c>
      <c r="M254" s="6">
        <v>6373.5396943775722</v>
      </c>
      <c r="N254" s="6">
        <v>38621.954524569002</v>
      </c>
      <c r="O254" s="6">
        <v>29.83211052478007</v>
      </c>
      <c r="P254">
        <v>66.316812529345171</v>
      </c>
      <c r="Q254" s="6">
        <v>252</v>
      </c>
    </row>
    <row r="255" spans="1:17" x14ac:dyDescent="0.25">
      <c r="A255" s="6">
        <v>151.09899999999999</v>
      </c>
      <c r="B255" s="6">
        <v>-33.884</v>
      </c>
      <c r="C255" s="6">
        <v>3906.25</v>
      </c>
      <c r="D255" s="6">
        <v>3</v>
      </c>
      <c r="E255" s="6">
        <v>0.65</v>
      </c>
      <c r="F255" s="6">
        <v>19.899999999999999</v>
      </c>
      <c r="G255" s="6">
        <v>54.048620189015942</v>
      </c>
      <c r="H255" s="6">
        <v>14.069262242485067</v>
      </c>
      <c r="I255" s="6">
        <v>41.09899999999999</v>
      </c>
      <c r="J255" s="6">
        <v>5300.4451997149608</v>
      </c>
      <c r="K255" s="6">
        <v>-3535.7734291712236</v>
      </c>
      <c r="L255" s="6">
        <v>-33.706104061273166</v>
      </c>
      <c r="M255" s="6">
        <v>6371.5314530821079</v>
      </c>
      <c r="N255" s="6">
        <v>38491.299803951886</v>
      </c>
      <c r="O255" s="6">
        <v>31.285439178979956</v>
      </c>
      <c r="P255">
        <v>57.416865201408257</v>
      </c>
      <c r="Q255" s="6">
        <v>253</v>
      </c>
    </row>
    <row r="256" spans="1:17" x14ac:dyDescent="0.25">
      <c r="A256" s="6">
        <v>143.58699999999999</v>
      </c>
      <c r="B256" s="6">
        <v>-27.460999999999999</v>
      </c>
      <c r="C256" s="6">
        <v>3750</v>
      </c>
      <c r="D256" s="6">
        <v>3</v>
      </c>
      <c r="E256" s="6">
        <v>0.65</v>
      </c>
      <c r="F256" s="6">
        <v>19.899999999999999</v>
      </c>
      <c r="G256" s="6">
        <v>54.048620189015942</v>
      </c>
      <c r="H256" s="6">
        <v>21.650697272737037</v>
      </c>
      <c r="I256" s="6">
        <v>33.586999999999989</v>
      </c>
      <c r="J256" s="6">
        <v>5663.5154058622302</v>
      </c>
      <c r="K256" s="6">
        <v>-2923.6373007924626</v>
      </c>
      <c r="L256" s="6">
        <v>-27.303826565472775</v>
      </c>
      <c r="M256" s="6">
        <v>6373.6223467525788</v>
      </c>
      <c r="N256" s="6">
        <v>37690.571668500139</v>
      </c>
      <c r="O256" s="6">
        <v>41.110403830162859</v>
      </c>
      <c r="P256">
        <v>55.223097966424945</v>
      </c>
      <c r="Q256" s="6">
        <v>254</v>
      </c>
    </row>
    <row r="257" spans="1:17" x14ac:dyDescent="0.25">
      <c r="A257" s="6">
        <v>151.09700000000001</v>
      </c>
      <c r="B257" s="6">
        <v>-33.881999999999998</v>
      </c>
      <c r="C257" s="6">
        <v>9375</v>
      </c>
      <c r="D257" s="6">
        <v>1.2</v>
      </c>
      <c r="E257" s="6">
        <v>0.65</v>
      </c>
      <c r="F257" s="6">
        <v>19.899999999999999</v>
      </c>
      <c r="G257" s="6">
        <v>46.089820015575185</v>
      </c>
      <c r="H257" s="6">
        <v>18.608488960336878</v>
      </c>
      <c r="I257" s="6">
        <v>41.097000000000008</v>
      </c>
      <c r="J257" s="6">
        <v>5300.5688756074142</v>
      </c>
      <c r="K257" s="6">
        <v>-3535.5892620133345</v>
      </c>
      <c r="L257" s="6">
        <v>-33.704109176622183</v>
      </c>
      <c r="M257" s="6">
        <v>6371.5321418574076</v>
      </c>
      <c r="N257" s="6">
        <v>38491.06459378307</v>
      </c>
      <c r="O257" s="6">
        <v>31.288130524317832</v>
      </c>
      <c r="P257">
        <v>57.416384584860538</v>
      </c>
      <c r="Q257" s="6">
        <v>255</v>
      </c>
    </row>
    <row r="258" spans="1:17" x14ac:dyDescent="0.25">
      <c r="A258" s="6">
        <v>155.54826679945637</v>
      </c>
      <c r="B258" s="6">
        <v>-27.303999999999998</v>
      </c>
      <c r="C258" s="6">
        <v>9375</v>
      </c>
      <c r="D258" s="6">
        <v>0.75</v>
      </c>
      <c r="E258" s="6">
        <v>0.65</v>
      </c>
      <c r="F258" s="6">
        <v>19.899999999999999</v>
      </c>
      <c r="G258" s="6">
        <v>42.007420362456692</v>
      </c>
      <c r="H258" s="6">
        <v>21.391745513535405</v>
      </c>
      <c r="I258" s="6">
        <v>45.548266799456371</v>
      </c>
      <c r="J258" s="6">
        <v>5671.5168312088945</v>
      </c>
      <c r="K258" s="6">
        <v>-2908.1894402889043</v>
      </c>
      <c r="L258" s="6">
        <v>-27.147436150870625</v>
      </c>
      <c r="M258" s="6">
        <v>6373.6699779086202</v>
      </c>
      <c r="N258" s="6">
        <v>38516.262856543057</v>
      </c>
      <c r="O258" s="6">
        <v>31.026361860793529</v>
      </c>
      <c r="P258">
        <v>65.771508587964021</v>
      </c>
      <c r="Q258" s="6">
        <v>256</v>
      </c>
    </row>
    <row r="259" spans="1:17" x14ac:dyDescent="0.25">
      <c r="A259" s="6">
        <v>117.06699999999999</v>
      </c>
      <c r="B259" s="6">
        <v>-27.242000000000001</v>
      </c>
      <c r="C259" s="6">
        <v>6250</v>
      </c>
      <c r="D259" s="6">
        <v>0.75</v>
      </c>
      <c r="E259" s="6">
        <v>0.65</v>
      </c>
      <c r="F259" s="6">
        <v>19.899999999999999</v>
      </c>
      <c r="G259" s="6">
        <v>42.007420362456692</v>
      </c>
      <c r="H259" s="6">
        <v>20.747471836371808</v>
      </c>
      <c r="I259" s="6">
        <v>7.0669999999999931</v>
      </c>
      <c r="J259" s="6">
        <v>5674.6649166883399</v>
      </c>
      <c r="K259" s="6">
        <v>-2902.0830777589795</v>
      </c>
      <c r="L259" s="6">
        <v>-27.085678167453604</v>
      </c>
      <c r="M259" s="6">
        <v>6373.6887362741927</v>
      </c>
      <c r="N259" s="6">
        <v>36654.322041036634</v>
      </c>
      <c r="O259" s="6">
        <v>57.222169737462188</v>
      </c>
      <c r="P259">
        <v>15.153815359638806</v>
      </c>
      <c r="Q259" s="6">
        <v>257</v>
      </c>
    </row>
    <row r="260" spans="1:17" x14ac:dyDescent="0.25">
      <c r="A260" s="6">
        <v>149.375</v>
      </c>
      <c r="B260" s="6">
        <v>-27.111999999999998</v>
      </c>
      <c r="C260" s="6">
        <v>25000</v>
      </c>
      <c r="D260" s="6">
        <v>1.2</v>
      </c>
      <c r="E260" s="6">
        <v>0.65</v>
      </c>
      <c r="F260" s="6">
        <v>19.899999999999999</v>
      </c>
      <c r="G260" s="6">
        <v>46.089820015575185</v>
      </c>
      <c r="H260" s="6">
        <v>18.772358505791459</v>
      </c>
      <c r="I260" s="6">
        <v>39.375</v>
      </c>
      <c r="J260" s="6">
        <v>5681.2441878476629</v>
      </c>
      <c r="K260" s="6">
        <v>-2889.2685503622724</v>
      </c>
      <c r="L260" s="6">
        <v>-26.956187983414111</v>
      </c>
      <c r="M260" s="6">
        <v>6373.7279733343939</v>
      </c>
      <c r="N260" s="6">
        <v>38053.881267101118</v>
      </c>
      <c r="O260" s="6">
        <v>36.484066298116261</v>
      </c>
      <c r="P260">
        <v>60.956137221919086</v>
      </c>
      <c r="Q260" s="6">
        <v>258</v>
      </c>
    </row>
    <row r="261" spans="1:17" x14ac:dyDescent="0.25">
      <c r="A261" s="6">
        <v>155.37299999999999</v>
      </c>
      <c r="B261" s="6">
        <v>-27.105</v>
      </c>
      <c r="C261" s="6">
        <v>25000</v>
      </c>
      <c r="D261" s="6">
        <v>0.75</v>
      </c>
      <c r="E261" s="6">
        <v>0.65</v>
      </c>
      <c r="F261" s="6">
        <v>19.899999999999999</v>
      </c>
      <c r="G261" s="6">
        <v>42.007420362456692</v>
      </c>
      <c r="H261" s="6">
        <v>23.041096958675432</v>
      </c>
      <c r="I261" s="6">
        <v>45.37299999999999</v>
      </c>
      <c r="J261" s="6">
        <v>5681.5976277185409</v>
      </c>
      <c r="K261" s="6">
        <v>-2888.5781208883309</v>
      </c>
      <c r="L261" s="6">
        <v>-26.949215525635225</v>
      </c>
      <c r="M261" s="6">
        <v>6373.7300824377335</v>
      </c>
      <c r="N261" s="6">
        <v>38494.977531748271</v>
      </c>
      <c r="O261" s="6">
        <v>31.269507673400177</v>
      </c>
      <c r="P261">
        <v>65.785187403637821</v>
      </c>
      <c r="Q261" s="6">
        <v>259</v>
      </c>
    </row>
    <row r="262" spans="1:17" x14ac:dyDescent="0.25">
      <c r="A262" s="6">
        <v>152.27199999999999</v>
      </c>
      <c r="B262" s="6">
        <v>-27.048999999999999</v>
      </c>
      <c r="C262" s="6">
        <v>37500</v>
      </c>
      <c r="D262" s="6">
        <v>3</v>
      </c>
      <c r="E262" s="6">
        <v>0.65</v>
      </c>
      <c r="F262" s="6">
        <v>19.899999999999999</v>
      </c>
      <c r="G262" s="6">
        <v>54.048620189015942</v>
      </c>
      <c r="H262" s="6">
        <v>23.086872414994097</v>
      </c>
      <c r="I262" s="6">
        <v>42.271999999999991</v>
      </c>
      <c r="J262" s="6">
        <v>5684.4220968227783</v>
      </c>
      <c r="K262" s="6">
        <v>-2883.0531564065491</v>
      </c>
      <c r="L262" s="6">
        <v>-26.893436196132168</v>
      </c>
      <c r="M262" s="6">
        <v>6373.7469417535585</v>
      </c>
      <c r="N262" s="6">
        <v>38258.776701866118</v>
      </c>
      <c r="O262" s="6">
        <v>34.014191107519743</v>
      </c>
      <c r="P262">
        <v>63.423161181458447</v>
      </c>
      <c r="Q262" s="6">
        <v>260</v>
      </c>
    </row>
    <row r="263" spans="1:17" x14ac:dyDescent="0.25">
      <c r="A263" s="6">
        <v>151.01300000000001</v>
      </c>
      <c r="B263" s="6">
        <v>-26.943999999999999</v>
      </c>
      <c r="C263" s="6">
        <v>25000</v>
      </c>
      <c r="D263" s="6">
        <v>0.75</v>
      </c>
      <c r="E263" s="6">
        <v>0.65</v>
      </c>
      <c r="F263" s="6">
        <v>19.899999999999999</v>
      </c>
      <c r="G263" s="6">
        <v>42.007420362456692</v>
      </c>
      <c r="H263" s="6">
        <v>16.653267127426478</v>
      </c>
      <c r="I263" s="6">
        <v>41.013000000000005</v>
      </c>
      <c r="J263" s="6">
        <v>5689.7033555193784</v>
      </c>
      <c r="K263" s="6">
        <v>-2872.6865372067518</v>
      </c>
      <c r="L263" s="6">
        <v>-26.788851545348486</v>
      </c>
      <c r="M263" s="6">
        <v>6373.7784880600766</v>
      </c>
      <c r="N263" s="6">
        <v>38162.800487789791</v>
      </c>
      <c r="O263" s="6">
        <v>35.160501919274175</v>
      </c>
      <c r="P263">
        <v>62.479788953857749</v>
      </c>
      <c r="Q263" s="6">
        <v>261</v>
      </c>
    </row>
    <row r="264" spans="1:17" x14ac:dyDescent="0.25">
      <c r="A264" s="6">
        <v>150.62899999999999</v>
      </c>
      <c r="B264" s="6">
        <v>-26.855</v>
      </c>
      <c r="C264" s="6">
        <v>12500</v>
      </c>
      <c r="D264" s="6">
        <v>0.75</v>
      </c>
      <c r="E264" s="6">
        <v>0.65</v>
      </c>
      <c r="F264" s="6">
        <v>19.899999999999999</v>
      </c>
      <c r="G264" s="6">
        <v>42.007420362456692</v>
      </c>
      <c r="H264" s="6">
        <v>15.04290347414193</v>
      </c>
      <c r="I264" s="6">
        <v>40.628999999999991</v>
      </c>
      <c r="J264" s="6">
        <v>5694.1649073528915</v>
      </c>
      <c r="K264" s="6">
        <v>-2863.8921479565752</v>
      </c>
      <c r="L264" s="6">
        <v>-26.700205225800822</v>
      </c>
      <c r="M264" s="6">
        <v>6373.8051607541702</v>
      </c>
      <c r="N264" s="6">
        <v>38131.510165887863</v>
      </c>
      <c r="O264" s="6">
        <v>35.538610228551811</v>
      </c>
      <c r="P264">
        <v>62.232848756953054</v>
      </c>
      <c r="Q264" s="6">
        <v>262</v>
      </c>
    </row>
    <row r="265" spans="1:17" x14ac:dyDescent="0.25">
      <c r="A265" s="6">
        <v>150.6</v>
      </c>
      <c r="B265" s="6">
        <v>-26.763999999999999</v>
      </c>
      <c r="C265" s="6">
        <v>25000</v>
      </c>
      <c r="D265" s="6">
        <v>3</v>
      </c>
      <c r="E265" s="6">
        <v>0.65</v>
      </c>
      <c r="F265" s="6">
        <v>19.899999999999999</v>
      </c>
      <c r="G265" s="6">
        <v>54.048620189015942</v>
      </c>
      <c r="H265" s="6">
        <v>20.298260334254977</v>
      </c>
      <c r="I265" s="6">
        <v>40.599999999999994</v>
      </c>
      <c r="J265" s="6">
        <v>5698.7125306133603</v>
      </c>
      <c r="K265" s="6">
        <v>-2854.8930920120515</v>
      </c>
      <c r="L265" s="6">
        <v>-26.609568389627579</v>
      </c>
      <c r="M265" s="6">
        <v>6373.8323694138571</v>
      </c>
      <c r="N265" s="6">
        <v>38125.621670650988</v>
      </c>
      <c r="O265" s="6">
        <v>35.610293658774822</v>
      </c>
      <c r="P265">
        <v>62.282859274188461</v>
      </c>
      <c r="Q265" s="6">
        <v>263</v>
      </c>
    </row>
    <row r="266" spans="1:17" x14ac:dyDescent="0.25">
      <c r="A266" s="6">
        <v>115.759</v>
      </c>
      <c r="B266" s="6">
        <v>-26.617000000000001</v>
      </c>
      <c r="C266" s="6">
        <v>6250</v>
      </c>
      <c r="D266" s="6">
        <v>0.75</v>
      </c>
      <c r="E266" s="6">
        <v>0.65</v>
      </c>
      <c r="F266" s="6">
        <v>19.899999999999999</v>
      </c>
      <c r="G266" s="6">
        <v>42.007420362456692</v>
      </c>
      <c r="H266" s="6">
        <v>14.029353916340311</v>
      </c>
      <c r="I266" s="6">
        <v>5.7590000000000003</v>
      </c>
      <c r="J266" s="6">
        <v>5706.0283590677964</v>
      </c>
      <c r="K266" s="6">
        <v>-2840.3411760562085</v>
      </c>
      <c r="L266" s="6">
        <v>-26.463158309231424</v>
      </c>
      <c r="M266" s="6">
        <v>6373.8761857198242</v>
      </c>
      <c r="N266" s="6">
        <v>36601.776829144495</v>
      </c>
      <c r="O266" s="6">
        <v>58.240474542272089</v>
      </c>
      <c r="P266">
        <v>12.686213532253211</v>
      </c>
      <c r="Q266" s="6">
        <v>264</v>
      </c>
    </row>
    <row r="267" spans="1:17" x14ac:dyDescent="0.25">
      <c r="A267" s="6">
        <v>147.28</v>
      </c>
      <c r="B267" s="6">
        <v>-26.521000000000001</v>
      </c>
      <c r="C267" s="6">
        <v>3750</v>
      </c>
      <c r="D267" s="6">
        <v>3</v>
      </c>
      <c r="E267" s="6">
        <v>0.65</v>
      </c>
      <c r="F267" s="6">
        <v>19.899999999999999</v>
      </c>
      <c r="G267" s="6">
        <v>54.048620189015942</v>
      </c>
      <c r="H267" s="6">
        <v>14.02037616075272</v>
      </c>
      <c r="I267" s="6">
        <v>37.28</v>
      </c>
      <c r="J267" s="6">
        <v>5710.7857992082409</v>
      </c>
      <c r="K267" s="6">
        <v>-2830.8279350070916</v>
      </c>
      <c r="L267" s="6">
        <v>-26.367545737074153</v>
      </c>
      <c r="M267" s="6">
        <v>6373.9047092073024</v>
      </c>
      <c r="N267" s="6">
        <v>37884.756923565867</v>
      </c>
      <c r="O267" s="6">
        <v>38.597632605817807</v>
      </c>
      <c r="P267">
        <v>59.605242320857741</v>
      </c>
      <c r="Q267" s="6">
        <v>265</v>
      </c>
    </row>
    <row r="268" spans="1:17" x14ac:dyDescent="0.25">
      <c r="A268" s="6">
        <v>148.76499999999999</v>
      </c>
      <c r="B268" s="6">
        <v>-26.257000000000001</v>
      </c>
      <c r="C268" s="6">
        <v>12500</v>
      </c>
      <c r="D268" s="6">
        <v>3</v>
      </c>
      <c r="E268" s="6">
        <v>0.65</v>
      </c>
      <c r="F268" s="6">
        <v>19.899999999999999</v>
      </c>
      <c r="G268" s="6">
        <v>54.048620189015942</v>
      </c>
      <c r="H268" s="6">
        <v>23.53048283855636</v>
      </c>
      <c r="I268" s="6">
        <v>38.764999999999986</v>
      </c>
      <c r="J268" s="6">
        <v>5723.7861693311497</v>
      </c>
      <c r="K268" s="6">
        <v>-2804.6262306501349</v>
      </c>
      <c r="L268" s="6">
        <v>-26.104619981868023</v>
      </c>
      <c r="M268" s="6">
        <v>6373.982774206198</v>
      </c>
      <c r="N268" s="6">
        <v>37974.848647511018</v>
      </c>
      <c r="O268" s="6">
        <v>37.465368649607392</v>
      </c>
      <c r="P268">
        <v>61.148695712905905</v>
      </c>
      <c r="Q268" s="6">
        <v>266</v>
      </c>
    </row>
    <row r="269" spans="1:17" x14ac:dyDescent="0.25">
      <c r="A269" s="6">
        <v>119.70099999999999</v>
      </c>
      <c r="B269" s="6">
        <v>-26.236999999999998</v>
      </c>
      <c r="C269" s="6">
        <v>25000</v>
      </c>
      <c r="D269" s="6">
        <v>3</v>
      </c>
      <c r="E269" s="6">
        <v>0.65</v>
      </c>
      <c r="F269" s="6">
        <v>19.899999999999999</v>
      </c>
      <c r="G269" s="6">
        <v>54.048620189015942</v>
      </c>
      <c r="H269" s="6">
        <v>16.155500649409682</v>
      </c>
      <c r="I269" s="6">
        <v>9.7009999999999934</v>
      </c>
      <c r="J269" s="6">
        <v>5724.7661047461479</v>
      </c>
      <c r="K269" s="6">
        <v>-2802.6388558825502</v>
      </c>
      <c r="L269" s="6">
        <v>-26.084701889274793</v>
      </c>
      <c r="M269" s="6">
        <v>6373.9886657063516</v>
      </c>
      <c r="N269" s="6">
        <v>36641.314971347398</v>
      </c>
      <c r="O269" s="6">
        <v>57.477549127911978</v>
      </c>
      <c r="P269">
        <v>21.141120124054563</v>
      </c>
      <c r="Q269" s="6">
        <v>267</v>
      </c>
    </row>
    <row r="270" spans="1:17" x14ac:dyDescent="0.25">
      <c r="A270" s="6">
        <v>156.78</v>
      </c>
      <c r="B270" s="6">
        <v>-26.22</v>
      </c>
      <c r="C270" s="6">
        <v>3750</v>
      </c>
      <c r="D270" s="6">
        <v>3</v>
      </c>
      <c r="E270" s="6">
        <v>0.65</v>
      </c>
      <c r="F270" s="6">
        <v>19.899999999999999</v>
      </c>
      <c r="G270" s="6">
        <v>54.048620189015942</v>
      </c>
      <c r="H270" s="6">
        <v>21.600602747176659</v>
      </c>
      <c r="I270" s="6">
        <v>46.78</v>
      </c>
      <c r="J270" s="6">
        <v>5725.5985022222894</v>
      </c>
      <c r="K270" s="6">
        <v>-2800.9493228198585</v>
      </c>
      <c r="L270" s="6">
        <v>-26.067771568576035</v>
      </c>
      <c r="M270" s="6">
        <v>6373.9936709770227</v>
      </c>
      <c r="N270" s="6">
        <v>38572.00882471988</v>
      </c>
      <c r="O270" s="6">
        <v>30.39875778188366</v>
      </c>
      <c r="P270">
        <v>67.452459121611142</v>
      </c>
      <c r="Q270" s="6">
        <v>268</v>
      </c>
    </row>
    <row r="271" spans="1:17" x14ac:dyDescent="0.25">
      <c r="A271" s="6">
        <v>151.78700000000001</v>
      </c>
      <c r="B271" s="6">
        <v>-25.916</v>
      </c>
      <c r="C271" s="6">
        <v>25000</v>
      </c>
      <c r="D271" s="6">
        <v>0.75</v>
      </c>
      <c r="E271" s="6">
        <v>0.65</v>
      </c>
      <c r="F271" s="6">
        <v>19.899999999999999</v>
      </c>
      <c r="G271" s="6">
        <v>42.007420362456692</v>
      </c>
      <c r="H271" s="6">
        <v>23.305489914960511</v>
      </c>
      <c r="I271" s="6">
        <v>41.787000000000006</v>
      </c>
      <c r="J271" s="6">
        <v>5740.3986892518415</v>
      </c>
      <c r="K271" s="6">
        <v>-2770.6956270042924</v>
      </c>
      <c r="L271" s="6">
        <v>-25.765026569592354</v>
      </c>
      <c r="M271" s="6">
        <v>6374.0827864928906</v>
      </c>
      <c r="N271" s="6">
        <v>38177.243779619923</v>
      </c>
      <c r="O271" s="6">
        <v>34.99076263232233</v>
      </c>
      <c r="P271">
        <v>63.939497948589491</v>
      </c>
      <c r="Q271" s="6">
        <v>269</v>
      </c>
    </row>
    <row r="272" spans="1:17" x14ac:dyDescent="0.25">
      <c r="A272" s="6">
        <v>156.71600000000001</v>
      </c>
      <c r="B272" s="6">
        <v>-25.646999999999998</v>
      </c>
      <c r="C272" s="6">
        <v>3750</v>
      </c>
      <c r="D272" s="6">
        <v>1.2</v>
      </c>
      <c r="E272" s="6">
        <v>0.65</v>
      </c>
      <c r="F272" s="6">
        <v>19.899999999999999</v>
      </c>
      <c r="G272" s="6">
        <v>46.089820015575185</v>
      </c>
      <c r="H272" s="6">
        <v>17.993595607267483</v>
      </c>
      <c r="I272" s="6">
        <v>46.716000000000008</v>
      </c>
      <c r="J272" s="6">
        <v>5753.3603723224087</v>
      </c>
      <c r="K272" s="6">
        <v>-2743.8609901775199</v>
      </c>
      <c r="L272" s="6">
        <v>-25.497151173840368</v>
      </c>
      <c r="M272" s="6">
        <v>6374.1610198698154</v>
      </c>
      <c r="N272" s="6">
        <v>38546.129257117616</v>
      </c>
      <c r="O272" s="6">
        <v>30.693206378838543</v>
      </c>
      <c r="P272">
        <v>67.82193749856394</v>
      </c>
      <c r="Q272" s="6">
        <v>270</v>
      </c>
    </row>
    <row r="273" spans="1:17" x14ac:dyDescent="0.25">
      <c r="A273" s="6">
        <v>151.089</v>
      </c>
      <c r="B273" s="6">
        <v>-33.799999999999997</v>
      </c>
      <c r="C273" s="6">
        <v>37500</v>
      </c>
      <c r="D273" s="6">
        <v>1.2</v>
      </c>
      <c r="E273" s="6">
        <v>0.65</v>
      </c>
      <c r="F273" s="6">
        <v>19.899999999999999</v>
      </c>
      <c r="G273" s="6">
        <v>46.089820015575185</v>
      </c>
      <c r="H273" s="6">
        <v>19.863588304906987</v>
      </c>
      <c r="I273" s="6">
        <v>41.088999999999999</v>
      </c>
      <c r="J273" s="6">
        <v>5305.6340157809118</v>
      </c>
      <c r="K273" s="6">
        <v>-3528.034745756539</v>
      </c>
      <c r="L273" s="6">
        <v>-33.622319649283092</v>
      </c>
      <c r="M273" s="6">
        <v>6371.5603643594941</v>
      </c>
      <c r="N273" s="6">
        <v>38486.3542629453</v>
      </c>
      <c r="O273" s="6">
        <v>31.34221853375271</v>
      </c>
      <c r="P273">
        <v>57.464533757533609</v>
      </c>
      <c r="Q273" s="6">
        <v>271</v>
      </c>
    </row>
    <row r="274" spans="1:17" x14ac:dyDescent="0.25">
      <c r="A274" s="6">
        <v>154.18299999999999</v>
      </c>
      <c r="B274" s="6">
        <v>-25.475999999999999</v>
      </c>
      <c r="C274" s="6">
        <v>25000</v>
      </c>
      <c r="D274" s="6">
        <v>3</v>
      </c>
      <c r="E274" s="6">
        <v>0.65</v>
      </c>
      <c r="F274" s="6">
        <v>19.899999999999999</v>
      </c>
      <c r="G274" s="6">
        <v>54.048620189015942</v>
      </c>
      <c r="H274" s="6">
        <v>14.1089545422395</v>
      </c>
      <c r="I274" s="6">
        <v>44.182999999999993</v>
      </c>
      <c r="J274" s="6">
        <v>5761.5341527655555</v>
      </c>
      <c r="K274" s="6">
        <v>-2726.7715347497665</v>
      </c>
      <c r="L274" s="6">
        <v>-25.326872902889008</v>
      </c>
      <c r="M274" s="6">
        <v>6374.2104449261406</v>
      </c>
      <c r="N274" s="6">
        <v>38340.923259461095</v>
      </c>
      <c r="O274" s="6">
        <v>33.05371212750962</v>
      </c>
      <c r="P274">
        <v>66.126867353891996</v>
      </c>
      <c r="Q274" s="6">
        <v>272</v>
      </c>
    </row>
    <row r="275" spans="1:17" x14ac:dyDescent="0.25">
      <c r="A275" s="6">
        <v>152.298</v>
      </c>
      <c r="B275" s="6">
        <v>-25.401</v>
      </c>
      <c r="C275" s="6">
        <v>9375</v>
      </c>
      <c r="D275" s="6">
        <v>3</v>
      </c>
      <c r="E275" s="6">
        <v>0.65</v>
      </c>
      <c r="F275" s="6">
        <v>19.899999999999999</v>
      </c>
      <c r="G275" s="6">
        <v>54.048620189015942</v>
      </c>
      <c r="H275" s="6">
        <v>17.330937389499265</v>
      </c>
      <c r="I275" s="6">
        <v>42.298000000000002</v>
      </c>
      <c r="J275" s="6">
        <v>5765.1029863626727</v>
      </c>
      <c r="K275" s="6">
        <v>-2719.268604358615</v>
      </c>
      <c r="L275" s="6">
        <v>-25.252191117855581</v>
      </c>
      <c r="M275" s="6">
        <v>6374.2320467659674</v>
      </c>
      <c r="N275" s="6">
        <v>38194.949411215181</v>
      </c>
      <c r="O275" s="6">
        <v>34.780365762528547</v>
      </c>
      <c r="P275">
        <v>64.758750204861826</v>
      </c>
      <c r="Q275" s="6">
        <v>273</v>
      </c>
    </row>
    <row r="276" spans="1:17" x14ac:dyDescent="0.25">
      <c r="A276" s="6">
        <v>147.774</v>
      </c>
      <c r="B276" s="6">
        <v>-25.239000000000001</v>
      </c>
      <c r="C276" s="6">
        <v>3750</v>
      </c>
      <c r="D276" s="6">
        <v>3</v>
      </c>
      <c r="E276" s="6">
        <v>0.65</v>
      </c>
      <c r="F276" s="6">
        <v>19.899999999999999</v>
      </c>
      <c r="G276" s="6">
        <v>54.048620189015942</v>
      </c>
      <c r="H276" s="6">
        <v>20.811639498645537</v>
      </c>
      <c r="I276" s="6">
        <v>37.774000000000001</v>
      </c>
      <c r="J276" s="6">
        <v>5772.7780067705526</v>
      </c>
      <c r="K276" s="6">
        <v>-2703.046631651293</v>
      </c>
      <c r="L276" s="6">
        <v>-25.090881917919219</v>
      </c>
      <c r="M276" s="6">
        <v>6374.2785480660632</v>
      </c>
      <c r="N276" s="6">
        <v>37863.658622316274</v>
      </c>
      <c r="O276" s="6">
        <v>38.871352409737497</v>
      </c>
      <c r="P276">
        <v>61.179502426202305</v>
      </c>
      <c r="Q276" s="6">
        <v>274</v>
      </c>
    </row>
    <row r="277" spans="1:17" x14ac:dyDescent="0.25">
      <c r="A277" s="6">
        <v>146.28270000000001</v>
      </c>
      <c r="B277" s="6">
        <v>-25.152999999999999</v>
      </c>
      <c r="C277" s="6">
        <v>3750</v>
      </c>
      <c r="D277" s="6">
        <v>1.2</v>
      </c>
      <c r="E277" s="6">
        <v>0.65</v>
      </c>
      <c r="F277" s="6">
        <v>19.899999999999999</v>
      </c>
      <c r="G277" s="6">
        <v>46.089820015575185</v>
      </c>
      <c r="H277" s="6">
        <v>16.6129148287852</v>
      </c>
      <c r="I277" s="6">
        <v>36.282700000000006</v>
      </c>
      <c r="J277" s="6">
        <v>5776.8336861730841</v>
      </c>
      <c r="K277" s="6">
        <v>-2694.4263121827303</v>
      </c>
      <c r="L277" s="6">
        <v>-25.005250552629843</v>
      </c>
      <c r="M277" s="6">
        <v>6374.3031454023849</v>
      </c>
      <c r="N277" s="6">
        <v>37759.118849405124</v>
      </c>
      <c r="O277" s="6">
        <v>40.219723987540469</v>
      </c>
      <c r="P277">
        <v>59.929846633397275</v>
      </c>
      <c r="Q277" s="6">
        <v>275</v>
      </c>
    </row>
    <row r="278" spans="1:17" x14ac:dyDescent="0.25">
      <c r="A278" s="6">
        <v>151.25399999999999</v>
      </c>
      <c r="B278" s="6">
        <v>-24.966000000000001</v>
      </c>
      <c r="C278" s="6">
        <v>3750</v>
      </c>
      <c r="D278" s="6">
        <v>3</v>
      </c>
      <c r="E278" s="6">
        <v>0.65</v>
      </c>
      <c r="F278" s="6">
        <v>19.899999999999999</v>
      </c>
      <c r="G278" s="6">
        <v>54.048620189015942</v>
      </c>
      <c r="H278" s="6">
        <v>20.074986682367619</v>
      </c>
      <c r="I278" s="6">
        <v>41.253999999999991</v>
      </c>
      <c r="J278" s="6">
        <v>5785.6075857552478</v>
      </c>
      <c r="K278" s="6">
        <v>-2675.6615249344604</v>
      </c>
      <c r="L278" s="6">
        <v>-24.81905668004563</v>
      </c>
      <c r="M278" s="6">
        <v>6374.3564171109283</v>
      </c>
      <c r="N278" s="6">
        <v>38100.580100836021</v>
      </c>
      <c r="O278" s="6">
        <v>35.921385689256816</v>
      </c>
      <c r="P278">
        <v>64.302086523088278</v>
      </c>
      <c r="Q278" s="6">
        <v>276</v>
      </c>
    </row>
    <row r="279" spans="1:17" x14ac:dyDescent="0.25">
      <c r="A279" s="6">
        <v>112.529</v>
      </c>
      <c r="B279" s="6">
        <v>-24.940999999999999</v>
      </c>
      <c r="C279" s="6">
        <v>3750</v>
      </c>
      <c r="D279" s="6">
        <v>3</v>
      </c>
      <c r="E279" s="6">
        <v>0.65</v>
      </c>
      <c r="F279" s="6">
        <v>19.899999999999999</v>
      </c>
      <c r="G279" s="6">
        <v>54.048620189015942</v>
      </c>
      <c r="H279" s="6">
        <v>14.212320797749399</v>
      </c>
      <c r="I279" s="6">
        <v>2.5289999999999964</v>
      </c>
      <c r="J279" s="6">
        <v>5786.7759076673019</v>
      </c>
      <c r="K279" s="6">
        <v>-2673.1507324530735</v>
      </c>
      <c r="L279" s="6">
        <v>-24.794164923242963</v>
      </c>
      <c r="M279" s="6">
        <v>6374.3635167735083</v>
      </c>
      <c r="N279" s="6">
        <v>36481.963304557998</v>
      </c>
      <c r="O279" s="6">
        <v>60.688841250627668</v>
      </c>
      <c r="P279">
        <v>5.9794658054761527</v>
      </c>
      <c r="Q279" s="6">
        <v>277</v>
      </c>
    </row>
    <row r="280" spans="1:17" x14ac:dyDescent="0.25">
      <c r="A280" s="6">
        <v>120.315</v>
      </c>
      <c r="B280" s="6">
        <v>-24.907</v>
      </c>
      <c r="C280" s="6">
        <v>6250</v>
      </c>
      <c r="D280" s="6">
        <v>1.2</v>
      </c>
      <c r="E280" s="6">
        <v>0.65</v>
      </c>
      <c r="F280" s="6">
        <v>19.899999999999999</v>
      </c>
      <c r="G280" s="6">
        <v>46.089820015575185</v>
      </c>
      <c r="H280" s="6">
        <v>18.322719394239364</v>
      </c>
      <c r="I280" s="6">
        <v>10.314999999999998</v>
      </c>
      <c r="J280" s="6">
        <v>5788.3630608422345</v>
      </c>
      <c r="K280" s="6">
        <v>-2669.7352505836761</v>
      </c>
      <c r="L280" s="6">
        <v>-24.760312312262265</v>
      </c>
      <c r="M280" s="6">
        <v>6374.3731638751715</v>
      </c>
      <c r="N280" s="6">
        <v>36581.601641781381</v>
      </c>
      <c r="O280" s="6">
        <v>58.650434226838449</v>
      </c>
      <c r="P280">
        <v>23.371901336032344</v>
      </c>
      <c r="Q280" s="6">
        <v>278</v>
      </c>
    </row>
    <row r="281" spans="1:17" x14ac:dyDescent="0.25">
      <c r="A281" s="6">
        <v>149.54599999999999</v>
      </c>
      <c r="B281" s="6">
        <v>-24.75</v>
      </c>
      <c r="C281" s="6">
        <v>9375</v>
      </c>
      <c r="D281" s="6">
        <v>1.2</v>
      </c>
      <c r="E281" s="6">
        <v>0.65</v>
      </c>
      <c r="F281" s="6">
        <v>19.899999999999999</v>
      </c>
      <c r="G281" s="6">
        <v>46.089820015575185</v>
      </c>
      <c r="H281" s="6">
        <v>19.762798462823046</v>
      </c>
      <c r="I281" s="6">
        <v>39.545999999999992</v>
      </c>
      <c r="J281" s="6">
        <v>5795.6655806330491</v>
      </c>
      <c r="K281" s="6">
        <v>-2653.9517734872957</v>
      </c>
      <c r="L281" s="6">
        <v>-24.603995561919874</v>
      </c>
      <c r="M281" s="6">
        <v>6374.4175842606182</v>
      </c>
      <c r="N281" s="6">
        <v>37968.078185689432</v>
      </c>
      <c r="O281" s="6">
        <v>37.555803856487067</v>
      </c>
      <c r="P281">
        <v>63.112944186954763</v>
      </c>
      <c r="Q281" s="6">
        <v>279</v>
      </c>
    </row>
    <row r="282" spans="1:17" x14ac:dyDescent="0.25">
      <c r="A282" s="6">
        <v>149.65</v>
      </c>
      <c r="B282" s="6">
        <v>-24.742000000000001</v>
      </c>
      <c r="C282" s="6">
        <v>37500</v>
      </c>
      <c r="D282" s="6">
        <v>1.2</v>
      </c>
      <c r="E282" s="6">
        <v>0.65</v>
      </c>
      <c r="F282" s="6">
        <v>19.899999999999999</v>
      </c>
      <c r="G282" s="6">
        <v>46.089820015575185</v>
      </c>
      <c r="H282" s="6">
        <v>15.520949697882125</v>
      </c>
      <c r="I282" s="6">
        <v>39.650000000000006</v>
      </c>
      <c r="J282" s="6">
        <v>5796.0365211475337</v>
      </c>
      <c r="K282" s="6">
        <v>-2653.1469935405448</v>
      </c>
      <c r="L282" s="6">
        <v>-24.596030494011323</v>
      </c>
      <c r="M282" s="6">
        <v>6374.4198421353794</v>
      </c>
      <c r="N282" s="6">
        <v>37975.207162896106</v>
      </c>
      <c r="O282" s="6">
        <v>37.466883723029817</v>
      </c>
      <c r="P282">
        <v>63.205245747855642</v>
      </c>
      <c r="Q282" s="6">
        <v>280</v>
      </c>
    </row>
    <row r="283" spans="1:17" x14ac:dyDescent="0.25">
      <c r="A283" s="6">
        <v>154.892</v>
      </c>
      <c r="B283" s="6">
        <v>-24.728999999999999</v>
      </c>
      <c r="C283" s="6">
        <v>3750</v>
      </c>
      <c r="D283" s="6">
        <v>0.75</v>
      </c>
      <c r="E283" s="6">
        <v>0.65</v>
      </c>
      <c r="F283" s="6">
        <v>19.899999999999999</v>
      </c>
      <c r="G283" s="6">
        <v>42.007420362456692</v>
      </c>
      <c r="H283" s="6">
        <v>19.181745430622517</v>
      </c>
      <c r="I283" s="6">
        <v>44.891999999999996</v>
      </c>
      <c r="J283" s="6">
        <v>5796.6390589678776</v>
      </c>
      <c r="K283" s="6">
        <v>-2651.8391175176712</v>
      </c>
      <c r="L283" s="6">
        <v>-24.583087282777765</v>
      </c>
      <c r="M283" s="6">
        <v>6374.4235100241731</v>
      </c>
      <c r="N283" s="6">
        <v>38368.589985295301</v>
      </c>
      <c r="O283" s="6">
        <v>32.733756863166725</v>
      </c>
      <c r="P283">
        <v>67.22212914288049</v>
      </c>
      <c r="Q283" s="6">
        <v>281</v>
      </c>
    </row>
    <row r="284" spans="1:17" x14ac:dyDescent="0.25">
      <c r="A284" s="6">
        <v>158.71</v>
      </c>
      <c r="B284" s="6">
        <v>-24.632999999999999</v>
      </c>
      <c r="C284" s="6">
        <v>3750</v>
      </c>
      <c r="D284" s="6">
        <v>3</v>
      </c>
      <c r="E284" s="6">
        <v>0.65</v>
      </c>
      <c r="F284" s="6">
        <v>19.899999999999999</v>
      </c>
      <c r="G284" s="6">
        <v>54.048620189015942</v>
      </c>
      <c r="H284" s="6">
        <v>22.621374061087181</v>
      </c>
      <c r="I284" s="6">
        <v>48.710000000000008</v>
      </c>
      <c r="J284" s="6">
        <v>5801.0793473935255</v>
      </c>
      <c r="K284" s="6">
        <v>-2642.1767993713579</v>
      </c>
      <c r="L284" s="6">
        <v>-24.487507569315465</v>
      </c>
      <c r="M284" s="6">
        <v>6374.4505515292822</v>
      </c>
      <c r="N284" s="6">
        <v>38673.542964543936</v>
      </c>
      <c r="O284" s="6">
        <v>29.266680956669322</v>
      </c>
      <c r="P284">
        <v>69.895214417768216</v>
      </c>
      <c r="Q284" s="6">
        <v>282</v>
      </c>
    </row>
    <row r="285" spans="1:17" x14ac:dyDescent="0.25">
      <c r="A285" s="6">
        <v>153.71</v>
      </c>
      <c r="B285" s="6">
        <v>-24.632999999999999</v>
      </c>
      <c r="C285" s="6">
        <v>3750</v>
      </c>
      <c r="D285" s="6">
        <v>0.75</v>
      </c>
      <c r="E285" s="6">
        <v>0.65</v>
      </c>
      <c r="F285" s="6">
        <v>19.899999999999999</v>
      </c>
      <c r="G285" s="6">
        <v>42.007420362456692</v>
      </c>
      <c r="H285" s="6">
        <v>16.054525446924337</v>
      </c>
      <c r="I285" s="6">
        <v>43.710000000000008</v>
      </c>
      <c r="J285" s="6">
        <v>5801.0793473935255</v>
      </c>
      <c r="K285" s="6">
        <v>-2642.1767993713579</v>
      </c>
      <c r="L285" s="6">
        <v>-24.487507569315465</v>
      </c>
      <c r="M285" s="6">
        <v>6374.4505515292822</v>
      </c>
      <c r="N285" s="6">
        <v>38273.167764698002</v>
      </c>
      <c r="O285" s="6">
        <v>33.852816930437463</v>
      </c>
      <c r="P285">
        <v>66.442388217334226</v>
      </c>
      <c r="Q285" s="6">
        <v>283</v>
      </c>
    </row>
    <row r="286" spans="1:17" x14ac:dyDescent="0.25">
      <c r="A286" s="6">
        <v>134.83667501731233</v>
      </c>
      <c r="B286" s="6">
        <v>-24.606999999999999</v>
      </c>
      <c r="C286" s="6">
        <v>25000</v>
      </c>
      <c r="D286" s="6">
        <v>0.75</v>
      </c>
      <c r="E286" s="6">
        <v>0.65</v>
      </c>
      <c r="F286" s="6">
        <v>19.899999999999999</v>
      </c>
      <c r="G286" s="6">
        <v>42.007420362456692</v>
      </c>
      <c r="H286" s="6">
        <v>17.345334725227971</v>
      </c>
      <c r="I286" s="6">
        <v>24.836675017312331</v>
      </c>
      <c r="J286" s="6">
        <v>5802.2791291546046</v>
      </c>
      <c r="K286" s="6">
        <v>-2639.5586636612097</v>
      </c>
      <c r="L286" s="6">
        <v>-24.461621676433879</v>
      </c>
      <c r="M286" s="6">
        <v>6374.4578617739771</v>
      </c>
      <c r="N286" s="6">
        <v>37073.006213510598</v>
      </c>
      <c r="O286" s="6">
        <v>50.015122670158767</v>
      </c>
      <c r="P286">
        <v>48.024129333421506</v>
      </c>
      <c r="Q286" s="6">
        <v>284</v>
      </c>
    </row>
    <row r="287" spans="1:17" x14ac:dyDescent="0.25">
      <c r="A287" s="6">
        <v>148.11699999999999</v>
      </c>
      <c r="B287" s="6">
        <v>-24.594000000000001</v>
      </c>
      <c r="C287" s="6">
        <v>25000</v>
      </c>
      <c r="D287" s="6">
        <v>0.75</v>
      </c>
      <c r="E287" s="6">
        <v>0.65</v>
      </c>
      <c r="F287" s="6">
        <v>19.899999999999999</v>
      </c>
      <c r="G287" s="6">
        <v>42.007420362456692</v>
      </c>
      <c r="H287" s="6">
        <v>16.308692437548721</v>
      </c>
      <c r="I287" s="6">
        <v>38.11699999999999</v>
      </c>
      <c r="J287" s="6">
        <v>5802.8785729238625</v>
      </c>
      <c r="K287" s="6">
        <v>-2638.2493950994103</v>
      </c>
      <c r="L287" s="6">
        <v>-24.448678774608492</v>
      </c>
      <c r="M287" s="6">
        <v>6374.461514735287</v>
      </c>
      <c r="N287" s="6">
        <v>37860.981983308615</v>
      </c>
      <c r="O287" s="6">
        <v>38.908090122618546</v>
      </c>
      <c r="P287">
        <v>62.055975374992109</v>
      </c>
      <c r="Q287" s="6">
        <v>285</v>
      </c>
    </row>
    <row r="288" spans="1:17" x14ac:dyDescent="0.25">
      <c r="A288" s="6">
        <v>148.43899999999999</v>
      </c>
      <c r="B288" s="6">
        <v>-24.385999999999999</v>
      </c>
      <c r="C288" s="6">
        <v>50000</v>
      </c>
      <c r="D288" s="6">
        <v>0.75</v>
      </c>
      <c r="E288" s="6">
        <v>0.65</v>
      </c>
      <c r="F288" s="6">
        <v>19.899999999999999</v>
      </c>
      <c r="G288" s="6">
        <v>42.007420362456692</v>
      </c>
      <c r="H288" s="6">
        <v>14.580008193041831</v>
      </c>
      <c r="I288" s="6">
        <v>38.438999999999993</v>
      </c>
      <c r="J288" s="6">
        <v>5812.4291098430494</v>
      </c>
      <c r="K288" s="6">
        <v>-2617.2829584101455</v>
      </c>
      <c r="L288" s="6">
        <v>-24.241596380365547</v>
      </c>
      <c r="M288" s="6">
        <v>6374.5197655458742</v>
      </c>
      <c r="N288" s="6">
        <v>37875.15673607467</v>
      </c>
      <c r="O288" s="6">
        <v>38.728311202420571</v>
      </c>
      <c r="P288">
        <v>62.516570728725654</v>
      </c>
      <c r="Q288" s="6">
        <v>286</v>
      </c>
    </row>
    <row r="289" spans="1:17" x14ac:dyDescent="0.25">
      <c r="A289" s="6">
        <v>113.70099999999999</v>
      </c>
      <c r="B289" s="6">
        <v>-24.295000000000002</v>
      </c>
      <c r="C289" s="6">
        <v>25000</v>
      </c>
      <c r="D289" s="6">
        <v>0.75</v>
      </c>
      <c r="E289" s="6">
        <v>0.65</v>
      </c>
      <c r="F289" s="6">
        <v>19.899999999999999</v>
      </c>
      <c r="G289" s="6">
        <v>42.007420362456692</v>
      </c>
      <c r="H289" s="6">
        <v>18.522217982357269</v>
      </c>
      <c r="I289" s="6">
        <v>3.7009999999999934</v>
      </c>
      <c r="J289" s="6">
        <v>5816.5834409451882</v>
      </c>
      <c r="K289" s="6">
        <v>-2608.0994484291105</v>
      </c>
      <c r="L289" s="6">
        <v>-24.151000213600028</v>
      </c>
      <c r="M289" s="6">
        <v>6374.5451334486597</v>
      </c>
      <c r="N289" s="6">
        <v>36455.040769080319</v>
      </c>
      <c r="O289" s="6">
        <v>61.268296099878434</v>
      </c>
      <c r="P289">
        <v>8.9347462231960826</v>
      </c>
      <c r="Q289" s="6">
        <v>287</v>
      </c>
    </row>
    <row r="290" spans="1:17" x14ac:dyDescent="0.25">
      <c r="A290" s="6">
        <v>158.87299999999999</v>
      </c>
      <c r="B290" s="6">
        <v>-24.274999999999999</v>
      </c>
      <c r="C290" s="6">
        <v>46875</v>
      </c>
      <c r="D290" s="6">
        <v>3</v>
      </c>
      <c r="E290" s="6">
        <v>0.65</v>
      </c>
      <c r="F290" s="6">
        <v>19.899999999999999</v>
      </c>
      <c r="G290" s="6">
        <v>54.048620189015942</v>
      </c>
      <c r="H290" s="6">
        <v>14.351065573465409</v>
      </c>
      <c r="I290" s="6">
        <v>48.87299999999999</v>
      </c>
      <c r="J290" s="6">
        <v>5817.4945186548803</v>
      </c>
      <c r="K290" s="6">
        <v>-2606.080225665994</v>
      </c>
      <c r="L290" s="6">
        <v>-24.131089161762961</v>
      </c>
      <c r="M290" s="6">
        <v>6374.5506992404489</v>
      </c>
      <c r="N290" s="6">
        <v>38675.324604256049</v>
      </c>
      <c r="O290" s="6">
        <v>29.247999217432323</v>
      </c>
      <c r="P290">
        <v>70.252815435110975</v>
      </c>
      <c r="Q290" s="6">
        <v>288</v>
      </c>
    </row>
    <row r="291" spans="1:17" x14ac:dyDescent="0.25">
      <c r="A291" s="6">
        <v>156.33600000000001</v>
      </c>
      <c r="B291" s="6">
        <v>-24.266999999999999</v>
      </c>
      <c r="C291" s="6">
        <v>3906.25</v>
      </c>
      <c r="D291" s="6">
        <v>0.75</v>
      </c>
      <c r="E291" s="6">
        <v>0.65</v>
      </c>
      <c r="F291" s="6">
        <v>19.899999999999999</v>
      </c>
      <c r="G291" s="6">
        <v>42.007420362456692</v>
      </c>
      <c r="H291" s="6">
        <v>22.798559492191011</v>
      </c>
      <c r="I291" s="6">
        <v>46.336000000000013</v>
      </c>
      <c r="J291" s="6">
        <v>5817.8587517029955</v>
      </c>
      <c r="K291" s="6">
        <v>-2605.2724490215346</v>
      </c>
      <c r="L291" s="6">
        <v>-24.123124760539053</v>
      </c>
      <c r="M291" s="6">
        <v>6374.5529245899115</v>
      </c>
      <c r="N291" s="6">
        <v>38467.112192706853</v>
      </c>
      <c r="O291" s="6">
        <v>31.59787005584678</v>
      </c>
      <c r="P291">
        <v>68.58209738368511</v>
      </c>
      <c r="Q291" s="6">
        <v>289</v>
      </c>
    </row>
    <row r="292" spans="1:17" x14ac:dyDescent="0.25">
      <c r="A292" s="6">
        <v>154.71100000000001</v>
      </c>
      <c r="B292" s="6">
        <v>-24.257999999999999</v>
      </c>
      <c r="C292" s="6">
        <v>9375</v>
      </c>
      <c r="D292" s="6">
        <v>3</v>
      </c>
      <c r="E292" s="6">
        <v>0.65</v>
      </c>
      <c r="F292" s="6">
        <v>19.899999999999999</v>
      </c>
      <c r="G292" s="6">
        <v>54.048620189015942</v>
      </c>
      <c r="H292" s="6">
        <v>18.590778623760933</v>
      </c>
      <c r="I292" s="6">
        <v>44.711000000000013</v>
      </c>
      <c r="J292" s="6">
        <v>5818.2683786041553</v>
      </c>
      <c r="K292" s="6">
        <v>-2604.3636405329362</v>
      </c>
      <c r="L292" s="6">
        <v>-24.114164822483673</v>
      </c>
      <c r="M292" s="6">
        <v>6374.5554274470778</v>
      </c>
      <c r="N292" s="6">
        <v>38337.527623837421</v>
      </c>
      <c r="O292" s="6">
        <v>33.097659117065895</v>
      </c>
      <c r="P292">
        <v>67.460972283533508</v>
      </c>
      <c r="Q292" s="6">
        <v>290</v>
      </c>
    </row>
    <row r="293" spans="1:17" x14ac:dyDescent="0.25">
      <c r="A293" s="6">
        <v>148.143</v>
      </c>
      <c r="B293" s="6">
        <v>-24.257999999999999</v>
      </c>
      <c r="C293" s="6">
        <v>9375</v>
      </c>
      <c r="D293" s="6">
        <v>1.2</v>
      </c>
      <c r="E293" s="6">
        <v>0.65</v>
      </c>
      <c r="F293" s="6">
        <v>19.899999999999999</v>
      </c>
      <c r="G293" s="6">
        <v>46.089820015575185</v>
      </c>
      <c r="H293" s="6">
        <v>20.372986182616042</v>
      </c>
      <c r="I293" s="6">
        <v>38.143000000000001</v>
      </c>
      <c r="J293" s="6">
        <v>5818.2683786041553</v>
      </c>
      <c r="K293" s="6">
        <v>-2604.3636405329362</v>
      </c>
      <c r="L293" s="6">
        <v>-24.114164822483673</v>
      </c>
      <c r="M293" s="6">
        <v>6374.5554274470778</v>
      </c>
      <c r="N293" s="6">
        <v>37849.327389747239</v>
      </c>
      <c r="O293" s="6">
        <v>39.058320198541693</v>
      </c>
      <c r="P293">
        <v>62.383124778397438</v>
      </c>
      <c r="Q293" s="6">
        <v>291</v>
      </c>
    </row>
    <row r="294" spans="1:17" x14ac:dyDescent="0.25">
      <c r="A294" s="6">
        <v>149.76599999999999</v>
      </c>
      <c r="B294" s="6">
        <v>-24.256</v>
      </c>
      <c r="C294" s="6">
        <v>3750</v>
      </c>
      <c r="D294" s="6">
        <v>0.75</v>
      </c>
      <c r="E294" s="6">
        <v>0.65</v>
      </c>
      <c r="F294" s="6">
        <v>19.899999999999999</v>
      </c>
      <c r="G294" s="6">
        <v>42.007420362456692</v>
      </c>
      <c r="H294" s="6">
        <v>20.795991940377828</v>
      </c>
      <c r="I294" s="6">
        <v>39.765999999999991</v>
      </c>
      <c r="J294" s="6">
        <v>5818.3593873517575</v>
      </c>
      <c r="K294" s="6">
        <v>-2604.1616744996977</v>
      </c>
      <c r="L294" s="6">
        <v>-24.112173727053168</v>
      </c>
      <c r="M294" s="6">
        <v>6374.555983542492</v>
      </c>
      <c r="N294" s="6">
        <v>37964.500881832188</v>
      </c>
      <c r="O294" s="6">
        <v>37.602387828664341</v>
      </c>
      <c r="P294">
        <v>63.725825690775302</v>
      </c>
      <c r="Q294" s="6">
        <v>292</v>
      </c>
    </row>
    <row r="295" spans="1:17" x14ac:dyDescent="0.25">
      <c r="A295" s="6">
        <v>153.76400000000001</v>
      </c>
      <c r="B295" s="6">
        <v>-24.245999999999999</v>
      </c>
      <c r="C295" s="6">
        <v>62500</v>
      </c>
      <c r="D295" s="6">
        <v>1.2</v>
      </c>
      <c r="E295" s="6">
        <v>0.65</v>
      </c>
      <c r="F295" s="6">
        <v>19.899999999999999</v>
      </c>
      <c r="G295" s="6">
        <v>46.089820015575185</v>
      </c>
      <c r="H295" s="6">
        <v>14.179774999183286</v>
      </c>
      <c r="I295" s="6">
        <v>43.76400000000001</v>
      </c>
      <c r="J295" s="6">
        <v>5818.81432497883</v>
      </c>
      <c r="K295" s="6">
        <v>-2603.1517974845551</v>
      </c>
      <c r="L295" s="6">
        <v>-24.10221826034455</v>
      </c>
      <c r="M295" s="6">
        <v>6374.5587635008833</v>
      </c>
      <c r="N295" s="6">
        <v>38263.238422843322</v>
      </c>
      <c r="O295" s="6">
        <v>33.971602050367366</v>
      </c>
      <c r="P295">
        <v>66.791980607912421</v>
      </c>
      <c r="Q295" s="6">
        <v>293</v>
      </c>
    </row>
    <row r="296" spans="1:17" x14ac:dyDescent="0.25">
      <c r="A296" s="6">
        <v>119.416</v>
      </c>
      <c r="B296" s="6">
        <v>-23.994</v>
      </c>
      <c r="C296" s="6">
        <v>25000</v>
      </c>
      <c r="D296" s="6">
        <v>1.2</v>
      </c>
      <c r="E296" s="6">
        <v>0.65</v>
      </c>
      <c r="F296" s="6">
        <v>19.899999999999999</v>
      </c>
      <c r="G296" s="6">
        <v>46.089820015575185</v>
      </c>
      <c r="H296" s="6">
        <v>21.137732754456099</v>
      </c>
      <c r="I296" s="6">
        <v>9.4159999999999968</v>
      </c>
      <c r="J296" s="6">
        <v>5830.2203326645085</v>
      </c>
      <c r="K296" s="6">
        <v>-2577.6772092210549</v>
      </c>
      <c r="L296" s="6">
        <v>-23.851346229697278</v>
      </c>
      <c r="M296" s="6">
        <v>6374.6285321069727</v>
      </c>
      <c r="N296" s="6">
        <v>36516.056888182895</v>
      </c>
      <c r="O296" s="6">
        <v>59.983433818770365</v>
      </c>
      <c r="P296">
        <v>22.186559949936008</v>
      </c>
      <c r="Q296" s="6">
        <v>294</v>
      </c>
    </row>
    <row r="297" spans="1:17" x14ac:dyDescent="0.25">
      <c r="A297" s="6">
        <v>157.51900000000001</v>
      </c>
      <c r="B297" s="6">
        <v>-23.826000000000001</v>
      </c>
      <c r="C297" s="6">
        <v>9375</v>
      </c>
      <c r="D297" s="6">
        <v>0.75</v>
      </c>
      <c r="E297" s="6">
        <v>0.65</v>
      </c>
      <c r="F297" s="6">
        <v>19.899999999999999</v>
      </c>
      <c r="G297" s="6">
        <v>42.007420362456692</v>
      </c>
      <c r="H297" s="6">
        <v>15.56597586920924</v>
      </c>
      <c r="I297" s="6">
        <v>47.519000000000005</v>
      </c>
      <c r="J297" s="6">
        <v>5837.7618373085716</v>
      </c>
      <c r="K297" s="6">
        <v>-2560.6668528117516</v>
      </c>
      <c r="L297" s="6">
        <v>-23.684104305703254</v>
      </c>
      <c r="M297" s="6">
        <v>6374.6747368179649</v>
      </c>
      <c r="N297" s="6">
        <v>38548.493169936693</v>
      </c>
      <c r="O297" s="6">
        <v>30.672443516504984</v>
      </c>
      <c r="P297">
        <v>69.699800518137579</v>
      </c>
      <c r="Q297" s="6">
        <v>295</v>
      </c>
    </row>
    <row r="298" spans="1:17" x14ac:dyDescent="0.25">
      <c r="A298" s="6">
        <v>144.482</v>
      </c>
      <c r="B298" s="6">
        <v>-23.449000000000002</v>
      </c>
      <c r="C298" s="6">
        <v>50000</v>
      </c>
      <c r="D298" s="6">
        <v>1.2</v>
      </c>
      <c r="E298" s="6">
        <v>0.65</v>
      </c>
      <c r="F298" s="6">
        <v>19.899999999999999</v>
      </c>
      <c r="G298" s="6">
        <v>46.089820015575185</v>
      </c>
      <c r="H298" s="6">
        <v>23.344271098266319</v>
      </c>
      <c r="I298" s="6">
        <v>34.481999999999999</v>
      </c>
      <c r="J298" s="6">
        <v>5854.5029813790943</v>
      </c>
      <c r="K298" s="6">
        <v>-2522.4161507882086</v>
      </c>
      <c r="L298" s="6">
        <v>-23.308823066254153</v>
      </c>
      <c r="M298" s="6">
        <v>6374.7775174302287</v>
      </c>
      <c r="N298" s="6">
        <v>37569.847269483726</v>
      </c>
      <c r="O298" s="6">
        <v>42.750165398149569</v>
      </c>
      <c r="P298">
        <v>59.912623416230865</v>
      </c>
      <c r="Q298" s="6">
        <v>296</v>
      </c>
    </row>
    <row r="299" spans="1:17" x14ac:dyDescent="0.25">
      <c r="A299" s="6">
        <v>157.899</v>
      </c>
      <c r="B299" s="6">
        <v>-23.417999999999999</v>
      </c>
      <c r="C299" s="6">
        <v>9375</v>
      </c>
      <c r="D299" s="6">
        <v>0.75</v>
      </c>
      <c r="E299" s="6">
        <v>0.65</v>
      </c>
      <c r="F299" s="6">
        <v>19.899999999999999</v>
      </c>
      <c r="G299" s="6">
        <v>42.007420362456692</v>
      </c>
      <c r="H299" s="6">
        <v>18.92215498985793</v>
      </c>
      <c r="I299" s="6">
        <v>47.899000000000001</v>
      </c>
      <c r="J299" s="6">
        <v>5855.8683332819519</v>
      </c>
      <c r="K299" s="6">
        <v>-2519.266063176045</v>
      </c>
      <c r="L299" s="6">
        <v>-23.277965473489694</v>
      </c>
      <c r="M299" s="6">
        <v>6374.7859127820811</v>
      </c>
      <c r="N299" s="6">
        <v>38566.556465420908</v>
      </c>
      <c r="O299" s="6">
        <v>30.469502070759827</v>
      </c>
      <c r="P299">
        <v>70.245581019463643</v>
      </c>
      <c r="Q299" s="6">
        <v>297</v>
      </c>
    </row>
    <row r="300" spans="1:17" x14ac:dyDescent="0.25">
      <c r="A300" s="6">
        <v>150.24100000000001</v>
      </c>
      <c r="B300" s="6">
        <v>-23.309000000000001</v>
      </c>
      <c r="C300" s="6">
        <v>3906.25</v>
      </c>
      <c r="D300" s="6">
        <v>0.75</v>
      </c>
      <c r="E300" s="6">
        <v>0.65</v>
      </c>
      <c r="F300" s="6">
        <v>19.899999999999999</v>
      </c>
      <c r="G300" s="6">
        <v>42.007420362456692</v>
      </c>
      <c r="H300" s="6">
        <v>19.498601990715308</v>
      </c>
      <c r="I300" s="6">
        <v>40.241000000000014</v>
      </c>
      <c r="J300" s="6">
        <v>5860.6555076527284</v>
      </c>
      <c r="K300" s="6">
        <v>-2508.1841924420378</v>
      </c>
      <c r="L300" s="6">
        <v>-23.169467487522411</v>
      </c>
      <c r="M300" s="6">
        <v>6374.8153638043805</v>
      </c>
      <c r="N300" s="6">
        <v>37963.124619134665</v>
      </c>
      <c r="O300" s="6">
        <v>37.623153143962099</v>
      </c>
      <c r="P300">
        <v>64.941252748537536</v>
      </c>
      <c r="Q300" s="6">
        <v>298</v>
      </c>
    </row>
    <row r="301" spans="1:17" x14ac:dyDescent="0.25">
      <c r="A301" s="6">
        <v>115.07899999999999</v>
      </c>
      <c r="B301" s="6">
        <v>-23.222000000000001</v>
      </c>
      <c r="C301" s="6">
        <v>62500</v>
      </c>
      <c r="D301" s="6">
        <v>3</v>
      </c>
      <c r="E301" s="6">
        <v>0.65</v>
      </c>
      <c r="F301" s="6">
        <v>19.899999999999999</v>
      </c>
      <c r="G301" s="6">
        <v>54.048620189015942</v>
      </c>
      <c r="H301" s="6">
        <v>22.323954172636839</v>
      </c>
      <c r="I301" s="6">
        <v>5.0789999999999935</v>
      </c>
      <c r="J301" s="6">
        <v>5864.4612814258835</v>
      </c>
      <c r="K301" s="6">
        <v>-2499.332617206092</v>
      </c>
      <c r="L301" s="6">
        <v>-23.082869617513946</v>
      </c>
      <c r="M301" s="6">
        <v>6374.8387942577474</v>
      </c>
      <c r="N301" s="6">
        <v>36412.293392506836</v>
      </c>
      <c r="O301" s="6">
        <v>62.212262391392429</v>
      </c>
      <c r="P301">
        <v>12.702769112235387</v>
      </c>
      <c r="Q301" s="6">
        <v>299</v>
      </c>
    </row>
    <row r="302" spans="1:17" x14ac:dyDescent="0.25">
      <c r="A302" s="6">
        <v>116.086</v>
      </c>
      <c r="B302" s="6">
        <v>-23.221</v>
      </c>
      <c r="C302" s="6">
        <v>9375</v>
      </c>
      <c r="D302" s="6">
        <v>0.75</v>
      </c>
      <c r="E302" s="6">
        <v>0.65</v>
      </c>
      <c r="F302" s="6">
        <v>19.899999999999999</v>
      </c>
      <c r="G302" s="6">
        <v>42.007420362456692</v>
      </c>
      <c r="H302" s="6">
        <v>17.03125049102195</v>
      </c>
      <c r="I302" s="6">
        <v>6.0859999999999985</v>
      </c>
      <c r="J302" s="6">
        <v>5864.504947566219</v>
      </c>
      <c r="K302" s="6">
        <v>-2499.2308419586971</v>
      </c>
      <c r="L302" s="6">
        <v>-23.081874247112324</v>
      </c>
      <c r="M302" s="6">
        <v>6374.8390631784769</v>
      </c>
      <c r="N302" s="6">
        <v>36423.851623217874</v>
      </c>
      <c r="O302" s="6">
        <v>61.956279123762798</v>
      </c>
      <c r="P302">
        <v>15.132161265293856</v>
      </c>
      <c r="Q302" s="6">
        <v>300</v>
      </c>
    </row>
    <row r="303" spans="1:17" x14ac:dyDescent="0.25">
      <c r="A303" s="6">
        <v>120.014</v>
      </c>
      <c r="B303" s="6">
        <v>-22.888000000000002</v>
      </c>
      <c r="C303" s="6">
        <v>37500</v>
      </c>
      <c r="D303" s="6">
        <v>0.75</v>
      </c>
      <c r="E303" s="6">
        <v>0.65</v>
      </c>
      <c r="F303" s="6">
        <v>19.899999999999999</v>
      </c>
      <c r="G303" s="6">
        <v>42.007420362456692</v>
      </c>
      <c r="H303" s="6">
        <v>15.157841198340813</v>
      </c>
      <c r="I303" s="6">
        <v>10.013999999999996</v>
      </c>
      <c r="J303" s="6">
        <v>5878.9466029850119</v>
      </c>
      <c r="K303" s="6">
        <v>-2465.298212328315</v>
      </c>
      <c r="L303" s="6">
        <v>-22.750425230386124</v>
      </c>
      <c r="M303" s="6">
        <v>6374.9281122580669</v>
      </c>
      <c r="N303" s="6">
        <v>36472.533987492141</v>
      </c>
      <c r="O303" s="6">
        <v>60.904179542758563</v>
      </c>
      <c r="P303">
        <v>24.418568529621275</v>
      </c>
      <c r="Q303" s="6">
        <v>301</v>
      </c>
    </row>
    <row r="304" spans="1:17" x14ac:dyDescent="0.25">
      <c r="A304" s="6">
        <v>132.310271728743</v>
      </c>
      <c r="B304" s="6">
        <v>-22.84</v>
      </c>
      <c r="C304" s="6">
        <v>25000</v>
      </c>
      <c r="D304" s="6">
        <v>1.2</v>
      </c>
      <c r="E304" s="6">
        <v>0.65</v>
      </c>
      <c r="F304" s="6">
        <v>19.899999999999999</v>
      </c>
      <c r="G304" s="6">
        <v>46.089820015575185</v>
      </c>
      <c r="H304" s="6">
        <v>18.994113302392826</v>
      </c>
      <c r="I304" s="6">
        <v>22.310271728743004</v>
      </c>
      <c r="J304" s="6">
        <v>5881.0119622082584</v>
      </c>
      <c r="K304" s="6">
        <v>-2460.4002391371878</v>
      </c>
      <c r="L304" s="6">
        <v>-22.702650322550785</v>
      </c>
      <c r="M304" s="6">
        <v>6374.9408653243963</v>
      </c>
      <c r="N304" s="6">
        <v>36873.348898108445</v>
      </c>
      <c r="O304" s="6">
        <v>53.306235070683037</v>
      </c>
      <c r="P304">
        <v>46.591122376938181</v>
      </c>
      <c r="Q304" s="6">
        <v>302</v>
      </c>
    </row>
    <row r="305" spans="1:17" x14ac:dyDescent="0.25">
      <c r="A305" s="6">
        <v>154.78</v>
      </c>
      <c r="B305" s="6">
        <v>-22.71</v>
      </c>
      <c r="C305" s="6">
        <v>25000</v>
      </c>
      <c r="D305" s="6">
        <v>0.75</v>
      </c>
      <c r="E305" s="6">
        <v>0.65</v>
      </c>
      <c r="F305" s="6">
        <v>19.899999999999999</v>
      </c>
      <c r="G305" s="6">
        <v>42.007420362456692</v>
      </c>
      <c r="H305" s="6">
        <v>15.484700669962219</v>
      </c>
      <c r="I305" s="6">
        <v>44.78</v>
      </c>
      <c r="J305" s="6">
        <v>5886.5849678723162</v>
      </c>
      <c r="K305" s="6">
        <v>-2447.1263727985315</v>
      </c>
      <c r="L305" s="6">
        <v>-22.573261868058829</v>
      </c>
      <c r="M305" s="6">
        <v>6374.9752994365726</v>
      </c>
      <c r="N305" s="6">
        <v>38289.659946678104</v>
      </c>
      <c r="O305" s="6">
        <v>33.664777892577561</v>
      </c>
      <c r="P305">
        <v>68.741811286302365</v>
      </c>
      <c r="Q305" s="6">
        <v>303</v>
      </c>
    </row>
    <row r="306" spans="1:17" x14ac:dyDescent="0.25">
      <c r="A306" s="6">
        <v>130.89099999999999</v>
      </c>
      <c r="B306" s="6">
        <v>-22.417999999999999</v>
      </c>
      <c r="C306" s="6">
        <v>3750</v>
      </c>
      <c r="D306" s="6">
        <v>0.75</v>
      </c>
      <c r="E306" s="6">
        <v>0.65</v>
      </c>
      <c r="F306" s="6">
        <v>19.899999999999999</v>
      </c>
      <c r="G306" s="6">
        <v>42.007420362456692</v>
      </c>
      <c r="H306" s="6">
        <v>19.536258420041268</v>
      </c>
      <c r="I306" s="6">
        <v>20.890999999999991</v>
      </c>
      <c r="J306" s="6">
        <v>5898.9925758222435</v>
      </c>
      <c r="K306" s="6">
        <v>-2417.2661423384634</v>
      </c>
      <c r="L306" s="6">
        <v>-22.282645666959489</v>
      </c>
      <c r="M306" s="6">
        <v>6375.052079199183</v>
      </c>
      <c r="N306" s="6">
        <v>36792.748372319926</v>
      </c>
      <c r="O306" s="6">
        <v>54.712830563250726</v>
      </c>
      <c r="P306">
        <v>45.024184573715353</v>
      </c>
      <c r="Q306" s="6">
        <v>304</v>
      </c>
    </row>
    <row r="307" spans="1:17" x14ac:dyDescent="0.25">
      <c r="A307" s="6">
        <v>153.119</v>
      </c>
      <c r="B307" s="6">
        <v>-22.402000000000001</v>
      </c>
      <c r="C307" s="6">
        <v>3750</v>
      </c>
      <c r="D307" s="6">
        <v>1.2</v>
      </c>
      <c r="E307" s="6">
        <v>0.65</v>
      </c>
      <c r="F307" s="6">
        <v>19.899999999999999</v>
      </c>
      <c r="G307" s="6">
        <v>46.089820015575185</v>
      </c>
      <c r="H307" s="6">
        <v>21.413008258251992</v>
      </c>
      <c r="I307" s="6">
        <v>43.119</v>
      </c>
      <c r="J307" s="6">
        <v>5899.6680323676219</v>
      </c>
      <c r="K307" s="6">
        <v>-2415.6281734076997</v>
      </c>
      <c r="L307" s="6">
        <v>-22.266721896346514</v>
      </c>
      <c r="M307" s="6">
        <v>6375.0562636184995</v>
      </c>
      <c r="N307" s="6">
        <v>38148.480843959202</v>
      </c>
      <c r="O307" s="6">
        <v>35.349745815449822</v>
      </c>
      <c r="P307">
        <v>67.854435282633716</v>
      </c>
      <c r="Q307" s="6">
        <v>305</v>
      </c>
    </row>
    <row r="308" spans="1:17" x14ac:dyDescent="0.25">
      <c r="A308" s="6">
        <v>156.29</v>
      </c>
      <c r="B308" s="6">
        <v>-22.36</v>
      </c>
      <c r="C308" s="6">
        <v>37500</v>
      </c>
      <c r="D308" s="6">
        <v>0.75</v>
      </c>
      <c r="E308" s="6">
        <v>0.65</v>
      </c>
      <c r="F308" s="6">
        <v>19.899999999999999</v>
      </c>
      <c r="G308" s="6">
        <v>42.007420362456692</v>
      </c>
      <c r="H308" s="6">
        <v>21.699828812724171</v>
      </c>
      <c r="I308" s="6">
        <v>46.289999999999992</v>
      </c>
      <c r="J308" s="6">
        <v>5901.4389229348226</v>
      </c>
      <c r="K308" s="6">
        <v>-2411.3276235781696</v>
      </c>
      <c r="L308" s="6">
        <v>-22.224922197759312</v>
      </c>
      <c r="M308" s="6">
        <v>6375.0672364580796</v>
      </c>
      <c r="N308" s="6">
        <v>38400.131526627061</v>
      </c>
      <c r="O308" s="6">
        <v>32.375533877977951</v>
      </c>
      <c r="P308">
        <v>70.015246274316539</v>
      </c>
      <c r="Q308" s="6">
        <v>306</v>
      </c>
    </row>
    <row r="309" spans="1:17" x14ac:dyDescent="0.25">
      <c r="A309" s="6">
        <v>151.25</v>
      </c>
      <c r="B309" s="6">
        <v>-22.234999999999999</v>
      </c>
      <c r="C309" s="6">
        <v>25000</v>
      </c>
      <c r="D309" s="6">
        <v>3</v>
      </c>
      <c r="E309" s="6">
        <v>0.65</v>
      </c>
      <c r="F309" s="6">
        <v>19.899999999999999</v>
      </c>
      <c r="G309" s="6">
        <v>54.048620189015942</v>
      </c>
      <c r="H309" s="6">
        <v>18.884272383165925</v>
      </c>
      <c r="I309" s="6">
        <v>41.25</v>
      </c>
      <c r="J309" s="6">
        <v>5906.6907170194754</v>
      </c>
      <c r="K309" s="6">
        <v>-2398.5208348955521</v>
      </c>
      <c r="L309" s="6">
        <v>-22.100520036849709</v>
      </c>
      <c r="M309" s="6">
        <v>6375.0997970190319</v>
      </c>
      <c r="N309" s="6">
        <v>37999.53141548569</v>
      </c>
      <c r="O309" s="6">
        <v>37.173554693455536</v>
      </c>
      <c r="P309">
        <v>66.660300468837875</v>
      </c>
      <c r="Q309" s="6">
        <v>307</v>
      </c>
    </row>
    <row r="310" spans="1:17" x14ac:dyDescent="0.25">
      <c r="A310" s="6">
        <v>106.35</v>
      </c>
      <c r="B310" s="6">
        <v>-22.1</v>
      </c>
      <c r="C310" s="6">
        <v>46875</v>
      </c>
      <c r="D310" s="6">
        <v>1.2</v>
      </c>
      <c r="E310" s="6">
        <v>0.65</v>
      </c>
      <c r="F310" s="6">
        <v>19.899999999999999</v>
      </c>
      <c r="G310" s="6">
        <v>46.089820015575185</v>
      </c>
      <c r="H310" s="6">
        <v>22.224927150253286</v>
      </c>
      <c r="I310" s="6">
        <v>-3.6500000000000057</v>
      </c>
      <c r="J310" s="6">
        <v>5912.3311674782481</v>
      </c>
      <c r="K310" s="6">
        <v>-2384.676891123484</v>
      </c>
      <c r="L310" s="6">
        <v>-21.966168557823373</v>
      </c>
      <c r="M310" s="6">
        <v>6375.1347992801748</v>
      </c>
      <c r="N310" s="6">
        <v>36344.073296462608</v>
      </c>
      <c r="O310" s="6">
        <v>63.780980466900552</v>
      </c>
      <c r="P310">
        <v>9.6232821996594993</v>
      </c>
      <c r="Q310" s="6">
        <v>308</v>
      </c>
    </row>
    <row r="311" spans="1:17" x14ac:dyDescent="0.25">
      <c r="A311" s="6">
        <v>118.834</v>
      </c>
      <c r="B311" s="6">
        <v>-22.013000000000002</v>
      </c>
      <c r="C311" s="6">
        <v>3906.25</v>
      </c>
      <c r="D311" s="6">
        <v>3</v>
      </c>
      <c r="E311" s="6">
        <v>0.65</v>
      </c>
      <c r="F311" s="6">
        <v>19.899999999999999</v>
      </c>
      <c r="G311" s="6">
        <v>54.048620189015942</v>
      </c>
      <c r="H311" s="6">
        <v>23.116176315911879</v>
      </c>
      <c r="I311" s="6">
        <v>8.8340000000000032</v>
      </c>
      <c r="J311" s="6">
        <v>5915.9487849068537</v>
      </c>
      <c r="K311" s="6">
        <v>-2375.7483332249572</v>
      </c>
      <c r="L311" s="6">
        <v>-21.879588057876354</v>
      </c>
      <c r="M311" s="6">
        <v>6375.1572661748542</v>
      </c>
      <c r="N311" s="6">
        <v>36407.32851623209</v>
      </c>
      <c r="O311" s="6">
        <v>62.332082968772937</v>
      </c>
      <c r="P311">
        <v>22.521082162229774</v>
      </c>
      <c r="Q311" s="6">
        <v>309</v>
      </c>
    </row>
    <row r="312" spans="1:17" x14ac:dyDescent="0.25">
      <c r="A312" s="6">
        <v>118.416</v>
      </c>
      <c r="B312" s="6">
        <v>-21.994</v>
      </c>
      <c r="C312" s="6">
        <v>25000</v>
      </c>
      <c r="D312" s="6">
        <v>1.2</v>
      </c>
      <c r="E312" s="6">
        <v>0.65</v>
      </c>
      <c r="F312" s="6">
        <v>19.899999999999999</v>
      </c>
      <c r="G312" s="6">
        <v>46.089820015575185</v>
      </c>
      <c r="H312" s="6">
        <v>17.820975318879231</v>
      </c>
      <c r="I312" s="6">
        <v>8.4159999999999968</v>
      </c>
      <c r="J312" s="6">
        <v>5916.7370302029658</v>
      </c>
      <c r="K312" s="6">
        <v>-2373.7977007316185</v>
      </c>
      <c r="L312" s="6">
        <v>-21.860679835477395</v>
      </c>
      <c r="M312" s="6">
        <v>6375.1621633158265</v>
      </c>
      <c r="N312" s="6">
        <v>36398.92940359105</v>
      </c>
      <c r="O312" s="6">
        <v>62.520467653497747</v>
      </c>
      <c r="P312">
        <v>21.556832769585871</v>
      </c>
      <c r="Q312" s="6">
        <v>310</v>
      </c>
    </row>
    <row r="313" spans="1:17" x14ac:dyDescent="0.25">
      <c r="A313" s="6">
        <v>121.003</v>
      </c>
      <c r="B313" s="6">
        <v>-21.812000000000001</v>
      </c>
      <c r="C313" s="6">
        <v>25000</v>
      </c>
      <c r="D313" s="6">
        <v>0.75</v>
      </c>
      <c r="E313" s="6">
        <v>0.65</v>
      </c>
      <c r="F313" s="6">
        <v>19.899999999999999</v>
      </c>
      <c r="G313" s="6">
        <v>42.007420362456692</v>
      </c>
      <c r="H313" s="6">
        <v>14.422615779728396</v>
      </c>
      <c r="I313" s="6">
        <v>11.003</v>
      </c>
      <c r="J313" s="6">
        <v>5924.2547093776348</v>
      </c>
      <c r="K313" s="6">
        <v>-2355.0997157038032</v>
      </c>
      <c r="L313" s="6">
        <v>-21.679561912245507</v>
      </c>
      <c r="M313" s="6">
        <v>6375.2089010863965</v>
      </c>
      <c r="N313" s="6">
        <v>36442.550743740947</v>
      </c>
      <c r="O313" s="6">
        <v>61.557134900812869</v>
      </c>
      <c r="P313">
        <v>27.622590592257552</v>
      </c>
      <c r="Q313" s="6">
        <v>311</v>
      </c>
    </row>
    <row r="314" spans="1:17" x14ac:dyDescent="0.25">
      <c r="A314" s="6">
        <v>153.447</v>
      </c>
      <c r="B314" s="6">
        <v>-21.748999999999999</v>
      </c>
      <c r="C314" s="6">
        <v>46875</v>
      </c>
      <c r="D314" s="6">
        <v>1.2</v>
      </c>
      <c r="E314" s="6">
        <v>0.65</v>
      </c>
      <c r="F314" s="6">
        <v>19.899999999999999</v>
      </c>
      <c r="G314" s="6">
        <v>46.089820015575185</v>
      </c>
      <c r="H314" s="6">
        <v>23.624423328816619</v>
      </c>
      <c r="I314" s="6">
        <v>43.447000000000003</v>
      </c>
      <c r="J314" s="6">
        <v>5926.8431013630197</v>
      </c>
      <c r="K314" s="6">
        <v>-2348.6218811045906</v>
      </c>
      <c r="L314" s="6">
        <v>-21.616868484642811</v>
      </c>
      <c r="M314" s="6">
        <v>6375.2250068980065</v>
      </c>
      <c r="N314" s="6">
        <v>38152.29538930198</v>
      </c>
      <c r="O314" s="6">
        <v>35.305896819800672</v>
      </c>
      <c r="P314">
        <v>68.634907351631711</v>
      </c>
      <c r="Q314" s="6">
        <v>312</v>
      </c>
    </row>
    <row r="315" spans="1:17" x14ac:dyDescent="0.25">
      <c r="A315" s="6">
        <v>153.72800000000001</v>
      </c>
      <c r="B315" s="6">
        <v>-21.725999999999999</v>
      </c>
      <c r="C315" s="6">
        <v>9375</v>
      </c>
      <c r="D315" s="6">
        <v>3</v>
      </c>
      <c r="E315" s="6">
        <v>0.65</v>
      </c>
      <c r="F315" s="6">
        <v>19.899999999999999</v>
      </c>
      <c r="G315" s="6">
        <v>54.048620189015942</v>
      </c>
      <c r="H315" s="6">
        <v>15.189335566620105</v>
      </c>
      <c r="I315" s="6">
        <v>43.728000000000009</v>
      </c>
      <c r="J315" s="6">
        <v>5927.7862898844169</v>
      </c>
      <c r="K315" s="6">
        <v>-2346.256261022183</v>
      </c>
      <c r="L315" s="6">
        <v>-21.593980566043108</v>
      </c>
      <c r="M315" s="6">
        <v>6375.2308774606308</v>
      </c>
      <c r="N315" s="6">
        <v>38173.685372424297</v>
      </c>
      <c r="O315" s="6">
        <v>35.04834699644136</v>
      </c>
      <c r="P315">
        <v>68.844546594838747</v>
      </c>
      <c r="Q315" s="6">
        <v>313</v>
      </c>
    </row>
    <row r="316" spans="1:17" x14ac:dyDescent="0.25">
      <c r="A316" s="6">
        <v>118.8387</v>
      </c>
      <c r="B316" s="6">
        <v>-21.692</v>
      </c>
      <c r="C316" s="6">
        <v>3750</v>
      </c>
      <c r="D316" s="6">
        <v>0.75</v>
      </c>
      <c r="E316" s="6">
        <v>0.65</v>
      </c>
      <c r="F316" s="6">
        <v>19.899999999999999</v>
      </c>
      <c r="G316" s="6">
        <v>42.007420362456692</v>
      </c>
      <c r="H316" s="6">
        <v>22.498655169125485</v>
      </c>
      <c r="I316" s="6">
        <v>8.8387000000000029</v>
      </c>
      <c r="J316" s="6">
        <v>5929.1788241221611</v>
      </c>
      <c r="K316" s="6">
        <v>-2342.7585763671755</v>
      </c>
      <c r="L316" s="6">
        <v>-21.560146406307538</v>
      </c>
      <c r="M316" s="6">
        <v>6375.2395465237705</v>
      </c>
      <c r="N316" s="6">
        <v>36392.286098220546</v>
      </c>
      <c r="O316" s="6">
        <v>62.672497674694874</v>
      </c>
      <c r="P316">
        <v>22.816753657360167</v>
      </c>
      <c r="Q316" s="6">
        <v>314</v>
      </c>
    </row>
    <row r="317" spans="1:17" x14ac:dyDescent="0.25">
      <c r="A317" s="6">
        <v>116.092</v>
      </c>
      <c r="B317" s="6">
        <v>-21.672999999999998</v>
      </c>
      <c r="C317" s="6">
        <v>3750</v>
      </c>
      <c r="D317" s="6">
        <v>3</v>
      </c>
      <c r="E317" s="6">
        <v>0.65</v>
      </c>
      <c r="F317" s="6">
        <v>19.899999999999999</v>
      </c>
      <c r="G317" s="6">
        <v>54.048620189015942</v>
      </c>
      <c r="H317" s="6">
        <v>20.632486717874336</v>
      </c>
      <c r="I317" s="6">
        <v>6.0919999999999987</v>
      </c>
      <c r="J317" s="6">
        <v>5929.9560984405825</v>
      </c>
      <c r="K317" s="6">
        <v>-2340.8036343980548</v>
      </c>
      <c r="L317" s="6">
        <v>-21.541239162065416</v>
      </c>
      <c r="M317" s="6">
        <v>6375.2443862367973</v>
      </c>
      <c r="N317" s="6">
        <v>36348.582016089669</v>
      </c>
      <c r="O317" s="6">
        <v>63.678444580672561</v>
      </c>
      <c r="P317">
        <v>16.118962750102057</v>
      </c>
      <c r="Q317" s="6">
        <v>315</v>
      </c>
    </row>
    <row r="318" spans="1:17" x14ac:dyDescent="0.25">
      <c r="A318" s="6">
        <v>155.55199999999999</v>
      </c>
      <c r="B318" s="6">
        <v>-21.620999999999999</v>
      </c>
      <c r="C318" s="6">
        <v>3750</v>
      </c>
      <c r="D318" s="6">
        <v>1.2</v>
      </c>
      <c r="E318" s="6">
        <v>0.65</v>
      </c>
      <c r="F318" s="6">
        <v>19.899999999999999</v>
      </c>
      <c r="G318" s="6">
        <v>46.089820015575185</v>
      </c>
      <c r="H318" s="6">
        <v>17.517424223202493</v>
      </c>
      <c r="I318" s="6">
        <v>45.551999999999992</v>
      </c>
      <c r="J318" s="6">
        <v>5932.0800509339415</v>
      </c>
      <c r="K318" s="6">
        <v>-2335.4519729138055</v>
      </c>
      <c r="L318" s="6">
        <v>-21.489493314010421</v>
      </c>
      <c r="M318" s="6">
        <v>6375.2576142831604</v>
      </c>
      <c r="N318" s="6">
        <v>38316.553184010358</v>
      </c>
      <c r="O318" s="6">
        <v>33.352036136001942</v>
      </c>
      <c r="P318">
        <v>70.128467344986433</v>
      </c>
      <c r="Q318" s="6">
        <v>316</v>
      </c>
    </row>
    <row r="319" spans="1:17" x14ac:dyDescent="0.25">
      <c r="A319" s="6">
        <v>152.613</v>
      </c>
      <c r="B319" s="6">
        <v>-21.593</v>
      </c>
      <c r="C319" s="6">
        <v>25000</v>
      </c>
      <c r="D319" s="6">
        <v>1.2</v>
      </c>
      <c r="E319" s="6">
        <v>0.65</v>
      </c>
      <c r="F319" s="6">
        <v>19.899999999999999</v>
      </c>
      <c r="G319" s="6">
        <v>46.089820015575185</v>
      </c>
      <c r="H319" s="6">
        <v>16.573934612683402</v>
      </c>
      <c r="I319" s="6">
        <v>42.613</v>
      </c>
      <c r="J319" s="6">
        <v>5933.2217001388553</v>
      </c>
      <c r="K319" s="6">
        <v>-2332.5695250997733</v>
      </c>
      <c r="L319" s="6">
        <v>-21.46163034326203</v>
      </c>
      <c r="M319" s="6">
        <v>6375.2647264582502</v>
      </c>
      <c r="N319" s="6">
        <v>38081.989550942708</v>
      </c>
      <c r="O319" s="6">
        <v>36.160194221229531</v>
      </c>
      <c r="P319">
        <v>68.197271479578859</v>
      </c>
      <c r="Q319" s="6">
        <v>317</v>
      </c>
    </row>
    <row r="320" spans="1:17" x14ac:dyDescent="0.25">
      <c r="A320" s="6">
        <v>159.119</v>
      </c>
      <c r="B320" s="6">
        <v>-21.402000000000001</v>
      </c>
      <c r="C320" s="6">
        <v>3750</v>
      </c>
      <c r="D320" s="6">
        <v>3</v>
      </c>
      <c r="E320" s="6">
        <v>0.65</v>
      </c>
      <c r="F320" s="6">
        <v>19.899999999999999</v>
      </c>
      <c r="G320" s="6">
        <v>54.048620189015942</v>
      </c>
      <c r="H320" s="6">
        <v>17.220729632942636</v>
      </c>
      <c r="I320" s="6">
        <v>49.119</v>
      </c>
      <c r="J320" s="6">
        <v>5940.9716818481893</v>
      </c>
      <c r="K320" s="6">
        <v>-2312.8925329426165</v>
      </c>
      <c r="L320" s="6">
        <v>-21.271568394972835</v>
      </c>
      <c r="M320" s="6">
        <v>6375.313042781806</v>
      </c>
      <c r="N320" s="6">
        <v>38607.836647659307</v>
      </c>
      <c r="O320" s="6">
        <v>30.010797978106822</v>
      </c>
      <c r="P320">
        <v>72.469580317157721</v>
      </c>
      <c r="Q320" s="6">
        <v>318</v>
      </c>
    </row>
    <row r="321" spans="1:17" x14ac:dyDescent="0.25">
      <c r="A321" s="6">
        <v>115.089</v>
      </c>
      <c r="B321" s="6">
        <v>-21.202000000000002</v>
      </c>
      <c r="C321" s="6">
        <v>9375</v>
      </c>
      <c r="D321" s="6">
        <v>1.2</v>
      </c>
      <c r="E321" s="6">
        <v>0.65</v>
      </c>
      <c r="F321" s="6">
        <v>19.899999999999999</v>
      </c>
      <c r="G321" s="6">
        <v>46.089820015575185</v>
      </c>
      <c r="H321" s="6">
        <v>23.798947691659532</v>
      </c>
      <c r="I321" s="6">
        <v>5.0889999999999986</v>
      </c>
      <c r="J321" s="6">
        <v>5949.01630713956</v>
      </c>
      <c r="K321" s="6">
        <v>-2292.2612644061628</v>
      </c>
      <c r="L321" s="6">
        <v>-21.072556815557618</v>
      </c>
      <c r="M321" s="6">
        <v>6375.3632623490048</v>
      </c>
      <c r="N321" s="6">
        <v>36314.834065573465</v>
      </c>
      <c r="O321" s="6">
        <v>64.484941051791822</v>
      </c>
      <c r="P321">
        <v>13.833254708620665</v>
      </c>
      <c r="Q321" s="6">
        <v>319</v>
      </c>
    </row>
    <row r="322" spans="1:17" x14ac:dyDescent="0.25">
      <c r="A322" s="6">
        <v>131.13366466375669</v>
      </c>
      <c r="B322" s="6">
        <v>-21.2</v>
      </c>
      <c r="C322" s="6">
        <v>25000</v>
      </c>
      <c r="D322" s="6">
        <v>1.2</v>
      </c>
      <c r="E322" s="6">
        <v>0.65</v>
      </c>
      <c r="F322" s="6">
        <v>19.899999999999999</v>
      </c>
      <c r="G322" s="6">
        <v>46.089820015575185</v>
      </c>
      <c r="H322" s="6">
        <v>18.722807326418554</v>
      </c>
      <c r="I322" s="6">
        <v>21.13366466375669</v>
      </c>
      <c r="J322" s="6">
        <v>5949.0963886633026</v>
      </c>
      <c r="K322" s="6">
        <v>-2292.0548125996397</v>
      </c>
      <c r="L322" s="6">
        <v>-21.070566731467249</v>
      </c>
      <c r="M322" s="6">
        <v>6375.363762607426</v>
      </c>
      <c r="N322" s="6">
        <v>36749.486638709299</v>
      </c>
      <c r="O322" s="6">
        <v>55.495458408574031</v>
      </c>
      <c r="P322">
        <v>46.907591177139132</v>
      </c>
      <c r="Q322" s="6">
        <v>320</v>
      </c>
    </row>
    <row r="323" spans="1:17" x14ac:dyDescent="0.25">
      <c r="A323" s="6">
        <v>159.27699999999999</v>
      </c>
      <c r="B323" s="6">
        <v>-20.849</v>
      </c>
      <c r="C323" s="6">
        <v>3750</v>
      </c>
      <c r="D323" s="6">
        <v>3</v>
      </c>
      <c r="E323" s="6">
        <v>0.65</v>
      </c>
      <c r="F323" s="6">
        <v>19.899999999999999</v>
      </c>
      <c r="G323" s="6">
        <v>54.048620189015942</v>
      </c>
      <c r="H323" s="6">
        <v>20.070462571736719</v>
      </c>
      <c r="I323" s="6">
        <v>49.276999999999987</v>
      </c>
      <c r="J323" s="6">
        <v>5963.038704962154</v>
      </c>
      <c r="K323" s="6">
        <v>-2255.7802090974565</v>
      </c>
      <c r="L323" s="6">
        <v>-20.721316627883684</v>
      </c>
      <c r="M323" s="6">
        <v>6375.4509604131135</v>
      </c>
      <c r="N323" s="6">
        <v>38605.680425826598</v>
      </c>
      <c r="O323" s="6">
        <v>30.036599581499988</v>
      </c>
      <c r="P323">
        <v>72.96617309850599</v>
      </c>
      <c r="Q323" s="6">
        <v>321</v>
      </c>
    </row>
    <row r="324" spans="1:17" x14ac:dyDescent="0.25">
      <c r="A324" s="6">
        <v>149.416</v>
      </c>
      <c r="B324" s="6">
        <v>-20.707000000000001</v>
      </c>
      <c r="C324" s="6">
        <v>3906.25</v>
      </c>
      <c r="D324" s="6">
        <v>0.75</v>
      </c>
      <c r="E324" s="6">
        <v>0.65</v>
      </c>
      <c r="F324" s="6">
        <v>19.899999999999999</v>
      </c>
      <c r="G324" s="6">
        <v>42.007420362456692</v>
      </c>
      <c r="H324" s="6">
        <v>20.627496122621714</v>
      </c>
      <c r="I324" s="6">
        <v>39.415999999999997</v>
      </c>
      <c r="J324" s="6">
        <v>5968.6158442117694</v>
      </c>
      <c r="K324" s="6">
        <v>-2241.081287198158</v>
      </c>
      <c r="L324" s="6">
        <v>-20.580029982844923</v>
      </c>
      <c r="M324" s="6">
        <v>6375.4858976869773</v>
      </c>
      <c r="N324" s="6">
        <v>37810.264316602545</v>
      </c>
      <c r="O324" s="6">
        <v>39.573488717402348</v>
      </c>
      <c r="P324">
        <v>66.721588021044113</v>
      </c>
      <c r="Q324" s="6">
        <v>322</v>
      </c>
    </row>
    <row r="325" spans="1:17" x14ac:dyDescent="0.25">
      <c r="A325" s="6">
        <v>154.09700000000001</v>
      </c>
      <c r="B325" s="6">
        <v>-20.641999999999999</v>
      </c>
      <c r="C325" s="6">
        <v>25000</v>
      </c>
      <c r="D325" s="6">
        <v>3</v>
      </c>
      <c r="E325" s="6">
        <v>0.65</v>
      </c>
      <c r="F325" s="6">
        <v>19.899999999999999</v>
      </c>
      <c r="G325" s="6">
        <v>54.048620189015942</v>
      </c>
      <c r="H325" s="6">
        <v>16.943775670040903</v>
      </c>
      <c r="I325" s="6">
        <v>44.097000000000008</v>
      </c>
      <c r="J325" s="6">
        <v>5971.156571607723</v>
      </c>
      <c r="K325" s="6">
        <v>-2234.3483863796387</v>
      </c>
      <c r="L325" s="6">
        <v>-20.515357552582955</v>
      </c>
      <c r="M325" s="6">
        <v>6375.5018245132196</v>
      </c>
      <c r="N325" s="6">
        <v>38168.572878915678</v>
      </c>
      <c r="O325" s="6">
        <v>35.11334244637176</v>
      </c>
      <c r="P325">
        <v>70.007676924665375</v>
      </c>
      <c r="Q325" s="6">
        <v>323</v>
      </c>
    </row>
    <row r="326" spans="1:17" x14ac:dyDescent="0.25">
      <c r="A326" s="6">
        <v>135.88900000000001</v>
      </c>
      <c r="B326" s="6">
        <v>-20.417000000000002</v>
      </c>
      <c r="C326" s="6">
        <v>3750</v>
      </c>
      <c r="D326" s="6">
        <v>3</v>
      </c>
      <c r="E326" s="6">
        <v>0.65</v>
      </c>
      <c r="F326" s="6">
        <v>19.899999999999999</v>
      </c>
      <c r="G326" s="6">
        <v>54.048620189015942</v>
      </c>
      <c r="H326" s="6">
        <v>17.087701468843395</v>
      </c>
      <c r="I326" s="6">
        <v>25.88900000000001</v>
      </c>
      <c r="J326" s="6">
        <v>5979.8922362337798</v>
      </c>
      <c r="K326" s="6">
        <v>-2211.0204130375814</v>
      </c>
      <c r="L326" s="6">
        <v>-20.291496433475913</v>
      </c>
      <c r="M326" s="6">
        <v>6375.5566363916732</v>
      </c>
      <c r="N326" s="6">
        <v>36943.152555639928</v>
      </c>
      <c r="O326" s="6">
        <v>52.141692151584351</v>
      </c>
      <c r="P326">
        <v>54.292188420681804</v>
      </c>
      <c r="Q326" s="6">
        <v>324</v>
      </c>
    </row>
    <row r="327" spans="1:17" x14ac:dyDescent="0.25">
      <c r="A327" s="6">
        <v>123.51300000000001</v>
      </c>
      <c r="B327" s="6">
        <v>-20.367000000000001</v>
      </c>
      <c r="C327" s="6">
        <v>3750</v>
      </c>
      <c r="D327" s="6">
        <v>3</v>
      </c>
      <c r="E327" s="6">
        <v>0.65</v>
      </c>
      <c r="F327" s="6">
        <v>19.899999999999999</v>
      </c>
      <c r="G327" s="6">
        <v>54.048620189015942</v>
      </c>
      <c r="H327" s="6">
        <v>22.928158175529767</v>
      </c>
      <c r="I327" s="6">
        <v>13.513000000000005</v>
      </c>
      <c r="J327" s="6">
        <v>5981.8210194159647</v>
      </c>
      <c r="K327" s="6">
        <v>-2205.8318540400833</v>
      </c>
      <c r="L327" s="6">
        <v>-20.241750563937956</v>
      </c>
      <c r="M327" s="6">
        <v>6375.5687492665747</v>
      </c>
      <c r="N327" s="6">
        <v>36441.600646836785</v>
      </c>
      <c r="O327" s="6">
        <v>61.587873327821484</v>
      </c>
      <c r="P327">
        <v>34.625362026235493</v>
      </c>
      <c r="Q327" s="6">
        <v>325</v>
      </c>
    </row>
    <row r="328" spans="1:17" x14ac:dyDescent="0.25">
      <c r="A328" s="6">
        <v>156.863</v>
      </c>
      <c r="B328" s="6">
        <v>-20.225000000000001</v>
      </c>
      <c r="C328" s="6">
        <v>3750</v>
      </c>
      <c r="D328" s="6">
        <v>3</v>
      </c>
      <c r="E328" s="6">
        <v>0.65</v>
      </c>
      <c r="F328" s="6">
        <v>19.899999999999999</v>
      </c>
      <c r="G328" s="6">
        <v>54.048620189015942</v>
      </c>
      <c r="H328" s="6">
        <v>16.522122004177294</v>
      </c>
      <c r="I328" s="6">
        <v>46.863</v>
      </c>
      <c r="J328" s="6">
        <v>5987.2740053730377</v>
      </c>
      <c r="K328" s="6">
        <v>-2191.0873542616901</v>
      </c>
      <c r="L328" s="6">
        <v>-20.100474356434354</v>
      </c>
      <c r="M328" s="6">
        <v>6375.6030153563661</v>
      </c>
      <c r="N328" s="6">
        <v>38382.840828881541</v>
      </c>
      <c r="O328" s="6">
        <v>32.582541490347836</v>
      </c>
      <c r="P328">
        <v>72.05148665644235</v>
      </c>
      <c r="Q328" s="6">
        <v>326</v>
      </c>
    </row>
    <row r="329" spans="1:17" x14ac:dyDescent="0.25">
      <c r="A329" s="6">
        <v>132.321</v>
      </c>
      <c r="B329" s="6">
        <v>-20.106999999999999</v>
      </c>
      <c r="C329" s="6">
        <v>3750</v>
      </c>
      <c r="D329" s="6">
        <v>0.75</v>
      </c>
      <c r="E329" s="6">
        <v>0.65</v>
      </c>
      <c r="F329" s="6">
        <v>19.899999999999999</v>
      </c>
      <c r="G329" s="6">
        <v>42.007420362456692</v>
      </c>
      <c r="H329" s="6">
        <v>14.014671643940158</v>
      </c>
      <c r="I329" s="6">
        <v>22.320999999999998</v>
      </c>
      <c r="J329" s="6">
        <v>5991.7774819826773</v>
      </c>
      <c r="K329" s="6">
        <v>-2178.8248133383013</v>
      </c>
      <c r="L329" s="6">
        <v>-19.983078128312915</v>
      </c>
      <c r="M329" s="6">
        <v>6375.6313382137587</v>
      </c>
      <c r="N329" s="6">
        <v>36756.59325687692</v>
      </c>
      <c r="O329" s="6">
        <v>55.372931474442439</v>
      </c>
      <c r="P329">
        <v>50.059404513367518</v>
      </c>
      <c r="Q329" s="6">
        <v>327</v>
      </c>
    </row>
    <row r="330" spans="1:17" x14ac:dyDescent="0.25">
      <c r="A330" s="6">
        <v>123.116</v>
      </c>
      <c r="B330" s="6">
        <v>-19.96</v>
      </c>
      <c r="C330" s="6">
        <v>50000</v>
      </c>
      <c r="D330" s="6">
        <v>1.2</v>
      </c>
      <c r="E330" s="6">
        <v>0.65</v>
      </c>
      <c r="F330" s="6">
        <v>19.899999999999999</v>
      </c>
      <c r="G330" s="6">
        <v>46.089820015575185</v>
      </c>
      <c r="H330" s="6">
        <v>14.452486110751174</v>
      </c>
      <c r="I330" s="6">
        <v>13.116</v>
      </c>
      <c r="J330" s="6">
        <v>5997.3523189177076</v>
      </c>
      <c r="K330" s="6">
        <v>-2163.5358947059167</v>
      </c>
      <c r="L330" s="6">
        <v>-19.836833202064909</v>
      </c>
      <c r="M330" s="6">
        <v>6375.6664282966167</v>
      </c>
      <c r="N330" s="6">
        <v>36413.06096924439</v>
      </c>
      <c r="O330" s="6">
        <v>62.218892614609835</v>
      </c>
      <c r="P330">
        <v>34.315910450627698</v>
      </c>
      <c r="Q330" s="6">
        <v>328</v>
      </c>
    </row>
    <row r="331" spans="1:17" x14ac:dyDescent="0.25">
      <c r="A331" s="6">
        <v>120.474</v>
      </c>
      <c r="B331" s="6">
        <v>-19.777000000000001</v>
      </c>
      <c r="C331" s="6">
        <v>50000</v>
      </c>
      <c r="D331" s="6">
        <v>3</v>
      </c>
      <c r="E331" s="6">
        <v>0.65</v>
      </c>
      <c r="F331" s="6">
        <v>19.899999999999999</v>
      </c>
      <c r="G331" s="6">
        <v>54.048620189015942</v>
      </c>
      <c r="H331" s="6">
        <v>22.229520086224259</v>
      </c>
      <c r="I331" s="6">
        <v>10.474000000000004</v>
      </c>
      <c r="J331" s="6">
        <v>6004.2374530122379</v>
      </c>
      <c r="K331" s="6">
        <v>-2144.4832005444232</v>
      </c>
      <c r="L331" s="6">
        <v>-19.654777686150819</v>
      </c>
      <c r="M331" s="6">
        <v>6375.7098106463518</v>
      </c>
      <c r="N331" s="6">
        <v>36339.703262722025</v>
      </c>
      <c r="O331" s="6">
        <v>63.901590968302543</v>
      </c>
      <c r="P331">
        <v>28.650848952641876</v>
      </c>
      <c r="Q331" s="6">
        <v>329</v>
      </c>
    </row>
    <row r="332" spans="1:17" x14ac:dyDescent="0.25">
      <c r="A332" s="6">
        <v>109.33942244799887</v>
      </c>
      <c r="B332" s="6">
        <v>-17.570504912666873</v>
      </c>
      <c r="C332" s="6">
        <v>6250</v>
      </c>
      <c r="D332" s="6">
        <v>0.75</v>
      </c>
      <c r="E332" s="6">
        <v>0.65</v>
      </c>
      <c r="F332" s="6">
        <v>19.899999999999999</v>
      </c>
      <c r="G332" s="6">
        <v>42.007420362456692</v>
      </c>
      <c r="H332" s="6">
        <v>19.477310350409255</v>
      </c>
      <c r="I332" s="6">
        <v>-0.66057755200112922</v>
      </c>
      <c r="J332" s="6">
        <v>6082.4311765904467</v>
      </c>
      <c r="K332" s="6">
        <v>-1913.1214196087763</v>
      </c>
      <c r="L332" s="6">
        <v>-17.460048775257135</v>
      </c>
      <c r="M332" s="6">
        <v>6376.2059709615205</v>
      </c>
      <c r="N332" s="6">
        <v>36132.863635155081</v>
      </c>
      <c r="O332" s="6">
        <v>69.35957097781511</v>
      </c>
      <c r="P332">
        <v>2.1872522943502717</v>
      </c>
      <c r="Q332" s="6">
        <v>330</v>
      </c>
    </row>
    <row r="333" spans="1:17" x14ac:dyDescent="0.25">
      <c r="A333" s="6">
        <v>109.07210730933414</v>
      </c>
      <c r="B333" s="6">
        <v>-12.714788268059717</v>
      </c>
      <c r="C333" s="6">
        <v>6250</v>
      </c>
      <c r="D333" s="6">
        <v>1.2</v>
      </c>
      <c r="E333" s="6">
        <v>0.65</v>
      </c>
      <c r="F333" s="6">
        <v>19.899999999999999</v>
      </c>
      <c r="G333" s="6">
        <v>46.089820015575185</v>
      </c>
      <c r="H333" s="6">
        <v>21.64471854798893</v>
      </c>
      <c r="I333" s="6">
        <v>-0.92789269066585689</v>
      </c>
      <c r="J333" s="6">
        <v>6222.7428821428493</v>
      </c>
      <c r="K333" s="6">
        <v>-1394.6440706942876</v>
      </c>
      <c r="L333" s="6">
        <v>-12.632409442774795</v>
      </c>
      <c r="M333" s="6">
        <v>6377.1122823094647</v>
      </c>
      <c r="N333" s="6">
        <v>35969.401873433431</v>
      </c>
      <c r="O333" s="6">
        <v>75.008990824012656</v>
      </c>
      <c r="P333">
        <v>4.2085994493982612</v>
      </c>
      <c r="Q333" s="6">
        <v>331</v>
      </c>
    </row>
    <row r="334" spans="1:17" x14ac:dyDescent="0.25">
      <c r="A334" s="6">
        <v>155.392</v>
      </c>
      <c r="B334" s="6">
        <v>-19.526</v>
      </c>
      <c r="C334" s="6">
        <v>25000</v>
      </c>
      <c r="D334" s="6">
        <v>0.75</v>
      </c>
      <c r="E334" s="6">
        <v>0.65</v>
      </c>
      <c r="F334" s="6">
        <v>19.899999999999999</v>
      </c>
      <c r="G334" s="6">
        <v>42.007420362456692</v>
      </c>
      <c r="H334" s="6">
        <v>15.704039931622574</v>
      </c>
      <c r="I334" s="6">
        <v>45.391999999999996</v>
      </c>
      <c r="J334" s="6">
        <v>6013.5817275926483</v>
      </c>
      <c r="K334" s="6">
        <v>-2118.3158815827787</v>
      </c>
      <c r="L334" s="6">
        <v>-19.405081166880489</v>
      </c>
      <c r="M334" s="6">
        <v>6375.7687668705494</v>
      </c>
      <c r="N334" s="6">
        <v>38240.585358235621</v>
      </c>
      <c r="O334" s="6">
        <v>34.255581577523152</v>
      </c>
      <c r="P334">
        <v>71.753018860907275</v>
      </c>
      <c r="Q334" s="6">
        <v>332</v>
      </c>
    </row>
    <row r="335" spans="1:17" x14ac:dyDescent="0.25">
      <c r="A335" s="6">
        <v>133.84800000000001</v>
      </c>
      <c r="B335" s="6">
        <v>-19.434999999999999</v>
      </c>
      <c r="C335" s="6">
        <v>50000</v>
      </c>
      <c r="D335" s="6">
        <v>1.2</v>
      </c>
      <c r="E335" s="6">
        <v>0.65</v>
      </c>
      <c r="F335" s="6">
        <v>19.899999999999999</v>
      </c>
      <c r="G335" s="6">
        <v>46.089820015575185</v>
      </c>
      <c r="H335" s="6">
        <v>16.011819558734388</v>
      </c>
      <c r="I335" s="6">
        <v>23.848000000000013</v>
      </c>
      <c r="J335" s="6">
        <v>6016.9411021145052</v>
      </c>
      <c r="K335" s="6">
        <v>-2108.8190299831685</v>
      </c>
      <c r="L335" s="6">
        <v>-19.314556023610386</v>
      </c>
      <c r="M335" s="6">
        <v>6375.7899845849743</v>
      </c>
      <c r="N335" s="6">
        <v>36802.012526993843</v>
      </c>
      <c r="O335" s="6">
        <v>54.564976053503038</v>
      </c>
      <c r="P335">
        <v>53.030936246567101</v>
      </c>
      <c r="Q335" s="6">
        <v>333</v>
      </c>
    </row>
    <row r="336" spans="1:17" x14ac:dyDescent="0.25">
      <c r="A336" s="6">
        <v>159.11199999999999</v>
      </c>
      <c r="B336" s="6">
        <v>-19.434999999999999</v>
      </c>
      <c r="C336" s="6">
        <v>3750</v>
      </c>
      <c r="D336" s="6">
        <v>1.2</v>
      </c>
      <c r="E336" s="6">
        <v>0.65</v>
      </c>
      <c r="F336" s="6">
        <v>19.899999999999999</v>
      </c>
      <c r="G336" s="6">
        <v>46.089820015575185</v>
      </c>
      <c r="H336" s="6">
        <v>15.028052327604573</v>
      </c>
      <c r="I336" s="6">
        <v>49.111999999999995</v>
      </c>
      <c r="J336" s="6">
        <v>6016.9411021145052</v>
      </c>
      <c r="K336" s="6">
        <v>-2108.8190299831685</v>
      </c>
      <c r="L336" s="6">
        <v>-19.314556023610386</v>
      </c>
      <c r="M336" s="6">
        <v>6375.7899845849743</v>
      </c>
      <c r="N336" s="6">
        <v>38552.96822866147</v>
      </c>
      <c r="O336" s="6">
        <v>30.634814885358544</v>
      </c>
      <c r="P336">
        <v>73.92809236990378</v>
      </c>
      <c r="Q336" s="6">
        <v>334</v>
      </c>
    </row>
    <row r="337" spans="1:17" x14ac:dyDescent="0.25">
      <c r="A337" s="6">
        <v>113.80024765571542</v>
      </c>
      <c r="B337" s="6">
        <v>-18.89557825047202</v>
      </c>
      <c r="C337" s="6">
        <v>3906.25</v>
      </c>
      <c r="D337" s="6">
        <v>0.75</v>
      </c>
      <c r="E337" s="6">
        <v>0.65</v>
      </c>
      <c r="F337" s="6">
        <v>19.899999999999999</v>
      </c>
      <c r="G337" s="6">
        <v>42.007420362456692</v>
      </c>
      <c r="H337" s="6">
        <v>14.270005353305194</v>
      </c>
      <c r="I337" s="6">
        <v>3.8002476557154239</v>
      </c>
      <c r="J337" s="6">
        <v>6036.5437590173869</v>
      </c>
      <c r="K337" s="6">
        <v>-2052.4178801085886</v>
      </c>
      <c r="L337" s="6">
        <v>-18.777973684037704</v>
      </c>
      <c r="M337" s="6">
        <v>6375.9140293075779</v>
      </c>
      <c r="N337" s="6">
        <v>36201.311311528181</v>
      </c>
      <c r="O337" s="6">
        <v>67.406431356749835</v>
      </c>
      <c r="P337">
        <v>11.591266553251355</v>
      </c>
      <c r="Q337" s="6">
        <v>335</v>
      </c>
    </row>
    <row r="338" spans="1:17" x14ac:dyDescent="0.25">
      <c r="A338" s="6">
        <v>110.20164162350986</v>
      </c>
      <c r="B338" s="6">
        <v>-19.226915995961853</v>
      </c>
      <c r="C338" s="6">
        <v>3906.25</v>
      </c>
      <c r="D338" s="6">
        <v>3</v>
      </c>
      <c r="E338" s="6">
        <v>0.65</v>
      </c>
      <c r="F338" s="6">
        <v>19.899999999999999</v>
      </c>
      <c r="G338" s="6">
        <v>54.048620189015942</v>
      </c>
      <c r="H338" s="6">
        <v>21.012043868852604</v>
      </c>
      <c r="I338" s="6">
        <v>0.20164162350985748</v>
      </c>
      <c r="J338" s="6">
        <v>6024.5659405101433</v>
      </c>
      <c r="K338" s="6">
        <v>-2087.0835655504561</v>
      </c>
      <c r="L338" s="6">
        <v>-19.107562367979821</v>
      </c>
      <c r="M338" s="6">
        <v>6375.8381865559977</v>
      </c>
      <c r="N338" s="6">
        <v>36199.832557508795</v>
      </c>
      <c r="O338" s="6">
        <v>67.443943397462036</v>
      </c>
      <c r="P338">
        <v>0.61229426735217585</v>
      </c>
      <c r="Q338" s="6">
        <v>336</v>
      </c>
    </row>
    <row r="339" spans="1:17" x14ac:dyDescent="0.25">
      <c r="A339" s="6">
        <v>109.15549141992685</v>
      </c>
      <c r="B339" s="6">
        <v>-13.859871717197089</v>
      </c>
      <c r="C339" s="6">
        <v>62500</v>
      </c>
      <c r="D339" s="6">
        <v>3</v>
      </c>
      <c r="E339" s="6">
        <v>0.65</v>
      </c>
      <c r="F339" s="6">
        <v>19.899999999999999</v>
      </c>
      <c r="G339" s="6">
        <v>54.048620189015942</v>
      </c>
      <c r="H339" s="6">
        <v>18.144113182746565</v>
      </c>
      <c r="I339" s="6">
        <v>-0.84450858007315333</v>
      </c>
      <c r="J339" s="6">
        <v>6193.6269800074515</v>
      </c>
      <c r="K339" s="6">
        <v>-1517.9346939258082</v>
      </c>
      <c r="L339" s="6">
        <v>-13.770629893983195</v>
      </c>
      <c r="M339" s="6">
        <v>6376.9225259916602</v>
      </c>
      <c r="N339" s="6">
        <v>36003.314661882701</v>
      </c>
      <c r="O339" s="6">
        <v>73.677757657471417</v>
      </c>
      <c r="P339">
        <v>3.5212388904559484</v>
      </c>
      <c r="Q339" s="6">
        <v>337</v>
      </c>
    </row>
    <row r="340" spans="1:17" x14ac:dyDescent="0.25">
      <c r="A340" s="6">
        <v>109.64509803401941</v>
      </c>
      <c r="B340" s="6">
        <v>-13.257200867240451</v>
      </c>
      <c r="C340" s="6">
        <v>6250</v>
      </c>
      <c r="D340" s="6">
        <v>0.75</v>
      </c>
      <c r="E340" s="6">
        <v>0.65</v>
      </c>
      <c r="F340" s="6">
        <v>19.899999999999999</v>
      </c>
      <c r="G340" s="6">
        <v>42.007420362456692</v>
      </c>
      <c r="H340" s="6">
        <v>14.073758484691586</v>
      </c>
      <c r="I340" s="6">
        <v>-0.35490196598058787</v>
      </c>
      <c r="J340" s="6">
        <v>6209.2585111637436</v>
      </c>
      <c r="K340" s="6">
        <v>-1453.1164956518869</v>
      </c>
      <c r="L340" s="6">
        <v>-13.171554193070538</v>
      </c>
      <c r="M340" s="6">
        <v>6377.0242910306542</v>
      </c>
      <c r="N340" s="6">
        <v>35984.372934654508</v>
      </c>
      <c r="O340" s="6">
        <v>74.407231689354631</v>
      </c>
      <c r="P340">
        <v>1.5472528202555293</v>
      </c>
      <c r="Q340" s="6">
        <v>338</v>
      </c>
    </row>
    <row r="341" spans="1:17" x14ac:dyDescent="0.25">
      <c r="A341" s="6">
        <v>117.878</v>
      </c>
      <c r="B341" s="6">
        <v>-18.952000000000002</v>
      </c>
      <c r="C341" s="6">
        <v>25000</v>
      </c>
      <c r="D341" s="6">
        <v>0.75</v>
      </c>
      <c r="E341" s="6">
        <v>0.65</v>
      </c>
      <c r="F341" s="6">
        <v>19.899999999999999</v>
      </c>
      <c r="G341" s="6">
        <v>42.007420362456692</v>
      </c>
      <c r="H341" s="6">
        <v>23.331429339494271</v>
      </c>
      <c r="I341" s="6">
        <v>7.8780000000000001</v>
      </c>
      <c r="J341" s="6">
        <v>6034.5183150053954</v>
      </c>
      <c r="K341" s="6">
        <v>-2058.3257125899067</v>
      </c>
      <c r="L341" s="6">
        <v>-18.834096486158764</v>
      </c>
      <c r="M341" s="6">
        <v>6375.9011938112953</v>
      </c>
      <c r="N341" s="6">
        <v>36254.50314702226</v>
      </c>
      <c r="O341" s="6">
        <v>66.002730215009535</v>
      </c>
      <c r="P341">
        <v>23.076330634469375</v>
      </c>
      <c r="Q341" s="6">
        <v>339</v>
      </c>
    </row>
    <row r="342" spans="1:17" x14ac:dyDescent="0.25">
      <c r="A342" s="6">
        <v>112.88185674664241</v>
      </c>
      <c r="B342" s="6">
        <v>-18.797219874562494</v>
      </c>
      <c r="C342" s="6">
        <v>25000</v>
      </c>
      <c r="D342" s="6">
        <v>1.2</v>
      </c>
      <c r="E342" s="6">
        <v>0.65</v>
      </c>
      <c r="F342" s="6">
        <v>19.899999999999999</v>
      </c>
      <c r="G342" s="6">
        <v>46.089820015575185</v>
      </c>
      <c r="H342" s="6">
        <v>20.638232913108812</v>
      </c>
      <c r="I342" s="6">
        <v>2.8818567466424128</v>
      </c>
      <c r="J342" s="6">
        <v>6040.0607123313939</v>
      </c>
      <c r="K342" s="6">
        <v>-2042.1142562355601</v>
      </c>
      <c r="L342" s="6">
        <v>-18.680137535777842</v>
      </c>
      <c r="M342" s="6">
        <v>6375.9363268597453</v>
      </c>
      <c r="N342" s="6">
        <v>36190.654776637552</v>
      </c>
      <c r="O342" s="6">
        <v>67.698689763378098</v>
      </c>
      <c r="P342">
        <v>8.8795326098364722</v>
      </c>
      <c r="Q342" s="6">
        <v>340</v>
      </c>
    </row>
    <row r="343" spans="1:17" x14ac:dyDescent="0.25">
      <c r="A343" s="6">
        <v>153.33799999999999</v>
      </c>
      <c r="B343" s="6">
        <v>-18.805</v>
      </c>
      <c r="C343" s="6">
        <v>25000</v>
      </c>
      <c r="D343" s="6">
        <v>3</v>
      </c>
      <c r="E343" s="6">
        <v>0.65</v>
      </c>
      <c r="F343" s="6">
        <v>19.899999999999999</v>
      </c>
      <c r="G343" s="6">
        <v>54.048620189015942</v>
      </c>
      <c r="H343" s="6">
        <v>21.366594379130952</v>
      </c>
      <c r="I343" s="6">
        <v>43.337999999999994</v>
      </c>
      <c r="J343" s="6">
        <v>6039.783167739115</v>
      </c>
      <c r="K343" s="6">
        <v>-2042.9294863515106</v>
      </c>
      <c r="L343" s="6">
        <v>-18.687876303177802</v>
      </c>
      <c r="M343" s="6">
        <v>6375.9345667524831</v>
      </c>
      <c r="N343" s="6">
        <v>38052.943084528582</v>
      </c>
      <c r="O343" s="6">
        <v>36.525119829057729</v>
      </c>
      <c r="P343">
        <v>71.139140512968638</v>
      </c>
      <c r="Q343" s="6">
        <v>341</v>
      </c>
    </row>
    <row r="344" spans="1:17" x14ac:dyDescent="0.25">
      <c r="A344" s="6">
        <v>115.49478794164843</v>
      </c>
      <c r="B344" s="6">
        <v>-14.660297768457216</v>
      </c>
      <c r="C344" s="6">
        <v>3906.25</v>
      </c>
      <c r="D344" s="6">
        <v>3</v>
      </c>
      <c r="E344" s="6">
        <v>0.65</v>
      </c>
      <c r="F344" s="6">
        <v>19.899999999999999</v>
      </c>
      <c r="G344" s="6">
        <v>54.048620189015942</v>
      </c>
      <c r="H344" s="6">
        <v>22.177788660399408</v>
      </c>
      <c r="I344" s="6">
        <v>5.4947879416484255</v>
      </c>
      <c r="J344" s="6">
        <v>6171.8125775951903</v>
      </c>
      <c r="K344" s="6">
        <v>-1603.7657561094456</v>
      </c>
      <c r="L344" s="6">
        <v>-14.566341896274384</v>
      </c>
      <c r="M344" s="6">
        <v>6376.7809350354419</v>
      </c>
      <c r="N344" s="6">
        <v>36061.215303644822</v>
      </c>
      <c r="O344" s="6">
        <v>71.6319336414101</v>
      </c>
      <c r="P344">
        <v>20.811526412233849</v>
      </c>
      <c r="Q344" s="6">
        <v>342</v>
      </c>
    </row>
    <row r="345" spans="1:17" x14ac:dyDescent="0.25">
      <c r="A345" s="6">
        <v>149.40899999999999</v>
      </c>
      <c r="B345" s="6">
        <v>-18.71</v>
      </c>
      <c r="C345" s="6">
        <v>25000</v>
      </c>
      <c r="D345" s="6">
        <v>3</v>
      </c>
      <c r="E345" s="6">
        <v>0.65</v>
      </c>
      <c r="F345" s="6">
        <v>19.899999999999999</v>
      </c>
      <c r="G345" s="6">
        <v>54.048620189015942</v>
      </c>
      <c r="H345" s="6">
        <v>15.70490822253829</v>
      </c>
      <c r="I345" s="6">
        <v>39.408999999999992</v>
      </c>
      <c r="J345" s="6">
        <v>6043.1645599394396</v>
      </c>
      <c r="K345" s="6">
        <v>-2032.9725084058857</v>
      </c>
      <c r="L345" s="6">
        <v>-18.593381895257682</v>
      </c>
      <c r="M345" s="6">
        <v>6375.9560160372939</v>
      </c>
      <c r="N345" s="6">
        <v>37745.54050306735</v>
      </c>
      <c r="O345" s="6">
        <v>40.421428764582792</v>
      </c>
      <c r="P345">
        <v>68.674482753467785</v>
      </c>
      <c r="Q345" s="6">
        <v>343</v>
      </c>
    </row>
    <row r="346" spans="1:17" x14ac:dyDescent="0.25">
      <c r="A346" s="6">
        <v>117.717</v>
      </c>
      <c r="B346" s="6">
        <v>-18.655000000000001</v>
      </c>
      <c r="C346" s="6">
        <v>6250</v>
      </c>
      <c r="D346" s="6">
        <v>1.2</v>
      </c>
      <c r="E346" s="6">
        <v>0.65</v>
      </c>
      <c r="F346" s="6">
        <v>19.899999999999999</v>
      </c>
      <c r="G346" s="6">
        <v>46.089820015575185</v>
      </c>
      <c r="H346" s="6">
        <v>15.332802952723284</v>
      </c>
      <c r="I346" s="6">
        <v>7.7169999999999987</v>
      </c>
      <c r="J346" s="6">
        <v>6045.1146451276554</v>
      </c>
      <c r="K346" s="6">
        <v>-2027.2054302937547</v>
      </c>
      <c r="L346" s="6">
        <v>-18.538675188285811</v>
      </c>
      <c r="M346" s="6">
        <v>6375.9683914954712</v>
      </c>
      <c r="N346" s="6">
        <v>36239.624362418537</v>
      </c>
      <c r="O346" s="6">
        <v>66.389367290590386</v>
      </c>
      <c r="P346">
        <v>22.959179838259328</v>
      </c>
      <c r="Q346" s="6">
        <v>344</v>
      </c>
    </row>
    <row r="347" spans="1:17" x14ac:dyDescent="0.25">
      <c r="A347" s="6">
        <v>155.71600000000001</v>
      </c>
      <c r="B347" s="6">
        <v>-18.646000000000001</v>
      </c>
      <c r="C347" s="6">
        <v>3750</v>
      </c>
      <c r="D347" s="6">
        <v>3</v>
      </c>
      <c r="E347" s="6">
        <v>0.65</v>
      </c>
      <c r="F347" s="6">
        <v>19.899999999999999</v>
      </c>
      <c r="G347" s="6">
        <v>54.048620189015942</v>
      </c>
      <c r="H347" s="6">
        <v>23.885981344147801</v>
      </c>
      <c r="I347" s="6">
        <v>45.716000000000008</v>
      </c>
      <c r="J347" s="6">
        <v>6045.4332217903248</v>
      </c>
      <c r="K347" s="6">
        <v>-2026.2615517057666</v>
      </c>
      <c r="L347" s="6">
        <v>-18.529723222213519</v>
      </c>
      <c r="M347" s="6">
        <v>6375.9704135956599</v>
      </c>
      <c r="N347" s="6">
        <v>38242.866029425226</v>
      </c>
      <c r="O347" s="6">
        <v>34.231037280981987</v>
      </c>
      <c r="P347">
        <v>72.68108328308125</v>
      </c>
      <c r="Q347" s="6">
        <v>345</v>
      </c>
    </row>
    <row r="348" spans="1:17" x14ac:dyDescent="0.25">
      <c r="A348" s="6">
        <v>149.095</v>
      </c>
      <c r="B348" s="6">
        <v>-18.638999999999999</v>
      </c>
      <c r="C348" s="6">
        <v>3906.25</v>
      </c>
      <c r="D348" s="6">
        <v>3</v>
      </c>
      <c r="E348" s="6">
        <v>0.65</v>
      </c>
      <c r="F348" s="6">
        <v>19.899999999999999</v>
      </c>
      <c r="G348" s="6">
        <v>54.048620189015942</v>
      </c>
      <c r="H348" s="6">
        <v>18.573590149529512</v>
      </c>
      <c r="I348" s="6">
        <v>39.094999999999999</v>
      </c>
      <c r="J348" s="6">
        <v>6045.6809009226181</v>
      </c>
      <c r="K348" s="6">
        <v>-2025.5273899492081</v>
      </c>
      <c r="L348" s="6">
        <v>-18.522760589805973</v>
      </c>
      <c r="M348" s="6">
        <v>6375.9719857614627</v>
      </c>
      <c r="N348" s="6">
        <v>37719.944742323722</v>
      </c>
      <c r="O348" s="6">
        <v>40.757658838683341</v>
      </c>
      <c r="P348">
        <v>68.528141788040699</v>
      </c>
      <c r="Q348" s="6">
        <v>346</v>
      </c>
    </row>
    <row r="349" spans="1:17" x14ac:dyDescent="0.25">
      <c r="A349" s="6">
        <v>154.23699999999999</v>
      </c>
      <c r="B349" s="6">
        <v>-18.568000000000001</v>
      </c>
      <c r="C349" s="6">
        <v>25000</v>
      </c>
      <c r="D349" s="6">
        <v>0.75</v>
      </c>
      <c r="E349" s="6">
        <v>0.65</v>
      </c>
      <c r="F349" s="6">
        <v>19.899999999999999</v>
      </c>
      <c r="G349" s="6">
        <v>42.007420362456692</v>
      </c>
      <c r="H349" s="6">
        <v>19.147821811223121</v>
      </c>
      <c r="I349" s="6">
        <v>44.236999999999995</v>
      </c>
      <c r="J349" s="6">
        <v>6048.1879951975279</v>
      </c>
      <c r="K349" s="6">
        <v>-2018.0792151752437</v>
      </c>
      <c r="L349" s="6">
        <v>-18.452139992625458</v>
      </c>
      <c r="M349" s="6">
        <v>6375.9879033741763</v>
      </c>
      <c r="N349" s="6">
        <v>38118.884367040599</v>
      </c>
      <c r="O349" s="6">
        <v>35.720294753067492</v>
      </c>
      <c r="P349">
        <v>71.890915692755939</v>
      </c>
      <c r="Q349" s="6">
        <v>347</v>
      </c>
    </row>
    <row r="350" spans="1:17" x14ac:dyDescent="0.25">
      <c r="A350" s="6">
        <v>116.581</v>
      </c>
      <c r="B350" s="6">
        <v>-18.544</v>
      </c>
      <c r="C350" s="6">
        <v>6250</v>
      </c>
      <c r="D350" s="6">
        <v>3</v>
      </c>
      <c r="E350" s="6">
        <v>0.65</v>
      </c>
      <c r="F350" s="6">
        <v>19.899999999999999</v>
      </c>
      <c r="G350" s="6">
        <v>54.048620189015942</v>
      </c>
      <c r="H350" s="6">
        <v>22.774355416989618</v>
      </c>
      <c r="I350" s="6">
        <v>6.5810000000000031</v>
      </c>
      <c r="J350" s="6">
        <v>6049.0333719388627</v>
      </c>
      <c r="K350" s="6">
        <v>-2015.5608331126748</v>
      </c>
      <c r="L350" s="6">
        <v>-18.428268401229072</v>
      </c>
      <c r="M350" s="6">
        <v>6375.9932721739833</v>
      </c>
      <c r="N350" s="6">
        <v>36217.738475450642</v>
      </c>
      <c r="O350" s="6">
        <v>66.966962521486849</v>
      </c>
      <c r="P350">
        <v>19.938479075313118</v>
      </c>
      <c r="Q350" s="6">
        <v>348</v>
      </c>
    </row>
    <row r="351" spans="1:17" x14ac:dyDescent="0.25">
      <c r="A351" s="6">
        <v>113.92004634347002</v>
      </c>
      <c r="B351" s="6">
        <v>-14.849360184100753</v>
      </c>
      <c r="C351" s="6">
        <v>25000</v>
      </c>
      <c r="D351" s="6">
        <v>3</v>
      </c>
      <c r="E351" s="6">
        <v>0.65</v>
      </c>
      <c r="F351" s="6">
        <v>19.899999999999999</v>
      </c>
      <c r="G351" s="6">
        <v>54.048620189015942</v>
      </c>
      <c r="H351" s="6">
        <v>22.99099388505315</v>
      </c>
      <c r="I351" s="6">
        <v>3.9200463434700197</v>
      </c>
      <c r="J351" s="6">
        <v>6166.4848387241991</v>
      </c>
      <c r="K351" s="6">
        <v>-1623.9950005851344</v>
      </c>
      <c r="L351" s="6">
        <v>-14.754301322289873</v>
      </c>
      <c r="M351" s="6">
        <v>6376.7464296568141</v>
      </c>
      <c r="N351" s="6">
        <v>36051.14615624259</v>
      </c>
      <c r="O351" s="6">
        <v>71.968604824247123</v>
      </c>
      <c r="P351">
        <v>14.969756446348056</v>
      </c>
      <c r="Q351" s="6">
        <v>349</v>
      </c>
    </row>
    <row r="352" spans="1:17" x14ac:dyDescent="0.25">
      <c r="A352" s="6">
        <v>132.61799999999999</v>
      </c>
      <c r="B352" s="6">
        <v>-18.417999999999999</v>
      </c>
      <c r="C352" s="6">
        <v>50000</v>
      </c>
      <c r="D352" s="6">
        <v>3</v>
      </c>
      <c r="E352" s="6">
        <v>0.65</v>
      </c>
      <c r="F352" s="6">
        <v>19.899999999999999</v>
      </c>
      <c r="G352" s="6">
        <v>54.048620189015942</v>
      </c>
      <c r="H352" s="6">
        <v>23.242254332337914</v>
      </c>
      <c r="I352" s="6">
        <v>22.617999999999995</v>
      </c>
      <c r="J352" s="6">
        <v>6053.4542532833566</v>
      </c>
      <c r="K352" s="6">
        <v>-2002.3336363205476</v>
      </c>
      <c r="L352" s="6">
        <v>-18.302943866227025</v>
      </c>
      <c r="M352" s="6">
        <v>6376.0213603574939</v>
      </c>
      <c r="N352" s="6">
        <v>36704.932445493287</v>
      </c>
      <c r="O352" s="6">
        <v>56.327076263289889</v>
      </c>
      <c r="P352">
        <v>52.825407654180061</v>
      </c>
      <c r="Q352" s="6">
        <v>350</v>
      </c>
    </row>
    <row r="353" spans="1:17" x14ac:dyDescent="0.25">
      <c r="A353" s="6">
        <v>130.88800000000001</v>
      </c>
      <c r="B353" s="6">
        <v>-18.417000000000002</v>
      </c>
      <c r="C353" s="6">
        <v>3750</v>
      </c>
      <c r="D353" s="6">
        <v>3</v>
      </c>
      <c r="E353" s="6">
        <v>0.65</v>
      </c>
      <c r="F353" s="6">
        <v>19.899999999999999</v>
      </c>
      <c r="G353" s="6">
        <v>54.048620189015942</v>
      </c>
      <c r="H353" s="6">
        <v>14.961470216767003</v>
      </c>
      <c r="I353" s="6">
        <v>20.888000000000005</v>
      </c>
      <c r="J353" s="6">
        <v>6053.4892230493924</v>
      </c>
      <c r="K353" s="6">
        <v>-2002.2286204283323</v>
      </c>
      <c r="L353" s="6">
        <v>-18.301949235908232</v>
      </c>
      <c r="M353" s="6">
        <v>6376.021582620112</v>
      </c>
      <c r="N353" s="6">
        <v>36627.001116999236</v>
      </c>
      <c r="O353" s="6">
        <v>57.802321387079708</v>
      </c>
      <c r="P353">
        <v>50.37998289538487</v>
      </c>
      <c r="Q353" s="6">
        <v>351</v>
      </c>
    </row>
    <row r="354" spans="1:17" x14ac:dyDescent="0.25">
      <c r="A354" s="6">
        <v>135.88900000000001</v>
      </c>
      <c r="B354" s="6">
        <v>-18.417000000000002</v>
      </c>
      <c r="C354" s="6">
        <v>3750</v>
      </c>
      <c r="D354" s="6">
        <v>0.75</v>
      </c>
      <c r="E354" s="6">
        <v>0.65</v>
      </c>
      <c r="F354" s="6">
        <v>19.899999999999999</v>
      </c>
      <c r="G354" s="6">
        <v>42.007420362456692</v>
      </c>
      <c r="H354" s="6">
        <v>18.17418322938088</v>
      </c>
      <c r="I354" s="6">
        <v>25.88900000000001</v>
      </c>
      <c r="J354" s="6">
        <v>6053.4892230493924</v>
      </c>
      <c r="K354" s="6">
        <v>-2002.2286204283323</v>
      </c>
      <c r="L354" s="6">
        <v>-18.301949235908232</v>
      </c>
      <c r="M354" s="6">
        <v>6376.021582620112</v>
      </c>
      <c r="N354" s="6">
        <v>36867.58735216366</v>
      </c>
      <c r="O354" s="6">
        <v>53.427804407881133</v>
      </c>
      <c r="P354">
        <v>56.937830941534827</v>
      </c>
      <c r="Q354" s="6">
        <v>352</v>
      </c>
    </row>
    <row r="355" spans="1:17" x14ac:dyDescent="0.25">
      <c r="A355" s="6">
        <v>115.18392676022148</v>
      </c>
      <c r="B355" s="6">
        <v>-14.3491612278626</v>
      </c>
      <c r="C355" s="6">
        <v>25000</v>
      </c>
      <c r="D355" s="6">
        <v>1.2</v>
      </c>
      <c r="E355" s="6">
        <v>0.65</v>
      </c>
      <c r="F355" s="6">
        <v>19.899999999999999</v>
      </c>
      <c r="G355" s="6">
        <v>46.089820015575185</v>
      </c>
      <c r="H355" s="6">
        <v>17.544766213947288</v>
      </c>
      <c r="I355" s="6">
        <v>5.1839267602214818</v>
      </c>
      <c r="J355" s="6">
        <v>6180.4347485584649</v>
      </c>
      <c r="K355" s="6">
        <v>-1570.4376457398064</v>
      </c>
      <c r="L355" s="6">
        <v>-14.257029333463635</v>
      </c>
      <c r="M355" s="6">
        <v>6376.8368397149479</v>
      </c>
      <c r="N355" s="6">
        <v>36047.53914851736</v>
      </c>
      <c r="O355" s="6">
        <v>72.095394809347283</v>
      </c>
      <c r="P355">
        <v>20.10637088711535</v>
      </c>
      <c r="Q355" s="6">
        <v>353</v>
      </c>
    </row>
    <row r="356" spans="1:17" x14ac:dyDescent="0.25">
      <c r="A356" s="6">
        <v>158.214</v>
      </c>
      <c r="B356" s="6">
        <v>-18.373000000000001</v>
      </c>
      <c r="C356" s="6">
        <v>9375</v>
      </c>
      <c r="D356" s="6">
        <v>0.75</v>
      </c>
      <c r="E356" s="6">
        <v>0.65</v>
      </c>
      <c r="F356" s="6">
        <v>19.899999999999999</v>
      </c>
      <c r="G356" s="6">
        <v>42.007420362456692</v>
      </c>
      <c r="H356" s="6">
        <v>19.384676081084187</v>
      </c>
      <c r="I356" s="6">
        <v>48.213999999999999</v>
      </c>
      <c r="J356" s="6">
        <v>6055.0260744224215</v>
      </c>
      <c r="K356" s="6">
        <v>-1997.6073283319233</v>
      </c>
      <c r="L356" s="6">
        <v>-18.25818563945721</v>
      </c>
      <c r="M356" s="6">
        <v>6376.0313518787534</v>
      </c>
      <c r="N356" s="6">
        <v>38447.670889579647</v>
      </c>
      <c r="O356" s="6">
        <v>31.838695441659986</v>
      </c>
      <c r="P356">
        <v>74.268298581817945</v>
      </c>
      <c r="Q356" s="6">
        <v>354</v>
      </c>
    </row>
    <row r="357" spans="1:17" x14ac:dyDescent="0.25">
      <c r="A357" s="6">
        <v>111.73530050258323</v>
      </c>
      <c r="B357" s="6">
        <v>-14.766357335495339</v>
      </c>
      <c r="C357" s="6">
        <v>62500</v>
      </c>
      <c r="D357" s="6">
        <v>3</v>
      </c>
      <c r="E357" s="6">
        <v>0.65</v>
      </c>
      <c r="F357" s="6">
        <v>19.899999999999999</v>
      </c>
      <c r="G357" s="6">
        <v>54.048620189015942</v>
      </c>
      <c r="H357" s="6">
        <v>19.020699352943158</v>
      </c>
      <c r="I357" s="6">
        <v>1.7353005025832289</v>
      </c>
      <c r="J357" s="6">
        <v>6168.8320718783252</v>
      </c>
      <c r="K357" s="6">
        <v>-1615.1160110386361</v>
      </c>
      <c r="L357" s="6">
        <v>-14.671782209520224</v>
      </c>
      <c r="M357" s="6">
        <v>6376.7616279854765</v>
      </c>
      <c r="N357" s="6">
        <v>36034.835413473964</v>
      </c>
      <c r="O357" s="6">
        <v>72.530810047350215</v>
      </c>
      <c r="P357">
        <v>6.7786340935508447</v>
      </c>
      <c r="Q357" s="6">
        <v>355</v>
      </c>
    </row>
    <row r="358" spans="1:17" x14ac:dyDescent="0.25">
      <c r="A358" s="6">
        <v>114.2826020993916</v>
      </c>
      <c r="B358" s="6">
        <v>-12.416992986131007</v>
      </c>
      <c r="C358" s="6">
        <v>3906.25</v>
      </c>
      <c r="D358" s="6">
        <v>0.75</v>
      </c>
      <c r="E358" s="6">
        <v>0.65</v>
      </c>
      <c r="F358" s="6">
        <v>19.899999999999999</v>
      </c>
      <c r="G358" s="6">
        <v>42.007420362456692</v>
      </c>
      <c r="H358" s="6">
        <v>17.164060415916069</v>
      </c>
      <c r="I358" s="6">
        <v>4.2826020993915961</v>
      </c>
      <c r="J358" s="6">
        <v>6229.9102804381555</v>
      </c>
      <c r="K358" s="6">
        <v>-1362.4890696903201</v>
      </c>
      <c r="L358" s="6">
        <v>-12.336420792952785</v>
      </c>
      <c r="M358" s="6">
        <v>6377.1591298425838</v>
      </c>
      <c r="N358" s="6">
        <v>35980.440751995753</v>
      </c>
      <c r="O358" s="6">
        <v>74.568957476693654</v>
      </c>
      <c r="P358">
        <v>19.201282296620448</v>
      </c>
      <c r="Q358" s="6">
        <v>356</v>
      </c>
    </row>
    <row r="359" spans="1:17" x14ac:dyDescent="0.25">
      <c r="A359" s="6">
        <v>108.29701724917689</v>
      </c>
      <c r="B359" s="6">
        <v>-12.784498893091278</v>
      </c>
      <c r="C359" s="6">
        <v>25000</v>
      </c>
      <c r="D359" s="6">
        <v>0.75</v>
      </c>
      <c r="E359" s="6">
        <v>0.65</v>
      </c>
      <c r="F359" s="6">
        <v>19.899999999999999</v>
      </c>
      <c r="G359" s="6">
        <v>42.007420362456692</v>
      </c>
      <c r="H359" s="6">
        <v>18.189851606145378</v>
      </c>
      <c r="I359" s="6">
        <v>-1.7029827508231108</v>
      </c>
      <c r="J359" s="6">
        <v>6221.0409157211998</v>
      </c>
      <c r="K359" s="6">
        <v>-1402.1658973465583</v>
      </c>
      <c r="L359" s="6">
        <v>-12.701698421932869</v>
      </c>
      <c r="M359" s="6">
        <v>6377.1011657930394</v>
      </c>
      <c r="N359" s="6">
        <v>35973.65916250895</v>
      </c>
      <c r="O359" s="6">
        <v>74.83621695484679</v>
      </c>
      <c r="P359">
        <v>7.6523310356535372</v>
      </c>
      <c r="Q359" s="6">
        <v>357</v>
      </c>
    </row>
    <row r="360" spans="1:17" x14ac:dyDescent="0.25">
      <c r="A360" s="6">
        <v>137.48024893340053</v>
      </c>
      <c r="B360" s="6">
        <v>-18.2</v>
      </c>
      <c r="C360" s="6">
        <v>25000</v>
      </c>
      <c r="D360" s="6">
        <v>3</v>
      </c>
      <c r="E360" s="6">
        <v>0.65</v>
      </c>
      <c r="F360" s="6">
        <v>19.899999999999999</v>
      </c>
      <c r="G360" s="6">
        <v>54.048620189015942</v>
      </c>
      <c r="H360" s="6">
        <v>20.91759871120637</v>
      </c>
      <c r="I360" s="6">
        <v>27.480248933400532</v>
      </c>
      <c r="J360" s="6">
        <v>6061.0342051038187</v>
      </c>
      <c r="K360" s="6">
        <v>-1979.4260508757725</v>
      </c>
      <c r="L360" s="6">
        <v>-18.086117734773531</v>
      </c>
      <c r="M360" s="6">
        <v>6376.0695672431411</v>
      </c>
      <c r="N360" s="6">
        <v>36946.199849719356</v>
      </c>
      <c r="O360" s="6">
        <v>52.101474388687372</v>
      </c>
      <c r="P360">
        <v>59.015389229308809</v>
      </c>
      <c r="Q360" s="6">
        <v>358</v>
      </c>
    </row>
    <row r="361" spans="1:17" x14ac:dyDescent="0.25">
      <c r="A361" s="6">
        <v>115.80470611660341</v>
      </c>
      <c r="B361" s="6">
        <v>-16.412951704548814</v>
      </c>
      <c r="C361" s="6">
        <v>9375</v>
      </c>
      <c r="D361" s="6">
        <v>1.2</v>
      </c>
      <c r="E361" s="6">
        <v>0.65</v>
      </c>
      <c r="F361" s="6">
        <v>19.899999999999999</v>
      </c>
      <c r="G361" s="6">
        <v>46.089820015575185</v>
      </c>
      <c r="H361" s="6">
        <v>15.494902395542535</v>
      </c>
      <c r="I361" s="6">
        <v>5.8047061166034126</v>
      </c>
      <c r="J361" s="6">
        <v>6119.8673092260224</v>
      </c>
      <c r="K361" s="6">
        <v>-1790.6101755578431</v>
      </c>
      <c r="L361" s="6">
        <v>-16.308932571616591</v>
      </c>
      <c r="M361" s="6">
        <v>6376.4457720068986</v>
      </c>
      <c r="N361" s="6">
        <v>36125.366669299066</v>
      </c>
      <c r="O361" s="6">
        <v>69.592835063960607</v>
      </c>
      <c r="P361">
        <v>19.787798408563631</v>
      </c>
      <c r="Q361" s="6">
        <v>359</v>
      </c>
    </row>
    <row r="362" spans="1:17" x14ac:dyDescent="0.25">
      <c r="A362" s="6">
        <v>122.32</v>
      </c>
      <c r="B362" s="6">
        <v>-18.001999999999999</v>
      </c>
      <c r="C362" s="6">
        <v>9375</v>
      </c>
      <c r="D362" s="6">
        <v>3</v>
      </c>
      <c r="E362" s="6">
        <v>0.65</v>
      </c>
      <c r="F362" s="6">
        <v>19.899999999999999</v>
      </c>
      <c r="G362" s="6">
        <v>54.048620189015942</v>
      </c>
      <c r="H362" s="6">
        <v>14.624544288618885</v>
      </c>
      <c r="I362" s="6">
        <v>12.319999999999993</v>
      </c>
      <c r="J362" s="6">
        <v>6067.8430249495013</v>
      </c>
      <c r="K362" s="6">
        <v>-1958.5956719265503</v>
      </c>
      <c r="L362" s="6">
        <v>-17.889189579314206</v>
      </c>
      <c r="M362" s="6">
        <v>6376.1129210136896</v>
      </c>
      <c r="N362" s="6">
        <v>36312.014547899613</v>
      </c>
      <c r="O362" s="6">
        <v>64.576733932461764</v>
      </c>
      <c r="P362">
        <v>35.248252545104165</v>
      </c>
      <c r="Q362" s="6">
        <v>360</v>
      </c>
    </row>
    <row r="363" spans="1:17" x14ac:dyDescent="0.25">
      <c r="A363" s="6">
        <v>136.21700000000001</v>
      </c>
      <c r="B363" s="6">
        <v>-17.89</v>
      </c>
      <c r="C363" s="6">
        <v>3750</v>
      </c>
      <c r="D363" s="6">
        <v>3</v>
      </c>
      <c r="E363" s="6">
        <v>0.65</v>
      </c>
      <c r="F363" s="6">
        <v>19.899999999999999</v>
      </c>
      <c r="G363" s="6">
        <v>54.048620189015942</v>
      </c>
      <c r="H363" s="6">
        <v>21.461214459067293</v>
      </c>
      <c r="I363" s="6">
        <v>26.217000000000013</v>
      </c>
      <c r="J363" s="6">
        <v>6071.6625290211932</v>
      </c>
      <c r="K363" s="6">
        <v>-1946.8026399519081</v>
      </c>
      <c r="L363" s="6">
        <v>-17.777798245337973</v>
      </c>
      <c r="M363" s="6">
        <v>6376.1372621081291</v>
      </c>
      <c r="N363" s="6">
        <v>36866.368126756221</v>
      </c>
      <c r="O363" s="6">
        <v>53.451189593569389</v>
      </c>
      <c r="P363">
        <v>58.043001122975269</v>
      </c>
      <c r="Q363" s="6">
        <v>361</v>
      </c>
    </row>
    <row r="364" spans="1:17" x14ac:dyDescent="0.25">
      <c r="A364" s="6">
        <v>147.54</v>
      </c>
      <c r="B364" s="6">
        <v>-17.841999999999999</v>
      </c>
      <c r="C364" s="6">
        <v>9375</v>
      </c>
      <c r="D364" s="6">
        <v>1.2</v>
      </c>
      <c r="E364" s="6">
        <v>0.65</v>
      </c>
      <c r="F364" s="6">
        <v>19.899999999999999</v>
      </c>
      <c r="G364" s="6">
        <v>46.089820015575185</v>
      </c>
      <c r="H364" s="6">
        <v>23.491043192241449</v>
      </c>
      <c r="I364" s="6">
        <v>37.539999999999992</v>
      </c>
      <c r="J364" s="6">
        <v>6073.292387631127</v>
      </c>
      <c r="K364" s="6">
        <v>-1941.7462435932491</v>
      </c>
      <c r="L364" s="6">
        <v>-17.730059623452203</v>
      </c>
      <c r="M364" s="6">
        <v>6376.1476535731736</v>
      </c>
      <c r="N364" s="6">
        <v>37581.532292755612</v>
      </c>
      <c r="O364" s="6">
        <v>42.612397957949774</v>
      </c>
      <c r="P364">
        <v>68.261708678382291</v>
      </c>
      <c r="Q364" s="6">
        <v>362</v>
      </c>
    </row>
    <row r="365" spans="1:17" x14ac:dyDescent="0.25">
      <c r="A365" s="6">
        <v>154.33699999999999</v>
      </c>
      <c r="B365" s="6">
        <v>-17.818999999999999</v>
      </c>
      <c r="C365" s="6">
        <v>9375</v>
      </c>
      <c r="D365" s="6">
        <v>3</v>
      </c>
      <c r="E365" s="6">
        <v>0.65</v>
      </c>
      <c r="F365" s="6">
        <v>19.899999999999999</v>
      </c>
      <c r="G365" s="6">
        <v>54.048620189015942</v>
      </c>
      <c r="H365" s="6">
        <v>23.702985755095842</v>
      </c>
      <c r="I365" s="6">
        <v>44.336999999999989</v>
      </c>
      <c r="J365" s="6">
        <v>6074.0718574013836</v>
      </c>
      <c r="K365" s="6">
        <v>-1939.3229123339411</v>
      </c>
      <c r="L365" s="6">
        <v>-17.707184977635812</v>
      </c>
      <c r="M365" s="6">
        <v>6376.1526242067712</v>
      </c>
      <c r="N365" s="6">
        <v>38106.585078118565</v>
      </c>
      <c r="O365" s="6">
        <v>35.871976301877822</v>
      </c>
      <c r="P365">
        <v>72.610680852576422</v>
      </c>
      <c r="Q365" s="6">
        <v>363</v>
      </c>
    </row>
    <row r="366" spans="1:17" x14ac:dyDescent="0.25">
      <c r="A366" s="6">
        <v>142.33000000000001</v>
      </c>
      <c r="B366" s="6">
        <v>-17.702999999999999</v>
      </c>
      <c r="C366" s="6">
        <v>25000</v>
      </c>
      <c r="D366" s="6">
        <v>3</v>
      </c>
      <c r="E366" s="6">
        <v>0.65</v>
      </c>
      <c r="F366" s="6">
        <v>19.899999999999999</v>
      </c>
      <c r="G366" s="6">
        <v>54.048620189015942</v>
      </c>
      <c r="H366" s="6">
        <v>20.362213822766545</v>
      </c>
      <c r="I366" s="6">
        <v>32.330000000000013</v>
      </c>
      <c r="J366" s="6">
        <v>6077.9882396087696</v>
      </c>
      <c r="K366" s="6">
        <v>-1927.096222906358</v>
      </c>
      <c r="L366" s="6">
        <v>-17.591818286509298</v>
      </c>
      <c r="M366" s="6">
        <v>6376.1776083451805</v>
      </c>
      <c r="N366" s="6">
        <v>37220.666106937228</v>
      </c>
      <c r="O366" s="6">
        <v>47.769137642464024</v>
      </c>
      <c r="P366">
        <v>64.337833576966261</v>
      </c>
      <c r="Q366" s="6">
        <v>364</v>
      </c>
    </row>
    <row r="367" spans="1:17" x14ac:dyDescent="0.25">
      <c r="A367" s="6">
        <v>113.18615191867839</v>
      </c>
      <c r="B367" s="6">
        <v>-16.851355261358592</v>
      </c>
      <c r="C367" s="6">
        <v>62500</v>
      </c>
      <c r="D367" s="6">
        <v>1.2</v>
      </c>
      <c r="E367" s="6">
        <v>0.65</v>
      </c>
      <c r="F367" s="6">
        <v>19.899999999999999</v>
      </c>
      <c r="G367" s="6">
        <v>46.089820015575185</v>
      </c>
      <c r="H367" s="6">
        <v>14.466053210552333</v>
      </c>
      <c r="I367" s="6">
        <v>3.1861519186783909</v>
      </c>
      <c r="J367" s="6">
        <v>6105.9807721410052</v>
      </c>
      <c r="K367" s="6">
        <v>-1837.0963324776908</v>
      </c>
      <c r="L367" s="6">
        <v>-16.744877842445099</v>
      </c>
      <c r="M367" s="6">
        <v>6376.3566497302081</v>
      </c>
      <c r="N367" s="6">
        <v>36115.947987938263</v>
      </c>
      <c r="O367" s="6">
        <v>69.873930811795375</v>
      </c>
      <c r="P367">
        <v>10.869936333839924</v>
      </c>
      <c r="Q367" s="6">
        <v>365</v>
      </c>
    </row>
    <row r="368" spans="1:17" x14ac:dyDescent="0.25">
      <c r="A368" s="6">
        <v>114.85881700122179</v>
      </c>
      <c r="B368" s="6">
        <v>-13.375475393851179</v>
      </c>
      <c r="C368" s="6">
        <v>3906.25</v>
      </c>
      <c r="D368" s="6">
        <v>1.2</v>
      </c>
      <c r="E368" s="6">
        <v>0.65</v>
      </c>
      <c r="F368" s="6">
        <v>19.899999999999999</v>
      </c>
      <c r="G368" s="6">
        <v>46.089820015575185</v>
      </c>
      <c r="H368" s="6">
        <v>23.043079965211078</v>
      </c>
      <c r="I368" s="6">
        <v>4.8588170012217944</v>
      </c>
      <c r="J368" s="6">
        <v>6206.2446580163751</v>
      </c>
      <c r="K368" s="6">
        <v>-1465.8497721812691</v>
      </c>
      <c r="L368" s="6">
        <v>-13.28912015704241</v>
      </c>
      <c r="M368" s="6">
        <v>6377.0046502853265</v>
      </c>
      <c r="N368" s="6">
        <v>36013.881882973903</v>
      </c>
      <c r="O368" s="6">
        <v>73.291239391296045</v>
      </c>
      <c r="P368">
        <v>20.176612197562999</v>
      </c>
      <c r="Q368" s="6">
        <v>366</v>
      </c>
    </row>
    <row r="369" spans="1:17" x14ac:dyDescent="0.25">
      <c r="A369" s="6">
        <v>110.71000966111404</v>
      </c>
      <c r="B369" s="6">
        <v>-12.571499094051234</v>
      </c>
      <c r="C369" s="6">
        <v>9375</v>
      </c>
      <c r="D369" s="6">
        <v>1.2</v>
      </c>
      <c r="E369" s="6">
        <v>0.65</v>
      </c>
      <c r="F369" s="6">
        <v>19.899999999999999</v>
      </c>
      <c r="G369" s="6">
        <v>46.089820015575185</v>
      </c>
      <c r="H369" s="6">
        <v>17.423987312078474</v>
      </c>
      <c r="I369" s="6">
        <v>0.71000966111404296</v>
      </c>
      <c r="J369" s="6">
        <v>6226.2124763523962</v>
      </c>
      <c r="K369" s="6">
        <v>-1379.1767165189563</v>
      </c>
      <c r="L369" s="6">
        <v>-12.48998847086408</v>
      </c>
      <c r="M369" s="6">
        <v>6377.1349535723521</v>
      </c>
      <c r="N369" s="6">
        <v>35964.942320098518</v>
      </c>
      <c r="O369" s="6">
        <v>75.192720331713218</v>
      </c>
      <c r="P369">
        <v>3.2586949038564099</v>
      </c>
      <c r="Q369" s="6">
        <v>367</v>
      </c>
    </row>
    <row r="370" spans="1:17" x14ac:dyDescent="0.25">
      <c r="A370" s="6">
        <v>157.71</v>
      </c>
      <c r="B370" s="6">
        <v>-17.632999999999999</v>
      </c>
      <c r="C370" s="6">
        <v>3750</v>
      </c>
      <c r="D370" s="6">
        <v>1.2</v>
      </c>
      <c r="E370" s="6">
        <v>0.65</v>
      </c>
      <c r="F370" s="6">
        <v>19.899999999999999</v>
      </c>
      <c r="G370" s="6">
        <v>46.089820015575185</v>
      </c>
      <c r="H370" s="6">
        <v>19.073232879763175</v>
      </c>
      <c r="I370" s="6">
        <v>47.710000000000008</v>
      </c>
      <c r="J370" s="6">
        <v>6080.3395726724793</v>
      </c>
      <c r="K370" s="6">
        <v>-1919.7142909137085</v>
      </c>
      <c r="L370" s="6">
        <v>-17.522201331019851</v>
      </c>
      <c r="M370" s="6">
        <v>6376.1926161107513</v>
      </c>
      <c r="N370" s="6">
        <v>38385.585998458984</v>
      </c>
      <c r="O370" s="6">
        <v>32.557864740768892</v>
      </c>
      <c r="P370">
        <v>74.595078454664389</v>
      </c>
      <c r="Q370" s="6">
        <v>368</v>
      </c>
    </row>
    <row r="371" spans="1:17" x14ac:dyDescent="0.25">
      <c r="A371" s="6">
        <v>110.03024491190733</v>
      </c>
      <c r="B371" s="6">
        <v>-19.559981503633814</v>
      </c>
      <c r="C371" s="6">
        <v>62500</v>
      </c>
      <c r="D371" s="6">
        <v>3</v>
      </c>
      <c r="E371" s="6">
        <v>0.65</v>
      </c>
      <c r="F371" s="6">
        <v>19.899999999999999</v>
      </c>
      <c r="G371" s="6">
        <v>54.048620189015942</v>
      </c>
      <c r="H371" s="6">
        <v>23.398667573922197</v>
      </c>
      <c r="I371" s="6">
        <v>3.0244911907331584E-2</v>
      </c>
      <c r="J371" s="6">
        <v>6012.3233835542887</v>
      </c>
      <c r="K371" s="6">
        <v>-2121.8608799698573</v>
      </c>
      <c r="L371" s="6">
        <v>-19.438885658209482</v>
      </c>
      <c r="M371" s="6">
        <v>6375.7608222376211</v>
      </c>
      <c r="N371" s="6">
        <v>36214.033314478147</v>
      </c>
      <c r="O371" s="6">
        <v>67.057831982563954</v>
      </c>
      <c r="P371">
        <v>9.033893824082731E-2</v>
      </c>
      <c r="Q371" s="6">
        <v>369</v>
      </c>
    </row>
    <row r="372" spans="1:17" x14ac:dyDescent="0.25">
      <c r="A372" s="6">
        <v>109.78389427340235</v>
      </c>
      <c r="B372" s="6">
        <v>-16.16181936613475</v>
      </c>
      <c r="C372" s="6">
        <v>9375</v>
      </c>
      <c r="D372" s="6">
        <v>1.2</v>
      </c>
      <c r="E372" s="6">
        <v>0.65</v>
      </c>
      <c r="F372" s="6">
        <v>19.899999999999999</v>
      </c>
      <c r="G372" s="6">
        <v>46.089820015575185</v>
      </c>
      <c r="H372" s="6">
        <v>16.912046303967358</v>
      </c>
      <c r="I372" s="6">
        <v>-0.21610572659764671</v>
      </c>
      <c r="J372" s="6">
        <v>6127.6613641446402</v>
      </c>
      <c r="K372" s="6">
        <v>-1763.9347873102392</v>
      </c>
      <c r="L372" s="6">
        <v>-16.059219340305173</v>
      </c>
      <c r="M372" s="6">
        <v>6376.4958815570617</v>
      </c>
      <c r="N372" s="6">
        <v>36079.674804202288</v>
      </c>
      <c r="O372" s="6">
        <v>71.015053620511139</v>
      </c>
      <c r="P372">
        <v>0.77633429902927509</v>
      </c>
      <c r="Q372" s="6">
        <v>370</v>
      </c>
    </row>
    <row r="373" spans="1:17" x14ac:dyDescent="0.25">
      <c r="A373" s="6">
        <v>111.09375341885659</v>
      </c>
      <c r="B373" s="6">
        <v>-16.843156153014949</v>
      </c>
      <c r="C373" s="6">
        <v>3906.25</v>
      </c>
      <c r="D373" s="6">
        <v>0.75</v>
      </c>
      <c r="E373" s="6">
        <v>0.65</v>
      </c>
      <c r="F373" s="6">
        <v>19.899999999999999</v>
      </c>
      <c r="G373" s="6">
        <v>42.007420362456692</v>
      </c>
      <c r="H373" s="6">
        <v>15.29311527064937</v>
      </c>
      <c r="I373" s="6">
        <v>1.0937534188565934</v>
      </c>
      <c r="J373" s="6">
        <v>6106.2437490041111</v>
      </c>
      <c r="K373" s="6">
        <v>-1836.2279003301774</v>
      </c>
      <c r="L373" s="6">
        <v>-16.736724484320042</v>
      </c>
      <c r="M373" s="6">
        <v>6376.3583356178115</v>
      </c>
      <c r="N373" s="6">
        <v>36105.919673328128</v>
      </c>
      <c r="O373" s="6">
        <v>70.181456588942453</v>
      </c>
      <c r="P373">
        <v>3.7697907234464294</v>
      </c>
      <c r="Q373" s="6">
        <v>371</v>
      </c>
    </row>
    <row r="374" spans="1:17" x14ac:dyDescent="0.25">
      <c r="A374" s="6">
        <v>151.18899999999999</v>
      </c>
      <c r="B374" s="6">
        <v>-17.437000000000001</v>
      </c>
      <c r="C374" s="6">
        <v>9375</v>
      </c>
      <c r="D374" s="6">
        <v>3</v>
      </c>
      <c r="E374" s="6">
        <v>0.65</v>
      </c>
      <c r="F374" s="6">
        <v>19.899999999999999</v>
      </c>
      <c r="G374" s="6">
        <v>54.048620189015942</v>
      </c>
      <c r="H374" s="6">
        <v>14.646498718388612</v>
      </c>
      <c r="I374" s="6">
        <v>41.188999999999993</v>
      </c>
      <c r="J374" s="6">
        <v>6086.8752173954999</v>
      </c>
      <c r="K374" s="6">
        <v>-1899.0299411011279</v>
      </c>
      <c r="L374" s="6">
        <v>-17.327277338814483</v>
      </c>
      <c r="M374" s="6">
        <v>6376.2343612309342</v>
      </c>
      <c r="N374" s="6">
        <v>37844.349803278346</v>
      </c>
      <c r="O374" s="6">
        <v>39.145986795518546</v>
      </c>
      <c r="P374">
        <v>71.097360025670739</v>
      </c>
      <c r="Q374" s="6">
        <v>372</v>
      </c>
    </row>
    <row r="375" spans="1:17" x14ac:dyDescent="0.25">
      <c r="A375" s="6">
        <v>131.036</v>
      </c>
      <c r="B375" s="6">
        <v>-17.402999999999999</v>
      </c>
      <c r="C375" s="6">
        <v>50000</v>
      </c>
      <c r="D375" s="6">
        <v>0.75</v>
      </c>
      <c r="E375" s="6">
        <v>0.65</v>
      </c>
      <c r="F375" s="6">
        <v>19.899999999999999</v>
      </c>
      <c r="G375" s="6">
        <v>42.007420362456692</v>
      </c>
      <c r="H375" s="6">
        <v>23.573501543400653</v>
      </c>
      <c r="I375" s="6">
        <v>21.036000000000001</v>
      </c>
      <c r="J375" s="6">
        <v>6088.0017351120141</v>
      </c>
      <c r="K375" s="6">
        <v>-1895.4396110900689</v>
      </c>
      <c r="L375" s="6">
        <v>-17.293464513071985</v>
      </c>
      <c r="M375" s="6">
        <v>6376.2415611405568</v>
      </c>
      <c r="N375" s="6">
        <v>36596.384112967644</v>
      </c>
      <c r="O375" s="6">
        <v>58.405110588843705</v>
      </c>
      <c r="P375">
        <v>52.127893849096814</v>
      </c>
      <c r="Q375" s="6">
        <v>373</v>
      </c>
    </row>
    <row r="376" spans="1:17" x14ac:dyDescent="0.25">
      <c r="A376" s="6">
        <v>135.435</v>
      </c>
      <c r="B376" s="6">
        <v>-17.329000000000001</v>
      </c>
      <c r="C376" s="6">
        <v>3750</v>
      </c>
      <c r="D376" s="6">
        <v>1.2</v>
      </c>
      <c r="E376" s="6">
        <v>0.65</v>
      </c>
      <c r="F376" s="6">
        <v>19.899999999999999</v>
      </c>
      <c r="G376" s="6">
        <v>46.089820015575185</v>
      </c>
      <c r="H376" s="6">
        <v>15.016264073744523</v>
      </c>
      <c r="I376" s="6">
        <v>25.435000000000002</v>
      </c>
      <c r="J376" s="6">
        <v>6090.4461886128984</v>
      </c>
      <c r="K376" s="6">
        <v>-1887.6230987449767</v>
      </c>
      <c r="L376" s="6">
        <v>-17.219872420913781</v>
      </c>
      <c r="M376" s="6">
        <v>6376.2571889239989</v>
      </c>
      <c r="N376" s="6">
        <v>36805.649775585633</v>
      </c>
      <c r="O376" s="6">
        <v>54.510962030258014</v>
      </c>
      <c r="P376">
        <v>57.941086416045565</v>
      </c>
      <c r="Q376" s="6">
        <v>374</v>
      </c>
    </row>
    <row r="377" spans="1:17" x14ac:dyDescent="0.25">
      <c r="A377" s="6">
        <v>146.214</v>
      </c>
      <c r="B377" s="6">
        <v>-17.233000000000001</v>
      </c>
      <c r="C377" s="6">
        <v>62500</v>
      </c>
      <c r="D377" s="6">
        <v>0.75</v>
      </c>
      <c r="E377" s="6">
        <v>0.65</v>
      </c>
      <c r="F377" s="6">
        <v>19.899999999999999</v>
      </c>
      <c r="G377" s="6">
        <v>42.007420362456692</v>
      </c>
      <c r="H377" s="6">
        <v>17.141171527277738</v>
      </c>
      <c r="I377" s="6">
        <v>36.213999999999999</v>
      </c>
      <c r="J377" s="6">
        <v>6093.6022976629738</v>
      </c>
      <c r="K377" s="6">
        <v>-1877.4781514692688</v>
      </c>
      <c r="L377" s="6">
        <v>-17.124402674315768</v>
      </c>
      <c r="M377" s="6">
        <v>6376.2773756579891</v>
      </c>
      <c r="N377" s="6">
        <v>37468.369816234801</v>
      </c>
      <c r="O377" s="6">
        <v>44.176462609202083</v>
      </c>
      <c r="P377">
        <v>67.972825335980701</v>
      </c>
      <c r="Q377" s="6">
        <v>375</v>
      </c>
    </row>
    <row r="378" spans="1:17" x14ac:dyDescent="0.25">
      <c r="A378" s="6">
        <v>105.63</v>
      </c>
      <c r="B378" s="6">
        <v>-17.192</v>
      </c>
      <c r="C378" s="6">
        <v>25000</v>
      </c>
      <c r="D378" s="6">
        <v>0.75</v>
      </c>
      <c r="E378" s="6">
        <v>0.65</v>
      </c>
      <c r="F378" s="6">
        <v>19.899999999999999</v>
      </c>
      <c r="G378" s="6">
        <v>42.007420362456692</v>
      </c>
      <c r="H378" s="6">
        <v>21.791058287361235</v>
      </c>
      <c r="I378" s="6">
        <v>-4.3700000000000045</v>
      </c>
      <c r="J378" s="6">
        <v>6094.9450292543743</v>
      </c>
      <c r="K378" s="6">
        <v>-1873.1438342354115</v>
      </c>
      <c r="L378" s="6">
        <v>-17.083629505602804</v>
      </c>
      <c r="M378" s="6">
        <v>6376.2859670318076</v>
      </c>
      <c r="N378" s="6">
        <v>36138.479945787156</v>
      </c>
      <c r="O378" s="6">
        <v>69.196609573670813</v>
      </c>
      <c r="P378">
        <v>14.496061355236737</v>
      </c>
      <c r="Q378" s="6">
        <v>376</v>
      </c>
    </row>
    <row r="379" spans="1:17" x14ac:dyDescent="0.25">
      <c r="A379" s="6">
        <v>111.47627528876053</v>
      </c>
      <c r="B379" s="6">
        <v>-16.710425478846631</v>
      </c>
      <c r="C379" s="6">
        <v>9375</v>
      </c>
      <c r="D379" s="6">
        <v>1.2</v>
      </c>
      <c r="E379" s="6">
        <v>0.65</v>
      </c>
      <c r="F379" s="6">
        <v>19.899999999999999</v>
      </c>
      <c r="G379" s="6">
        <v>46.089820015575185</v>
      </c>
      <c r="H379" s="6">
        <v>20.960077932938106</v>
      </c>
      <c r="I379" s="6">
        <v>1.476275288760533</v>
      </c>
      <c r="J379" s="6">
        <v>6110.4836080388868</v>
      </c>
      <c r="K379" s="6">
        <v>-1822.1642234170235</v>
      </c>
      <c r="L379" s="6">
        <v>-16.604735634417146</v>
      </c>
      <c r="M379" s="6">
        <v>6376.3855263944715</v>
      </c>
      <c r="N379" s="6">
        <v>36102.042274504689</v>
      </c>
      <c r="O379" s="6">
        <v>70.302714175496803</v>
      </c>
      <c r="P379">
        <v>5.1216999122375686</v>
      </c>
      <c r="Q379" s="6">
        <v>377</v>
      </c>
    </row>
    <row r="380" spans="1:17" x14ac:dyDescent="0.25">
      <c r="A380" s="6">
        <v>158.01</v>
      </c>
      <c r="B380" s="6">
        <v>-17.024000000000001</v>
      </c>
      <c r="C380" s="6">
        <v>9375</v>
      </c>
      <c r="D380" s="6">
        <v>1.2</v>
      </c>
      <c r="E380" s="6">
        <v>0.65</v>
      </c>
      <c r="F380" s="6">
        <v>19.899999999999999</v>
      </c>
      <c r="G380" s="6">
        <v>46.089820015575185</v>
      </c>
      <c r="H380" s="6">
        <v>16.81645410097142</v>
      </c>
      <c r="I380" s="6">
        <v>48.009999999999991</v>
      </c>
      <c r="J380" s="6">
        <v>6100.4144942837493</v>
      </c>
      <c r="K380" s="6">
        <v>-1855.3738893507148</v>
      </c>
      <c r="L380" s="6">
        <v>-16.916561254630533</v>
      </c>
      <c r="M380" s="6">
        <v>6376.3209824593723</v>
      </c>
      <c r="N380" s="6">
        <v>38396.784371242589</v>
      </c>
      <c r="O380" s="6">
        <v>32.429544674225909</v>
      </c>
      <c r="P380">
        <v>75.236992022907231</v>
      </c>
      <c r="Q380" s="6">
        <v>378</v>
      </c>
    </row>
    <row r="381" spans="1:17" x14ac:dyDescent="0.25">
      <c r="A381" s="6">
        <v>114.36496169876717</v>
      </c>
      <c r="B381" s="6">
        <v>-13.280770231186537</v>
      </c>
      <c r="C381" s="6">
        <v>62500</v>
      </c>
      <c r="D381" s="6">
        <v>0.75</v>
      </c>
      <c r="E381" s="6">
        <v>0.65</v>
      </c>
      <c r="F381" s="6">
        <v>19.899999999999999</v>
      </c>
      <c r="G381" s="6">
        <v>42.007420362456692</v>
      </c>
      <c r="H381" s="6">
        <v>23.651275886159638</v>
      </c>
      <c r="I381" s="6">
        <v>4.3649616987671749</v>
      </c>
      <c r="J381" s="6">
        <v>6208.6600197122871</v>
      </c>
      <c r="K381" s="6">
        <v>-1455.6544281813583</v>
      </c>
      <c r="L381" s="6">
        <v>-13.194982241144761</v>
      </c>
      <c r="M381" s="6">
        <v>6377.0203900142715</v>
      </c>
      <c r="N381" s="6">
        <v>36006.028410556624</v>
      </c>
      <c r="O381" s="6">
        <v>73.581457805631331</v>
      </c>
      <c r="P381">
        <v>18.380230778863467</v>
      </c>
      <c r="Q381" s="6">
        <v>379</v>
      </c>
    </row>
    <row r="382" spans="1:17" x14ac:dyDescent="0.25">
      <c r="A382" s="6">
        <v>114.057</v>
      </c>
      <c r="B382" s="6">
        <v>-16.946999999999999</v>
      </c>
      <c r="C382" s="6">
        <v>25000</v>
      </c>
      <c r="D382" s="6">
        <v>3</v>
      </c>
      <c r="E382" s="6">
        <v>0.65</v>
      </c>
      <c r="F382" s="6">
        <v>19.899999999999999</v>
      </c>
      <c r="G382" s="6">
        <v>54.048620189015942</v>
      </c>
      <c r="H382" s="6">
        <v>19.640819039508614</v>
      </c>
      <c r="I382" s="6">
        <v>4.0570000000000022</v>
      </c>
      <c r="J382" s="6">
        <v>6102.9038841001939</v>
      </c>
      <c r="K382" s="6">
        <v>-1847.224086068109</v>
      </c>
      <c r="L382" s="6">
        <v>-16.839989532738379</v>
      </c>
      <c r="M382" s="6">
        <v>6376.3369298301195</v>
      </c>
      <c r="N382" s="6">
        <v>36126.370021188566</v>
      </c>
      <c r="O382" s="6">
        <v>69.558422074820541</v>
      </c>
      <c r="P382">
        <v>13.675825440598967</v>
      </c>
      <c r="Q382" s="6">
        <v>380</v>
      </c>
    </row>
    <row r="383" spans="1:17" x14ac:dyDescent="0.25">
      <c r="A383" s="6">
        <v>111.3344175390977</v>
      </c>
      <c r="B383" s="6">
        <v>-15.695223214474368</v>
      </c>
      <c r="C383" s="6">
        <v>62500</v>
      </c>
      <c r="D383" s="6">
        <v>0.75</v>
      </c>
      <c r="E383" s="6">
        <v>0.65</v>
      </c>
      <c r="F383" s="6">
        <v>19.899999999999999</v>
      </c>
      <c r="G383" s="6">
        <v>42.007420362456692</v>
      </c>
      <c r="H383" s="6">
        <v>17.139198399108668</v>
      </c>
      <c r="I383" s="6">
        <v>1.3344175390977</v>
      </c>
      <c r="J383" s="6">
        <v>6141.8312693944908</v>
      </c>
      <c r="K383" s="6">
        <v>-1714.2847713590932</v>
      </c>
      <c r="L383" s="6">
        <v>-15.595280518536386</v>
      </c>
      <c r="M383" s="6">
        <v>6376.587145097732</v>
      </c>
      <c r="N383" s="6">
        <v>36065.024065440892</v>
      </c>
      <c r="O383" s="6">
        <v>71.497059646857736</v>
      </c>
      <c r="P383">
        <v>4.9215356974025344</v>
      </c>
      <c r="Q383" s="6">
        <v>381</v>
      </c>
    </row>
    <row r="384" spans="1:17" x14ac:dyDescent="0.25">
      <c r="A384" s="6">
        <v>107.938</v>
      </c>
      <c r="B384" s="6">
        <v>-16.922000000000001</v>
      </c>
      <c r="C384" s="6">
        <v>3906.25</v>
      </c>
      <c r="D384" s="6">
        <v>1.2</v>
      </c>
      <c r="E384" s="6">
        <v>0.65</v>
      </c>
      <c r="F384" s="6">
        <v>19.899999999999999</v>
      </c>
      <c r="G384" s="6">
        <v>46.089820015575185</v>
      </c>
      <c r="H384" s="6">
        <v>15.115651707031823</v>
      </c>
      <c r="I384" s="6">
        <v>-2.0619999999999976</v>
      </c>
      <c r="J384" s="6">
        <v>6103.7097679689359</v>
      </c>
      <c r="K384" s="6">
        <v>-1844.5773406911362</v>
      </c>
      <c r="L384" s="6">
        <v>-16.815128749081747</v>
      </c>
      <c r="M384" s="6">
        <v>6376.3420938176287</v>
      </c>
      <c r="N384" s="6">
        <v>36112.191626935761</v>
      </c>
      <c r="O384" s="6">
        <v>69.987964596385112</v>
      </c>
      <c r="P384">
        <v>7.0514585524428464</v>
      </c>
      <c r="Q384" s="6">
        <v>382</v>
      </c>
    </row>
    <row r="385" spans="1:17" x14ac:dyDescent="0.25">
      <c r="A385" s="6">
        <v>149.78700000000001</v>
      </c>
      <c r="B385" s="6">
        <v>-16.916</v>
      </c>
      <c r="C385" s="6">
        <v>25000</v>
      </c>
      <c r="D385" s="6">
        <v>1.2</v>
      </c>
      <c r="E385" s="6">
        <v>0.65</v>
      </c>
      <c r="F385" s="6">
        <v>19.899999999999999</v>
      </c>
      <c r="G385" s="6">
        <v>46.089820015575185</v>
      </c>
      <c r="H385" s="6">
        <v>15.624433286264214</v>
      </c>
      <c r="I385" s="6">
        <v>39.787000000000006</v>
      </c>
      <c r="J385" s="6">
        <v>6103.9030079558788</v>
      </c>
      <c r="K385" s="6">
        <v>-1843.9420704581175</v>
      </c>
      <c r="L385" s="6">
        <v>-16.809162173017555</v>
      </c>
      <c r="M385" s="6">
        <v>6376.3433321723041</v>
      </c>
      <c r="N385" s="6">
        <v>37721.848696977519</v>
      </c>
      <c r="O385" s="6">
        <v>40.738117315861011</v>
      </c>
      <c r="P385">
        <v>70.740919349816451</v>
      </c>
      <c r="Q385" s="6">
        <v>383</v>
      </c>
    </row>
    <row r="386" spans="1:17" x14ac:dyDescent="0.25">
      <c r="A386" s="6">
        <v>135.23275591678379</v>
      </c>
      <c r="B386" s="6">
        <v>-16.84</v>
      </c>
      <c r="C386" s="6">
        <v>25000</v>
      </c>
      <c r="D386" s="6">
        <v>0.75</v>
      </c>
      <c r="E386" s="6">
        <v>0.65</v>
      </c>
      <c r="F386" s="6">
        <v>19.899999999999999</v>
      </c>
      <c r="G386" s="6">
        <v>42.007420362456692</v>
      </c>
      <c r="H386" s="6">
        <v>15.26450784734287</v>
      </c>
      <c r="I386" s="6">
        <v>25.232755916783788</v>
      </c>
      <c r="J386" s="6">
        <v>6106.344945758372</v>
      </c>
      <c r="K386" s="6">
        <v>-1835.8935974587491</v>
      </c>
      <c r="L386" s="6">
        <v>-16.733585944633319</v>
      </c>
      <c r="M386" s="6">
        <v>6376.3589843874724</v>
      </c>
      <c r="N386" s="6">
        <v>36778.643753849617</v>
      </c>
      <c r="O386" s="6">
        <v>54.992974225373629</v>
      </c>
      <c r="P386">
        <v>58.419647887885127</v>
      </c>
      <c r="Q386" s="6">
        <v>384</v>
      </c>
    </row>
    <row r="387" spans="1:17" x14ac:dyDescent="0.25">
      <c r="A387" s="6">
        <v>115.62517968859868</v>
      </c>
      <c r="B387" s="6">
        <v>-18.707299434608608</v>
      </c>
      <c r="C387" s="6">
        <v>62500</v>
      </c>
      <c r="D387" s="6">
        <v>3</v>
      </c>
      <c r="E387" s="6">
        <v>0.65</v>
      </c>
      <c r="F387" s="6">
        <v>19.899999999999999</v>
      </c>
      <c r="G387" s="6">
        <v>54.048620189015942</v>
      </c>
      <c r="H387" s="6">
        <v>20.25229018764189</v>
      </c>
      <c r="I387" s="6">
        <v>5.6251796885986778</v>
      </c>
      <c r="J387" s="6">
        <v>6043.2604409398255</v>
      </c>
      <c r="K387" s="6">
        <v>-2032.6893809450301</v>
      </c>
      <c r="L387" s="6">
        <v>-18.590695720956862</v>
      </c>
      <c r="M387" s="6">
        <v>6375.9566244160496</v>
      </c>
      <c r="N387" s="6">
        <v>36211.929963719907</v>
      </c>
      <c r="O387" s="6">
        <v>67.12111319682765</v>
      </c>
      <c r="P387">
        <v>17.071275250064573</v>
      </c>
      <c r="Q387" s="6">
        <v>385</v>
      </c>
    </row>
    <row r="388" spans="1:17" x14ac:dyDescent="0.25">
      <c r="A388" s="6">
        <v>106.224</v>
      </c>
      <c r="B388" s="6">
        <v>-16.707000000000001</v>
      </c>
      <c r="C388" s="6">
        <v>46875</v>
      </c>
      <c r="D388" s="6">
        <v>3</v>
      </c>
      <c r="E388" s="6">
        <v>0.65</v>
      </c>
      <c r="F388" s="6">
        <v>19.899999999999999</v>
      </c>
      <c r="G388" s="6">
        <v>54.048620189015942</v>
      </c>
      <c r="H388" s="6">
        <v>21.285952588835762</v>
      </c>
      <c r="I388" s="6">
        <v>-3.7759999999999962</v>
      </c>
      <c r="J388" s="6">
        <v>6110.592597195915</v>
      </c>
      <c r="K388" s="6">
        <v>-1821.8011442422053</v>
      </c>
      <c r="L388" s="6">
        <v>-16.601329330226939</v>
      </c>
      <c r="M388" s="6">
        <v>6376.3862256036318</v>
      </c>
      <c r="N388" s="6">
        <v>36115.036673430266</v>
      </c>
      <c r="O388" s="6">
        <v>69.902873530803419</v>
      </c>
      <c r="P388">
        <v>12.929929630235149</v>
      </c>
      <c r="Q388" s="6">
        <v>386</v>
      </c>
    </row>
    <row r="389" spans="1:17" x14ac:dyDescent="0.25">
      <c r="A389" s="6">
        <v>136.14099999999999</v>
      </c>
      <c r="B389" s="6">
        <v>-16.577000000000002</v>
      </c>
      <c r="C389" s="6">
        <v>6250</v>
      </c>
      <c r="D389" s="6">
        <v>0.75</v>
      </c>
      <c r="E389" s="6">
        <v>0.65</v>
      </c>
      <c r="F389" s="6">
        <v>19.899999999999999</v>
      </c>
      <c r="G389" s="6">
        <v>42.007420362456692</v>
      </c>
      <c r="H389" s="6">
        <v>16.733312133808909</v>
      </c>
      <c r="I389" s="6">
        <v>26.140999999999991</v>
      </c>
      <c r="J389" s="6">
        <v>6114.7127596113314</v>
      </c>
      <c r="K389" s="6">
        <v>-1808.0172481850911</v>
      </c>
      <c r="L389" s="6">
        <v>-16.472058130484093</v>
      </c>
      <c r="M389" s="6">
        <v>6376.4126671890053</v>
      </c>
      <c r="N389" s="6">
        <v>36818.120118283347</v>
      </c>
      <c r="O389" s="6">
        <v>54.294838357001446</v>
      </c>
      <c r="P389">
        <v>59.829539089851451</v>
      </c>
      <c r="Q389" s="6">
        <v>387</v>
      </c>
    </row>
    <row r="390" spans="1:17" x14ac:dyDescent="0.25">
      <c r="A390" s="6">
        <v>127.55800000000001</v>
      </c>
      <c r="B390" s="6">
        <v>-16.553999999999998</v>
      </c>
      <c r="C390" s="6">
        <v>9375</v>
      </c>
      <c r="D390" s="6">
        <v>1.2</v>
      </c>
      <c r="E390" s="6">
        <v>0.65</v>
      </c>
      <c r="F390" s="6">
        <v>19.899999999999999</v>
      </c>
      <c r="G390" s="6">
        <v>46.089820015575185</v>
      </c>
      <c r="H390" s="6">
        <v>14.854806766616118</v>
      </c>
      <c r="I390" s="6">
        <v>17.558000000000007</v>
      </c>
      <c r="J390" s="6">
        <v>6115.4384495039658</v>
      </c>
      <c r="K390" s="6">
        <v>-1805.5776052010501</v>
      </c>
      <c r="L390" s="6">
        <v>-16.449187295588619</v>
      </c>
      <c r="M390" s="6">
        <v>6376.4173262165823</v>
      </c>
      <c r="N390" s="6">
        <v>36425.191827729752</v>
      </c>
      <c r="O390" s="6">
        <v>61.971495605081884</v>
      </c>
      <c r="P390">
        <v>47.997982331700726</v>
      </c>
      <c r="Q390" s="6">
        <v>388</v>
      </c>
    </row>
    <row r="391" spans="1:17" x14ac:dyDescent="0.25">
      <c r="A391" s="6">
        <v>109.54735022669317</v>
      </c>
      <c r="B391" s="6">
        <v>-13.759116730116155</v>
      </c>
      <c r="C391" s="6">
        <v>25000</v>
      </c>
      <c r="D391" s="6">
        <v>1.2</v>
      </c>
      <c r="E391" s="6">
        <v>0.65</v>
      </c>
      <c r="F391" s="6">
        <v>19.899999999999999</v>
      </c>
      <c r="G391" s="6">
        <v>46.089820015575185</v>
      </c>
      <c r="H391" s="6">
        <v>19.259708182537661</v>
      </c>
      <c r="I391" s="6">
        <v>-0.45264977330683109</v>
      </c>
      <c r="J391" s="6">
        <v>6196.2877752581089</v>
      </c>
      <c r="K391" s="6">
        <v>-1507.1096200520333</v>
      </c>
      <c r="L391" s="6">
        <v>-13.670473264389118</v>
      </c>
      <c r="M391" s="6">
        <v>6376.9398304097613</v>
      </c>
      <c r="N391" s="6">
        <v>35999.639987587288</v>
      </c>
      <c r="O391" s="6">
        <v>73.816612158005725</v>
      </c>
      <c r="P391">
        <v>1.9025057448661493</v>
      </c>
      <c r="Q391" s="6">
        <v>389</v>
      </c>
    </row>
    <row r="392" spans="1:17" x14ac:dyDescent="0.25">
      <c r="A392" s="6">
        <v>114.26316647294222</v>
      </c>
      <c r="B392" s="6">
        <v>-14.176253461305153</v>
      </c>
      <c r="C392" s="6">
        <v>3906.25</v>
      </c>
      <c r="D392" s="6">
        <v>0.75</v>
      </c>
      <c r="E392" s="6">
        <v>0.65</v>
      </c>
      <c r="F392" s="6">
        <v>19.899999999999999</v>
      </c>
      <c r="G392" s="6">
        <v>42.007420362456692</v>
      </c>
      <c r="H392" s="6">
        <v>18.526813669957292</v>
      </c>
      <c r="I392" s="6">
        <v>4.263166472942217</v>
      </c>
      <c r="J392" s="6">
        <v>6185.1479726653079</v>
      </c>
      <c r="K392" s="6">
        <v>-1551.8965186384794</v>
      </c>
      <c r="L392" s="6">
        <v>-14.085139875386544</v>
      </c>
      <c r="M392" s="6">
        <v>6376.8674322372426</v>
      </c>
      <c r="N392" s="6">
        <v>36032.47705617403</v>
      </c>
      <c r="O392" s="6">
        <v>72.618436730709249</v>
      </c>
      <c r="P392">
        <v>16.929103786427032</v>
      </c>
      <c r="Q392" s="6">
        <v>390</v>
      </c>
    </row>
    <row r="393" spans="1:17" x14ac:dyDescent="0.25">
      <c r="A393" s="6">
        <v>113.56100000000001</v>
      </c>
      <c r="B393" s="6">
        <v>-16.452999999999999</v>
      </c>
      <c r="C393" s="6">
        <v>37500</v>
      </c>
      <c r="D393" s="6">
        <v>1.2</v>
      </c>
      <c r="E393" s="6">
        <v>0.65</v>
      </c>
      <c r="F393" s="6">
        <v>19.899999999999999</v>
      </c>
      <c r="G393" s="6">
        <v>46.089820015575185</v>
      </c>
      <c r="H393" s="6">
        <v>23.869739278056823</v>
      </c>
      <c r="I393" s="6">
        <v>3.561000000000007</v>
      </c>
      <c r="J393" s="6">
        <v>6118.613560802316</v>
      </c>
      <c r="K393" s="6">
        <v>-1794.8610131351065</v>
      </c>
      <c r="L393" s="6">
        <v>-16.348755290766039</v>
      </c>
      <c r="M393" s="6">
        <v>6376.4377173235516</v>
      </c>
      <c r="N393" s="6">
        <v>36103.984850630739</v>
      </c>
      <c r="O393" s="6">
        <v>70.244575684950391</v>
      </c>
      <c r="P393">
        <v>12.392174927895873</v>
      </c>
      <c r="Q393" s="6">
        <v>391</v>
      </c>
    </row>
    <row r="394" spans="1:17" x14ac:dyDescent="0.25">
      <c r="A394" s="6">
        <v>114.0392228608999</v>
      </c>
      <c r="B394" s="6">
        <v>-16.470854594127751</v>
      </c>
      <c r="C394" s="6">
        <v>9375</v>
      </c>
      <c r="D394" s="6">
        <v>0.75</v>
      </c>
      <c r="E394" s="6">
        <v>0.65</v>
      </c>
      <c r="F394" s="6">
        <v>19.899999999999999</v>
      </c>
      <c r="G394" s="6">
        <v>42.007420362456692</v>
      </c>
      <c r="H394" s="6">
        <v>21.946885164594342</v>
      </c>
      <c r="I394" s="6">
        <v>4.0392228608998977</v>
      </c>
      <c r="J394" s="6">
        <v>6118.0536473553448</v>
      </c>
      <c r="K394" s="6">
        <v>-1796.7558720391728</v>
      </c>
      <c r="L394" s="6">
        <v>-16.366509382064002</v>
      </c>
      <c r="M394" s="6">
        <v>6376.4341206998515</v>
      </c>
      <c r="N394" s="6">
        <v>36108.588975715887</v>
      </c>
      <c r="O394" s="6">
        <v>70.102253158391164</v>
      </c>
      <c r="P394">
        <v>13.985424997561058</v>
      </c>
      <c r="Q394" s="6">
        <v>392</v>
      </c>
    </row>
    <row r="395" spans="1:17" x14ac:dyDescent="0.25">
      <c r="A395" s="6">
        <v>137.89099999999999</v>
      </c>
      <c r="B395" s="6">
        <v>-16.417999999999999</v>
      </c>
      <c r="C395" s="6">
        <v>3750</v>
      </c>
      <c r="D395" s="6">
        <v>3</v>
      </c>
      <c r="E395" s="6">
        <v>0.65</v>
      </c>
      <c r="F395" s="6">
        <v>19.899999999999999</v>
      </c>
      <c r="G395" s="6">
        <v>54.048620189015942</v>
      </c>
      <c r="H395" s="6">
        <v>22.073864221724843</v>
      </c>
      <c r="I395" s="6">
        <v>27.890999999999991</v>
      </c>
      <c r="J395" s="6">
        <v>6119.7094316617722</v>
      </c>
      <c r="K395" s="6">
        <v>-1791.1460630565598</v>
      </c>
      <c r="L395" s="6">
        <v>-16.313952420892583</v>
      </c>
      <c r="M395" s="6">
        <v>6376.4447576351713</v>
      </c>
      <c r="N395" s="6">
        <v>36910.102859792707</v>
      </c>
      <c r="O395" s="6">
        <v>52.713316981457709</v>
      </c>
      <c r="P395">
        <v>61.896792323422808</v>
      </c>
      <c r="Q395" s="6">
        <v>393</v>
      </c>
    </row>
    <row r="396" spans="1:17" x14ac:dyDescent="0.25">
      <c r="A396" s="6">
        <v>113.16882778456178</v>
      </c>
      <c r="B396" s="6">
        <v>-17.419231975487243</v>
      </c>
      <c r="C396" s="6">
        <v>62500</v>
      </c>
      <c r="D396" s="6">
        <v>1.2</v>
      </c>
      <c r="E396" s="6">
        <v>0.65</v>
      </c>
      <c r="F396" s="6">
        <v>19.899999999999999</v>
      </c>
      <c r="G396" s="6">
        <v>46.089820015575185</v>
      </c>
      <c r="H396" s="6">
        <v>23.852968547569482</v>
      </c>
      <c r="I396" s="6">
        <v>3.1688277845617847</v>
      </c>
      <c r="J396" s="6">
        <v>6087.4641893667331</v>
      </c>
      <c r="K396" s="6">
        <v>-1897.1537561518471</v>
      </c>
      <c r="L396" s="6">
        <v>-17.309607110397717</v>
      </c>
      <c r="M396" s="6">
        <v>6376.2381253607082</v>
      </c>
      <c r="N396" s="6">
        <v>36137.385654256512</v>
      </c>
      <c r="O396" s="6">
        <v>69.227006122051463</v>
      </c>
      <c r="P396">
        <v>10.477727638747229</v>
      </c>
      <c r="Q396" s="6">
        <v>394</v>
      </c>
    </row>
    <row r="397" spans="1:17" x14ac:dyDescent="0.25">
      <c r="A397" s="6">
        <v>115.09399999999999</v>
      </c>
      <c r="B397" s="6">
        <v>-16.239999999999998</v>
      </c>
      <c r="C397" s="6">
        <v>3906.25</v>
      </c>
      <c r="D397" s="6">
        <v>1.2</v>
      </c>
      <c r="E397" s="6">
        <v>0.65</v>
      </c>
      <c r="F397" s="6">
        <v>19.899999999999999</v>
      </c>
      <c r="G397" s="6">
        <v>46.089820015575185</v>
      </c>
      <c r="H397" s="6">
        <v>20.158585873913534</v>
      </c>
      <c r="I397" s="6">
        <v>5.0939999999999941</v>
      </c>
      <c r="J397" s="6">
        <v>6125.2475319676023</v>
      </c>
      <c r="K397" s="6">
        <v>-1772.2427597883475</v>
      </c>
      <c r="L397" s="6">
        <v>-16.136957345288522</v>
      </c>
      <c r="M397" s="6">
        <v>6376.4803557681744</v>
      </c>
      <c r="N397" s="6">
        <v>36110.700961488517</v>
      </c>
      <c r="O397" s="6">
        <v>70.039245894152728</v>
      </c>
      <c r="P397">
        <v>17.679677717924555</v>
      </c>
      <c r="Q397" s="6">
        <v>395</v>
      </c>
    </row>
    <row r="398" spans="1:17" x14ac:dyDescent="0.25">
      <c r="A398" s="6">
        <v>114.15079203189048</v>
      </c>
      <c r="B398" s="6">
        <v>-17.830451389563123</v>
      </c>
      <c r="C398" s="6">
        <v>25000</v>
      </c>
      <c r="D398" s="6">
        <v>3</v>
      </c>
      <c r="E398" s="6">
        <v>0.65</v>
      </c>
      <c r="F398" s="6">
        <v>19.899999999999999</v>
      </c>
      <c r="G398" s="6">
        <v>54.048620189015942</v>
      </c>
      <c r="H398" s="6">
        <v>17.256417066471535</v>
      </c>
      <c r="I398" s="6">
        <v>4.1507920318904752</v>
      </c>
      <c r="J398" s="6">
        <v>6073.6838917488658</v>
      </c>
      <c r="K398" s="6">
        <v>-1940.5294946589993</v>
      </c>
      <c r="L398" s="6">
        <v>-17.718573946102442</v>
      </c>
      <c r="M398" s="6">
        <v>6376.1501500930135</v>
      </c>
      <c r="N398" s="6">
        <v>36161.16879827634</v>
      </c>
      <c r="O398" s="6">
        <v>68.533274368235979</v>
      </c>
      <c r="P398">
        <v>13.33350178563941</v>
      </c>
      <c r="Q398" s="6">
        <v>396</v>
      </c>
    </row>
    <row r="399" spans="1:17" x14ac:dyDescent="0.25">
      <c r="A399" s="6">
        <v>114.45600602522673</v>
      </c>
      <c r="B399" s="6">
        <v>-17.41916197339253</v>
      </c>
      <c r="C399" s="6">
        <v>9375</v>
      </c>
      <c r="D399" s="6">
        <v>3</v>
      </c>
      <c r="E399" s="6">
        <v>0.65</v>
      </c>
      <c r="F399" s="6">
        <v>19.899999999999999</v>
      </c>
      <c r="G399" s="6">
        <v>54.048620189015942</v>
      </c>
      <c r="H399" s="6">
        <v>22.670790028015634</v>
      </c>
      <c r="I399" s="6">
        <v>4.4560060252267277</v>
      </c>
      <c r="J399" s="6">
        <v>6087.4665086335608</v>
      </c>
      <c r="K399" s="6">
        <v>-1897.1463640427262</v>
      </c>
      <c r="L399" s="6">
        <v>-17.309537493680772</v>
      </c>
      <c r="M399" s="6">
        <v>6376.2381401838975</v>
      </c>
      <c r="N399" s="6">
        <v>36147.990711820479</v>
      </c>
      <c r="O399" s="6">
        <v>68.916415107652426</v>
      </c>
      <c r="P399">
        <v>14.591350134336793</v>
      </c>
      <c r="Q399" s="6">
        <v>397</v>
      </c>
    </row>
    <row r="400" spans="1:17" x14ac:dyDescent="0.25">
      <c r="A400" s="6">
        <v>111.54898443692238</v>
      </c>
      <c r="B400" s="6">
        <v>-13.979411751594885</v>
      </c>
      <c r="C400" s="6">
        <v>25000</v>
      </c>
      <c r="D400" s="6">
        <v>3</v>
      </c>
      <c r="E400" s="6">
        <v>0.65</v>
      </c>
      <c r="F400" s="6">
        <v>19.899999999999999</v>
      </c>
      <c r="G400" s="6">
        <v>54.048620189015942</v>
      </c>
      <c r="H400" s="6">
        <v>19.313316112785213</v>
      </c>
      <c r="I400" s="6">
        <v>1.5489844369223817</v>
      </c>
      <c r="J400" s="6">
        <v>6190.4453854224457</v>
      </c>
      <c r="K400" s="6">
        <v>-1530.7720475189976</v>
      </c>
      <c r="L400" s="6">
        <v>-13.889461431054203</v>
      </c>
      <c r="M400" s="6">
        <v>6376.9018442628985</v>
      </c>
      <c r="N400" s="6">
        <v>36008.897891793196</v>
      </c>
      <c r="O400" s="6">
        <v>73.46926553772299</v>
      </c>
      <c r="P400">
        <v>6.387044036608474</v>
      </c>
      <c r="Q400" s="6">
        <v>398</v>
      </c>
    </row>
    <row r="401" spans="1:17" x14ac:dyDescent="0.25">
      <c r="A401" s="6">
        <v>113.48885022922441</v>
      </c>
      <c r="B401" s="6">
        <v>-15.253877933572277</v>
      </c>
      <c r="C401" s="6">
        <v>62500</v>
      </c>
      <c r="D401" s="6">
        <v>1.2</v>
      </c>
      <c r="E401" s="6">
        <v>0.65</v>
      </c>
      <c r="F401" s="6">
        <v>19.899999999999999</v>
      </c>
      <c r="G401" s="6">
        <v>46.089820015575185</v>
      </c>
      <c r="H401" s="6">
        <v>17.968456202579105</v>
      </c>
      <c r="I401" s="6">
        <v>3.4888502292244112</v>
      </c>
      <c r="J401" s="6">
        <v>6154.8612835869189</v>
      </c>
      <c r="K401" s="6">
        <v>-1667.2188921367328</v>
      </c>
      <c r="L401" s="6">
        <v>-15.156472961472076</v>
      </c>
      <c r="M401" s="6">
        <v>6376.671251875453</v>
      </c>
      <c r="N401" s="6">
        <v>36061.193958130898</v>
      </c>
      <c r="O401" s="6">
        <v>71.627786501517008</v>
      </c>
      <c r="P401">
        <v>13.046857920781065</v>
      </c>
      <c r="Q401" s="6">
        <v>399</v>
      </c>
    </row>
    <row r="402" spans="1:17" x14ac:dyDescent="0.25">
      <c r="A402" s="6">
        <v>109.9819233319062</v>
      </c>
      <c r="B402" s="6">
        <v>-14.378758810345758</v>
      </c>
      <c r="C402" s="6">
        <v>9375</v>
      </c>
      <c r="D402" s="6">
        <v>3</v>
      </c>
      <c r="E402" s="6">
        <v>0.65</v>
      </c>
      <c r="F402" s="6">
        <v>19.899999999999999</v>
      </c>
      <c r="G402" s="6">
        <v>54.048620189015942</v>
      </c>
      <c r="H402" s="6">
        <v>19.93516616743748</v>
      </c>
      <c r="I402" s="6">
        <v>-1.8076668093797821E-2</v>
      </c>
      <c r="J402" s="6">
        <v>6179.6223451938149</v>
      </c>
      <c r="K402" s="6">
        <v>-1573.6100308436439</v>
      </c>
      <c r="L402" s="6">
        <v>-14.286452938873234</v>
      </c>
      <c r="M402" s="6">
        <v>6376.8315689212341</v>
      </c>
      <c r="N402" s="6">
        <v>36018.908719086037</v>
      </c>
      <c r="O402" s="6">
        <v>73.10018904973488</v>
      </c>
      <c r="P402">
        <v>7.2792661257061075E-2</v>
      </c>
      <c r="Q402" s="6">
        <v>400</v>
      </c>
    </row>
    <row r="403" spans="1:17" x14ac:dyDescent="0.25">
      <c r="A403" s="6">
        <v>155.459</v>
      </c>
      <c r="B403" s="6">
        <v>-15.65</v>
      </c>
      <c r="C403" s="6">
        <v>12500</v>
      </c>
      <c r="D403" s="6">
        <v>1.2</v>
      </c>
      <c r="E403" s="6">
        <v>0.65</v>
      </c>
      <c r="F403" s="6">
        <v>19.899999999999999</v>
      </c>
      <c r="G403" s="6">
        <v>46.089820015575185</v>
      </c>
      <c r="H403" s="6">
        <v>20.323352364639099</v>
      </c>
      <c r="I403" s="6">
        <v>45.459000000000003</v>
      </c>
      <c r="J403" s="6">
        <v>6143.1831030891435</v>
      </c>
      <c r="K403" s="6">
        <v>-1709.4666298869738</v>
      </c>
      <c r="L403" s="6">
        <v>-15.550316265056262</v>
      </c>
      <c r="M403" s="6">
        <v>6376.5958627450336</v>
      </c>
      <c r="N403" s="6">
        <v>38145.897291732603</v>
      </c>
      <c r="O403" s="6">
        <v>35.401015820270622</v>
      </c>
      <c r="P403">
        <v>75.132487373676284</v>
      </c>
      <c r="Q403" s="6">
        <v>401</v>
      </c>
    </row>
    <row r="404" spans="1:17" x14ac:dyDescent="0.25">
      <c r="A404" s="6">
        <v>111.66199780407118</v>
      </c>
      <c r="B404" s="6">
        <v>-19.97265764491803</v>
      </c>
      <c r="C404" s="6">
        <v>62500</v>
      </c>
      <c r="D404" s="6">
        <v>0.75</v>
      </c>
      <c r="E404" s="6">
        <v>0.65</v>
      </c>
      <c r="F404" s="6">
        <v>19.899999999999999</v>
      </c>
      <c r="G404" s="6">
        <v>42.007420362456692</v>
      </c>
      <c r="H404" s="6">
        <v>18.593216355502669</v>
      </c>
      <c r="I404" s="6">
        <v>1.6619978040711771</v>
      </c>
      <c r="J404" s="6">
        <v>5996.8738368313261</v>
      </c>
      <c r="K404" s="6">
        <v>-2164.8529211196173</v>
      </c>
      <c r="L404" s="6">
        <v>-19.849425703381659</v>
      </c>
      <c r="M404" s="6">
        <v>6375.6634152809711</v>
      </c>
      <c r="N404" s="6">
        <v>36234.934413272618</v>
      </c>
      <c r="O404" s="6">
        <v>66.501348365315792</v>
      </c>
      <c r="P404">
        <v>4.8554453108761075</v>
      </c>
      <c r="Q404" s="6">
        <v>402</v>
      </c>
    </row>
    <row r="405" spans="1:17" x14ac:dyDescent="0.25">
      <c r="A405" s="6">
        <v>130.38200000000001</v>
      </c>
      <c r="B405" s="6">
        <v>-15.523</v>
      </c>
      <c r="C405" s="6">
        <v>3906.25</v>
      </c>
      <c r="D405" s="6">
        <v>1.2</v>
      </c>
      <c r="E405" s="6">
        <v>0.65</v>
      </c>
      <c r="F405" s="6">
        <v>19.899999999999999</v>
      </c>
      <c r="G405" s="6">
        <v>46.089820015575185</v>
      </c>
      <c r="H405" s="6">
        <v>18.612495781615625</v>
      </c>
      <c r="I405" s="6">
        <v>20.382000000000005</v>
      </c>
      <c r="J405" s="6">
        <v>6146.9590768085272</v>
      </c>
      <c r="K405" s="6">
        <v>-1695.9302989082139</v>
      </c>
      <c r="L405" s="6">
        <v>-15.424044818056004</v>
      </c>
      <c r="M405" s="6">
        <v>6376.6202231835668</v>
      </c>
      <c r="N405" s="6">
        <v>36504.348024201892</v>
      </c>
      <c r="O405" s="6">
        <v>60.279320047929303</v>
      </c>
      <c r="P405">
        <v>54.234228726254244</v>
      </c>
      <c r="Q405" s="6">
        <v>403</v>
      </c>
    </row>
    <row r="406" spans="1:17" x14ac:dyDescent="0.25">
      <c r="A406" s="6">
        <v>145.56988612988252</v>
      </c>
      <c r="B406" s="6">
        <v>-15.043001641983723</v>
      </c>
      <c r="C406" s="6">
        <v>46875</v>
      </c>
      <c r="D406" s="6">
        <v>0.75</v>
      </c>
      <c r="E406" s="6">
        <v>0.65</v>
      </c>
      <c r="F406" s="6">
        <v>19.899999999999999</v>
      </c>
      <c r="G406" s="6">
        <v>42.007420362456692</v>
      </c>
      <c r="H406" s="6">
        <v>20.399898635147441</v>
      </c>
      <c r="I406" s="6">
        <v>35.569886129882519</v>
      </c>
      <c r="J406" s="6">
        <v>6160.9588058984573</v>
      </c>
      <c r="K406" s="6">
        <v>-1644.6961961220966</v>
      </c>
      <c r="L406" s="6">
        <v>-14.946817331187841</v>
      </c>
      <c r="M406" s="6">
        <v>6376.7106713035237</v>
      </c>
      <c r="N406" s="6">
        <v>37361.442493538765</v>
      </c>
      <c r="O406" s="6">
        <v>45.703765822823954</v>
      </c>
      <c r="P406">
        <v>70.052648599867581</v>
      </c>
      <c r="Q406" s="6">
        <v>404</v>
      </c>
    </row>
    <row r="407" spans="1:17" x14ac:dyDescent="0.25">
      <c r="A407" s="6">
        <v>111.62695311280474</v>
      </c>
      <c r="B407" s="6">
        <v>-14.010902035371181</v>
      </c>
      <c r="C407" s="6">
        <v>9375</v>
      </c>
      <c r="D407" s="6">
        <v>0.75</v>
      </c>
      <c r="E407" s="6">
        <v>0.65</v>
      </c>
      <c r="F407" s="6">
        <v>19.899999999999999</v>
      </c>
      <c r="G407" s="6">
        <v>42.007420362456692</v>
      </c>
      <c r="H407" s="6">
        <v>15.765735859509187</v>
      </c>
      <c r="I407" s="6">
        <v>1.6269531128047419</v>
      </c>
      <c r="J407" s="6">
        <v>6189.6028001807217</v>
      </c>
      <c r="K407" s="6">
        <v>-1534.1526896803821</v>
      </c>
      <c r="L407" s="6">
        <v>-13.920765334075744</v>
      </c>
      <c r="M407" s="6">
        <v>6376.8963688661734</v>
      </c>
      <c r="N407" s="6">
        <v>36010.15646479166</v>
      </c>
      <c r="O407" s="6">
        <v>73.42258457647651</v>
      </c>
      <c r="P407">
        <v>6.6912096476133893</v>
      </c>
      <c r="Q407" s="6">
        <v>405</v>
      </c>
    </row>
    <row r="408" spans="1:17" x14ac:dyDescent="0.25">
      <c r="A408" s="6">
        <v>109.82447813209761</v>
      </c>
      <c r="B408" s="6">
        <v>-13.238358532122774</v>
      </c>
      <c r="C408" s="6">
        <v>3906.25</v>
      </c>
      <c r="D408" s="6">
        <v>0.75</v>
      </c>
      <c r="E408" s="6">
        <v>0.65</v>
      </c>
      <c r="F408" s="6">
        <v>19.899999999999999</v>
      </c>
      <c r="G408" s="6">
        <v>42.007420362456692</v>
      </c>
      <c r="H408" s="6">
        <v>23.546714399249268</v>
      </c>
      <c r="I408" s="6">
        <v>-0.17552186790238977</v>
      </c>
      <c r="J408" s="6">
        <v>6209.7362185011752</v>
      </c>
      <c r="K408" s="6">
        <v>-1451.0873926799243</v>
      </c>
      <c r="L408" s="6">
        <v>-13.152824873098405</v>
      </c>
      <c r="M408" s="6">
        <v>6377.0274050344096</v>
      </c>
      <c r="N408" s="6">
        <v>35983.70830060797</v>
      </c>
      <c r="O408" s="6">
        <v>74.43341696507494</v>
      </c>
      <c r="P408">
        <v>0.76641897501037359</v>
      </c>
      <c r="Q408" s="6">
        <v>406</v>
      </c>
    </row>
    <row r="409" spans="1:17" x14ac:dyDescent="0.25">
      <c r="A409" s="6">
        <v>145.14150381418938</v>
      </c>
      <c r="B409" s="6">
        <v>-14.614057317591577</v>
      </c>
      <c r="C409" s="6">
        <v>46875</v>
      </c>
      <c r="D409" s="6">
        <v>3</v>
      </c>
      <c r="E409" s="6">
        <v>0.65</v>
      </c>
      <c r="F409" s="6">
        <v>19.899999999999999</v>
      </c>
      <c r="G409" s="6">
        <v>54.048620189015942</v>
      </c>
      <c r="H409" s="6">
        <v>16.8487992096961</v>
      </c>
      <c r="I409" s="6">
        <v>35.141503814189377</v>
      </c>
      <c r="J409" s="6">
        <v>6173.1054489372373</v>
      </c>
      <c r="K409" s="6">
        <v>-1598.8155168019159</v>
      </c>
      <c r="L409" s="6">
        <v>-14.520371831271515</v>
      </c>
      <c r="M409" s="6">
        <v>6376.7893128489977</v>
      </c>
      <c r="N409" s="6">
        <v>37320.142558662243</v>
      </c>
      <c r="O409" s="6">
        <v>46.304759525992182</v>
      </c>
      <c r="P409">
        <v>70.280085511560827</v>
      </c>
      <c r="Q409" s="6">
        <v>407</v>
      </c>
    </row>
    <row r="410" spans="1:17" x14ac:dyDescent="0.25">
      <c r="A410" s="6">
        <v>114.09699999999999</v>
      </c>
      <c r="B410" s="6">
        <v>-15.257999999999999</v>
      </c>
      <c r="C410" s="6">
        <v>6250</v>
      </c>
      <c r="D410" s="6">
        <v>3</v>
      </c>
      <c r="E410" s="6">
        <v>0.65</v>
      </c>
      <c r="F410" s="6">
        <v>19.899999999999999</v>
      </c>
      <c r="G410" s="6">
        <v>54.048620189015942</v>
      </c>
      <c r="H410" s="6">
        <v>17.242495913002976</v>
      </c>
      <c r="I410" s="6">
        <v>4.0969999999999942</v>
      </c>
      <c r="J410" s="6">
        <v>6154.7412663470868</v>
      </c>
      <c r="K410" s="6">
        <v>-1667.6589305322611</v>
      </c>
      <c r="L410" s="6">
        <v>-15.16057121916511</v>
      </c>
      <c r="M410" s="6">
        <v>6376.6704763739945</v>
      </c>
      <c r="N410" s="6">
        <v>36066.386328701308</v>
      </c>
      <c r="O410" s="6">
        <v>71.455748490781701</v>
      </c>
      <c r="P410">
        <v>15.225880826058033</v>
      </c>
      <c r="Q410" s="6">
        <v>408</v>
      </c>
    </row>
    <row r="411" spans="1:17" x14ac:dyDescent="0.25">
      <c r="A411" s="6">
        <v>114.09</v>
      </c>
      <c r="B411" s="6">
        <v>-15.243</v>
      </c>
      <c r="C411" s="6">
        <v>3750</v>
      </c>
      <c r="D411" s="6">
        <v>0.75</v>
      </c>
      <c r="E411" s="6">
        <v>0.65</v>
      </c>
      <c r="F411" s="6">
        <v>19.899999999999999</v>
      </c>
      <c r="G411" s="6">
        <v>42.007420362456692</v>
      </c>
      <c r="H411" s="6">
        <v>23.994515991866994</v>
      </c>
      <c r="I411" s="6">
        <v>4.0900000000000034</v>
      </c>
      <c r="J411" s="6">
        <v>6155.1778510471459</v>
      </c>
      <c r="K411" s="6">
        <v>-1666.0576114606504</v>
      </c>
      <c r="L411" s="6">
        <v>-15.145657867594863</v>
      </c>
      <c r="M411" s="6">
        <v>6376.6732974747365</v>
      </c>
      <c r="N411" s="6">
        <v>36065.814972494474</v>
      </c>
      <c r="O411" s="6">
        <v>71.474722369520933</v>
      </c>
      <c r="P411">
        <v>15.214913385629854</v>
      </c>
      <c r="Q411" s="6">
        <v>409</v>
      </c>
    </row>
    <row r="412" spans="1:17" x14ac:dyDescent="0.25">
      <c r="A412" s="6">
        <v>124.556</v>
      </c>
      <c r="B412" s="6">
        <v>-15.221</v>
      </c>
      <c r="C412" s="6">
        <v>9375</v>
      </c>
      <c r="D412" s="6">
        <v>1.2</v>
      </c>
      <c r="E412" s="6">
        <v>0.65</v>
      </c>
      <c r="F412" s="6">
        <v>19.899999999999999</v>
      </c>
      <c r="G412" s="6">
        <v>46.089820015575185</v>
      </c>
      <c r="H412" s="6">
        <v>23.831801730637231</v>
      </c>
      <c r="I412" s="6">
        <v>14.555999999999997</v>
      </c>
      <c r="J412" s="6">
        <v>6155.8174158558541</v>
      </c>
      <c r="K412" s="6">
        <v>-1663.7088073990019</v>
      </c>
      <c r="L412" s="6">
        <v>-15.12378499980799</v>
      </c>
      <c r="M412" s="6">
        <v>6376.6774305410217</v>
      </c>
      <c r="N412" s="6">
        <v>36277.118957231818</v>
      </c>
      <c r="O412" s="6">
        <v>65.455074025051317</v>
      </c>
      <c r="P412">
        <v>44.683764327108278</v>
      </c>
      <c r="Q412" s="6">
        <v>410</v>
      </c>
    </row>
    <row r="413" spans="1:17" x14ac:dyDescent="0.25">
      <c r="A413" s="6">
        <v>145.32479198385735</v>
      </c>
      <c r="B413" s="6">
        <v>-14.656319542327962</v>
      </c>
      <c r="C413" s="6">
        <v>46875</v>
      </c>
      <c r="D413" s="6">
        <v>3</v>
      </c>
      <c r="E413" s="6">
        <v>0.65</v>
      </c>
      <c r="F413" s="6">
        <v>19.899999999999999</v>
      </c>
      <c r="G413" s="6">
        <v>54.048620189015942</v>
      </c>
      <c r="H413" s="6">
        <v>22.409527260908906</v>
      </c>
      <c r="I413" s="6">
        <v>35.324791983857352</v>
      </c>
      <c r="J413" s="6">
        <v>6171.9239650614927</v>
      </c>
      <c r="K413" s="6">
        <v>-1603.3399101461671</v>
      </c>
      <c r="L413" s="6">
        <v>-14.562386922847589</v>
      </c>
      <c r="M413" s="6">
        <v>6376.781656758204</v>
      </c>
      <c r="N413" s="6">
        <v>37334.098931506662</v>
      </c>
      <c r="O413" s="6">
        <v>46.101174977515484</v>
      </c>
      <c r="P413">
        <v>70.352117432630351</v>
      </c>
      <c r="Q413" s="6">
        <v>411</v>
      </c>
    </row>
    <row r="414" spans="1:17" x14ac:dyDescent="0.25">
      <c r="A414" s="6">
        <v>115.56952672568445</v>
      </c>
      <c r="B414" s="6">
        <v>-18.754033445484765</v>
      </c>
      <c r="C414" s="6">
        <v>62500</v>
      </c>
      <c r="D414" s="6">
        <v>1.2</v>
      </c>
      <c r="E414" s="6">
        <v>0.65</v>
      </c>
      <c r="F414" s="6">
        <v>19.899999999999999</v>
      </c>
      <c r="G414" s="6">
        <v>46.089820015575185</v>
      </c>
      <c r="H414" s="6">
        <v>15.006869328037359</v>
      </c>
      <c r="I414" s="6">
        <v>5.5695267256844545</v>
      </c>
      <c r="J414" s="6">
        <v>6041.5993079511281</v>
      </c>
      <c r="K414" s="6">
        <v>-2037.5883512657563</v>
      </c>
      <c r="L414" s="6">
        <v>-18.637180835269405</v>
      </c>
      <c r="M414" s="6">
        <v>6375.9460856448159</v>
      </c>
      <c r="N414" s="6">
        <v>36213.186481790486</v>
      </c>
      <c r="O414" s="6">
        <v>67.087031845461667</v>
      </c>
      <c r="P414">
        <v>16.872730940345619</v>
      </c>
      <c r="Q414" s="6">
        <v>412</v>
      </c>
    </row>
    <row r="415" spans="1:17" x14ac:dyDescent="0.25">
      <c r="A415" s="6">
        <v>119.977</v>
      </c>
      <c r="B415" s="6">
        <v>-14.86</v>
      </c>
      <c r="C415" s="6">
        <v>6250</v>
      </c>
      <c r="D415" s="6">
        <v>0.75</v>
      </c>
      <c r="E415" s="6">
        <v>0.65</v>
      </c>
      <c r="F415" s="6">
        <v>19.899999999999999</v>
      </c>
      <c r="G415" s="6">
        <v>42.007420362456692</v>
      </c>
      <c r="H415" s="6">
        <v>18.167005400921976</v>
      </c>
      <c r="I415" s="6">
        <v>9.9770000000000039</v>
      </c>
      <c r="J415" s="6">
        <v>6166.183024692662</v>
      </c>
      <c r="K415" s="6">
        <v>-1625.1329225650982</v>
      </c>
      <c r="L415" s="6">
        <v>-14.764879187066461</v>
      </c>
      <c r="M415" s="6">
        <v>6376.7444758287847</v>
      </c>
      <c r="N415" s="6">
        <v>36143.567583554235</v>
      </c>
      <c r="O415" s="6">
        <v>69.064977530529163</v>
      </c>
      <c r="P415">
        <v>34.447519346657103</v>
      </c>
      <c r="Q415" s="6">
        <v>413</v>
      </c>
    </row>
    <row r="416" spans="1:17" x14ac:dyDescent="0.25">
      <c r="A416" s="6">
        <v>159.69999999999999</v>
      </c>
      <c r="B416" s="6">
        <v>-14.754</v>
      </c>
      <c r="C416" s="6">
        <v>3750</v>
      </c>
      <c r="D416" s="6">
        <v>0.75</v>
      </c>
      <c r="E416" s="6">
        <v>0.65</v>
      </c>
      <c r="F416" s="6">
        <v>19.899999999999999</v>
      </c>
      <c r="G416" s="6">
        <v>42.007420362456692</v>
      </c>
      <c r="H416" s="6">
        <v>21.010751202112946</v>
      </c>
      <c r="I416" s="6">
        <v>49.699999999999989</v>
      </c>
      <c r="J416" s="6">
        <v>6169.180422740239</v>
      </c>
      <c r="K416" s="6">
        <v>-1613.7938358275185</v>
      </c>
      <c r="L416" s="6">
        <v>-14.659496959269235</v>
      </c>
      <c r="M416" s="6">
        <v>6376.7638840462278</v>
      </c>
      <c r="N416" s="6">
        <v>38496.678426863058</v>
      </c>
      <c r="O416" s="6">
        <v>31.286035989486077</v>
      </c>
      <c r="P416">
        <v>77.812712993214248</v>
      </c>
      <c r="Q416" s="6">
        <v>414</v>
      </c>
    </row>
    <row r="417" spans="1:17" x14ac:dyDescent="0.25">
      <c r="A417" s="6">
        <v>115.79300000000001</v>
      </c>
      <c r="B417" s="6">
        <v>-14.750999999999999</v>
      </c>
      <c r="C417" s="6">
        <v>25000</v>
      </c>
      <c r="D417" s="6">
        <v>1.2</v>
      </c>
      <c r="E417" s="6">
        <v>0.65</v>
      </c>
      <c r="F417" s="6">
        <v>19.899999999999999</v>
      </c>
      <c r="G417" s="6">
        <v>46.089820015575185</v>
      </c>
      <c r="H417" s="6">
        <v>23.035946171485328</v>
      </c>
      <c r="I417" s="6">
        <v>5.7930000000000064</v>
      </c>
      <c r="J417" s="6">
        <v>6169.2649490768281</v>
      </c>
      <c r="K417" s="6">
        <v>-1613.4728391991277</v>
      </c>
      <c r="L417" s="6">
        <v>-14.656514462090286</v>
      </c>
      <c r="M417" s="6">
        <v>6376.764431491978</v>
      </c>
      <c r="N417" s="6">
        <v>36067.869125477526</v>
      </c>
      <c r="O417" s="6">
        <v>71.41102601672327</v>
      </c>
      <c r="P417">
        <v>21.724808101051813</v>
      </c>
      <c r="Q417" s="6">
        <v>415</v>
      </c>
    </row>
    <row r="418" spans="1:17" x14ac:dyDescent="0.25">
      <c r="A418" s="6">
        <v>112.92149574419945</v>
      </c>
      <c r="B418" s="6">
        <v>-16.891854195916817</v>
      </c>
      <c r="C418" s="6">
        <v>62500</v>
      </c>
      <c r="D418" s="6">
        <v>1.2</v>
      </c>
      <c r="E418" s="6">
        <v>0.65</v>
      </c>
      <c r="F418" s="6">
        <v>19.899999999999999</v>
      </c>
      <c r="G418" s="6">
        <v>46.089820015575185</v>
      </c>
      <c r="H418" s="6">
        <v>21.721668909934863</v>
      </c>
      <c r="I418" s="6">
        <v>2.9214957441994471</v>
      </c>
      <c r="J418" s="6">
        <v>6104.6799900438473</v>
      </c>
      <c r="K418" s="6">
        <v>-1841.3853513154063</v>
      </c>
      <c r="L418" s="6">
        <v>-16.785150923870141</v>
      </c>
      <c r="M418" s="6">
        <v>6376.3483117596943</v>
      </c>
      <c r="N418" s="6">
        <v>36115.708979254217</v>
      </c>
      <c r="O418" s="6">
        <v>69.8808689820887</v>
      </c>
      <c r="P418">
        <v>9.961613925148967</v>
      </c>
      <c r="Q418" s="6">
        <v>416</v>
      </c>
    </row>
    <row r="419" spans="1:17" x14ac:dyDescent="0.25">
      <c r="A419" s="6">
        <v>110.93186167443403</v>
      </c>
      <c r="B419" s="6">
        <v>-16.043471189072601</v>
      </c>
      <c r="C419" s="6">
        <v>3906.25</v>
      </c>
      <c r="D419" s="6">
        <v>1.2</v>
      </c>
      <c r="E419" s="6">
        <v>0.65</v>
      </c>
      <c r="F419" s="6">
        <v>19.899999999999999</v>
      </c>
      <c r="G419" s="6">
        <v>46.089820015575185</v>
      </c>
      <c r="H419" s="6">
        <v>18.072358855497281</v>
      </c>
      <c r="I419" s="6">
        <v>0.93186167443403178</v>
      </c>
      <c r="J419" s="6">
        <v>6131.2937636347515</v>
      </c>
      <c r="K419" s="6">
        <v>-1751.3522245105066</v>
      </c>
      <c r="L419" s="6">
        <v>-15.941542645857254</v>
      </c>
      <c r="M419" s="6">
        <v>6376.5192566387104</v>
      </c>
      <c r="N419" s="6">
        <v>36076.330533541615</v>
      </c>
      <c r="O419" s="6">
        <v>71.124123002052613</v>
      </c>
      <c r="P419">
        <v>3.3682435930315853</v>
      </c>
      <c r="Q419" s="6">
        <v>417</v>
      </c>
    </row>
    <row r="420" spans="1:17" x14ac:dyDescent="0.25">
      <c r="A420" s="6">
        <v>149.36199999999999</v>
      </c>
      <c r="B420" s="6">
        <v>-14.494999999999999</v>
      </c>
      <c r="C420" s="6">
        <v>9375</v>
      </c>
      <c r="D420" s="6">
        <v>0.75</v>
      </c>
      <c r="E420" s="6">
        <v>0.65</v>
      </c>
      <c r="F420" s="6">
        <v>19.899999999999999</v>
      </c>
      <c r="G420" s="6">
        <v>42.007420362456692</v>
      </c>
      <c r="H420" s="6">
        <v>23.687863891465256</v>
      </c>
      <c r="I420" s="6">
        <v>39.361999999999995</v>
      </c>
      <c r="J420" s="6">
        <v>6176.4158487086297</v>
      </c>
      <c r="K420" s="6">
        <v>-1586.0652219736817</v>
      </c>
      <c r="L420" s="6">
        <v>-14.402011799753533</v>
      </c>
      <c r="M420" s="6">
        <v>6376.8107722068689</v>
      </c>
      <c r="N420" s="6">
        <v>37626.9006054196</v>
      </c>
      <c r="O420" s="6">
        <v>42.008749293248847</v>
      </c>
      <c r="P420">
        <v>73.031630909904734</v>
      </c>
      <c r="Q420" s="6">
        <v>418</v>
      </c>
    </row>
    <row r="421" spans="1:17" x14ac:dyDescent="0.25">
      <c r="A421" s="6">
        <v>146.83455290813785</v>
      </c>
      <c r="B421" s="6">
        <v>-13.560205375791746</v>
      </c>
      <c r="C421" s="6">
        <v>46875</v>
      </c>
      <c r="D421" s="6">
        <v>3</v>
      </c>
      <c r="E421" s="6">
        <v>0.65</v>
      </c>
      <c r="F421" s="6">
        <v>19.899999999999999</v>
      </c>
      <c r="G421" s="6">
        <v>54.048620189015942</v>
      </c>
      <c r="H421" s="6">
        <v>23.474922844096707</v>
      </c>
      <c r="I421" s="6">
        <v>36.834552908137852</v>
      </c>
      <c r="J421" s="6">
        <v>6201.4847704188987</v>
      </c>
      <c r="K421" s="6">
        <v>-1485.72527008016</v>
      </c>
      <c r="L421" s="6">
        <v>-13.47274637590675</v>
      </c>
      <c r="M421" s="6">
        <v>6376.9736502429041</v>
      </c>
      <c r="N421" s="6">
        <v>37415.485780631236</v>
      </c>
      <c r="O421" s="6">
        <v>44.934122499228899</v>
      </c>
      <c r="P421">
        <v>72.618588448084566</v>
      </c>
      <c r="Q421" s="6">
        <v>419</v>
      </c>
    </row>
    <row r="422" spans="1:17" x14ac:dyDescent="0.25">
      <c r="A422" s="6">
        <v>132.88800000000001</v>
      </c>
      <c r="B422" s="6">
        <v>-14.417</v>
      </c>
      <c r="C422" s="6">
        <v>3750</v>
      </c>
      <c r="D422" s="6">
        <v>1.2</v>
      </c>
      <c r="E422" s="6">
        <v>0.65</v>
      </c>
      <c r="F422" s="6">
        <v>19.899999999999999</v>
      </c>
      <c r="G422" s="6">
        <v>46.089820015575185</v>
      </c>
      <c r="H422" s="6">
        <v>22.874451073818271</v>
      </c>
      <c r="I422" s="6">
        <v>22.888000000000005</v>
      </c>
      <c r="J422" s="6">
        <v>6178.5702601410203</v>
      </c>
      <c r="K422" s="6">
        <v>-1577.7082612806798</v>
      </c>
      <c r="L422" s="6">
        <v>-14.324469488238183</v>
      </c>
      <c r="M422" s="6">
        <v>6376.8247441193162</v>
      </c>
      <c r="N422" s="6">
        <v>36585.141344095216</v>
      </c>
      <c r="O422" s="6">
        <v>58.641835897962359</v>
      </c>
      <c r="P422">
        <v>59.469754646173982</v>
      </c>
      <c r="Q422" s="6">
        <v>420</v>
      </c>
    </row>
    <row r="423" spans="1:17" x14ac:dyDescent="0.25">
      <c r="A423" s="6">
        <v>111.07008859214569</v>
      </c>
      <c r="B423" s="6">
        <v>-17.638205335716574</v>
      </c>
      <c r="C423" s="6">
        <v>3906.25</v>
      </c>
      <c r="D423" s="6">
        <v>3</v>
      </c>
      <c r="E423" s="6">
        <v>0.65</v>
      </c>
      <c r="F423" s="6">
        <v>19.899999999999999</v>
      </c>
      <c r="G423" s="6">
        <v>54.048620189015942</v>
      </c>
      <c r="H423" s="6">
        <v>18.068977964909863</v>
      </c>
      <c r="I423" s="6">
        <v>1.0700885921456944</v>
      </c>
      <c r="J423" s="6">
        <v>6080.1650339676135</v>
      </c>
      <c r="K423" s="6">
        <v>-1920.2633226989303</v>
      </c>
      <c r="L423" s="6">
        <v>-17.527378160195475</v>
      </c>
      <c r="M423" s="6">
        <v>6376.1915018908521</v>
      </c>
      <c r="N423" s="6">
        <v>36136.270999039225</v>
      </c>
      <c r="O423" s="6">
        <v>69.258095081498169</v>
      </c>
      <c r="P423">
        <v>3.527529235653895</v>
      </c>
      <c r="Q423" s="6">
        <v>421</v>
      </c>
    </row>
    <row r="424" spans="1:17" x14ac:dyDescent="0.25">
      <c r="A424" s="6">
        <v>151.291</v>
      </c>
      <c r="B424" s="6">
        <v>-14.359</v>
      </c>
      <c r="C424" s="6">
        <v>37500</v>
      </c>
      <c r="D424" s="6">
        <v>0.75</v>
      </c>
      <c r="E424" s="6">
        <v>0.65</v>
      </c>
      <c r="F424" s="6">
        <v>19.899999999999999</v>
      </c>
      <c r="G424" s="6">
        <v>42.007420362456692</v>
      </c>
      <c r="H424" s="6">
        <v>16.807998009344001</v>
      </c>
      <c r="I424" s="6">
        <v>41.290999999999997</v>
      </c>
      <c r="J424" s="6">
        <v>6180.1648730370898</v>
      </c>
      <c r="K424" s="6">
        <v>-1571.4922496512504</v>
      </c>
      <c r="L424" s="6">
        <v>-14.266810261647917</v>
      </c>
      <c r="M424" s="6">
        <v>6376.8350887125416</v>
      </c>
      <c r="N424" s="6">
        <v>37774.248867758957</v>
      </c>
      <c r="O424" s="6">
        <v>40.059699665503537</v>
      </c>
      <c r="P424">
        <v>74.231477789079392</v>
      </c>
      <c r="Q424" s="6">
        <v>422</v>
      </c>
    </row>
    <row r="425" spans="1:17" x14ac:dyDescent="0.25">
      <c r="A425" s="6">
        <v>114.48399999999999</v>
      </c>
      <c r="B425" s="6">
        <v>-14.351000000000001</v>
      </c>
      <c r="C425" s="6">
        <v>3750</v>
      </c>
      <c r="D425" s="6">
        <v>0.75</v>
      </c>
      <c r="E425" s="6">
        <v>0.65</v>
      </c>
      <c r="F425" s="6">
        <v>19.899999999999999</v>
      </c>
      <c r="G425" s="6">
        <v>42.007420362456692</v>
      </c>
      <c r="H425" s="6">
        <v>20.970743689277306</v>
      </c>
      <c r="I425" s="6">
        <v>4.4839999999999947</v>
      </c>
      <c r="J425" s="6">
        <v>6180.3843251891112</v>
      </c>
      <c r="K425" s="6">
        <v>-1570.6347445494609</v>
      </c>
      <c r="L425" s="6">
        <v>-14.258857294302427</v>
      </c>
      <c r="M425" s="6">
        <v>6376.8365125530081</v>
      </c>
      <c r="N425" s="6">
        <v>36040.155310876849</v>
      </c>
      <c r="O425" s="6">
        <v>72.349189535209234</v>
      </c>
      <c r="P425">
        <v>17.556818050449085</v>
      </c>
      <c r="Q425" s="6">
        <v>423</v>
      </c>
    </row>
    <row r="426" spans="1:17" x14ac:dyDescent="0.25">
      <c r="A426" s="6">
        <v>146.12156818733902</v>
      </c>
      <c r="B426" s="6">
        <v>-13.923013376288356</v>
      </c>
      <c r="C426" s="6">
        <v>46875</v>
      </c>
      <c r="D426" s="6">
        <v>0.75</v>
      </c>
      <c r="E426" s="6">
        <v>0.65</v>
      </c>
      <c r="F426" s="6">
        <v>19.899999999999999</v>
      </c>
      <c r="G426" s="6">
        <v>42.007420362456692</v>
      </c>
      <c r="H426" s="6">
        <v>22.48578320913041</v>
      </c>
      <c r="I426" s="6">
        <v>36.121568187339022</v>
      </c>
      <c r="J426" s="6">
        <v>6191.9497865753501</v>
      </c>
      <c r="K426" s="6">
        <v>-1524.7162614301901</v>
      </c>
      <c r="L426" s="6">
        <v>-13.833397128481476</v>
      </c>
      <c r="M426" s="6">
        <v>6376.9116221992736</v>
      </c>
      <c r="N426" s="6">
        <v>37372.428276556609</v>
      </c>
      <c r="O426" s="6">
        <v>45.54885423281894</v>
      </c>
      <c r="P426">
        <v>71.752159948240546</v>
      </c>
      <c r="Q426" s="6">
        <v>424</v>
      </c>
    </row>
    <row r="427" spans="1:17" x14ac:dyDescent="0.25">
      <c r="A427" s="6">
        <v>111.750614230134</v>
      </c>
      <c r="B427" s="6">
        <v>-19.859758803501773</v>
      </c>
      <c r="C427" s="6">
        <v>3906.25</v>
      </c>
      <c r="D427" s="6">
        <v>0.75</v>
      </c>
      <c r="E427" s="6">
        <v>0.65</v>
      </c>
      <c r="F427" s="6">
        <v>19.899999999999999</v>
      </c>
      <c r="G427" s="6">
        <v>42.007420362456692</v>
      </c>
      <c r="H427" s="6">
        <v>21.377460404709481</v>
      </c>
      <c r="I427" s="6">
        <v>1.7506142301340049</v>
      </c>
      <c r="J427" s="6">
        <v>6001.1313168609759</v>
      </c>
      <c r="K427" s="6">
        <v>-2153.1021496715562</v>
      </c>
      <c r="L427" s="6">
        <v>-19.737108746684211</v>
      </c>
      <c r="M427" s="6">
        <v>6375.6902331535703</v>
      </c>
      <c r="N427" s="6">
        <v>36230.308375467117</v>
      </c>
      <c r="O427" s="6">
        <v>66.623584932018829</v>
      </c>
      <c r="P427">
        <v>5.1408870934035455</v>
      </c>
      <c r="Q427" s="6">
        <v>425</v>
      </c>
    </row>
    <row r="428" spans="1:17" x14ac:dyDescent="0.25">
      <c r="A428" s="6">
        <v>116.09</v>
      </c>
      <c r="B428" s="6">
        <v>-14.243</v>
      </c>
      <c r="C428" s="6">
        <v>3750</v>
      </c>
      <c r="D428" s="6">
        <v>3</v>
      </c>
      <c r="E428" s="6">
        <v>0.65</v>
      </c>
      <c r="F428" s="6">
        <v>19.899999999999999</v>
      </c>
      <c r="G428" s="6">
        <v>54.048620189015942</v>
      </c>
      <c r="H428" s="6">
        <v>16.066320835912407</v>
      </c>
      <c r="I428" s="6">
        <v>6.0900000000000034</v>
      </c>
      <c r="J428" s="6">
        <v>6183.3351943233292</v>
      </c>
      <c r="K428" s="6">
        <v>-1559.0554907303167</v>
      </c>
      <c r="L428" s="6">
        <v>-14.151492930739945</v>
      </c>
      <c r="M428" s="6">
        <v>6376.8556631410338</v>
      </c>
      <c r="N428" s="6">
        <v>36055.397259689496</v>
      </c>
      <c r="O428" s="6">
        <v>71.829957368934842</v>
      </c>
      <c r="P428">
        <v>23.443892453532694</v>
      </c>
      <c r="Q428" s="6">
        <v>426</v>
      </c>
    </row>
    <row r="429" spans="1:17" x14ac:dyDescent="0.25">
      <c r="A429" s="6">
        <v>121.069</v>
      </c>
      <c r="B429" s="6">
        <v>-14.201000000000001</v>
      </c>
      <c r="C429" s="6">
        <v>6250</v>
      </c>
      <c r="D429" s="6">
        <v>0.75</v>
      </c>
      <c r="E429" s="6">
        <v>0.65</v>
      </c>
      <c r="F429" s="6">
        <v>19.899999999999999</v>
      </c>
      <c r="G429" s="6">
        <v>42.007420362456692</v>
      </c>
      <c r="H429" s="6">
        <v>14.430646946061632</v>
      </c>
      <c r="I429" s="6">
        <v>11.069000000000003</v>
      </c>
      <c r="J429" s="6">
        <v>6184.4768520586131</v>
      </c>
      <c r="K429" s="6">
        <v>-1554.5509770080723</v>
      </c>
      <c r="L429" s="6">
        <v>-14.109740471305058</v>
      </c>
      <c r="M429" s="6">
        <v>6376.8630747229909</v>
      </c>
      <c r="N429" s="6">
        <v>36147.681904384495</v>
      </c>
      <c r="O429" s="6">
        <v>68.949408057689482</v>
      </c>
      <c r="P429">
        <v>38.570111729343893</v>
      </c>
      <c r="Q429" s="6">
        <v>427</v>
      </c>
    </row>
    <row r="430" spans="1:17" x14ac:dyDescent="0.25">
      <c r="A430" s="6">
        <v>121.233</v>
      </c>
      <c r="B430" s="6">
        <v>-14.068</v>
      </c>
      <c r="C430" s="6">
        <v>9375</v>
      </c>
      <c r="D430" s="6">
        <v>0.75</v>
      </c>
      <c r="E430" s="6">
        <v>0.65</v>
      </c>
      <c r="F430" s="6">
        <v>19.899999999999999</v>
      </c>
      <c r="G430" s="6">
        <v>42.007420362456692</v>
      </c>
      <c r="H430" s="6">
        <v>14.569432109980452</v>
      </c>
      <c r="I430" s="6">
        <v>11.233000000000004</v>
      </c>
      <c r="J430" s="6">
        <v>6188.0702865738576</v>
      </c>
      <c r="K430" s="6">
        <v>-1540.2812859322407</v>
      </c>
      <c r="L430" s="6">
        <v>-13.977525629872746</v>
      </c>
      <c r="M430" s="6">
        <v>6376.8864119859736</v>
      </c>
      <c r="N430" s="6">
        <v>36147.568096857904</v>
      </c>
      <c r="O430" s="6">
        <v>68.953620230070911</v>
      </c>
      <c r="P430">
        <v>39.250668301263339</v>
      </c>
      <c r="Q430" s="6">
        <v>428</v>
      </c>
    </row>
    <row r="431" spans="1:17" x14ac:dyDescent="0.25">
      <c r="A431" s="6">
        <v>108.94808320348351</v>
      </c>
      <c r="B431" s="6">
        <v>-13.709172649042952</v>
      </c>
      <c r="C431" s="6">
        <v>25000</v>
      </c>
      <c r="D431" s="6">
        <v>1.2</v>
      </c>
      <c r="E431" s="6">
        <v>0.65</v>
      </c>
      <c r="F431" s="6">
        <v>19.899999999999999</v>
      </c>
      <c r="G431" s="6">
        <v>46.089820015575185</v>
      </c>
      <c r="H431" s="6">
        <v>15.025187353260261</v>
      </c>
      <c r="I431" s="6">
        <v>-1.0519167965164939</v>
      </c>
      <c r="J431" s="6">
        <v>6197.5996612716817</v>
      </c>
      <c r="K431" s="6">
        <v>-1501.7419511385722</v>
      </c>
      <c r="L431" s="6">
        <v>-13.620826191445587</v>
      </c>
      <c r="M431" s="6">
        <v>6376.9483649473241</v>
      </c>
      <c r="N431" s="6">
        <v>35999.101818873845</v>
      </c>
      <c r="O431" s="6">
        <v>73.837349924207231</v>
      </c>
      <c r="P431">
        <v>4.4302343971675775</v>
      </c>
      <c r="Q431" s="6">
        <v>429</v>
      </c>
    </row>
    <row r="432" spans="1:17" x14ac:dyDescent="0.25">
      <c r="A432" s="6">
        <v>109.94344214440356</v>
      </c>
      <c r="B432" s="6">
        <v>-15.355603035054544</v>
      </c>
      <c r="C432" s="6">
        <v>9375</v>
      </c>
      <c r="D432" s="6">
        <v>0.75</v>
      </c>
      <c r="E432" s="6">
        <v>0.65</v>
      </c>
      <c r="F432" s="6">
        <v>19.899999999999999</v>
      </c>
      <c r="G432" s="6">
        <v>42.007420362456692</v>
      </c>
      <c r="H432" s="6">
        <v>19.991209967297806</v>
      </c>
      <c r="I432" s="6">
        <v>-5.6557855596437889E-2</v>
      </c>
      <c r="J432" s="6">
        <v>6151.8902155157766</v>
      </c>
      <c r="K432" s="6">
        <v>-1678.0757585012825</v>
      </c>
      <c r="L432" s="6">
        <v>-15.257611092013077</v>
      </c>
      <c r="M432" s="6">
        <v>6376.6520584887176</v>
      </c>
      <c r="N432" s="6">
        <v>36051.329039885182</v>
      </c>
      <c r="O432" s="6">
        <v>71.958148131026675</v>
      </c>
      <c r="P432">
        <v>0.21357890012583355</v>
      </c>
      <c r="Q432" s="6">
        <v>430</v>
      </c>
    </row>
    <row r="433" spans="1:17" x14ac:dyDescent="0.25">
      <c r="A433" s="6">
        <v>155.346</v>
      </c>
      <c r="B433" s="6">
        <v>-13.762</v>
      </c>
      <c r="C433" s="6">
        <v>25000</v>
      </c>
      <c r="D433" s="6">
        <v>3</v>
      </c>
      <c r="E433" s="6">
        <v>0.65</v>
      </c>
      <c r="F433" s="6">
        <v>19.899999999999999</v>
      </c>
      <c r="G433" s="6">
        <v>54.048620189015942</v>
      </c>
      <c r="H433" s="6">
        <v>19.760473441776057</v>
      </c>
      <c r="I433" s="6">
        <v>45.346000000000004</v>
      </c>
      <c r="J433" s="6">
        <v>6196.2118971181917</v>
      </c>
      <c r="K433" s="6">
        <v>-1507.4194610972534</v>
      </c>
      <c r="L433" s="6">
        <v>-13.673339396149</v>
      </c>
      <c r="M433" s="6">
        <v>6376.9393368357951</v>
      </c>
      <c r="N433" s="6">
        <v>38095.18929598869</v>
      </c>
      <c r="O433" s="6">
        <v>36.021220038977454</v>
      </c>
      <c r="P433">
        <v>76.773636076327577</v>
      </c>
      <c r="Q433" s="6">
        <v>431</v>
      </c>
    </row>
    <row r="434" spans="1:17" x14ac:dyDescent="0.25">
      <c r="A434" s="6">
        <v>151.63800000000001</v>
      </c>
      <c r="B434" s="6">
        <v>-13.756</v>
      </c>
      <c r="C434" s="6">
        <v>9375</v>
      </c>
      <c r="D434" s="6">
        <v>3</v>
      </c>
      <c r="E434" s="6">
        <v>0.65</v>
      </c>
      <c r="F434" s="6">
        <v>19.899999999999999</v>
      </c>
      <c r="G434" s="6">
        <v>54.048620189015942</v>
      </c>
      <c r="H434" s="6">
        <v>18.453922777345294</v>
      </c>
      <c r="I434" s="6">
        <v>41.638000000000005</v>
      </c>
      <c r="J434" s="6">
        <v>6196.3697797433351</v>
      </c>
      <c r="K434" s="6">
        <v>-1506.7746867636456</v>
      </c>
      <c r="L434" s="6">
        <v>-13.667375061082861</v>
      </c>
      <c r="M434" s="6">
        <v>6376.9403638412796</v>
      </c>
      <c r="N434" s="6">
        <v>37788.409606289577</v>
      </c>
      <c r="O434" s="6">
        <v>39.877281635190649</v>
      </c>
      <c r="P434">
        <v>75.025666527620317</v>
      </c>
      <c r="Q434" s="6">
        <v>432</v>
      </c>
    </row>
    <row r="435" spans="1:17" x14ac:dyDescent="0.25">
      <c r="A435" s="6">
        <v>114.834</v>
      </c>
      <c r="B435" s="6">
        <v>-13.743</v>
      </c>
      <c r="C435" s="6">
        <v>25000</v>
      </c>
      <c r="D435" s="6">
        <v>0.75</v>
      </c>
      <c r="E435" s="6">
        <v>0.65</v>
      </c>
      <c r="F435" s="6">
        <v>19.899999999999999</v>
      </c>
      <c r="G435" s="6">
        <v>42.007420362456692</v>
      </c>
      <c r="H435" s="6">
        <v>15.800335925169726</v>
      </c>
      <c r="I435" s="6">
        <v>4.8340000000000032</v>
      </c>
      <c r="J435" s="6">
        <v>6196.7116268630407</v>
      </c>
      <c r="K435" s="6">
        <v>-1505.377620084957</v>
      </c>
      <c r="L435" s="6">
        <v>-13.654452348321851</v>
      </c>
      <c r="M435" s="6">
        <v>6376.9425876004443</v>
      </c>
      <c r="N435" s="6">
        <v>36024.72469922751</v>
      </c>
      <c r="O435" s="6">
        <v>72.896611999126407</v>
      </c>
      <c r="P435">
        <v>19.594882383495175</v>
      </c>
      <c r="Q435" s="6">
        <v>433</v>
      </c>
    </row>
    <row r="436" spans="1:17" x14ac:dyDescent="0.25">
      <c r="A436" s="6">
        <v>114.16083089971774</v>
      </c>
      <c r="B436" s="6">
        <v>-12.924356578822735</v>
      </c>
      <c r="C436" s="6">
        <v>3906.25</v>
      </c>
      <c r="D436" s="6">
        <v>0.75</v>
      </c>
      <c r="E436" s="6">
        <v>0.65</v>
      </c>
      <c r="F436" s="6">
        <v>19.899999999999999</v>
      </c>
      <c r="G436" s="6">
        <v>42.007420362456692</v>
      </c>
      <c r="H436" s="6">
        <v>22.443725706634652</v>
      </c>
      <c r="I436" s="6">
        <v>4.1608308997177375</v>
      </c>
      <c r="J436" s="6">
        <v>6217.5987080364221</v>
      </c>
      <c r="K436" s="6">
        <v>-1417.2504894301119</v>
      </c>
      <c r="L436" s="6">
        <v>-12.840711643782333</v>
      </c>
      <c r="M436" s="6">
        <v>6377.0786920004421</v>
      </c>
      <c r="N436" s="6">
        <v>35993.671279489703</v>
      </c>
      <c r="O436" s="6">
        <v>74.050365513297336</v>
      </c>
      <c r="P436">
        <v>18.01740782225184</v>
      </c>
      <c r="Q436" s="6">
        <v>434</v>
      </c>
    </row>
    <row r="437" spans="1:17" x14ac:dyDescent="0.25">
      <c r="A437" s="6">
        <v>146.06043761684498</v>
      </c>
      <c r="B437" s="6">
        <v>-13.602694197460838</v>
      </c>
      <c r="C437" s="6">
        <v>46875</v>
      </c>
      <c r="D437" s="6">
        <v>0.75</v>
      </c>
      <c r="E437" s="6">
        <v>0.65</v>
      </c>
      <c r="F437" s="6">
        <v>19.899999999999999</v>
      </c>
      <c r="G437" s="6">
        <v>42.007420362456692</v>
      </c>
      <c r="H437" s="6">
        <v>20.527712102556592</v>
      </c>
      <c r="I437" s="6">
        <v>36.060437616844979</v>
      </c>
      <c r="J437" s="6">
        <v>6200.380899582804</v>
      </c>
      <c r="K437" s="6">
        <v>-1490.29459762799</v>
      </c>
      <c r="L437" s="6">
        <v>-13.514981834697773</v>
      </c>
      <c r="M437" s="6">
        <v>6376.9664643645756</v>
      </c>
      <c r="N437" s="6">
        <v>37360.355550440654</v>
      </c>
      <c r="O437" s="6">
        <v>45.723787637589837</v>
      </c>
      <c r="P437">
        <v>72.099998013660411</v>
      </c>
      <c r="Q437" s="6">
        <v>435</v>
      </c>
    </row>
    <row r="438" spans="1:17" x14ac:dyDescent="0.25">
      <c r="A438" s="6">
        <v>114.25963992102143</v>
      </c>
      <c r="B438" s="6">
        <v>-15.430958224242296</v>
      </c>
      <c r="C438" s="6">
        <v>6250</v>
      </c>
      <c r="D438" s="6">
        <v>3</v>
      </c>
      <c r="E438" s="6">
        <v>0.65</v>
      </c>
      <c r="F438" s="6">
        <v>19.899999999999999</v>
      </c>
      <c r="G438" s="6">
        <v>54.048620189015942</v>
      </c>
      <c r="H438" s="6">
        <v>18.047827232918884</v>
      </c>
      <c r="I438" s="6">
        <v>4.2596399210214315</v>
      </c>
      <c r="J438" s="6">
        <v>6149.6768858728747</v>
      </c>
      <c r="K438" s="6">
        <v>-1686.1148834132296</v>
      </c>
      <c r="L438" s="6">
        <v>-15.33253225843702</v>
      </c>
      <c r="M438" s="6">
        <v>6376.6377661512734</v>
      </c>
      <c r="N438" s="6">
        <v>36073.772208640061</v>
      </c>
      <c r="O438" s="6">
        <v>71.212333209217036</v>
      </c>
      <c r="P438">
        <v>15.638343812474046</v>
      </c>
      <c r="Q438" s="6">
        <v>436</v>
      </c>
    </row>
    <row r="439" spans="1:17" x14ac:dyDescent="0.25">
      <c r="A439" s="6">
        <v>139.566</v>
      </c>
      <c r="B439" s="6">
        <v>-13.433</v>
      </c>
      <c r="C439" s="6">
        <v>3750</v>
      </c>
      <c r="D439" s="6">
        <v>1.2</v>
      </c>
      <c r="E439" s="6">
        <v>0.65</v>
      </c>
      <c r="F439" s="6">
        <v>19.899999999999999</v>
      </c>
      <c r="G439" s="6">
        <v>46.089820015575185</v>
      </c>
      <c r="H439" s="6">
        <v>18.845737167283346</v>
      </c>
      <c r="I439" s="6">
        <v>29.566000000000003</v>
      </c>
      <c r="J439" s="6">
        <v>6204.7693152961183</v>
      </c>
      <c r="K439" s="6">
        <v>-1472.0405815931206</v>
      </c>
      <c r="L439" s="6">
        <v>-13.34630066955846</v>
      </c>
      <c r="M439" s="6">
        <v>6376.9950391934035</v>
      </c>
      <c r="N439" s="6">
        <v>36923.909691758156</v>
      </c>
      <c r="O439" s="6">
        <v>52.492465330742398</v>
      </c>
      <c r="P439">
        <v>67.730806875558315</v>
      </c>
      <c r="Q439" s="6">
        <v>437</v>
      </c>
    </row>
    <row r="440" spans="1:17" x14ac:dyDescent="0.25">
      <c r="A440" s="6">
        <v>108.91699533401118</v>
      </c>
      <c r="B440" s="6">
        <v>-13.854595510635166</v>
      </c>
      <c r="C440" s="6">
        <v>25000</v>
      </c>
      <c r="D440" s="6">
        <v>3</v>
      </c>
      <c r="E440" s="6">
        <v>0.65</v>
      </c>
      <c r="F440" s="6">
        <v>19.899999999999999</v>
      </c>
      <c r="G440" s="6">
        <v>54.048620189015942</v>
      </c>
      <c r="H440" s="6">
        <v>15.356033522068342</v>
      </c>
      <c r="I440" s="6">
        <v>-1.0830046659888239</v>
      </c>
      <c r="J440" s="6">
        <v>6193.7667899204062</v>
      </c>
      <c r="K440" s="6">
        <v>-1517.367934508319</v>
      </c>
      <c r="L440" s="6">
        <v>-13.765384994348413</v>
      </c>
      <c r="M440" s="6">
        <v>6376.9234350582401</v>
      </c>
      <c r="N440" s="6">
        <v>36003.65895827912</v>
      </c>
      <c r="O440" s="6">
        <v>73.664933943792775</v>
      </c>
      <c r="P440">
        <v>4.5138964998571307</v>
      </c>
      <c r="Q440" s="6">
        <v>438</v>
      </c>
    </row>
    <row r="441" spans="1:17" x14ac:dyDescent="0.25">
      <c r="A441" s="6">
        <v>150.76900000000001</v>
      </c>
      <c r="B441" s="6">
        <v>-13.259</v>
      </c>
      <c r="C441" s="6">
        <v>62500</v>
      </c>
      <c r="D441" s="6">
        <v>1.2</v>
      </c>
      <c r="E441" s="6">
        <v>0.65</v>
      </c>
      <c r="F441" s="6">
        <v>19.899999999999999</v>
      </c>
      <c r="G441" s="6">
        <v>46.089820015575185</v>
      </c>
      <c r="H441" s="6">
        <v>19.399818324379609</v>
      </c>
      <c r="I441" s="6">
        <v>40.769000000000005</v>
      </c>
      <c r="J441" s="6">
        <v>6209.2128630426796</v>
      </c>
      <c r="K441" s="6">
        <v>-1453.3102335137967</v>
      </c>
      <c r="L441" s="6">
        <v>-13.173342536664107</v>
      </c>
      <c r="M441" s="6">
        <v>6377.0239934792935</v>
      </c>
      <c r="N441" s="6">
        <v>37708.410235845127</v>
      </c>
      <c r="O441" s="6">
        <v>40.925417846646752</v>
      </c>
      <c r="P441">
        <v>75.10429475967058</v>
      </c>
      <c r="Q441" s="6">
        <v>439</v>
      </c>
    </row>
    <row r="442" spans="1:17" x14ac:dyDescent="0.25">
      <c r="A442" s="6">
        <v>117.08499999999999</v>
      </c>
      <c r="B442" s="6">
        <v>-13.243</v>
      </c>
      <c r="C442" s="6">
        <v>37500</v>
      </c>
      <c r="D442" s="6">
        <v>3</v>
      </c>
      <c r="E442" s="6">
        <v>0.65</v>
      </c>
      <c r="F442" s="6">
        <v>19.899999999999999</v>
      </c>
      <c r="G442" s="6">
        <v>54.048620189015942</v>
      </c>
      <c r="H442" s="6">
        <v>14.218423335356523</v>
      </c>
      <c r="I442" s="6">
        <v>7.0849999999999937</v>
      </c>
      <c r="J442" s="6">
        <v>6209.6186059615202</v>
      </c>
      <c r="K442" s="6">
        <v>-1451.5872397381106</v>
      </c>
      <c r="L442" s="6">
        <v>-13.157438498336338</v>
      </c>
      <c r="M442" s="6">
        <v>6377.0266383381213</v>
      </c>
      <c r="N442" s="6">
        <v>36039.327698846704</v>
      </c>
      <c r="O442" s="6">
        <v>72.386653847898032</v>
      </c>
      <c r="P442">
        <v>28.482543251600926</v>
      </c>
      <c r="Q442" s="6">
        <v>440</v>
      </c>
    </row>
    <row r="443" spans="1:17" x14ac:dyDescent="0.25">
      <c r="A443" s="6">
        <v>147.58627377846688</v>
      </c>
      <c r="B443" s="6">
        <v>-13.446708092693124</v>
      </c>
      <c r="C443" s="6">
        <v>46875</v>
      </c>
      <c r="D443" s="6">
        <v>3</v>
      </c>
      <c r="E443" s="6">
        <v>0.65</v>
      </c>
      <c r="F443" s="6">
        <v>19.899999999999999</v>
      </c>
      <c r="G443" s="6">
        <v>54.048620189015942</v>
      </c>
      <c r="H443" s="6">
        <v>16.221204683015433</v>
      </c>
      <c r="I443" s="6">
        <v>37.586273778466875</v>
      </c>
      <c r="J443" s="6">
        <v>6204.4168236644573</v>
      </c>
      <c r="K443" s="6">
        <v>-1473.5156346067802</v>
      </c>
      <c r="L443" s="6">
        <v>-13.359926815928119</v>
      </c>
      <c r="M443" s="6">
        <v>6376.9927432294589</v>
      </c>
      <c r="N443" s="6">
        <v>37468.281943998227</v>
      </c>
      <c r="O443" s="6">
        <v>44.189319581209659</v>
      </c>
      <c r="P443">
        <v>73.189901421683004</v>
      </c>
      <c r="Q443" s="6">
        <v>441</v>
      </c>
    </row>
    <row r="444" spans="1:17" x14ac:dyDescent="0.25">
      <c r="A444" s="6">
        <v>148.64699999999999</v>
      </c>
      <c r="B444" s="6">
        <v>-13.045999999999999</v>
      </c>
      <c r="C444" s="6">
        <v>25000</v>
      </c>
      <c r="D444" s="6">
        <v>1.2</v>
      </c>
      <c r="E444" s="6">
        <v>0.65</v>
      </c>
      <c r="F444" s="6">
        <v>19.899999999999999</v>
      </c>
      <c r="G444" s="6">
        <v>46.089820015575185</v>
      </c>
      <c r="H444" s="6">
        <v>14.218086289765653</v>
      </c>
      <c r="I444" s="6">
        <v>38.646999999999991</v>
      </c>
      <c r="J444" s="6">
        <v>6214.5748308745551</v>
      </c>
      <c r="K444" s="6">
        <v>-1430.3638160182084</v>
      </c>
      <c r="L444" s="6">
        <v>-12.96162218489243</v>
      </c>
      <c r="M444" s="6">
        <v>6377.0589596391283</v>
      </c>
      <c r="N444" s="6">
        <v>37539.084423748223</v>
      </c>
      <c r="O444" s="6">
        <v>43.207424043961659</v>
      </c>
      <c r="P444">
        <v>74.235843622902777</v>
      </c>
      <c r="Q444" s="6">
        <v>442</v>
      </c>
    </row>
    <row r="445" spans="1:17" x14ac:dyDescent="0.25">
      <c r="A445" s="6">
        <v>111.89868144003127</v>
      </c>
      <c r="B445" s="6">
        <v>-12.3848890965712</v>
      </c>
      <c r="C445" s="6">
        <v>3906.25</v>
      </c>
      <c r="D445" s="6">
        <v>0.75</v>
      </c>
      <c r="E445" s="6">
        <v>0.65</v>
      </c>
      <c r="F445" s="6">
        <v>19.899999999999999</v>
      </c>
      <c r="G445" s="6">
        <v>42.007420362456692</v>
      </c>
      <c r="H445" s="6">
        <v>21.135484804433588</v>
      </c>
      <c r="I445" s="6">
        <v>1.8986814400312682</v>
      </c>
      <c r="J445" s="6">
        <v>6230.6729720908725</v>
      </c>
      <c r="K445" s="6">
        <v>-1359.0204207604963</v>
      </c>
      <c r="L445" s="6">
        <v>-12.30451218638756</v>
      </c>
      <c r="M445" s="6">
        <v>6377.1641181004388</v>
      </c>
      <c r="N445" s="6">
        <v>35963.168061113982</v>
      </c>
      <c r="O445" s="6">
        <v>75.267567631584058</v>
      </c>
      <c r="P445">
        <v>8.7862950561557476</v>
      </c>
      <c r="Q445" s="6">
        <v>443</v>
      </c>
    </row>
    <row r="446" spans="1:17" x14ac:dyDescent="0.25">
      <c r="A446" s="6">
        <v>129.47900000000001</v>
      </c>
      <c r="B446" s="6">
        <v>-12.97</v>
      </c>
      <c r="C446" s="6">
        <v>6250</v>
      </c>
      <c r="D446" s="6">
        <v>1.2</v>
      </c>
      <c r="E446" s="6">
        <v>0.65</v>
      </c>
      <c r="F446" s="6">
        <v>19.899999999999999</v>
      </c>
      <c r="G446" s="6">
        <v>46.089820015575185</v>
      </c>
      <c r="H446" s="6">
        <v>22.556518928296338</v>
      </c>
      <c r="I446" s="6">
        <v>19.479000000000013</v>
      </c>
      <c r="J446" s="6">
        <v>6216.4673462052706</v>
      </c>
      <c r="K446" s="6">
        <v>-1422.1716503151981</v>
      </c>
      <c r="L446" s="6">
        <v>-12.88607989554867</v>
      </c>
      <c r="M446" s="6">
        <v>6377.0713081630702</v>
      </c>
      <c r="N446" s="6">
        <v>36390.41555835231</v>
      </c>
      <c r="O446" s="6">
        <v>62.768395051619493</v>
      </c>
      <c r="P446">
        <v>57.603222087170174</v>
      </c>
      <c r="Q446" s="6">
        <v>444</v>
      </c>
    </row>
    <row r="447" spans="1:17" x14ac:dyDescent="0.25">
      <c r="A447" s="6">
        <v>147.90899999999999</v>
      </c>
      <c r="B447" s="6">
        <v>-12.961</v>
      </c>
      <c r="C447" s="6">
        <v>3750</v>
      </c>
      <c r="D447" s="6">
        <v>0.75</v>
      </c>
      <c r="E447" s="6">
        <v>0.65</v>
      </c>
      <c r="F447" s="6">
        <v>19.899999999999999</v>
      </c>
      <c r="G447" s="6">
        <v>42.007420362456692</v>
      </c>
      <c r="H447" s="6">
        <v>23.488004800951536</v>
      </c>
      <c r="I447" s="6">
        <v>37.908999999999992</v>
      </c>
      <c r="J447" s="6">
        <v>6216.6907394828886</v>
      </c>
      <c r="K447" s="6">
        <v>-1421.2013625538752</v>
      </c>
      <c r="L447" s="6">
        <v>-12.877134136948031</v>
      </c>
      <c r="M447" s="6">
        <v>6377.0727660343737</v>
      </c>
      <c r="N447" s="6">
        <v>37481.471017583259</v>
      </c>
      <c r="O447" s="6">
        <v>44.006125308615687</v>
      </c>
      <c r="P447">
        <v>73.932701109170395</v>
      </c>
      <c r="Q447" s="6">
        <v>445</v>
      </c>
    </row>
    <row r="448" spans="1:17" x14ac:dyDescent="0.25">
      <c r="A448" s="6">
        <v>152.76900000000001</v>
      </c>
      <c r="B448" s="6">
        <v>-12.949</v>
      </c>
      <c r="C448" s="6">
        <v>25000</v>
      </c>
      <c r="D448" s="6">
        <v>0.75</v>
      </c>
      <c r="E448" s="6">
        <v>0.65</v>
      </c>
      <c r="F448" s="6">
        <v>19.899999999999999</v>
      </c>
      <c r="G448" s="6">
        <v>42.007420362456692</v>
      </c>
      <c r="H448" s="6">
        <v>18.326270743005729</v>
      </c>
      <c r="I448" s="6">
        <v>42.769000000000005</v>
      </c>
      <c r="J448" s="6">
        <v>6216.988359855638</v>
      </c>
      <c r="K448" s="6">
        <v>-1419.9075920173273</v>
      </c>
      <c r="L448" s="6">
        <v>-12.865206471572453</v>
      </c>
      <c r="M448" s="6">
        <v>6377.0747083948245</v>
      </c>
      <c r="N448" s="6">
        <v>37863.149252054609</v>
      </c>
      <c r="O448" s="6">
        <v>38.91752701749278</v>
      </c>
      <c r="P448">
        <v>76.382373806044995</v>
      </c>
      <c r="Q448" s="6">
        <v>446</v>
      </c>
    </row>
    <row r="449" spans="1:17" x14ac:dyDescent="0.25">
      <c r="A449" s="6">
        <v>112.4708781119987</v>
      </c>
      <c r="B449" s="6">
        <v>-14.441663158359146</v>
      </c>
      <c r="C449" s="6">
        <v>25000</v>
      </c>
      <c r="D449" s="6">
        <v>3</v>
      </c>
      <c r="E449" s="6">
        <v>0.65</v>
      </c>
      <c r="F449" s="6">
        <v>19.899999999999999</v>
      </c>
      <c r="G449" s="6">
        <v>54.048620189015942</v>
      </c>
      <c r="H449" s="6">
        <v>17.725946702310992</v>
      </c>
      <c r="I449" s="6">
        <v>2.4708781119987009</v>
      </c>
      <c r="J449" s="6">
        <v>6177.8902789302265</v>
      </c>
      <c r="K449" s="6">
        <v>-1580.35099593122</v>
      </c>
      <c r="L449" s="6">
        <v>-14.348987854425895</v>
      </c>
      <c r="M449" s="6">
        <v>6376.8203337432515</v>
      </c>
      <c r="N449" s="6">
        <v>36027.656655687337</v>
      </c>
      <c r="O449" s="6">
        <v>72.786439713036899</v>
      </c>
      <c r="P449">
        <v>9.8164773251866038</v>
      </c>
      <c r="Q449" s="6">
        <v>447</v>
      </c>
    </row>
    <row r="450" spans="1:17" x14ac:dyDescent="0.25">
      <c r="A450" s="6">
        <v>147.13399999999999</v>
      </c>
      <c r="B450" s="6">
        <v>-12.808999999999999</v>
      </c>
      <c r="C450" s="6">
        <v>9375</v>
      </c>
      <c r="D450" s="6">
        <v>0.75</v>
      </c>
      <c r="E450" s="6">
        <v>0.65</v>
      </c>
      <c r="F450" s="6">
        <v>19.899999999999999</v>
      </c>
      <c r="G450" s="6">
        <v>42.007420362456692</v>
      </c>
      <c r="H450" s="6">
        <v>19.022046302669168</v>
      </c>
      <c r="I450" s="6">
        <v>37.133999999999986</v>
      </c>
      <c r="J450" s="6">
        <v>6220.4405522139468</v>
      </c>
      <c r="K450" s="6">
        <v>-1404.8091012887237</v>
      </c>
      <c r="L450" s="6">
        <v>-12.726051448750185</v>
      </c>
      <c r="M450" s="6">
        <v>6377.0972451963898</v>
      </c>
      <c r="N450" s="6">
        <v>37420.449504663127</v>
      </c>
      <c r="O450" s="6">
        <v>44.865656004207459</v>
      </c>
      <c r="P450">
        <v>73.680978764676695</v>
      </c>
      <c r="Q450" s="6">
        <v>448</v>
      </c>
    </row>
    <row r="451" spans="1:17" x14ac:dyDescent="0.25">
      <c r="A451" s="6">
        <v>108.20436944136667</v>
      </c>
      <c r="B451" s="6">
        <v>-13.080930299372501</v>
      </c>
      <c r="C451" s="6">
        <v>25000</v>
      </c>
      <c r="D451" s="6">
        <v>0.75</v>
      </c>
      <c r="E451" s="6">
        <v>0.65</v>
      </c>
      <c r="F451" s="6">
        <v>19.899999999999999</v>
      </c>
      <c r="G451" s="6">
        <v>42.007420362456692</v>
      </c>
      <c r="H451" s="6">
        <v>20.77653427165313</v>
      </c>
      <c r="I451" s="6">
        <v>-1.7956305586333343</v>
      </c>
      <c r="J451" s="6">
        <v>6213.7013651458092</v>
      </c>
      <c r="K451" s="6">
        <v>-1434.1281832734128</v>
      </c>
      <c r="L451" s="6">
        <v>-12.99634231343664</v>
      </c>
      <c r="M451" s="6">
        <v>6377.0532615992779</v>
      </c>
      <c r="N451" s="6">
        <v>35982.607824235165</v>
      </c>
      <c r="O451" s="6">
        <v>74.477959746238085</v>
      </c>
      <c r="P451">
        <v>7.8862013589304407</v>
      </c>
      <c r="Q451" s="6">
        <v>449</v>
      </c>
    </row>
    <row r="452" spans="1:17" x14ac:dyDescent="0.25">
      <c r="A452" s="6">
        <v>111.11985967833159</v>
      </c>
      <c r="B452" s="6">
        <v>-19.040230506138769</v>
      </c>
      <c r="C452" s="6">
        <v>25000</v>
      </c>
      <c r="D452" s="6">
        <v>3</v>
      </c>
      <c r="E452" s="6">
        <v>0.65</v>
      </c>
      <c r="F452" s="6">
        <v>19.899999999999999</v>
      </c>
      <c r="G452" s="6">
        <v>54.048620189015942</v>
      </c>
      <c r="H452" s="6">
        <v>17.569371916018223</v>
      </c>
      <c r="I452" s="6">
        <v>1.1198596783315935</v>
      </c>
      <c r="J452" s="6">
        <v>6031.3393071234304</v>
      </c>
      <c r="K452" s="6">
        <v>-2067.5602557420384</v>
      </c>
      <c r="L452" s="6">
        <v>-18.921860417944075</v>
      </c>
      <c r="M452" s="6">
        <v>6375.8810566678721</v>
      </c>
      <c r="N452" s="6">
        <v>36193.248505338801</v>
      </c>
      <c r="O452" s="6">
        <v>67.62541598977127</v>
      </c>
      <c r="P452">
        <v>3.429046999142999</v>
      </c>
      <c r="Q452" s="6">
        <v>450</v>
      </c>
    </row>
    <row r="453" spans="1:17" x14ac:dyDescent="0.25">
      <c r="A453" s="6">
        <v>147.02824150975857</v>
      </c>
      <c r="B453" s="6">
        <v>-12.711441313321233</v>
      </c>
      <c r="C453" s="6">
        <v>46875</v>
      </c>
      <c r="D453" s="6">
        <v>0.75</v>
      </c>
      <c r="E453" s="6">
        <v>0.65</v>
      </c>
      <c r="F453" s="6">
        <v>19.899999999999999</v>
      </c>
      <c r="G453" s="6">
        <v>42.007420362456692</v>
      </c>
      <c r="H453" s="6">
        <v>18.424340819108295</v>
      </c>
      <c r="I453" s="6">
        <v>37.028241509758573</v>
      </c>
      <c r="J453" s="6">
        <v>6222.8243666756925</v>
      </c>
      <c r="K453" s="6">
        <v>-1394.2828808160407</v>
      </c>
      <c r="L453" s="6">
        <v>-12.629082744328272</v>
      </c>
      <c r="M453" s="6">
        <v>6377.1128146073606</v>
      </c>
      <c r="N453" s="6">
        <v>37410.505936185276</v>
      </c>
      <c r="O453" s="6">
        <v>45.007273405456559</v>
      </c>
      <c r="P453">
        <v>73.737770816534891</v>
      </c>
      <c r="Q453" s="6">
        <v>451</v>
      </c>
    </row>
    <row r="454" spans="1:17" x14ac:dyDescent="0.25">
      <c r="A454" s="6">
        <v>131.12299999999999</v>
      </c>
      <c r="B454" s="6">
        <v>-12.647</v>
      </c>
      <c r="C454" s="6">
        <v>50000</v>
      </c>
      <c r="D454" s="6">
        <v>1.2</v>
      </c>
      <c r="E454" s="6">
        <v>0.65</v>
      </c>
      <c r="F454" s="6">
        <v>19.899999999999999</v>
      </c>
      <c r="G454" s="6">
        <v>46.089820015575185</v>
      </c>
      <c r="H454" s="6">
        <v>18.742589159598559</v>
      </c>
      <c r="I454" s="6">
        <v>21.12299999999999</v>
      </c>
      <c r="J454" s="6">
        <v>6224.3891284412712</v>
      </c>
      <c r="K454" s="6">
        <v>-1387.3277249731498</v>
      </c>
      <c r="L454" s="6">
        <v>-12.565031656757778</v>
      </c>
      <c r="M454" s="6">
        <v>6377.1230377606062</v>
      </c>
      <c r="N454" s="6">
        <v>36453.510375907194</v>
      </c>
      <c r="O454" s="6">
        <v>61.37270773381622</v>
      </c>
      <c r="P454">
        <v>60.458538866984981</v>
      </c>
      <c r="Q454" s="6">
        <v>452</v>
      </c>
    </row>
    <row r="455" spans="1:17" x14ac:dyDescent="0.25">
      <c r="A455" s="6">
        <v>147.548</v>
      </c>
      <c r="B455" s="6">
        <v>-12.632999999999999</v>
      </c>
      <c r="C455" s="6">
        <v>3906.25</v>
      </c>
      <c r="D455" s="6">
        <v>1.2</v>
      </c>
      <c r="E455" s="6">
        <v>0.65</v>
      </c>
      <c r="F455" s="6">
        <v>19.899999999999999</v>
      </c>
      <c r="G455" s="6">
        <v>46.089820015575185</v>
      </c>
      <c r="H455" s="6">
        <v>18.575336183169355</v>
      </c>
      <c r="I455" s="6">
        <v>37.548000000000002</v>
      </c>
      <c r="J455" s="6">
        <v>6224.7280405635793</v>
      </c>
      <c r="K455" s="6">
        <v>-1385.8164759287381</v>
      </c>
      <c r="L455" s="6">
        <v>-12.551116488468237</v>
      </c>
      <c r="M455" s="6">
        <v>6377.1252523322801</v>
      </c>
      <c r="N455" s="6">
        <v>37447.333184935596</v>
      </c>
      <c r="O455" s="6">
        <v>44.485864519232301</v>
      </c>
      <c r="P455">
        <v>74.117440923137167</v>
      </c>
      <c r="Q455" s="6">
        <v>453</v>
      </c>
    </row>
    <row r="456" spans="1:17" x14ac:dyDescent="0.25">
      <c r="A456" s="6">
        <v>152.797</v>
      </c>
      <c r="B456" s="6">
        <v>-12.493</v>
      </c>
      <c r="C456" s="6">
        <v>12500</v>
      </c>
      <c r="D456" s="6">
        <v>0.75</v>
      </c>
      <c r="E456" s="6">
        <v>0.65</v>
      </c>
      <c r="F456" s="6">
        <v>19.899999999999999</v>
      </c>
      <c r="G456" s="6">
        <v>42.007420362456692</v>
      </c>
      <c r="H456" s="6">
        <v>17.842983815549871</v>
      </c>
      <c r="I456" s="6">
        <v>42.796999999999997</v>
      </c>
      <c r="J456" s="6">
        <v>6228.0968288549902</v>
      </c>
      <c r="K456" s="6">
        <v>-1370.6995350424725</v>
      </c>
      <c r="L456" s="6">
        <v>-12.411965868043364</v>
      </c>
      <c r="M456" s="6">
        <v>6377.1472717006645</v>
      </c>
      <c r="N456" s="6">
        <v>37856.381984775471</v>
      </c>
      <c r="O456" s="6">
        <v>39.005010907098445</v>
      </c>
      <c r="P456">
        <v>76.849899464538822</v>
      </c>
      <c r="Q456" s="6">
        <v>454</v>
      </c>
    </row>
    <row r="457" spans="1:17" x14ac:dyDescent="0.25">
      <c r="A457" s="6">
        <v>137.88900000000001</v>
      </c>
      <c r="B457" s="6">
        <v>-12.417</v>
      </c>
      <c r="C457" s="6">
        <v>6250</v>
      </c>
      <c r="D457" s="6">
        <v>0.75</v>
      </c>
      <c r="E457" s="6">
        <v>0.65</v>
      </c>
      <c r="F457" s="6">
        <v>19.899999999999999</v>
      </c>
      <c r="G457" s="6">
        <v>42.007420362456692</v>
      </c>
      <c r="H457" s="6">
        <v>15.38372427172779</v>
      </c>
      <c r="I457" s="6">
        <v>27.88900000000001</v>
      </c>
      <c r="J457" s="6">
        <v>6229.9101135972223</v>
      </c>
      <c r="K457" s="6">
        <v>-1362.4898274545224</v>
      </c>
      <c r="L457" s="6">
        <v>-12.336427764168445</v>
      </c>
      <c r="M457" s="6">
        <v>6377.1591287514548</v>
      </c>
      <c r="N457" s="6">
        <v>36798.67767569836</v>
      </c>
      <c r="O457" s="6">
        <v>54.654072027345634</v>
      </c>
      <c r="P457">
        <v>67.888075317505255</v>
      </c>
      <c r="Q457" s="6">
        <v>455</v>
      </c>
    </row>
    <row r="458" spans="1:17" x14ac:dyDescent="0.25">
      <c r="A458" s="6">
        <v>137.88800000000001</v>
      </c>
      <c r="B458" s="6">
        <v>-12.417</v>
      </c>
      <c r="C458" s="6">
        <v>3750</v>
      </c>
      <c r="D458" s="6">
        <v>3</v>
      </c>
      <c r="E458" s="6">
        <v>0.65</v>
      </c>
      <c r="F458" s="6">
        <v>19.899999999999999</v>
      </c>
      <c r="G458" s="6">
        <v>54.048620189015942</v>
      </c>
      <c r="H458" s="6">
        <v>21.00253982001399</v>
      </c>
      <c r="I458" s="6">
        <v>27.888000000000005</v>
      </c>
      <c r="J458" s="6">
        <v>6229.9101135972223</v>
      </c>
      <c r="K458" s="6">
        <v>-1362.4898274545224</v>
      </c>
      <c r="L458" s="6">
        <v>-12.336427764168445</v>
      </c>
      <c r="M458" s="6">
        <v>6377.1591287514548</v>
      </c>
      <c r="N458" s="6">
        <v>36798.619400122952</v>
      </c>
      <c r="O458" s="6">
        <v>54.655104751757634</v>
      </c>
      <c r="P458">
        <v>67.887231790993582</v>
      </c>
      <c r="Q458" s="6">
        <v>456</v>
      </c>
    </row>
    <row r="459" spans="1:17" x14ac:dyDescent="0.25">
      <c r="A459" s="6">
        <v>131.244</v>
      </c>
      <c r="B459" s="6">
        <v>-12.353</v>
      </c>
      <c r="C459" s="6">
        <v>3750</v>
      </c>
      <c r="D459" s="6">
        <v>1.2</v>
      </c>
      <c r="E459" s="6">
        <v>0.65</v>
      </c>
      <c r="F459" s="6">
        <v>19.899999999999999</v>
      </c>
      <c r="G459" s="6">
        <v>46.089820015575185</v>
      </c>
      <c r="H459" s="6">
        <v>16.662071805444498</v>
      </c>
      <c r="I459" s="6">
        <v>21.244</v>
      </c>
      <c r="J459" s="6">
        <v>6231.4286349288968</v>
      </c>
      <c r="K459" s="6">
        <v>-1355.5745645975178</v>
      </c>
      <c r="L459" s="6">
        <v>-12.272817165277635</v>
      </c>
      <c r="M459" s="6">
        <v>6377.1690609858824</v>
      </c>
      <c r="N459" s="6">
        <v>36451.423514377137</v>
      </c>
      <c r="O459" s="6">
        <v>61.419152788771179</v>
      </c>
      <c r="P459">
        <v>61.175959243476917</v>
      </c>
      <c r="Q459" s="6">
        <v>457</v>
      </c>
    </row>
    <row r="460" spans="1:17" x14ac:dyDescent="0.25">
      <c r="A460" s="6">
        <v>120.047</v>
      </c>
      <c r="B460" s="6">
        <v>-12.247999999999999</v>
      </c>
      <c r="C460" s="6">
        <v>6250</v>
      </c>
      <c r="D460" s="6">
        <v>0.75</v>
      </c>
      <c r="E460" s="6">
        <v>0.65</v>
      </c>
      <c r="F460" s="6">
        <v>19.899999999999999</v>
      </c>
      <c r="G460" s="6">
        <v>42.007420362456692</v>
      </c>
      <c r="H460" s="6">
        <v>16.54310663801116</v>
      </c>
      <c r="I460" s="6">
        <v>10.046999999999997</v>
      </c>
      <c r="J460" s="6">
        <v>6233.9032086066518</v>
      </c>
      <c r="K460" s="6">
        <v>-1344.225620796778</v>
      </c>
      <c r="L460" s="6">
        <v>-12.168456884526377</v>
      </c>
      <c r="M460" s="6">
        <v>6377.1852516516092</v>
      </c>
      <c r="N460" s="6">
        <v>36067.30365564087</v>
      </c>
      <c r="O460" s="6">
        <v>71.448078378182103</v>
      </c>
      <c r="P460">
        <v>39.867138607398324</v>
      </c>
      <c r="Q460" s="6">
        <v>458</v>
      </c>
    </row>
    <row r="461" spans="1:17" x14ac:dyDescent="0.25">
      <c r="A461" s="6">
        <v>108.593</v>
      </c>
      <c r="B461" s="6">
        <v>-12.226000000000001</v>
      </c>
      <c r="C461" s="6">
        <v>25000</v>
      </c>
      <c r="D461" s="6">
        <v>3</v>
      </c>
      <c r="E461" s="6">
        <v>0.65</v>
      </c>
      <c r="F461" s="6">
        <v>19.899999999999999</v>
      </c>
      <c r="G461" s="6">
        <v>54.048620189015942</v>
      </c>
      <c r="H461" s="6">
        <v>14.128130749874341</v>
      </c>
      <c r="I461" s="6">
        <v>-1.4069999999999965</v>
      </c>
      <c r="J461" s="6">
        <v>6234.4190527130932</v>
      </c>
      <c r="K461" s="6">
        <v>-1341.8471843756399</v>
      </c>
      <c r="L461" s="6">
        <v>-12.146591055388008</v>
      </c>
      <c r="M461" s="6">
        <v>6377.1886275261495</v>
      </c>
      <c r="N461" s="6">
        <v>35956.973072799054</v>
      </c>
      <c r="O461" s="6">
        <v>75.527535918586494</v>
      </c>
      <c r="P461">
        <v>6.61582908497898</v>
      </c>
      <c r="Q461" s="6">
        <v>459</v>
      </c>
    </row>
    <row r="462" spans="1:17" x14ac:dyDescent="0.25">
      <c r="A462" s="6">
        <v>111.91499894495288</v>
      </c>
      <c r="B462" s="6">
        <v>-15.838687169640831</v>
      </c>
      <c r="C462" s="6">
        <v>3906.25</v>
      </c>
      <c r="D462" s="6">
        <v>3</v>
      </c>
      <c r="E462" s="6">
        <v>0.65</v>
      </c>
      <c r="F462" s="6">
        <v>19.899999999999999</v>
      </c>
      <c r="G462" s="6">
        <v>54.048620189015942</v>
      </c>
      <c r="H462" s="6">
        <v>22.098995947598283</v>
      </c>
      <c r="I462" s="6">
        <v>1.9149989449528846</v>
      </c>
      <c r="J462" s="6">
        <v>6137.5175785108295</v>
      </c>
      <c r="K462" s="6">
        <v>-1729.5626582344144</v>
      </c>
      <c r="L462" s="6">
        <v>-15.737924595464838</v>
      </c>
      <c r="M462" s="6">
        <v>6376.5593399017571</v>
      </c>
      <c r="N462" s="6">
        <v>36072.121779531204</v>
      </c>
      <c r="O462" s="6">
        <v>71.262736041367262</v>
      </c>
      <c r="P462">
        <v>6.9842634441006819</v>
      </c>
      <c r="Q462" s="6">
        <v>460</v>
      </c>
    </row>
    <row r="463" spans="1:17" x14ac:dyDescent="0.25">
      <c r="A463" s="6">
        <v>127.223</v>
      </c>
      <c r="B463" s="6">
        <v>-12.122999999999999</v>
      </c>
      <c r="C463" s="6">
        <v>50000</v>
      </c>
      <c r="D463" s="6">
        <v>3</v>
      </c>
      <c r="E463" s="6">
        <v>0.65</v>
      </c>
      <c r="F463" s="6">
        <v>19.899999999999999</v>
      </c>
      <c r="G463" s="6">
        <v>54.048620189015942</v>
      </c>
      <c r="H463" s="6">
        <v>16.193292333576753</v>
      </c>
      <c r="I463" s="6">
        <v>17.222999999999999</v>
      </c>
      <c r="J463" s="6">
        <v>6236.8219815776993</v>
      </c>
      <c r="K463" s="6">
        <v>-1330.7092015133471</v>
      </c>
      <c r="L463" s="6">
        <v>-12.044219834873118</v>
      </c>
      <c r="M463" s="6">
        <v>6377.2043568387453</v>
      </c>
      <c r="N463" s="6">
        <v>36278.455843440322</v>
      </c>
      <c r="O463" s="6">
        <v>65.438791311817369</v>
      </c>
      <c r="P463">
        <v>55.883410582052285</v>
      </c>
      <c r="Q463" s="6">
        <v>461</v>
      </c>
    </row>
    <row r="464" spans="1:17" x14ac:dyDescent="0.25">
      <c r="A464" s="6">
        <v>132.58699999999999</v>
      </c>
      <c r="B464" s="6">
        <v>-11.81</v>
      </c>
      <c r="C464" s="6">
        <v>3906.25</v>
      </c>
      <c r="D464" s="6">
        <v>1.2</v>
      </c>
      <c r="E464" s="6">
        <v>0.65</v>
      </c>
      <c r="F464" s="6">
        <v>19.899999999999999</v>
      </c>
      <c r="G464" s="6">
        <v>46.089820015575185</v>
      </c>
      <c r="H464" s="6">
        <v>18.200345479954294</v>
      </c>
      <c r="I464" s="6">
        <v>22.586999999999989</v>
      </c>
      <c r="J464" s="6">
        <v>6244.0010509695503</v>
      </c>
      <c r="K464" s="6">
        <v>-1296.8369663667788</v>
      </c>
      <c r="L464" s="6">
        <v>-11.73313675048797</v>
      </c>
      <c r="M464" s="6">
        <v>6377.2513861258631</v>
      </c>
      <c r="N464" s="6">
        <v>36501.035768135545</v>
      </c>
      <c r="O464" s="6">
        <v>60.365374057055554</v>
      </c>
      <c r="P464">
        <v>63.803033358938187</v>
      </c>
      <c r="Q464" s="6">
        <v>462</v>
      </c>
    </row>
    <row r="465" spans="1:17" x14ac:dyDescent="0.25">
      <c r="A465" s="6">
        <v>140.33000000000001</v>
      </c>
      <c r="B465" s="6">
        <v>-11.786</v>
      </c>
      <c r="C465" s="6">
        <v>3750</v>
      </c>
      <c r="D465" s="6">
        <v>1.2</v>
      </c>
      <c r="E465" s="6">
        <v>0.65</v>
      </c>
      <c r="F465" s="6">
        <v>19.899999999999999</v>
      </c>
      <c r="G465" s="6">
        <v>46.089820015575185</v>
      </c>
      <c r="H465" s="6">
        <v>14.788097582550805</v>
      </c>
      <c r="I465" s="6">
        <v>30.330000000000013</v>
      </c>
      <c r="J465" s="6">
        <v>6244.5438763978909</v>
      </c>
      <c r="K465" s="6">
        <v>-1294.238154418721</v>
      </c>
      <c r="L465" s="6">
        <v>-11.709284112584584</v>
      </c>
      <c r="M465" s="6">
        <v>6377.2549443010021</v>
      </c>
      <c r="N465" s="6">
        <v>36931.915354994591</v>
      </c>
      <c r="O465" s="6">
        <v>52.363729879221964</v>
      </c>
      <c r="P465">
        <v>70.754682013553918</v>
      </c>
      <c r="Q465" s="6">
        <v>463</v>
      </c>
    </row>
    <row r="466" spans="1:17" x14ac:dyDescent="0.25">
      <c r="A466" s="6">
        <v>148.62570002227102</v>
      </c>
      <c r="B466" s="6">
        <v>-11.500418907495405</v>
      </c>
      <c r="C466" s="6">
        <v>46875</v>
      </c>
      <c r="D466" s="6">
        <v>3</v>
      </c>
      <c r="E466" s="6">
        <v>0.65</v>
      </c>
      <c r="F466" s="6">
        <v>19.899999999999999</v>
      </c>
      <c r="G466" s="6">
        <v>54.048620189015942</v>
      </c>
      <c r="H466" s="6">
        <v>14.590497641101308</v>
      </c>
      <c r="I466" s="6">
        <v>38.625700022271019</v>
      </c>
      <c r="J466" s="6">
        <v>6250.9194289532961</v>
      </c>
      <c r="K466" s="6">
        <v>-1263.2973675701319</v>
      </c>
      <c r="L466" s="6">
        <v>-11.425460578424678</v>
      </c>
      <c r="M466" s="6">
        <v>6377.2967585157448</v>
      </c>
      <c r="N466" s="6">
        <v>37505.597487091094</v>
      </c>
      <c r="O466" s="6">
        <v>43.673884102602457</v>
      </c>
      <c r="P466">
        <v>75.989468978252532</v>
      </c>
      <c r="Q466" s="6">
        <v>464</v>
      </c>
    </row>
    <row r="467" spans="1:17" x14ac:dyDescent="0.25">
      <c r="A467" s="6">
        <v>151.273</v>
      </c>
      <c r="B467" s="6">
        <v>-11.632</v>
      </c>
      <c r="C467" s="6">
        <v>12500</v>
      </c>
      <c r="D467" s="6">
        <v>3</v>
      </c>
      <c r="E467" s="6">
        <v>0.65</v>
      </c>
      <c r="F467" s="6">
        <v>19.899999999999999</v>
      </c>
      <c r="G467" s="6">
        <v>54.048620189015942</v>
      </c>
      <c r="H467" s="6">
        <v>16.089218431318564</v>
      </c>
      <c r="I467" s="6">
        <v>41.272999999999996</v>
      </c>
      <c r="J467" s="6">
        <v>6248.0010764672616</v>
      </c>
      <c r="K467" s="6">
        <v>-1277.5571626714263</v>
      </c>
      <c r="L467" s="6">
        <v>-11.556230951028951</v>
      </c>
      <c r="M467" s="6">
        <v>6377.2776131692062</v>
      </c>
      <c r="N467" s="6">
        <v>37715.939686121776</v>
      </c>
      <c r="O467" s="6">
        <v>40.829856942996308</v>
      </c>
      <c r="P467">
        <v>77.06230207364294</v>
      </c>
      <c r="Q467" s="6">
        <v>465</v>
      </c>
    </row>
    <row r="468" spans="1:17" x14ac:dyDescent="0.25">
      <c r="A468" s="6">
        <v>148.70928201127151</v>
      </c>
      <c r="B468" s="6">
        <v>-11.651108807922926</v>
      </c>
      <c r="C468" s="6">
        <v>46875</v>
      </c>
      <c r="D468" s="6">
        <v>3</v>
      </c>
      <c r="E468" s="6">
        <v>0.65</v>
      </c>
      <c r="F468" s="6">
        <v>19.899999999999999</v>
      </c>
      <c r="G468" s="6">
        <v>54.048620189015942</v>
      </c>
      <c r="H468" s="6">
        <v>14.802604009125327</v>
      </c>
      <c r="I468" s="6">
        <v>38.709282011271512</v>
      </c>
      <c r="J468" s="6">
        <v>6247.5745348015644</v>
      </c>
      <c r="K468" s="6">
        <v>-1279.6274874181388</v>
      </c>
      <c r="L468" s="6">
        <v>-11.575222153795403</v>
      </c>
      <c r="M468" s="6">
        <v>6377.2748156604512</v>
      </c>
      <c r="N468" s="6">
        <v>37514.931954884029</v>
      </c>
      <c r="O468" s="6">
        <v>43.544155566994363</v>
      </c>
      <c r="P468">
        <v>75.856324023351348</v>
      </c>
      <c r="Q468" s="6">
        <v>466</v>
      </c>
    </row>
    <row r="469" spans="1:17" x14ac:dyDescent="0.25">
      <c r="A469" s="6">
        <v>127.55800000000001</v>
      </c>
      <c r="B469" s="6">
        <v>-11.554</v>
      </c>
      <c r="C469" s="6">
        <v>9375</v>
      </c>
      <c r="D469" s="6">
        <v>0.75</v>
      </c>
      <c r="E469" s="6">
        <v>0.65</v>
      </c>
      <c r="F469" s="6">
        <v>19.899999999999999</v>
      </c>
      <c r="G469" s="6">
        <v>42.007420362456692</v>
      </c>
      <c r="H469" s="6">
        <v>16.645753770790495</v>
      </c>
      <c r="I469" s="6">
        <v>17.558000000000007</v>
      </c>
      <c r="J469" s="6">
        <v>6249.7350033770554</v>
      </c>
      <c r="K469" s="6">
        <v>-1269.1048869788467</v>
      </c>
      <c r="L469" s="6">
        <v>-11.47871134789319</v>
      </c>
      <c r="M469" s="6">
        <v>6377.2889872256837</v>
      </c>
      <c r="N469" s="6">
        <v>36276.829071630818</v>
      </c>
      <c r="O469" s="6">
        <v>65.482370578671123</v>
      </c>
      <c r="P469">
        <v>57.665858349223832</v>
      </c>
      <c r="Q469" s="6">
        <v>467</v>
      </c>
    </row>
    <row r="470" spans="1:17" x14ac:dyDescent="0.25">
      <c r="A470" s="6">
        <v>130.82499999999999</v>
      </c>
      <c r="B470" s="6">
        <v>-11.459</v>
      </c>
      <c r="C470" s="6">
        <v>3906.25</v>
      </c>
      <c r="D470" s="6">
        <v>0.75</v>
      </c>
      <c r="E470" s="6">
        <v>0.65</v>
      </c>
      <c r="F470" s="6">
        <v>19.899999999999999</v>
      </c>
      <c r="G470" s="6">
        <v>42.007420362456692</v>
      </c>
      <c r="H470" s="6">
        <v>23.158687980139668</v>
      </c>
      <c r="I470" s="6">
        <v>20.824999999999989</v>
      </c>
      <c r="J470" s="6">
        <v>6251.8312808732235</v>
      </c>
      <c r="K470" s="6">
        <v>-1258.8073337535598</v>
      </c>
      <c r="L470" s="6">
        <v>-11.3842971931852</v>
      </c>
      <c r="M470" s="6">
        <v>6377.3027423838585</v>
      </c>
      <c r="N470" s="6">
        <v>36410.445674667862</v>
      </c>
      <c r="O470" s="6">
        <v>62.324199568649405</v>
      </c>
      <c r="P470">
        <v>62.421617353405288</v>
      </c>
      <c r="Q470" s="6">
        <v>468</v>
      </c>
    </row>
    <row r="471" spans="1:17" x14ac:dyDescent="0.25">
      <c r="A471" s="6">
        <v>132.10499999999999</v>
      </c>
      <c r="B471" s="6">
        <v>-11.454000000000001</v>
      </c>
      <c r="C471" s="6">
        <v>3750</v>
      </c>
      <c r="D471" s="6">
        <v>3</v>
      </c>
      <c r="E471" s="6">
        <v>0.65</v>
      </c>
      <c r="F471" s="6">
        <v>19.899999999999999</v>
      </c>
      <c r="G471" s="6">
        <v>54.048620189015942</v>
      </c>
      <c r="H471" s="6">
        <v>16.478619183157626</v>
      </c>
      <c r="I471" s="6">
        <v>22.10499999999999</v>
      </c>
      <c r="J471" s="6">
        <v>6251.9411378982504</v>
      </c>
      <c r="K471" s="6">
        <v>-1258.2652629858221</v>
      </c>
      <c r="L471" s="6">
        <v>-11.379328049749466</v>
      </c>
      <c r="M471" s="6">
        <v>6377.3034633598272</v>
      </c>
      <c r="N471" s="6">
        <v>36469.464079745674</v>
      </c>
      <c r="O471" s="6">
        <v>61.034595653194764</v>
      </c>
      <c r="P471">
        <v>63.944882906138638</v>
      </c>
      <c r="Q471" s="6">
        <v>469</v>
      </c>
    </row>
    <row r="472" spans="1:17" x14ac:dyDescent="0.25">
      <c r="A472" s="6">
        <v>135.88800000000001</v>
      </c>
      <c r="B472" s="6">
        <v>-11.417</v>
      </c>
      <c r="C472" s="6">
        <v>3750</v>
      </c>
      <c r="D472" s="6">
        <v>1.2</v>
      </c>
      <c r="E472" s="6">
        <v>0.65</v>
      </c>
      <c r="F472" s="6">
        <v>19.899999999999999</v>
      </c>
      <c r="G472" s="6">
        <v>46.089820015575185</v>
      </c>
      <c r="H472" s="6">
        <v>17.036950730933118</v>
      </c>
      <c r="I472" s="6">
        <v>25.888000000000005</v>
      </c>
      <c r="J472" s="6">
        <v>6252.7526084268302</v>
      </c>
      <c r="K472" s="6">
        <v>-1254.2536474274157</v>
      </c>
      <c r="L472" s="6">
        <v>-11.342556458305838</v>
      </c>
      <c r="M472" s="6">
        <v>6377.3087893149341</v>
      </c>
      <c r="N472" s="6">
        <v>36662.163499986484</v>
      </c>
      <c r="O472" s="6">
        <v>57.159706952120779</v>
      </c>
      <c r="P472">
        <v>67.810652156875705</v>
      </c>
      <c r="Q472" s="6">
        <v>470</v>
      </c>
    </row>
    <row r="473" spans="1:17" x14ac:dyDescent="0.25">
      <c r="A473" s="6">
        <v>152.214</v>
      </c>
      <c r="B473" s="6">
        <v>-11.233000000000001</v>
      </c>
      <c r="C473" s="6">
        <v>62500</v>
      </c>
      <c r="D473" s="6">
        <v>0.75</v>
      </c>
      <c r="E473" s="6">
        <v>0.65</v>
      </c>
      <c r="F473" s="6">
        <v>19.899999999999999</v>
      </c>
      <c r="G473" s="6">
        <v>42.007420362456692</v>
      </c>
      <c r="H473" s="6">
        <v>17.508894384075401</v>
      </c>
      <c r="I473" s="6">
        <v>42.213999999999999</v>
      </c>
      <c r="J473" s="6">
        <v>6256.7495157612439</v>
      </c>
      <c r="K473" s="6">
        <v>-1234.296403773413</v>
      </c>
      <c r="L473" s="6">
        <v>-11.159694147652603</v>
      </c>
      <c r="M473" s="6">
        <v>6377.3350323898258</v>
      </c>
      <c r="N473" s="6">
        <v>37785.019637181125</v>
      </c>
      <c r="O473" s="6">
        <v>39.927015863050094</v>
      </c>
      <c r="P473">
        <v>77.88100325692956</v>
      </c>
      <c r="Q473" s="6">
        <v>471</v>
      </c>
    </row>
    <row r="474" spans="1:17" x14ac:dyDescent="0.25">
      <c r="A474" s="6">
        <v>139.001</v>
      </c>
      <c r="B474" s="6">
        <v>-11.112</v>
      </c>
      <c r="C474" s="6">
        <v>25000</v>
      </c>
      <c r="D474" s="6">
        <v>0.75</v>
      </c>
      <c r="E474" s="6">
        <v>0.65</v>
      </c>
      <c r="F474" s="6">
        <v>19.899999999999999</v>
      </c>
      <c r="G474" s="6">
        <v>42.007420362456692</v>
      </c>
      <c r="H474" s="6">
        <v>19.031392729863899</v>
      </c>
      <c r="I474" s="6">
        <v>29.001000000000005</v>
      </c>
      <c r="J474" s="6">
        <v>6259.3429502310328</v>
      </c>
      <c r="K474" s="6">
        <v>-1221.1655286543498</v>
      </c>
      <c r="L474" s="6">
        <v>-11.039443937877373</v>
      </c>
      <c r="M474" s="6">
        <v>6377.3520693921691</v>
      </c>
      <c r="N474" s="6">
        <v>36835.184940322943</v>
      </c>
      <c r="O474" s="6">
        <v>54.016692127356549</v>
      </c>
      <c r="P474">
        <v>70.828700719267118</v>
      </c>
      <c r="Q474" s="6">
        <v>472</v>
      </c>
    </row>
    <row r="475" spans="1:17" x14ac:dyDescent="0.25">
      <c r="A475" s="6">
        <v>149.255</v>
      </c>
      <c r="B475" s="6">
        <v>-10.832000000000001</v>
      </c>
      <c r="C475" s="6">
        <v>25000</v>
      </c>
      <c r="D475" s="6">
        <v>3</v>
      </c>
      <c r="E475" s="6">
        <v>0.65</v>
      </c>
      <c r="F475" s="6">
        <v>19.899999999999999</v>
      </c>
      <c r="G475" s="6">
        <v>54.048620189015942</v>
      </c>
      <c r="H475" s="6">
        <v>20.397406380470439</v>
      </c>
      <c r="I475" s="6">
        <v>39.254999999999995</v>
      </c>
      <c r="J475" s="6">
        <v>6265.2378365123077</v>
      </c>
      <c r="K475" s="6">
        <v>-1190.7596446481778</v>
      </c>
      <c r="L475" s="6">
        <v>-10.761183884413619</v>
      </c>
      <c r="M475" s="6">
        <v>6377.3908206560527</v>
      </c>
      <c r="N475" s="6">
        <v>37541.642358933481</v>
      </c>
      <c r="O475" s="6">
        <v>43.177500604224051</v>
      </c>
      <c r="P475">
        <v>77.048664292748214</v>
      </c>
      <c r="Q475" s="6">
        <v>473</v>
      </c>
    </row>
    <row r="476" spans="1:17" x14ac:dyDescent="0.25">
      <c r="A476" s="6">
        <v>111.377</v>
      </c>
      <c r="B476" s="6">
        <v>-10.583</v>
      </c>
      <c r="C476" s="6">
        <v>62500</v>
      </c>
      <c r="D476" s="6">
        <v>0.75</v>
      </c>
      <c r="E476" s="6">
        <v>0.65</v>
      </c>
      <c r="F476" s="6">
        <v>19.899999999999999</v>
      </c>
      <c r="G476" s="6">
        <v>42.007420362456692</v>
      </c>
      <c r="H476" s="6">
        <v>21.789734841814013</v>
      </c>
      <c r="I476" s="6">
        <v>1.3769999999999953</v>
      </c>
      <c r="J476" s="6">
        <v>6270.3551074793932</v>
      </c>
      <c r="K476" s="6">
        <v>-1163.6966723547446</v>
      </c>
      <c r="L476" s="6">
        <v>-10.51373682905821</v>
      </c>
      <c r="M476" s="6">
        <v>6377.4244894896574</v>
      </c>
      <c r="N476" s="6">
        <v>35914.769707921696</v>
      </c>
      <c r="O476" s="6">
        <v>77.444004119596386</v>
      </c>
      <c r="P476">
        <v>7.4566209258373188</v>
      </c>
      <c r="Q476" s="6">
        <v>474</v>
      </c>
    </row>
    <row r="477" spans="1:17" x14ac:dyDescent="0.25">
      <c r="A477" s="6">
        <v>130.00200000000001</v>
      </c>
      <c r="B477" s="6">
        <v>-10.544</v>
      </c>
      <c r="C477" s="6">
        <v>50000</v>
      </c>
      <c r="D477" s="6">
        <v>0.75</v>
      </c>
      <c r="E477" s="6">
        <v>0.65</v>
      </c>
      <c r="F477" s="6">
        <v>19.899999999999999</v>
      </c>
      <c r="G477" s="6">
        <v>42.007420362456692</v>
      </c>
      <c r="H477" s="6">
        <v>14.032958767708024</v>
      </c>
      <c r="I477" s="6">
        <v>20.00200000000001</v>
      </c>
      <c r="J477" s="6">
        <v>6271.1459453476091</v>
      </c>
      <c r="K477" s="6">
        <v>-1159.4559281984575</v>
      </c>
      <c r="L477" s="6">
        <v>-10.474980533848862</v>
      </c>
      <c r="M477" s="6">
        <v>6377.4296952051391</v>
      </c>
      <c r="N477" s="6">
        <v>36353.13362193451</v>
      </c>
      <c r="O477" s="6">
        <v>63.63814391155217</v>
      </c>
      <c r="P477">
        <v>63.310965787325365</v>
      </c>
      <c r="Q477" s="6">
        <v>475</v>
      </c>
    </row>
    <row r="478" spans="1:17" x14ac:dyDescent="0.25">
      <c r="A478" s="6">
        <v>147.76900000000001</v>
      </c>
      <c r="B478" s="6">
        <v>-10.259</v>
      </c>
      <c r="C478" s="6">
        <v>62500</v>
      </c>
      <c r="D478" s="6">
        <v>3</v>
      </c>
      <c r="E478" s="6">
        <v>0.65</v>
      </c>
      <c r="F478" s="6">
        <v>19.899999999999999</v>
      </c>
      <c r="G478" s="6">
        <v>54.048620189015942</v>
      </c>
      <c r="H478" s="6">
        <v>16.313227547923365</v>
      </c>
      <c r="I478" s="6">
        <v>37.769000000000005</v>
      </c>
      <c r="J478" s="6">
        <v>6276.8374366009375</v>
      </c>
      <c r="K478" s="6">
        <v>-1128.4500042115862</v>
      </c>
      <c r="L478" s="6">
        <v>-10.191765271326595</v>
      </c>
      <c r="M478" s="6">
        <v>6377.4671788665564</v>
      </c>
      <c r="N478" s="6">
        <v>37417.515911809554</v>
      </c>
      <c r="O478" s="6">
        <v>44.91345082469963</v>
      </c>
      <c r="P478">
        <v>77.054886788711443</v>
      </c>
      <c r="Q478" s="6">
        <v>476</v>
      </c>
    </row>
    <row r="479" spans="1:17" x14ac:dyDescent="0.25">
      <c r="A479" s="6">
        <v>147.76599999999999</v>
      </c>
      <c r="B479" s="6">
        <v>-10.256</v>
      </c>
      <c r="C479" s="6">
        <v>12500</v>
      </c>
      <c r="D479" s="6">
        <v>3</v>
      </c>
      <c r="E479" s="6">
        <v>0.65</v>
      </c>
      <c r="F479" s="6">
        <v>19.899999999999999</v>
      </c>
      <c r="G479" s="6">
        <v>54.048620189015942</v>
      </c>
      <c r="H479" s="6">
        <v>16.87720172365718</v>
      </c>
      <c r="I479" s="6">
        <v>37.765999999999991</v>
      </c>
      <c r="J479" s="6">
        <v>6276.8965261001986</v>
      </c>
      <c r="K479" s="6">
        <v>-1128.1234791012776</v>
      </c>
      <c r="L479" s="6">
        <v>-10.188784093403125</v>
      </c>
      <c r="M479" s="6">
        <v>6377.4675682019988</v>
      </c>
      <c r="N479" s="6">
        <v>37417.236518456171</v>
      </c>
      <c r="O479" s="6">
        <v>44.917427720952332</v>
      </c>
      <c r="P479">
        <v>77.057153114547845</v>
      </c>
      <c r="Q479" s="6">
        <v>477</v>
      </c>
    </row>
    <row r="480" spans="1:17" x14ac:dyDescent="0.25">
      <c r="A480" s="6">
        <v>149.76400000000001</v>
      </c>
      <c r="B480" s="6">
        <v>-10.246</v>
      </c>
      <c r="C480" s="6">
        <v>62500</v>
      </c>
      <c r="D480" s="6">
        <v>3</v>
      </c>
      <c r="E480" s="6">
        <v>0.65</v>
      </c>
      <c r="F480" s="6">
        <v>19.899999999999999</v>
      </c>
      <c r="G480" s="6">
        <v>54.048620189015942</v>
      </c>
      <c r="H480" s="6">
        <v>21.817600067944163</v>
      </c>
      <c r="I480" s="6">
        <v>39.76400000000001</v>
      </c>
      <c r="J480" s="6">
        <v>6277.0933675406786</v>
      </c>
      <c r="K480" s="6">
        <v>-1127.0350401646886</v>
      </c>
      <c r="L480" s="6">
        <v>-10.178846838930616</v>
      </c>
      <c r="M480" s="6">
        <v>6377.4688651989673</v>
      </c>
      <c r="N480" s="6">
        <v>37571.179041596406</v>
      </c>
      <c r="O480" s="6">
        <v>42.774126681020448</v>
      </c>
      <c r="P480">
        <v>77.933771421013901</v>
      </c>
      <c r="Q480" s="6">
        <v>478</v>
      </c>
    </row>
    <row r="481" spans="1:17" x14ac:dyDescent="0.25">
      <c r="A481" s="6">
        <v>127.339</v>
      </c>
      <c r="B481" s="6">
        <v>-10.208</v>
      </c>
      <c r="C481" s="6">
        <v>9375</v>
      </c>
      <c r="D481" s="6">
        <v>1.2</v>
      </c>
      <c r="E481" s="6">
        <v>0.65</v>
      </c>
      <c r="F481" s="6">
        <v>19.899999999999999</v>
      </c>
      <c r="G481" s="6">
        <v>46.089820015575185</v>
      </c>
      <c r="H481" s="6">
        <v>21.982259121722254</v>
      </c>
      <c r="I481" s="6">
        <v>17.338999999999999</v>
      </c>
      <c r="J481" s="6">
        <v>6277.8396313264375</v>
      </c>
      <c r="K481" s="6">
        <v>-1122.8986654056016</v>
      </c>
      <c r="L481" s="6">
        <v>-10.141085345793202</v>
      </c>
      <c r="M481" s="6">
        <v>6377.4737827311019</v>
      </c>
      <c r="N481" s="6">
        <v>36237.33348816583</v>
      </c>
      <c r="O481" s="6">
        <v>66.500604023502362</v>
      </c>
      <c r="P481">
        <v>60.419295497419981</v>
      </c>
      <c r="Q481" s="6">
        <v>479</v>
      </c>
    </row>
    <row r="482" spans="1:17" x14ac:dyDescent="0.25">
      <c r="A482" s="6">
        <v>133.44499999999999</v>
      </c>
      <c r="B482" s="6">
        <v>-10.111000000000001</v>
      </c>
      <c r="C482" s="6">
        <v>50000</v>
      </c>
      <c r="D482" s="6">
        <v>1.2</v>
      </c>
      <c r="E482" s="6">
        <v>0.65</v>
      </c>
      <c r="F482" s="6">
        <v>19.899999999999999</v>
      </c>
      <c r="G482" s="6">
        <v>46.089820015575185</v>
      </c>
      <c r="H482" s="6">
        <v>19.034900440633251</v>
      </c>
      <c r="I482" s="6">
        <v>23.444999999999993</v>
      </c>
      <c r="J482" s="6">
        <v>6279.7321194264687</v>
      </c>
      <c r="K482" s="6">
        <v>-1112.3378322803542</v>
      </c>
      <c r="L482" s="6">
        <v>-10.044694693789042</v>
      </c>
      <c r="M482" s="6">
        <v>6377.4862559537205</v>
      </c>
      <c r="N482" s="6">
        <v>36505.439769745448</v>
      </c>
      <c r="O482" s="6">
        <v>60.279618817791402</v>
      </c>
      <c r="P482">
        <v>67.961269033001727</v>
      </c>
      <c r="Q482" s="6">
        <v>480</v>
      </c>
    </row>
    <row r="483" spans="1:17" x14ac:dyDescent="0.25">
      <c r="A483" s="6">
        <v>137.06</v>
      </c>
      <c r="B483" s="6">
        <v>-10.023</v>
      </c>
      <c r="C483" s="6">
        <v>25000</v>
      </c>
      <c r="D483" s="6">
        <v>0.75</v>
      </c>
      <c r="E483" s="6">
        <v>0.65</v>
      </c>
      <c r="F483" s="6">
        <v>19.899999999999999</v>
      </c>
      <c r="G483" s="6">
        <v>42.007420362456692</v>
      </c>
      <c r="H483" s="6">
        <v>18.965121037459426</v>
      </c>
      <c r="I483" s="6">
        <v>27.060000000000002</v>
      </c>
      <c r="J483" s="6">
        <v>6281.433536323646</v>
      </c>
      <c r="K483" s="6">
        <v>-1102.7541644764042</v>
      </c>
      <c r="L483" s="6">
        <v>-9.9572481559782862</v>
      </c>
      <c r="M483" s="6">
        <v>6377.4974730313652</v>
      </c>
      <c r="N483" s="6">
        <v>36698.377262553411</v>
      </c>
      <c r="O483" s="6">
        <v>56.483257218464438</v>
      </c>
      <c r="P483">
        <v>71.186171682053683</v>
      </c>
      <c r="Q483" s="6">
        <v>481</v>
      </c>
    </row>
    <row r="484" spans="1:17" x14ac:dyDescent="0.25">
      <c r="A484" s="6">
        <v>132.99600000000001</v>
      </c>
      <c r="B484" s="6">
        <v>-10.010999999999999</v>
      </c>
      <c r="C484" s="6">
        <v>50000</v>
      </c>
      <c r="D484" s="6">
        <v>3</v>
      </c>
      <c r="E484" s="6">
        <v>0.65</v>
      </c>
      <c r="F484" s="6">
        <v>19.899999999999999</v>
      </c>
      <c r="G484" s="6">
        <v>54.048620189015942</v>
      </c>
      <c r="H484" s="6">
        <v>16.643172271254144</v>
      </c>
      <c r="I484" s="6">
        <v>22.996000000000009</v>
      </c>
      <c r="J484" s="6">
        <v>6281.6644065028113</v>
      </c>
      <c r="K484" s="6">
        <v>-1101.4471025246551</v>
      </c>
      <c r="L484" s="6">
        <v>-9.945323675827769</v>
      </c>
      <c r="M484" s="6">
        <v>6377.4989953416907</v>
      </c>
      <c r="N484" s="6">
        <v>36480.969233463831</v>
      </c>
      <c r="O484" s="6">
        <v>60.794853138920331</v>
      </c>
      <c r="P484">
        <v>67.725287839328161</v>
      </c>
      <c r="Q484" s="6">
        <v>482</v>
      </c>
    </row>
    <row r="485" spans="1:17" x14ac:dyDescent="0.25">
      <c r="A485" s="6">
        <v>145.26900000000001</v>
      </c>
      <c r="B485" s="6">
        <v>-9.4930000000000003</v>
      </c>
      <c r="C485" s="6">
        <v>50000</v>
      </c>
      <c r="D485" s="6">
        <v>3</v>
      </c>
      <c r="E485" s="6">
        <v>0.65</v>
      </c>
      <c r="F485" s="6">
        <v>19.899999999999999</v>
      </c>
      <c r="G485" s="6">
        <v>54.048620189015942</v>
      </c>
      <c r="H485" s="6">
        <v>15.517936608242081</v>
      </c>
      <c r="I485" s="6">
        <v>35.269000000000005</v>
      </c>
      <c r="J485" s="6">
        <v>6291.3690569233013</v>
      </c>
      <c r="K485" s="6">
        <v>-1044.9811810675997</v>
      </c>
      <c r="L485" s="6">
        <v>-9.4305943211140502</v>
      </c>
      <c r="M485" s="6">
        <v>6377.5630360818404</v>
      </c>
      <c r="N485" s="6">
        <v>37219.998577154111</v>
      </c>
      <c r="O485" s="6">
        <v>47.80403237592698</v>
      </c>
      <c r="P485">
        <v>76.873095546779396</v>
      </c>
      <c r="Q485" s="6">
        <v>483</v>
      </c>
    </row>
    <row r="486" spans="1:17" x14ac:dyDescent="0.25">
      <c r="A486" s="6">
        <v>155.07670207270402</v>
      </c>
      <c r="B486" s="6">
        <v>-9.1419999999999995</v>
      </c>
      <c r="C486" s="6">
        <v>9375</v>
      </c>
      <c r="D486" s="6">
        <v>3</v>
      </c>
      <c r="E486" s="6">
        <v>0.65</v>
      </c>
      <c r="F486" s="6">
        <v>19.899999999999999</v>
      </c>
      <c r="G486" s="6">
        <v>54.048620189015942</v>
      </c>
      <c r="H486" s="6">
        <v>16.512296234525575</v>
      </c>
      <c r="I486" s="6">
        <v>45.076702072704023</v>
      </c>
      <c r="J486" s="6">
        <v>6297.6545005754779</v>
      </c>
      <c r="K486" s="6">
        <v>-1006.6716402413609</v>
      </c>
      <c r="L486" s="6">
        <v>-9.0818220820939626</v>
      </c>
      <c r="M486" s="6">
        <v>6377.6045659702677</v>
      </c>
      <c r="N486" s="6">
        <v>37993.001086482713</v>
      </c>
      <c r="O486" s="6">
        <v>37.288827450828968</v>
      </c>
      <c r="P486">
        <v>80.995943644989737</v>
      </c>
      <c r="Q486" s="6">
        <v>484</v>
      </c>
    </row>
    <row r="487" spans="1:17" x14ac:dyDescent="0.25">
      <c r="A487" s="6">
        <v>139.9</v>
      </c>
      <c r="B487" s="6">
        <v>-9.0299999999999994</v>
      </c>
      <c r="C487" s="6">
        <v>46875</v>
      </c>
      <c r="D487" s="6">
        <v>0.75</v>
      </c>
      <c r="E487" s="6">
        <v>0.65</v>
      </c>
      <c r="F487" s="6">
        <v>19.899999999999999</v>
      </c>
      <c r="G487" s="6">
        <v>42.007420362456692</v>
      </c>
      <c r="H487" s="6">
        <v>20.585160251020707</v>
      </c>
      <c r="I487" s="6">
        <v>29.900000000000006</v>
      </c>
      <c r="J487" s="6">
        <v>6299.610682694045</v>
      </c>
      <c r="K487" s="6">
        <v>-994.43964934743121</v>
      </c>
      <c r="L487" s="6">
        <v>-8.9705348335256865</v>
      </c>
      <c r="M487" s="6">
        <v>6377.6174994826379</v>
      </c>
      <c r="N487" s="6">
        <v>36850.543053565816</v>
      </c>
      <c r="O487" s="6">
        <v>53.755598925798438</v>
      </c>
      <c r="P487">
        <v>74.733153899632654</v>
      </c>
      <c r="Q487" s="6">
        <v>485</v>
      </c>
    </row>
    <row r="488" spans="1:17" x14ac:dyDescent="0.25">
      <c r="A488" s="6">
        <v>133.80199999999999</v>
      </c>
      <c r="B488" s="6">
        <v>-8.5109999999999992</v>
      </c>
      <c r="C488" s="6">
        <v>3750</v>
      </c>
      <c r="D488" s="6">
        <v>1.2</v>
      </c>
      <c r="E488" s="6">
        <v>0.65</v>
      </c>
      <c r="F488" s="6">
        <v>19.899999999999999</v>
      </c>
      <c r="G488" s="6">
        <v>46.089820015575185</v>
      </c>
      <c r="H488" s="6">
        <v>17.538257155478512</v>
      </c>
      <c r="I488" s="6">
        <v>23.801999999999992</v>
      </c>
      <c r="J488" s="6">
        <v>6308.3630585997525</v>
      </c>
      <c r="K488" s="6">
        <v>-937.70956495466396</v>
      </c>
      <c r="L488" s="6">
        <v>-8.4548492528725383</v>
      </c>
      <c r="M488" s="6">
        <v>6377.6754156442839</v>
      </c>
      <c r="N488" s="6">
        <v>36493.324435448987</v>
      </c>
      <c r="O488" s="6">
        <v>60.538556655043053</v>
      </c>
      <c r="P488">
        <v>71.451976818163715</v>
      </c>
      <c r="Q488" s="6">
        <v>486</v>
      </c>
    </row>
    <row r="489" spans="1:17" x14ac:dyDescent="0.25">
      <c r="A489" s="6">
        <v>131.88399999999999</v>
      </c>
      <c r="B489" s="6">
        <v>-7.4109999999999996</v>
      </c>
      <c r="C489" s="6">
        <v>3906.25</v>
      </c>
      <c r="D489" s="6">
        <v>3</v>
      </c>
      <c r="E489" s="6">
        <v>0.65</v>
      </c>
      <c r="F489" s="6">
        <v>19.899999999999999</v>
      </c>
      <c r="G489" s="6">
        <v>54.048620189015942</v>
      </c>
      <c r="H489" s="6">
        <v>19.47822309467756</v>
      </c>
      <c r="I489" s="6">
        <v>21.883999999999986</v>
      </c>
      <c r="J489" s="6">
        <v>6325.2119371753161</v>
      </c>
      <c r="K489" s="6">
        <v>-817.22864704771825</v>
      </c>
      <c r="L489" s="6">
        <v>-7.3619330333924244</v>
      </c>
      <c r="M489" s="6">
        <v>6377.7871328338142</v>
      </c>
      <c r="N489" s="6">
        <v>36380.390544979935</v>
      </c>
      <c r="O489" s="6">
        <v>63.017931285483904</v>
      </c>
      <c r="P489">
        <v>72.197043379038959</v>
      </c>
      <c r="Q489" s="6">
        <v>487</v>
      </c>
    </row>
    <row r="490" spans="1:17" x14ac:dyDescent="0.25">
      <c r="A490" s="6">
        <v>135.916</v>
      </c>
      <c r="B490" s="6">
        <v>-6.92</v>
      </c>
      <c r="C490" s="6">
        <v>9375</v>
      </c>
      <c r="D490" s="6">
        <v>1.2</v>
      </c>
      <c r="E490" s="6">
        <v>0.65</v>
      </c>
      <c r="F490" s="6">
        <v>19.899999999999999</v>
      </c>
      <c r="G490" s="6">
        <v>46.089820015575185</v>
      </c>
      <c r="H490" s="6">
        <v>20.710462501087147</v>
      </c>
      <c r="I490" s="6">
        <v>25.915999999999997</v>
      </c>
      <c r="J490" s="6">
        <v>6331.9851315199594</v>
      </c>
      <c r="K490" s="6">
        <v>-763.35242463309669</v>
      </c>
      <c r="L490" s="6">
        <v>-6.8741187189438229</v>
      </c>
      <c r="M490" s="6">
        <v>6377.8321261995488</v>
      </c>
      <c r="N490" s="6">
        <v>36581.742064834303</v>
      </c>
      <c r="O490" s="6">
        <v>58.734700345637819</v>
      </c>
      <c r="P490">
        <v>76.074385766172071</v>
      </c>
      <c r="Q490" s="6">
        <v>488</v>
      </c>
    </row>
    <row r="491" spans="1:17" x14ac:dyDescent="0.25">
      <c r="A491" s="6">
        <v>131.97800000000001</v>
      </c>
      <c r="B491" s="6">
        <v>-6.7880000000000003</v>
      </c>
      <c r="C491" s="6">
        <v>3906.25</v>
      </c>
      <c r="D491" s="6">
        <v>3</v>
      </c>
      <c r="E491" s="6">
        <v>0.65</v>
      </c>
      <c r="F491" s="6">
        <v>19.899999999999999</v>
      </c>
      <c r="G491" s="6">
        <v>54.048620189015942</v>
      </c>
      <c r="H491" s="6">
        <v>23.279031231581669</v>
      </c>
      <c r="I491" s="6">
        <v>21.978000000000009</v>
      </c>
      <c r="J491" s="6">
        <v>6333.7272407323908</v>
      </c>
      <c r="K491" s="6">
        <v>-748.85885503644624</v>
      </c>
      <c r="L491" s="6">
        <v>-6.7429774707044485</v>
      </c>
      <c r="M491" s="6">
        <v>6377.8437065172775</v>
      </c>
      <c r="N491" s="6">
        <v>36375.740257718011</v>
      </c>
      <c r="O491" s="6">
        <v>63.126267539820496</v>
      </c>
      <c r="P491">
        <v>73.676323793800961</v>
      </c>
      <c r="Q491" s="6">
        <v>489</v>
      </c>
    </row>
    <row r="492" spans="1:17" x14ac:dyDescent="0.25">
      <c r="A492" s="6">
        <v>137.036</v>
      </c>
      <c r="B492" s="6">
        <v>-6.4029999999999996</v>
      </c>
      <c r="C492" s="6">
        <v>50000</v>
      </c>
      <c r="D492" s="6">
        <v>0.75</v>
      </c>
      <c r="E492" s="6">
        <v>0.65</v>
      </c>
      <c r="F492" s="6">
        <v>19.899999999999999</v>
      </c>
      <c r="G492" s="6">
        <v>42.007420362456692</v>
      </c>
      <c r="H492" s="6">
        <v>20.61428595346586</v>
      </c>
      <c r="I492" s="6">
        <v>27.036000000000001</v>
      </c>
      <c r="J492" s="6">
        <v>6338.6175606745319</v>
      </c>
      <c r="K492" s="6">
        <v>-706.56396411878893</v>
      </c>
      <c r="L492" s="6">
        <v>-6.3604875037947357</v>
      </c>
      <c r="M492" s="6">
        <v>6377.8762308375672</v>
      </c>
      <c r="N492" s="6">
        <v>36638.498399383476</v>
      </c>
      <c r="O492" s="6">
        <v>57.625670767150396</v>
      </c>
      <c r="P492">
        <v>77.672796950812469</v>
      </c>
      <c r="Q492" s="6">
        <v>490</v>
      </c>
    </row>
    <row r="493" spans="1:17" x14ac:dyDescent="0.25">
      <c r="A493" s="6">
        <v>106.43</v>
      </c>
      <c r="B493" s="6">
        <v>-6.2309999999999999</v>
      </c>
      <c r="C493" s="6">
        <v>25000</v>
      </c>
      <c r="D493" s="6">
        <v>3</v>
      </c>
      <c r="E493" s="6">
        <v>0.65</v>
      </c>
      <c r="F493" s="6">
        <v>19.899999999999999</v>
      </c>
      <c r="G493" s="6">
        <v>54.048620189015942</v>
      </c>
      <c r="H493" s="6">
        <v>22.929424057156176</v>
      </c>
      <c r="I493" s="6">
        <v>-3.5699999999999932</v>
      </c>
      <c r="J493" s="6">
        <v>6340.7104361012534</v>
      </c>
      <c r="K493" s="6">
        <v>-687.65836625526163</v>
      </c>
      <c r="L493" s="6">
        <v>-6.1896113530911894</v>
      </c>
      <c r="M493" s="6">
        <v>6377.8901576590515</v>
      </c>
      <c r="N493" s="6">
        <v>35844.505634685549</v>
      </c>
      <c r="O493" s="6">
        <v>81.5482230267056</v>
      </c>
      <c r="P493">
        <v>29.891009388564573</v>
      </c>
      <c r="Q493" s="6">
        <v>491</v>
      </c>
    </row>
    <row r="494" spans="1:17" x14ac:dyDescent="0.25">
      <c r="A494" s="6">
        <v>124.339</v>
      </c>
      <c r="B494" s="6">
        <v>-6.2080000000000002</v>
      </c>
      <c r="C494" s="6">
        <v>9375</v>
      </c>
      <c r="D494" s="6">
        <v>3</v>
      </c>
      <c r="E494" s="6">
        <v>0.65</v>
      </c>
      <c r="F494" s="6">
        <v>19.899999999999999</v>
      </c>
      <c r="G494" s="6">
        <v>54.048620189015942</v>
      </c>
      <c r="H494" s="6">
        <v>14.549044110105593</v>
      </c>
      <c r="I494" s="6">
        <v>14.338999999999999</v>
      </c>
      <c r="J494" s="6">
        <v>6340.9859940067136</v>
      </c>
      <c r="K494" s="6">
        <v>-685.12982800903058</v>
      </c>
      <c r="L494" s="6">
        <v>-6.1667617481277084</v>
      </c>
      <c r="M494" s="6">
        <v>6377.89199167068</v>
      </c>
      <c r="N494" s="6">
        <v>36061.417514489971</v>
      </c>
      <c r="O494" s="6">
        <v>71.674476210382707</v>
      </c>
      <c r="P494">
        <v>67.069712208676407</v>
      </c>
      <c r="Q494" s="6">
        <v>492</v>
      </c>
    </row>
    <row r="495" spans="1:17" x14ac:dyDescent="0.25">
      <c r="A495" s="6">
        <v>128.70400000000001</v>
      </c>
      <c r="B495" s="6">
        <v>-6.12</v>
      </c>
      <c r="C495" s="6">
        <v>3750</v>
      </c>
      <c r="D495" s="6">
        <v>3</v>
      </c>
      <c r="E495" s="6">
        <v>0.65</v>
      </c>
      <c r="F495" s="6">
        <v>19.899999999999999</v>
      </c>
      <c r="G495" s="6">
        <v>54.048620189015942</v>
      </c>
      <c r="H495" s="6">
        <v>20.883855627017375</v>
      </c>
      <c r="I495" s="6">
        <v>18.704000000000008</v>
      </c>
      <c r="J495" s="6">
        <v>6342.0309285621061</v>
      </c>
      <c r="K495" s="6">
        <v>-675.45442513441969</v>
      </c>
      <c r="L495" s="6">
        <v>-6.0793374147868748</v>
      </c>
      <c r="M495" s="6">
        <v>6377.8989470884535</v>
      </c>
      <c r="N495" s="6">
        <v>36220.495792453003</v>
      </c>
      <c r="O495" s="6">
        <v>66.960090996531676</v>
      </c>
      <c r="P495">
        <v>72.520957443733494</v>
      </c>
      <c r="Q495" s="6">
        <v>493</v>
      </c>
    </row>
    <row r="496" spans="1:17" x14ac:dyDescent="0.25">
      <c r="A496" s="6">
        <v>136.601</v>
      </c>
      <c r="B496" s="6">
        <v>-5.9219999999999997</v>
      </c>
      <c r="C496" s="6">
        <v>3750</v>
      </c>
      <c r="D496" s="6">
        <v>1.2</v>
      </c>
      <c r="E496" s="6">
        <v>0.65</v>
      </c>
      <c r="F496" s="6">
        <v>19.899999999999999</v>
      </c>
      <c r="G496" s="6">
        <v>46.089820015575185</v>
      </c>
      <c r="H496" s="6">
        <v>14.086197642910225</v>
      </c>
      <c r="I496" s="6">
        <v>26.600999999999999</v>
      </c>
      <c r="J496" s="6">
        <v>6344.3276778700438</v>
      </c>
      <c r="K496" s="6">
        <v>-653.6790922705319</v>
      </c>
      <c r="L496" s="6">
        <v>-5.8826340456747257</v>
      </c>
      <c r="M496" s="6">
        <v>6377.9142389859344</v>
      </c>
      <c r="N496" s="6">
        <v>36607.630025474537</v>
      </c>
      <c r="O496" s="6">
        <v>58.225843914346157</v>
      </c>
      <c r="P496">
        <v>78.358488695398805</v>
      </c>
      <c r="Q496" s="6">
        <v>494</v>
      </c>
    </row>
    <row r="497" spans="1:17" x14ac:dyDescent="0.25">
      <c r="A497" s="6">
        <v>132.42400000000001</v>
      </c>
      <c r="B497" s="6">
        <v>-5.7729999999999997</v>
      </c>
      <c r="C497" s="6">
        <v>9375</v>
      </c>
      <c r="D497" s="6">
        <v>0.75</v>
      </c>
      <c r="E497" s="6">
        <v>0.65</v>
      </c>
      <c r="F497" s="6">
        <v>19.899999999999999</v>
      </c>
      <c r="G497" s="6">
        <v>42.007420362456692</v>
      </c>
      <c r="H497" s="6">
        <v>19.814597150938784</v>
      </c>
      <c r="I497" s="6">
        <v>22.424000000000007</v>
      </c>
      <c r="J497" s="6">
        <v>6346.006401033259</v>
      </c>
      <c r="K497" s="6">
        <v>-637.28754486186119</v>
      </c>
      <c r="L497" s="6">
        <v>-5.7346110243335149</v>
      </c>
      <c r="M497" s="6">
        <v>6377.9254195068124</v>
      </c>
      <c r="N497" s="6">
        <v>36384.190514109941</v>
      </c>
      <c r="O497" s="6">
        <v>62.935156715581968</v>
      </c>
      <c r="P497">
        <v>76.301087526821419</v>
      </c>
      <c r="Q497" s="6">
        <v>495</v>
      </c>
    </row>
    <row r="498" spans="1:17" x14ac:dyDescent="0.25">
      <c r="A498" s="6">
        <v>126.01600000000001</v>
      </c>
      <c r="B498" s="6">
        <v>-5.56</v>
      </c>
      <c r="C498" s="6">
        <v>3906.25</v>
      </c>
      <c r="D498" s="6">
        <v>3</v>
      </c>
      <c r="E498" s="6">
        <v>0.65</v>
      </c>
      <c r="F498" s="6">
        <v>19.899999999999999</v>
      </c>
      <c r="G498" s="6">
        <v>54.048620189015942</v>
      </c>
      <c r="H498" s="6">
        <v>19.819350701930937</v>
      </c>
      <c r="I498" s="6">
        <v>16.016000000000005</v>
      </c>
      <c r="J498" s="6">
        <v>6348.3321358372841</v>
      </c>
      <c r="K498" s="6">
        <v>-613.8480238852984</v>
      </c>
      <c r="L498" s="6">
        <v>-5.5230094239541474</v>
      </c>
      <c r="M498" s="6">
        <v>6377.9409140671933</v>
      </c>
      <c r="N498" s="6">
        <v>36109.949392123679</v>
      </c>
      <c r="O498" s="6">
        <v>70.121841616348036</v>
      </c>
      <c r="P498">
        <v>71.348758348110749</v>
      </c>
      <c r="Q498" s="6">
        <v>496</v>
      </c>
    </row>
    <row r="499" spans="1:17" x14ac:dyDescent="0.25">
      <c r="A499" s="6">
        <v>137.89099999999999</v>
      </c>
      <c r="B499" s="6">
        <v>-5.0999999999999996</v>
      </c>
      <c r="C499" s="6">
        <v>3750</v>
      </c>
      <c r="D499" s="6">
        <v>0.75</v>
      </c>
      <c r="E499" s="6">
        <v>0.65</v>
      </c>
      <c r="F499" s="6">
        <v>19.899999999999999</v>
      </c>
      <c r="G499" s="6">
        <v>42.007420362456692</v>
      </c>
      <c r="H499" s="6">
        <v>15.054103383518319</v>
      </c>
      <c r="I499" s="6">
        <v>27.890999999999991</v>
      </c>
      <c r="J499" s="6">
        <v>6353.0574058157208</v>
      </c>
      <c r="K499" s="6">
        <v>-563.1995113675697</v>
      </c>
      <c r="L499" s="6">
        <v>-5.0660362488236164</v>
      </c>
      <c r="M499" s="6">
        <v>6377.9724122321695</v>
      </c>
      <c r="N499" s="6">
        <v>36674.01175992802</v>
      </c>
      <c r="O499" s="6">
        <v>56.951235206579341</v>
      </c>
      <c r="P499">
        <v>80.465821523805459</v>
      </c>
      <c r="Q499" s="6">
        <v>497</v>
      </c>
    </row>
    <row r="500" spans="1:17" x14ac:dyDescent="0.25">
      <c r="A500" s="6">
        <v>136.86099999999999</v>
      </c>
      <c r="B500" s="6">
        <v>-4.8899999999999997</v>
      </c>
      <c r="C500" s="6">
        <v>3906.25</v>
      </c>
      <c r="D500" s="6">
        <v>0.75</v>
      </c>
      <c r="E500" s="6">
        <v>0.65</v>
      </c>
      <c r="F500" s="6">
        <v>19.899999999999999</v>
      </c>
      <c r="G500" s="6">
        <v>42.007420362456692</v>
      </c>
      <c r="H500" s="6">
        <v>22.264261663584197</v>
      </c>
      <c r="I500" s="6">
        <v>26.86099999999999</v>
      </c>
      <c r="J500" s="6">
        <v>6355.0793491371905</v>
      </c>
      <c r="K500" s="6">
        <v>-540.06534210784696</v>
      </c>
      <c r="L500" s="6">
        <v>-4.8574209893910139</v>
      </c>
      <c r="M500" s="6">
        <v>6377.9858974111912</v>
      </c>
      <c r="N500" s="6">
        <v>36611.510017521927</v>
      </c>
      <c r="O500" s="6">
        <v>58.151707245152117</v>
      </c>
      <c r="P500">
        <v>80.446256803245944</v>
      </c>
      <c r="Q500" s="6">
        <v>498</v>
      </c>
    </row>
    <row r="501" spans="1:17" x14ac:dyDescent="0.25">
      <c r="A501" s="6">
        <v>138</v>
      </c>
      <c r="B501" s="6">
        <v>-5.0999999999999996</v>
      </c>
      <c r="C501" s="6">
        <v>3750</v>
      </c>
      <c r="D501" s="6">
        <v>0.75</v>
      </c>
      <c r="E501" s="6">
        <v>0.65</v>
      </c>
      <c r="F501" s="6">
        <v>19.899999999999999</v>
      </c>
      <c r="G501" s="6">
        <v>42.007420362456692</v>
      </c>
      <c r="H501" s="6">
        <v>17.847658320116977</v>
      </c>
      <c r="I501" s="6">
        <v>28</v>
      </c>
      <c r="J501" s="6">
        <v>6353.0574058157208</v>
      </c>
      <c r="K501" s="6">
        <v>-563.1995113675697</v>
      </c>
      <c r="L501" s="6">
        <v>-5.0660362488236164</v>
      </c>
      <c r="M501" s="6">
        <v>6377.9724122321695</v>
      </c>
      <c r="N501" s="6">
        <v>36680.52300917136</v>
      </c>
      <c r="O501" s="6">
        <v>56.828562197440299</v>
      </c>
      <c r="P501">
        <v>80.508736815153952</v>
      </c>
      <c r="Q501" s="6">
        <v>499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01"/>
  <sheetViews>
    <sheetView workbookViewId="0">
      <selection activeCell="F6" sqref="F6"/>
    </sheetView>
  </sheetViews>
  <sheetFormatPr defaultRowHeight="15" x14ac:dyDescent="0.25"/>
  <cols>
    <col min="4" max="4" width="18.42578125" bestFit="1" customWidth="1"/>
    <col min="6" max="6" width="10.28515625" bestFit="1" customWidth="1"/>
    <col min="9" max="9" width="21.5703125" bestFit="1" customWidth="1"/>
    <col min="10" max="10" width="21.85546875" bestFit="1" customWidth="1"/>
    <col min="13" max="13" width="21.85546875" bestFit="1" customWidth="1"/>
    <col min="14" max="14" width="12" bestFit="1" customWidth="1"/>
    <col min="15" max="15" width="15.5703125" bestFit="1" customWidth="1"/>
    <col min="16" max="16" width="19.140625" bestFit="1" customWidth="1"/>
  </cols>
  <sheetData>
    <row r="1" spans="1:16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43</v>
      </c>
      <c r="I1" t="s">
        <v>32</v>
      </c>
      <c r="J1" t="s">
        <v>36</v>
      </c>
      <c r="K1" t="s">
        <v>37</v>
      </c>
      <c r="L1" t="s">
        <v>39</v>
      </c>
      <c r="M1" t="s">
        <v>33</v>
      </c>
      <c r="N1" t="s">
        <v>41</v>
      </c>
      <c r="O1" t="s">
        <v>40</v>
      </c>
      <c r="P1" t="s">
        <v>42</v>
      </c>
    </row>
    <row r="2" spans="1:16" x14ac:dyDescent="0.25">
      <c r="A2">
        <v>143.245</v>
      </c>
      <c r="B2">
        <v>-44.972999999999999</v>
      </c>
      <c r="C2">
        <v>3750</v>
      </c>
      <c r="D2">
        <f t="shared" ref="D2:D65" ca="1" si="0">CHOOSE(RANDBETWEEN(1,3),0.75,1.2,3)</f>
        <v>3</v>
      </c>
      <c r="E2" s="1">
        <v>0.65</v>
      </c>
      <c r="F2">
        <v>19.899999999999999</v>
      </c>
      <c r="G2">
        <f t="shared" ref="G2" ca="1" si="1">20.4+20*LOG(F2)+20*LOG(D2)+10*LOG(E2)</f>
        <v>54.048620189015942</v>
      </c>
      <c r="H2">
        <f ca="1">RAND()*(24-14)+14</f>
        <v>14.488297525529525</v>
      </c>
      <c r="I2">
        <f>User_Model_Calcs!A2-Sat_Data!$B$5</f>
        <v>33.245000000000005</v>
      </c>
      <c r="J2">
        <f>(Earth_Data!$B$1/SQRT(1-Earth_Data!$B$2^2*SIN(RADIANS(User_Model_Calcs!B2))^2))*COS(RADIANS(User_Model_Calcs!B2))</f>
        <v>4519.7143645715378</v>
      </c>
      <c r="K2">
        <f>((Earth_Data!$B$1*(1-Earth_Data!$B$2^2))/SQRT(1-Earth_Data!$B$2^2*SIN(RADIANS(User_Model_Calcs!B2))^2))*SIN(RADIANS(User_Model_Calcs!B2))</f>
        <v>-4485.2278597588111</v>
      </c>
      <c r="L2">
        <f t="shared" ref="L2" si="2">DEGREES(ATAN((K2/J2)))</f>
        <v>-44.780573659822913</v>
      </c>
      <c r="M2">
        <f t="shared" ref="M2" si="3">SQRT(J2^2+K2^2)</f>
        <v>6367.5024060671467</v>
      </c>
      <c r="N2">
        <f>SQRT(User_Model_Calcs!M2^2+Sat_Data!$B$3^2-2*User_Model_Calcs!M2*Sat_Data!$B$3*COS(RADIANS(L2))*COS(RADIANS(I2)))</f>
        <v>38724.664836573051</v>
      </c>
      <c r="O2">
        <f>DEGREES(ACOS(((Earth_Data!$B$1+Sat_Data!$B$2)/User_Model_Calcs!N2)*SQRT(1-COS(RADIANS(User_Model_Calcs!I2))^2*COS(RADIANS(User_Model_Calcs!B2))^2)))</f>
        <v>28.622455266612871</v>
      </c>
      <c r="P2">
        <f>DEGREES(ASIN(SIN(RADIANS(ABS(I2)))/(SIN(ACOS(COS(RADIANS(I2))*COS(RADIANS(B2)))))))</f>
        <v>42.84468145129604</v>
      </c>
    </row>
    <row r="3" spans="1:16" x14ac:dyDescent="0.25">
      <c r="A3">
        <v>137.61500000000001</v>
      </c>
      <c r="B3">
        <v>-44.709000000000003</v>
      </c>
      <c r="C3">
        <v>3750</v>
      </c>
      <c r="D3">
        <f t="shared" ca="1" si="0"/>
        <v>0.75</v>
      </c>
      <c r="E3" s="1">
        <v>0.65</v>
      </c>
      <c r="F3">
        <v>19.899999999999999</v>
      </c>
      <c r="G3">
        <f t="shared" ref="G3:G66" ca="1" si="4">20.4+20*LOG(F3)+20*LOG(D3)+10*LOG(E3)</f>
        <v>42.007420362456692</v>
      </c>
      <c r="H3">
        <f t="shared" ref="H3:H66" ca="1" si="5">RAND()*(24-14)+14</f>
        <v>14.592566717113556</v>
      </c>
      <c r="I3">
        <f>User_Model_Calcs!A3-Sat_Data!$B$5</f>
        <v>27.615000000000009</v>
      </c>
      <c r="J3">
        <f>(Earth_Data!$B$1/SQRT(1-Earth_Data!$B$2^2*SIN(RADIANS(User_Model_Calcs!B3))^2))*COS(RADIANS(User_Model_Calcs!B3))</f>
        <v>4540.4017835474833</v>
      </c>
      <c r="K3">
        <f>((Earth_Data!$B$1*(1-Earth_Data!$B$2^2))/SQRT(1-Earth_Data!$B$2^2*SIN(RADIANS(User_Model_Calcs!B3))^2))*SIN(RADIANS(User_Model_Calcs!B3))</f>
        <v>-4464.4253034956291</v>
      </c>
      <c r="L3">
        <f t="shared" ref="L3:L66" si="6">DEGREES(ATAN((K3/J3)))</f>
        <v>-44.516589456469802</v>
      </c>
      <c r="M3">
        <f t="shared" ref="M3:M66" si="7">SQRT(J3^2+K3^2)</f>
        <v>6367.6009333604761</v>
      </c>
      <c r="N3">
        <f>SQRT(User_Model_Calcs!M3^2+Sat_Data!$B$3^2-2*User_Model_Calcs!M3*Sat_Data!$B$3*COS(RADIANS(L3))*COS(RADIANS(I3)))</f>
        <v>38458.992217618812</v>
      </c>
      <c r="O3">
        <f>DEGREES(ACOS(((Earth_Data!$B$1+Sat_Data!$B$2)/User_Model_Calcs!N3)*SQRT(1-COS(RADIANS(User_Model_Calcs!I3))^2*COS(RADIANS(User_Model_Calcs!B3))^2)))</f>
        <v>31.608027486724051</v>
      </c>
      <c r="P3">
        <f t="shared" ref="P3:P66" si="8">DEGREES(ASIN(SIN(RADIANS(ABS(I3)))/(SIN(ACOS(COS(RADIANS(I3))*COS(RADIANS(B3)))))))</f>
        <v>36.634148443979548</v>
      </c>
    </row>
    <row r="4" spans="1:16" x14ac:dyDescent="0.25">
      <c r="A4">
        <v>144.61500000000001</v>
      </c>
      <c r="B4">
        <v>-44.709000000000003</v>
      </c>
      <c r="C4">
        <v>12500</v>
      </c>
      <c r="D4">
        <f t="shared" ca="1" si="0"/>
        <v>3</v>
      </c>
      <c r="E4" s="1">
        <v>0.65</v>
      </c>
      <c r="F4">
        <v>19.899999999999999</v>
      </c>
      <c r="G4">
        <f t="shared" ca="1" si="4"/>
        <v>54.048620189015942</v>
      </c>
      <c r="H4">
        <f t="shared" ca="1" si="5"/>
        <v>19.942893833452466</v>
      </c>
      <c r="I4">
        <f>User_Model_Calcs!A4-Sat_Data!$B$5</f>
        <v>34.615000000000009</v>
      </c>
      <c r="J4">
        <f>(Earth_Data!$B$1/SQRT(1-Earth_Data!$B$2^2*SIN(RADIANS(User_Model_Calcs!B4))^2))*COS(RADIANS(User_Model_Calcs!B4))</f>
        <v>4540.4017835474833</v>
      </c>
      <c r="K4">
        <f>((Earth_Data!$B$1*(1-Earth_Data!$B$2^2))/SQRT(1-Earth_Data!$B$2^2*SIN(RADIANS(User_Model_Calcs!B4))^2))*SIN(RADIANS(User_Model_Calcs!B4))</f>
        <v>-4464.4253034956291</v>
      </c>
      <c r="L4">
        <f t="shared" si="6"/>
        <v>-44.516589456469802</v>
      </c>
      <c r="M4">
        <f t="shared" si="7"/>
        <v>6367.6009333604761</v>
      </c>
      <c r="N4">
        <f>SQRT(User_Model_Calcs!M4^2+Sat_Data!$B$3^2-2*User_Model_Calcs!M4*Sat_Data!$B$3*COS(RADIANS(L4))*COS(RADIANS(I4)))</f>
        <v>38771.793928367413</v>
      </c>
      <c r="O4">
        <f>DEGREES(ACOS(((Earth_Data!$B$1+Sat_Data!$B$2)/User_Model_Calcs!N4)*SQRT(1-COS(RADIANS(User_Model_Calcs!I4))^2*COS(RADIANS(User_Model_Calcs!B4))^2)))</f>
        <v>28.10540310029117</v>
      </c>
      <c r="P4">
        <f t="shared" si="8"/>
        <v>44.454658170029695</v>
      </c>
    </row>
    <row r="5" spans="1:16" x14ac:dyDescent="0.25">
      <c r="A5">
        <v>157.934</v>
      </c>
      <c r="B5">
        <v>-44.113</v>
      </c>
      <c r="C5">
        <v>37500</v>
      </c>
      <c r="D5">
        <f t="shared" ca="1" si="0"/>
        <v>0.75</v>
      </c>
      <c r="E5" s="1">
        <v>0.65</v>
      </c>
      <c r="F5">
        <v>19.899999999999999</v>
      </c>
      <c r="G5">
        <f t="shared" ca="1" si="4"/>
        <v>42.007420362456692</v>
      </c>
      <c r="H5">
        <f t="shared" ca="1" si="5"/>
        <v>23.484626897622437</v>
      </c>
      <c r="I5">
        <f>User_Model_Calcs!A5-Sat_Data!$B$5</f>
        <v>47.933999999999997</v>
      </c>
      <c r="J5">
        <f>(Earth_Data!$B$1/SQRT(1-Earth_Data!$B$2^2*SIN(RADIANS(User_Model_Calcs!B5))^2))*COS(RADIANS(User_Model_Calcs!B5))</f>
        <v>4586.7477626749996</v>
      </c>
      <c r="K5">
        <f>((Earth_Data!$B$1*(1-Earth_Data!$B$2^2))/SQRT(1-Earth_Data!$B$2^2*SIN(RADIANS(User_Model_Calcs!B5))^2))*SIN(RADIANS(User_Model_Calcs!B5))</f>
        <v>-4417.1165290955878</v>
      </c>
      <c r="L5">
        <f t="shared" si="6"/>
        <v>-43.920685187462681</v>
      </c>
      <c r="M5">
        <f t="shared" si="7"/>
        <v>6367.8232913620932</v>
      </c>
      <c r="N5">
        <f>SQRT(User_Model_Calcs!M5^2+Sat_Data!$B$3^2-2*User_Model_Calcs!M5*Sat_Data!$B$3*COS(RADIANS(L5))*COS(RADIANS(I5)))</f>
        <v>39486.937124859687</v>
      </c>
      <c r="O5">
        <f>DEGREES(ACOS(((Earth_Data!$B$1+Sat_Data!$B$2)/User_Model_Calcs!N5)*SQRT(1-COS(RADIANS(User_Model_Calcs!I5))^2*COS(RADIANS(User_Model_Calcs!B5))^2)))</f>
        <v>20.586068504986226</v>
      </c>
      <c r="P5">
        <f t="shared" si="8"/>
        <v>57.86284754206828</v>
      </c>
    </row>
    <row r="6" spans="1:16" x14ac:dyDescent="0.25">
      <c r="A6">
        <v>141.61500000000001</v>
      </c>
      <c r="B6">
        <v>-43.709000000000003</v>
      </c>
      <c r="C6">
        <v>3750</v>
      </c>
      <c r="D6">
        <f t="shared" ca="1" si="0"/>
        <v>0.75</v>
      </c>
      <c r="E6" s="1">
        <v>0.65</v>
      </c>
      <c r="F6">
        <v>19.899999999999999</v>
      </c>
      <c r="G6">
        <f t="shared" ca="1" si="4"/>
        <v>42.007420362456692</v>
      </c>
      <c r="H6">
        <f t="shared" ca="1" si="5"/>
        <v>17.061677490168172</v>
      </c>
      <c r="I6">
        <f>User_Model_Calcs!A6-Sat_Data!$B$5</f>
        <v>31.615000000000009</v>
      </c>
      <c r="J6">
        <f>(Earth_Data!$B$1/SQRT(1-Earth_Data!$B$2^2*SIN(RADIANS(User_Model_Calcs!B6))^2))*COS(RADIANS(User_Model_Calcs!B6))</f>
        <v>4617.8797898915618</v>
      </c>
      <c r="K6">
        <f>((Earth_Data!$B$1*(1-Earth_Data!$B$2^2))/SQRT(1-Earth_Data!$B$2^2*SIN(RADIANS(User_Model_Calcs!B6))^2))*SIN(RADIANS(User_Model_Calcs!B6))</f>
        <v>-4384.7779974587957</v>
      </c>
      <c r="L6">
        <f t="shared" si="6"/>
        <v>-43.516797400731861</v>
      </c>
      <c r="M6">
        <f t="shared" si="7"/>
        <v>6367.9739196142827</v>
      </c>
      <c r="N6">
        <f>SQRT(User_Model_Calcs!M6^2+Sat_Data!$B$3^2-2*User_Model_Calcs!M6*Sat_Data!$B$3*COS(RADIANS(L6))*COS(RADIANS(I6)))</f>
        <v>38558.287633599117</v>
      </c>
      <c r="O6">
        <f>DEGREES(ACOS(((Earth_Data!$B$1+Sat_Data!$B$2)/User_Model_Calcs!N6)*SQRT(1-COS(RADIANS(User_Model_Calcs!I6))^2*COS(RADIANS(User_Model_Calcs!B6))^2)))</f>
        <v>30.483693087200706</v>
      </c>
      <c r="P6">
        <f t="shared" si="8"/>
        <v>41.695844136300693</v>
      </c>
    </row>
    <row r="7" spans="1:16" x14ac:dyDescent="0.25">
      <c r="A7">
        <v>139.38900000000001</v>
      </c>
      <c r="B7">
        <v>-42.287999999999997</v>
      </c>
      <c r="C7">
        <v>12500</v>
      </c>
      <c r="D7">
        <f t="shared" ca="1" si="0"/>
        <v>0.75</v>
      </c>
      <c r="E7" s="1">
        <v>0.65</v>
      </c>
      <c r="F7">
        <v>19.899999999999999</v>
      </c>
      <c r="G7">
        <f t="shared" ca="1" si="4"/>
        <v>42.007420362456692</v>
      </c>
      <c r="H7">
        <f t="shared" ca="1" si="5"/>
        <v>20.249372457765073</v>
      </c>
      <c r="I7">
        <f>User_Model_Calcs!A7-Sat_Data!$B$5</f>
        <v>29.38900000000001</v>
      </c>
      <c r="J7">
        <f>(Earth_Data!$B$1/SQRT(1-Earth_Data!$B$2^2*SIN(RADIANS(User_Model_Calcs!B7))^2))*COS(RADIANS(User_Model_Calcs!B7))</f>
        <v>4725.5362456668208</v>
      </c>
      <c r="K7">
        <f>((Earth_Data!$B$1*(1-Earth_Data!$B$2^2))/SQRT(1-Earth_Data!$B$2^2*SIN(RADIANS(User_Model_Calcs!B7))^2))*SIN(RADIANS(User_Model_Calcs!B7))</f>
        <v>-4269.3246423275095</v>
      </c>
      <c r="L7">
        <f t="shared" si="6"/>
        <v>-42.096495354319529</v>
      </c>
      <c r="M7">
        <f t="shared" si="7"/>
        <v>6368.5026270463131</v>
      </c>
      <c r="N7">
        <f>SQRT(User_Model_Calcs!M7^2+Sat_Data!$B$3^2-2*User_Model_Calcs!M7*Sat_Data!$B$3*COS(RADIANS(L7))*COS(RADIANS(I7)))</f>
        <v>38355.696562194986</v>
      </c>
      <c r="O7">
        <f>DEGREES(ACOS(((Earth_Data!$B$1+Sat_Data!$B$2)/User_Model_Calcs!N7)*SQRT(1-COS(RADIANS(User_Model_Calcs!I7))^2*COS(RADIANS(User_Model_Calcs!B7))^2)))</f>
        <v>32.811300060863474</v>
      </c>
      <c r="P7">
        <f t="shared" si="8"/>
        <v>39.931150829647365</v>
      </c>
    </row>
    <row r="8" spans="1:16" x14ac:dyDescent="0.25">
      <c r="A8">
        <v>151.12899999999999</v>
      </c>
      <c r="B8">
        <v>-42.198</v>
      </c>
      <c r="C8">
        <v>3750</v>
      </c>
      <c r="D8">
        <f t="shared" ca="1" si="0"/>
        <v>3</v>
      </c>
      <c r="E8" s="1">
        <v>0.65</v>
      </c>
      <c r="F8">
        <v>19.899999999999999</v>
      </c>
      <c r="G8">
        <f t="shared" ca="1" si="4"/>
        <v>54.048620189015942</v>
      </c>
      <c r="H8">
        <f t="shared" ca="1" si="5"/>
        <v>21.344548199455158</v>
      </c>
      <c r="I8">
        <f>User_Model_Calcs!A8-Sat_Data!$B$5</f>
        <v>41.128999999999991</v>
      </c>
      <c r="J8">
        <f>(Earth_Data!$B$1/SQRT(1-Earth_Data!$B$2^2*SIN(RADIANS(User_Model_Calcs!B8))^2))*COS(RADIANS(User_Model_Calcs!B8))</f>
        <v>4732.25700842279</v>
      </c>
      <c r="K8">
        <f>((Earth_Data!$B$1*(1-Earth_Data!$B$2^2))/SQRT(1-Earth_Data!$B$2^2*SIN(RADIANS(User_Model_Calcs!B8))^2))*SIN(RADIANS(User_Model_Calcs!B8))</f>
        <v>-4261.9238430707373</v>
      </c>
      <c r="L8">
        <f t="shared" si="6"/>
        <v>-42.006555433779319</v>
      </c>
      <c r="M8">
        <f t="shared" si="7"/>
        <v>6368.5360356915198</v>
      </c>
      <c r="N8">
        <f>SQRT(User_Model_Calcs!M8^2+Sat_Data!$B$3^2-2*User_Model_Calcs!M8*Sat_Data!$B$3*COS(RADIANS(L8))*COS(RADIANS(I8)))</f>
        <v>38958.778626591549</v>
      </c>
      <c r="O8">
        <f>DEGREES(ACOS(((Earth_Data!$B$1+Sat_Data!$B$2)/User_Model_Calcs!N8)*SQRT(1-COS(RADIANS(User_Model_Calcs!I8))^2*COS(RADIANS(User_Model_Calcs!B8))^2)))</f>
        <v>26.089748181321667</v>
      </c>
      <c r="P8">
        <f t="shared" si="8"/>
        <v>52.432808563767026</v>
      </c>
    </row>
    <row r="9" spans="1:16" x14ac:dyDescent="0.25">
      <c r="A9">
        <v>155.42099999999999</v>
      </c>
      <c r="B9">
        <v>-42.151000000000003</v>
      </c>
      <c r="C9">
        <v>3750</v>
      </c>
      <c r="D9">
        <f t="shared" ca="1" si="0"/>
        <v>1.2</v>
      </c>
      <c r="E9" s="1">
        <v>0.65</v>
      </c>
      <c r="F9">
        <v>19.899999999999999</v>
      </c>
      <c r="G9">
        <f t="shared" ca="1" si="4"/>
        <v>46.089820015575185</v>
      </c>
      <c r="H9">
        <f t="shared" ca="1" si="5"/>
        <v>14.472981233903308</v>
      </c>
      <c r="I9">
        <f>User_Model_Calcs!A9-Sat_Data!$B$5</f>
        <v>45.420999999999992</v>
      </c>
      <c r="J9">
        <f>(Earth_Data!$B$1/SQRT(1-Earth_Data!$B$2^2*SIN(RADIANS(User_Model_Calcs!B9))^2))*COS(RADIANS(User_Model_Calcs!B9))</f>
        <v>4735.7620751876602</v>
      </c>
      <c r="K9">
        <f>((Earth_Data!$B$1*(1-Earth_Data!$B$2^2))/SQRT(1-Earth_Data!$B$2^2*SIN(RADIANS(User_Model_Calcs!B9))^2))*SIN(RADIANS(User_Model_Calcs!B9))</f>
        <v>-4258.0548340134656</v>
      </c>
      <c r="L9">
        <f t="shared" si="6"/>
        <v>-41.959587558899671</v>
      </c>
      <c r="M9">
        <f t="shared" si="7"/>
        <v>6368.5534780082653</v>
      </c>
      <c r="N9">
        <f>SQRT(User_Model_Calcs!M9^2+Sat_Data!$B$3^2-2*User_Model_Calcs!M9*Sat_Data!$B$3*COS(RADIANS(L9))*COS(RADIANS(I9)))</f>
        <v>39218.191004838525</v>
      </c>
      <c r="O9">
        <f>DEGREES(ACOS(((Earth_Data!$B$1+Sat_Data!$B$2)/User_Model_Calcs!N9)*SQRT(1-COS(RADIANS(User_Model_Calcs!I9))^2*COS(RADIANS(User_Model_Calcs!B9))^2)))</f>
        <v>23.351902199373324</v>
      </c>
      <c r="P9">
        <f t="shared" si="8"/>
        <v>56.523475891222759</v>
      </c>
    </row>
    <row r="10" spans="1:16" x14ac:dyDescent="0.25">
      <c r="A10">
        <v>148.99138811036923</v>
      </c>
      <c r="B10">
        <v>-41.179543866494946</v>
      </c>
      <c r="C10">
        <v>25000</v>
      </c>
      <c r="D10">
        <f t="shared" ca="1" si="0"/>
        <v>1.2</v>
      </c>
      <c r="E10" s="1">
        <v>0.65</v>
      </c>
      <c r="F10">
        <v>19.899999999999999</v>
      </c>
      <c r="G10">
        <f t="shared" ca="1" si="4"/>
        <v>46.089820015575185</v>
      </c>
      <c r="H10">
        <f t="shared" ca="1" si="5"/>
        <v>21.185983086587115</v>
      </c>
      <c r="I10">
        <f>User_Model_Calcs!A10-Sat_Data!$B$5</f>
        <v>38.991388110369229</v>
      </c>
      <c r="J10">
        <f>(Earth_Data!$B$1/SQRT(1-Earth_Data!$B$2^2*SIN(RADIANS(User_Model_Calcs!B10))^2))*COS(RADIANS(User_Model_Calcs!B10))</f>
        <v>4807.4884614628982</v>
      </c>
      <c r="K10">
        <f>((Earth_Data!$B$1*(1-Earth_Data!$B$2^2))/SQRT(1-Earth_Data!$B$2^2*SIN(RADIANS(User_Model_Calcs!B10))^2))*SIN(RADIANS(User_Model_Calcs!B10))</f>
        <v>-4177.4526338586056</v>
      </c>
      <c r="L10">
        <f t="shared" si="6"/>
        <v>-40.98891053626685</v>
      </c>
      <c r="M10">
        <f t="shared" si="7"/>
        <v>6368.9132365915539</v>
      </c>
      <c r="N10">
        <f>SQRT(User_Model_Calcs!M10^2+Sat_Data!$B$3^2-2*User_Model_Calcs!M10*Sat_Data!$B$3*COS(RADIANS(L10))*COS(RADIANS(I10)))</f>
        <v>38772.139735923498</v>
      </c>
      <c r="O10">
        <f>DEGREES(ACOS(((Earth_Data!$B$1+Sat_Data!$B$2)/User_Model_Calcs!N10)*SQRT(1-COS(RADIANS(User_Model_Calcs!I10))^2*COS(RADIANS(User_Model_Calcs!B10))^2)))</f>
        <v>28.116072953355513</v>
      </c>
      <c r="P10">
        <f t="shared" si="8"/>
        <v>50.877442550558897</v>
      </c>
    </row>
    <row r="11" spans="1:16" x14ac:dyDescent="0.25">
      <c r="A11">
        <v>149.828</v>
      </c>
      <c r="B11">
        <v>-41.790999999999997</v>
      </c>
      <c r="C11">
        <v>3750</v>
      </c>
      <c r="D11">
        <f t="shared" ca="1" si="0"/>
        <v>0.75</v>
      </c>
      <c r="E11" s="1">
        <v>0.65</v>
      </c>
      <c r="F11">
        <v>19.899999999999999</v>
      </c>
      <c r="G11">
        <f t="shared" ca="1" si="4"/>
        <v>42.007420362456692</v>
      </c>
      <c r="H11">
        <f t="shared" ca="1" si="5"/>
        <v>19.961905517441703</v>
      </c>
      <c r="I11">
        <f>User_Model_Calcs!A11-Sat_Data!$B$5</f>
        <v>39.828000000000003</v>
      </c>
      <c r="J11">
        <f>(Earth_Data!$B$1/SQRT(1-Earth_Data!$B$2^2*SIN(RADIANS(User_Model_Calcs!B11))^2))*COS(RADIANS(User_Model_Calcs!B11))</f>
        <v>4762.5029763266148</v>
      </c>
      <c r="K11">
        <f>((Earth_Data!$B$1*(1-Earth_Data!$B$2^2))/SQRT(1-Earth_Data!$B$2^2*SIN(RADIANS(User_Model_Calcs!B11))^2))*SIN(RADIANS(User_Model_Calcs!B11))</f>
        <v>-4228.3258101098372</v>
      </c>
      <c r="L11">
        <f t="shared" si="6"/>
        <v>-41.599850685277723</v>
      </c>
      <c r="M11">
        <f t="shared" si="7"/>
        <v>6368.6869726781888</v>
      </c>
      <c r="N11">
        <f>SQRT(User_Model_Calcs!M11^2+Sat_Data!$B$3^2-2*User_Model_Calcs!M11*Sat_Data!$B$3*COS(RADIANS(L11))*COS(RADIANS(I11)))</f>
        <v>38858.041218318082</v>
      </c>
      <c r="O11">
        <f>DEGREES(ACOS(((Earth_Data!$B$1+Sat_Data!$B$2)/User_Model_Calcs!N11)*SQRT(1-COS(RADIANS(User_Model_Calcs!I11))^2*COS(RADIANS(User_Model_Calcs!B11))^2)))</f>
        <v>27.177010053785583</v>
      </c>
      <c r="P11">
        <f t="shared" si="8"/>
        <v>51.372970062531202</v>
      </c>
    </row>
    <row r="12" spans="1:16" x14ac:dyDescent="0.25">
      <c r="A12">
        <v>139.61500000000001</v>
      </c>
      <c r="B12">
        <v>-41.709000000000003</v>
      </c>
      <c r="C12">
        <v>9375</v>
      </c>
      <c r="D12">
        <f t="shared" ca="1" si="0"/>
        <v>0.75</v>
      </c>
      <c r="E12" s="1">
        <v>0.65</v>
      </c>
      <c r="F12">
        <v>19.899999999999999</v>
      </c>
      <c r="G12">
        <f t="shared" ca="1" si="4"/>
        <v>42.007420362456692</v>
      </c>
      <c r="H12">
        <f t="shared" ca="1" si="5"/>
        <v>21.81751910429103</v>
      </c>
      <c r="I12">
        <f>User_Model_Calcs!A12-Sat_Data!$B$5</f>
        <v>29.615000000000009</v>
      </c>
      <c r="J12">
        <f>(Earth_Data!$B$1/SQRT(1-Earth_Data!$B$2^2*SIN(RADIANS(User_Model_Calcs!B12))^2))*COS(RADIANS(User_Model_Calcs!B12))</f>
        <v>4768.5675698443629</v>
      </c>
      <c r="K12">
        <f>((Earth_Data!$B$1*(1-Earth_Data!$B$2^2))/SQRT(1-Earth_Data!$B$2^2*SIN(RADIANS(User_Model_Calcs!B12))^2))*SIN(RADIANS(User_Model_Calcs!B12))</f>
        <v>-4221.5310071649183</v>
      </c>
      <c r="L12">
        <f t="shared" si="6"/>
        <v>-41.517914837202497</v>
      </c>
      <c r="M12">
        <f t="shared" si="7"/>
        <v>6368.7173522324119</v>
      </c>
      <c r="N12">
        <f>SQRT(User_Model_Calcs!M12^2+Sat_Data!$B$3^2-2*User_Model_Calcs!M12*Sat_Data!$B$3*COS(RADIANS(L12))*COS(RADIANS(I12)))</f>
        <v>38324.685756892985</v>
      </c>
      <c r="O12">
        <f>DEGREES(ACOS(((Earth_Data!$B$1+Sat_Data!$B$2)/User_Model_Calcs!N12)*SQRT(1-COS(RADIANS(User_Model_Calcs!I12))^2*COS(RADIANS(User_Model_Calcs!B12))^2)))</f>
        <v>33.175760658188409</v>
      </c>
      <c r="P12">
        <f t="shared" si="8"/>
        <v>40.508207007699383</v>
      </c>
    </row>
    <row r="13" spans="1:16" x14ac:dyDescent="0.25">
      <c r="A13">
        <v>145.61500000000001</v>
      </c>
      <c r="B13">
        <v>-41.709000000000003</v>
      </c>
      <c r="C13">
        <v>3750</v>
      </c>
      <c r="D13">
        <f t="shared" ca="1" si="0"/>
        <v>3</v>
      </c>
      <c r="E13" s="1">
        <v>0.65</v>
      </c>
      <c r="F13">
        <v>19.899999999999999</v>
      </c>
      <c r="G13">
        <f t="shared" ca="1" si="4"/>
        <v>54.048620189015942</v>
      </c>
      <c r="H13">
        <f t="shared" ca="1" si="5"/>
        <v>16.126249996158563</v>
      </c>
      <c r="I13">
        <f>User_Model_Calcs!A13-Sat_Data!$B$5</f>
        <v>35.615000000000009</v>
      </c>
      <c r="J13">
        <f>(Earth_Data!$B$1/SQRT(1-Earth_Data!$B$2^2*SIN(RADIANS(User_Model_Calcs!B13))^2))*COS(RADIANS(User_Model_Calcs!B13))</f>
        <v>4768.5675698443629</v>
      </c>
      <c r="K13">
        <f>((Earth_Data!$B$1*(1-Earth_Data!$B$2^2))/SQRT(1-Earth_Data!$B$2^2*SIN(RADIANS(User_Model_Calcs!B13))^2))*SIN(RADIANS(User_Model_Calcs!B13))</f>
        <v>-4221.5310071649183</v>
      </c>
      <c r="L13">
        <f t="shared" si="6"/>
        <v>-41.517914837202497</v>
      </c>
      <c r="M13">
        <f t="shared" si="7"/>
        <v>6368.7173522324119</v>
      </c>
      <c r="N13">
        <f>SQRT(User_Model_Calcs!M13^2+Sat_Data!$B$3^2-2*User_Model_Calcs!M13*Sat_Data!$B$3*COS(RADIANS(L13))*COS(RADIANS(I13)))</f>
        <v>38619.533032527113</v>
      </c>
      <c r="O13">
        <f>DEGREES(ACOS(((Earth_Data!$B$1+Sat_Data!$B$2)/User_Model_Calcs!N13)*SQRT(1-COS(RADIANS(User_Model_Calcs!I13))^2*COS(RADIANS(User_Model_Calcs!B13))^2)))</f>
        <v>29.804005492922123</v>
      </c>
      <c r="P13">
        <f t="shared" si="8"/>
        <v>47.113022230431561</v>
      </c>
    </row>
    <row r="14" spans="1:16" x14ac:dyDescent="0.25">
      <c r="A14">
        <v>148.55564149520305</v>
      </c>
      <c r="B14">
        <v>-41.22125914535593</v>
      </c>
      <c r="C14">
        <v>25000</v>
      </c>
      <c r="D14">
        <f t="shared" ca="1" si="0"/>
        <v>3</v>
      </c>
      <c r="E14" s="1">
        <v>0.65</v>
      </c>
      <c r="F14">
        <v>19.899999999999999</v>
      </c>
      <c r="G14">
        <f t="shared" ca="1" si="4"/>
        <v>54.048620189015942</v>
      </c>
      <c r="H14">
        <f t="shared" ca="1" si="5"/>
        <v>22.06560500059652</v>
      </c>
      <c r="I14">
        <f>User_Model_Calcs!A14-Sat_Data!$B$5</f>
        <v>38.555641495203048</v>
      </c>
      <c r="J14">
        <f>(Earth_Data!$B$1/SQRT(1-Earth_Data!$B$2^2*SIN(RADIANS(User_Model_Calcs!B14))^2))*COS(RADIANS(User_Model_Calcs!B14))</f>
        <v>4804.4368550572763</v>
      </c>
      <c r="K14">
        <f>((Earth_Data!$B$1*(1-Earth_Data!$B$2^2))/SQRT(1-Earth_Data!$B$2^2*SIN(RADIANS(User_Model_Calcs!B14))^2))*SIN(RADIANS(User_Model_Calcs!B14))</f>
        <v>-4180.9384064840642</v>
      </c>
      <c r="L14">
        <f t="shared" si="6"/>
        <v>-41.030587853696545</v>
      </c>
      <c r="M14">
        <f t="shared" si="7"/>
        <v>6368.8978208985391</v>
      </c>
      <c r="N14">
        <f>SQRT(User_Model_Calcs!M14^2+Sat_Data!$B$3^2-2*User_Model_Calcs!M14*Sat_Data!$B$3*COS(RADIANS(L14))*COS(RADIANS(I14)))</f>
        <v>38749.826153637361</v>
      </c>
      <c r="O14">
        <f>DEGREES(ACOS(((Earth_Data!$B$1+Sat_Data!$B$2)/User_Model_Calcs!N14)*SQRT(1-COS(RADIANS(User_Model_Calcs!I14))^2*COS(RADIANS(User_Model_Calcs!B14))^2)))</f>
        <v>28.360890870895282</v>
      </c>
      <c r="P14">
        <f t="shared" si="8"/>
        <v>50.4164755587286</v>
      </c>
    </row>
    <row r="15" spans="1:16" x14ac:dyDescent="0.25">
      <c r="A15">
        <v>147.61360148423105</v>
      </c>
      <c r="B15">
        <v>-42.347030133947932</v>
      </c>
      <c r="C15">
        <v>25000</v>
      </c>
      <c r="D15">
        <f t="shared" ca="1" si="0"/>
        <v>3</v>
      </c>
      <c r="E15" s="1">
        <v>0.65</v>
      </c>
      <c r="F15">
        <v>19.899999999999999</v>
      </c>
      <c r="G15">
        <f t="shared" ca="1" si="4"/>
        <v>54.048620189015942</v>
      </c>
      <c r="H15">
        <f t="shared" ca="1" si="5"/>
        <v>19.675053046285779</v>
      </c>
      <c r="I15">
        <f>User_Model_Calcs!A15-Sat_Data!$B$5</f>
        <v>37.613601484231054</v>
      </c>
      <c r="J15">
        <f>(Earth_Data!$B$1/SQRT(1-Earth_Data!$B$2^2*SIN(RADIANS(User_Model_Calcs!B15))^2))*COS(RADIANS(User_Model_Calcs!B15))</f>
        <v>4721.1217950240061</v>
      </c>
      <c r="K15">
        <f>((Earth_Data!$B$1*(1-Earth_Data!$B$2^2))/SQRT(1-Earth_Data!$B$2^2*SIN(RADIANS(User_Model_Calcs!B15))^2))*SIN(RADIANS(User_Model_Calcs!B15))</f>
        <v>-4274.1730818943215</v>
      </c>
      <c r="L15">
        <f t="shared" si="6"/>
        <v>-42.155487108068499</v>
      </c>
      <c r="M15">
        <f t="shared" si="7"/>
        <v>6368.4807087280014</v>
      </c>
      <c r="N15">
        <f>SQRT(User_Model_Calcs!M15^2+Sat_Data!$B$3^2-2*User_Model_Calcs!M15*Sat_Data!$B$3*COS(RADIANS(L15))*COS(RADIANS(I15)))</f>
        <v>38768.548294934444</v>
      </c>
      <c r="O15">
        <f>DEGREES(ACOS(((Earth_Data!$B$1+Sat_Data!$B$2)/User_Model_Calcs!N15)*SQRT(1-COS(RADIANS(User_Model_Calcs!I15))^2*COS(RADIANS(User_Model_Calcs!B15))^2)))</f>
        <v>28.15068548716237</v>
      </c>
      <c r="P15">
        <f t="shared" si="8"/>
        <v>48.837343726924601</v>
      </c>
    </row>
    <row r="16" spans="1:16" x14ac:dyDescent="0.25">
      <c r="A16">
        <v>149.09626904977418</v>
      </c>
      <c r="B16">
        <v>-42.145452680522212</v>
      </c>
      <c r="C16">
        <v>25000</v>
      </c>
      <c r="D16">
        <f t="shared" ca="1" si="0"/>
        <v>1.2</v>
      </c>
      <c r="E16" s="1">
        <v>0.65</v>
      </c>
      <c r="F16">
        <v>19.899999999999999</v>
      </c>
      <c r="G16">
        <f t="shared" ca="1" si="4"/>
        <v>46.089820015575185</v>
      </c>
      <c r="H16">
        <f t="shared" ca="1" si="5"/>
        <v>20.559753649832061</v>
      </c>
      <c r="I16">
        <f>User_Model_Calcs!A16-Sat_Data!$B$5</f>
        <v>39.096269049774179</v>
      </c>
      <c r="J16">
        <f>(Earth_Data!$B$1/SQRT(1-Earth_Data!$B$2^2*SIN(RADIANS(User_Model_Calcs!B16))^2))*COS(RADIANS(User_Model_Calcs!B16))</f>
        <v>4736.1755601313571</v>
      </c>
      <c r="K16">
        <f>((Earth_Data!$B$1*(1-Earth_Data!$B$2^2))/SQRT(1-Earth_Data!$B$2^2*SIN(RADIANS(User_Model_Calcs!B16))^2))*SIN(RADIANS(User_Model_Calcs!B16))</f>
        <v>-4257.5979947556716</v>
      </c>
      <c r="L16">
        <f t="shared" si="6"/>
        <v>-41.954044065047739</v>
      </c>
      <c r="M16">
        <f t="shared" si="7"/>
        <v>6368.5555364880893</v>
      </c>
      <c r="N16">
        <f>SQRT(User_Model_Calcs!M16^2+Sat_Data!$B$3^2-2*User_Model_Calcs!M16*Sat_Data!$B$3*COS(RADIANS(L16))*COS(RADIANS(I16)))</f>
        <v>38838.239908394375</v>
      </c>
      <c r="O16">
        <f>DEGREES(ACOS(((Earth_Data!$B$1+Sat_Data!$B$2)/User_Model_Calcs!N16)*SQRT(1-COS(RADIANS(User_Model_Calcs!I16))^2*COS(RADIANS(User_Model_Calcs!B16))^2)))</f>
        <v>27.390571938991233</v>
      </c>
      <c r="P16">
        <f t="shared" si="8"/>
        <v>50.450321995767261</v>
      </c>
    </row>
    <row r="17" spans="1:16" x14ac:dyDescent="0.25">
      <c r="A17">
        <v>139.07400000000001</v>
      </c>
      <c r="B17">
        <v>-41.405999999999999</v>
      </c>
      <c r="C17">
        <v>9375</v>
      </c>
      <c r="D17">
        <f t="shared" ca="1" si="0"/>
        <v>0.75</v>
      </c>
      <c r="E17" s="1">
        <v>0.65</v>
      </c>
      <c r="F17">
        <v>19.899999999999999</v>
      </c>
      <c r="G17">
        <f t="shared" ca="1" si="4"/>
        <v>42.007420362456692</v>
      </c>
      <c r="H17">
        <f t="shared" ca="1" si="5"/>
        <v>18.388060848253659</v>
      </c>
      <c r="I17">
        <f>User_Model_Calcs!A17-Sat_Data!$B$5</f>
        <v>29.074000000000012</v>
      </c>
      <c r="J17">
        <f>(Earth_Data!$B$1/SQRT(1-Earth_Data!$B$2^2*SIN(RADIANS(User_Model_Calcs!B17))^2))*COS(RADIANS(User_Model_Calcs!B17))</f>
        <v>4790.8917268199157</v>
      </c>
      <c r="K17">
        <f>((Earth_Data!$B$1*(1-Earth_Data!$B$2^2))/SQRT(1-Earth_Data!$B$2^2*SIN(RADIANS(User_Model_Calcs!B17))^2))*SIN(RADIANS(User_Model_Calcs!B17))</f>
        <v>-4196.3491071944627</v>
      </c>
      <c r="L17">
        <f t="shared" si="6"/>
        <v>-41.215165446198569</v>
      </c>
      <c r="M17">
        <f t="shared" si="7"/>
        <v>6368.829513149436</v>
      </c>
      <c r="N17">
        <f>SQRT(User_Model_Calcs!M17^2+Sat_Data!$B$3^2-2*User_Model_Calcs!M17*Sat_Data!$B$3*COS(RADIANS(L17))*COS(RADIANS(I17)))</f>
        <v>38278.935409465317</v>
      </c>
      <c r="O17">
        <f>DEGREES(ACOS(((Earth_Data!$B$1+Sat_Data!$B$2)/User_Model_Calcs!N17)*SQRT(1-COS(RADIANS(User_Model_Calcs!I17))^2*COS(RADIANS(User_Model_Calcs!B17))^2)))</f>
        <v>33.714304879638817</v>
      </c>
      <c r="P17">
        <f t="shared" si="8"/>
        <v>40.052127797525664</v>
      </c>
    </row>
    <row r="18" spans="1:16" x14ac:dyDescent="0.25">
      <c r="A18">
        <v>157.51900000000001</v>
      </c>
      <c r="B18">
        <v>-41.398000000000003</v>
      </c>
      <c r="C18">
        <v>37500</v>
      </c>
      <c r="D18">
        <f t="shared" ca="1" si="0"/>
        <v>3</v>
      </c>
      <c r="E18" s="1">
        <v>0.65</v>
      </c>
      <c r="F18">
        <v>19.899999999999999</v>
      </c>
      <c r="G18">
        <f t="shared" ca="1" si="4"/>
        <v>54.048620189015942</v>
      </c>
      <c r="H18">
        <f t="shared" ca="1" si="5"/>
        <v>21.5041448936921</v>
      </c>
      <c r="I18">
        <f>User_Model_Calcs!A18-Sat_Data!$B$5</f>
        <v>47.519000000000005</v>
      </c>
      <c r="J18">
        <f>(Earth_Data!$B$1/SQRT(1-Earth_Data!$B$2^2*SIN(RADIANS(User_Model_Calcs!B18))^2))*COS(RADIANS(User_Model_Calcs!B18))</f>
        <v>4791.4793216192074</v>
      </c>
      <c r="K18">
        <f>((Earth_Data!$B$1*(1-Earth_Data!$B$2^2))/SQRT(1-Earth_Data!$B$2^2*SIN(RADIANS(User_Model_Calcs!B18))^2))*SIN(RADIANS(User_Model_Calcs!B18))</f>
        <v>-4195.6826586212337</v>
      </c>
      <c r="L18">
        <f t="shared" si="6"/>
        <v>-41.207172351962917</v>
      </c>
      <c r="M18">
        <f t="shared" si="7"/>
        <v>6368.8324723892219</v>
      </c>
      <c r="N18">
        <f>SQRT(User_Model_Calcs!M18^2+Sat_Data!$B$3^2-2*User_Model_Calcs!M18*Sat_Data!$B$3*COS(RADIANS(L18))*COS(RADIANS(I18)))</f>
        <v>39312.827904350917</v>
      </c>
      <c r="O18">
        <f>DEGREES(ACOS(((Earth_Data!$B$1+Sat_Data!$B$2)/User_Model_Calcs!N18)*SQRT(1-COS(RADIANS(User_Model_Calcs!I18))^2*COS(RADIANS(User_Model_Calcs!B18))^2)))</f>
        <v>22.374692103555386</v>
      </c>
      <c r="P18">
        <f t="shared" si="8"/>
        <v>58.80285657034068</v>
      </c>
    </row>
    <row r="19" spans="1:16" x14ac:dyDescent="0.25">
      <c r="A19">
        <v>122.70099999999999</v>
      </c>
      <c r="B19">
        <v>-41.237000000000002</v>
      </c>
      <c r="C19">
        <v>25000</v>
      </c>
      <c r="D19">
        <f t="shared" ca="1" si="0"/>
        <v>1.2</v>
      </c>
      <c r="E19" s="1">
        <v>0.65</v>
      </c>
      <c r="F19">
        <v>19.899999999999999</v>
      </c>
      <c r="G19">
        <f t="shared" ca="1" si="4"/>
        <v>46.089820015575185</v>
      </c>
      <c r="H19">
        <f t="shared" ca="1" si="5"/>
        <v>17.985194015168627</v>
      </c>
      <c r="I19">
        <f>User_Model_Calcs!A19-Sat_Data!$B$5</f>
        <v>12.700999999999993</v>
      </c>
      <c r="J19">
        <f>(Earth_Data!$B$1/SQRT(1-Earth_Data!$B$2^2*SIN(RADIANS(User_Model_Calcs!B19))^2))*COS(RADIANS(User_Model_Calcs!B19))</f>
        <v>4803.2846959226654</v>
      </c>
      <c r="K19">
        <f>((Earth_Data!$B$1*(1-Earth_Data!$B$2^2))/SQRT(1-Earth_Data!$B$2^2*SIN(RADIANS(User_Model_Calcs!B19))^2))*SIN(RADIANS(User_Model_Calcs!B19))</f>
        <v>-4182.2531579550696</v>
      </c>
      <c r="L19">
        <f t="shared" si="6"/>
        <v>-41.046314488876327</v>
      </c>
      <c r="M19">
        <f t="shared" si="7"/>
        <v>6368.8920031124753</v>
      </c>
      <c r="N19">
        <f>SQRT(User_Model_Calcs!M19^2+Sat_Data!$B$3^2-2*User_Model_Calcs!M19*Sat_Data!$B$3*COS(RADIANS(L19))*COS(RADIANS(I19)))</f>
        <v>37725.801578282764</v>
      </c>
      <c r="O19">
        <f>DEGREES(ACOS(((Earth_Data!$B$1+Sat_Data!$B$2)/User_Model_Calcs!N19)*SQRT(1-COS(RADIANS(User_Model_Calcs!I19))^2*COS(RADIANS(User_Model_Calcs!B19))^2)))</f>
        <v>40.575806876516324</v>
      </c>
      <c r="P19">
        <f t="shared" si="8"/>
        <v>18.876030445839305</v>
      </c>
    </row>
    <row r="20" spans="1:16" x14ac:dyDescent="0.25">
      <c r="A20">
        <v>148.72670789982303</v>
      </c>
      <c r="B20">
        <v>-40.583078852327006</v>
      </c>
      <c r="C20">
        <v>25000</v>
      </c>
      <c r="D20">
        <f t="shared" ca="1" si="0"/>
        <v>0.75</v>
      </c>
      <c r="E20" s="1">
        <v>0.65</v>
      </c>
      <c r="F20">
        <v>19.899999999999999</v>
      </c>
      <c r="G20">
        <f t="shared" ca="1" si="4"/>
        <v>42.007420362456692</v>
      </c>
      <c r="H20">
        <f t="shared" ca="1" si="5"/>
        <v>18.910585432873006</v>
      </c>
      <c r="I20">
        <f>User_Model_Calcs!A20-Sat_Data!$B$5</f>
        <v>38.726707899823026</v>
      </c>
      <c r="J20">
        <f>(Earth_Data!$B$1/SQRT(1-Earth_Data!$B$2^2*SIN(RADIANS(User_Model_Calcs!B20))^2))*COS(RADIANS(User_Model_Calcs!B20))</f>
        <v>4850.8409419169593</v>
      </c>
      <c r="K20">
        <f>((Earth_Data!$B$1*(1-Earth_Data!$B$2^2))/SQRT(1-Earth_Data!$B$2^2*SIN(RADIANS(User_Model_Calcs!B20))^2))*SIN(RADIANS(User_Model_Calcs!B20))</f>
        <v>-4127.372172184394</v>
      </c>
      <c r="L20">
        <f t="shared" si="6"/>
        <v>-40.393032417942216</v>
      </c>
      <c r="M20">
        <f t="shared" si="7"/>
        <v>6369.1332920186196</v>
      </c>
      <c r="N20">
        <f>SQRT(User_Model_Calcs!M20^2+Sat_Data!$B$3^2-2*User_Model_Calcs!M20*Sat_Data!$B$3*COS(RADIANS(L20))*COS(RADIANS(I20)))</f>
        <v>38720.208632729642</v>
      </c>
      <c r="O20">
        <f>DEGREES(ACOS(((Earth_Data!$B$1+Sat_Data!$B$2)/User_Model_Calcs!N20)*SQRT(1-COS(RADIANS(User_Model_Calcs!I20))^2*COS(RADIANS(User_Model_Calcs!B20))^2)))</f>
        <v>28.689808970253956</v>
      </c>
      <c r="P20">
        <f t="shared" si="8"/>
        <v>50.949521525652081</v>
      </c>
    </row>
    <row r="21" spans="1:16" x14ac:dyDescent="0.25">
      <c r="A21">
        <v>157.339</v>
      </c>
      <c r="B21">
        <v>-41.018000000000001</v>
      </c>
      <c r="C21">
        <v>25000</v>
      </c>
      <c r="D21">
        <f t="shared" ca="1" si="0"/>
        <v>3</v>
      </c>
      <c r="E21" s="1">
        <v>0.65</v>
      </c>
      <c r="F21">
        <v>19.899999999999999</v>
      </c>
      <c r="G21">
        <f t="shared" ca="1" si="4"/>
        <v>54.048620189015942</v>
      </c>
      <c r="H21">
        <f t="shared" ca="1" si="5"/>
        <v>16.467363729753778</v>
      </c>
      <c r="I21">
        <f>User_Model_Calcs!A21-Sat_Data!$B$5</f>
        <v>47.338999999999999</v>
      </c>
      <c r="J21">
        <f>(Earth_Data!$B$1/SQRT(1-Earth_Data!$B$2^2*SIN(RADIANS(User_Model_Calcs!B21))^2))*COS(RADIANS(User_Model_Calcs!B21))</f>
        <v>4819.2817386417792</v>
      </c>
      <c r="K21">
        <f>((Earth_Data!$B$1*(1-Earth_Data!$B$2^2))/SQRT(1-Earth_Data!$B$2^2*SIN(RADIANS(User_Model_Calcs!B21))^2))*SIN(RADIANS(User_Model_Calcs!B21))</f>
        <v>-4163.9331616448499</v>
      </c>
      <c r="L21">
        <f t="shared" si="6"/>
        <v>-40.827517484228061</v>
      </c>
      <c r="M21">
        <f t="shared" si="7"/>
        <v>6368.9729039344957</v>
      </c>
      <c r="N21">
        <f>SQRT(User_Model_Calcs!M21^2+Sat_Data!$B$3^2-2*User_Model_Calcs!M21*Sat_Data!$B$3*COS(RADIANS(L21))*COS(RADIANS(I21)))</f>
        <v>39280.740961652366</v>
      </c>
      <c r="O21">
        <f>DEGREES(ACOS(((Earth_Data!$B$1+Sat_Data!$B$2)/User_Model_Calcs!N21)*SQRT(1-COS(RADIANS(User_Model_Calcs!I21))^2*COS(RADIANS(User_Model_Calcs!B21))^2)))</f>
        <v>22.707281760512885</v>
      </c>
      <c r="P21">
        <f t="shared" si="8"/>
        <v>58.835038273927829</v>
      </c>
    </row>
    <row r="22" spans="1:16" x14ac:dyDescent="0.25">
      <c r="A22">
        <v>140.4</v>
      </c>
      <c r="B22">
        <v>-40.999000000000002</v>
      </c>
      <c r="C22">
        <v>12500</v>
      </c>
      <c r="D22">
        <f t="shared" ca="1" si="0"/>
        <v>1.2</v>
      </c>
      <c r="E22" s="1">
        <v>0.65</v>
      </c>
      <c r="F22">
        <v>19.899999999999999</v>
      </c>
      <c r="G22">
        <f t="shared" ca="1" si="4"/>
        <v>46.089820015575185</v>
      </c>
      <c r="H22">
        <f t="shared" ca="1" si="5"/>
        <v>23.547917756860986</v>
      </c>
      <c r="I22">
        <f>User_Model_Calcs!A22-Sat_Data!$B$5</f>
        <v>30.400000000000006</v>
      </c>
      <c r="J22">
        <f>(Earth_Data!$B$1/SQRT(1-Earth_Data!$B$2^2*SIN(RADIANS(User_Model_Calcs!B22))^2))*COS(RADIANS(User_Model_Calcs!B22))</f>
        <v>4820.6662779600447</v>
      </c>
      <c r="K22">
        <f>((Earth_Data!$B$1*(1-Earth_Data!$B$2^2))/SQRT(1-Earth_Data!$B$2^2*SIN(RADIANS(User_Model_Calcs!B22))^2))*SIN(RADIANS(User_Model_Calcs!B22))</f>
        <v>-4162.340908490266</v>
      </c>
      <c r="L22">
        <f t="shared" si="6"/>
        <v>-40.808535619905655</v>
      </c>
      <c r="M22">
        <f t="shared" si="7"/>
        <v>6368.9799184761705</v>
      </c>
      <c r="N22">
        <f>SQRT(User_Model_Calcs!M22^2+Sat_Data!$B$3^2-2*User_Model_Calcs!M22*Sat_Data!$B$3*COS(RADIANS(L22))*COS(RADIANS(I22)))</f>
        <v>38311.236574102317</v>
      </c>
      <c r="O22">
        <f>DEGREES(ACOS(((Earth_Data!$B$1+Sat_Data!$B$2)/User_Model_Calcs!N22)*SQRT(1-COS(RADIANS(User_Model_Calcs!I22))^2*COS(RADIANS(User_Model_Calcs!B22))^2)))</f>
        <v>33.336501450106454</v>
      </c>
      <c r="P22">
        <f t="shared" si="8"/>
        <v>41.806009111188821</v>
      </c>
    </row>
    <row r="23" spans="1:16" x14ac:dyDescent="0.25">
      <c r="A23">
        <v>149.41758789291424</v>
      </c>
      <c r="B23">
        <v>-41.757491500401827</v>
      </c>
      <c r="C23">
        <v>25000</v>
      </c>
      <c r="D23">
        <f t="shared" ca="1" si="0"/>
        <v>0.75</v>
      </c>
      <c r="E23" s="1">
        <v>0.65</v>
      </c>
      <c r="F23">
        <v>19.899999999999999</v>
      </c>
      <c r="G23">
        <f t="shared" ca="1" si="4"/>
        <v>42.007420362456692</v>
      </c>
      <c r="H23">
        <f t="shared" ca="1" si="5"/>
        <v>17.101360879895083</v>
      </c>
      <c r="I23">
        <f>User_Model_Calcs!A23-Sat_Data!$B$5</f>
        <v>39.417587892914241</v>
      </c>
      <c r="J23">
        <f>(Earth_Data!$B$1/SQRT(1-Earth_Data!$B$2^2*SIN(RADIANS(User_Model_Calcs!B23))^2))*COS(RADIANS(User_Model_Calcs!B23))</f>
        <v>4764.982398702401</v>
      </c>
      <c r="K23">
        <f>((Earth_Data!$B$1*(1-Earth_Data!$B$2^2))/SQRT(1-Earth_Data!$B$2^2*SIN(RADIANS(User_Model_Calcs!B23))^2))*SIN(RADIANS(User_Model_Calcs!B23))</f>
        <v>-4225.5502172155429</v>
      </c>
      <c r="L23">
        <f t="shared" si="6"/>
        <v>-41.566368211763368</v>
      </c>
      <c r="M23">
        <f t="shared" si="7"/>
        <v>6368.6993882702618</v>
      </c>
      <c r="N23">
        <f>SQRT(User_Model_Calcs!M23^2+Sat_Data!$B$3^2-2*User_Model_Calcs!M23*Sat_Data!$B$3*COS(RADIANS(L23))*COS(RADIANS(I23)))</f>
        <v>38832.349853515865</v>
      </c>
      <c r="O23">
        <f>DEGREES(ACOS(((Earth_Data!$B$1+Sat_Data!$B$2)/User_Model_Calcs!N23)*SQRT(1-COS(RADIANS(User_Model_Calcs!I23))^2*COS(RADIANS(User_Model_Calcs!B23))^2)))</f>
        <v>27.456185992610507</v>
      </c>
      <c r="P23">
        <f t="shared" si="8"/>
        <v>50.983217957243539</v>
      </c>
    </row>
    <row r="24" spans="1:16" x14ac:dyDescent="0.25">
      <c r="A24">
        <v>148.84550420258861</v>
      </c>
      <c r="B24">
        <v>-41.276555875207229</v>
      </c>
      <c r="C24">
        <v>25000</v>
      </c>
      <c r="D24">
        <f t="shared" ca="1" si="0"/>
        <v>3</v>
      </c>
      <c r="E24" s="1">
        <v>0.65</v>
      </c>
      <c r="F24">
        <v>19.899999999999999</v>
      </c>
      <c r="G24">
        <f t="shared" ca="1" si="4"/>
        <v>54.048620189015942</v>
      </c>
      <c r="H24">
        <f t="shared" ca="1" si="5"/>
        <v>16.591096567031151</v>
      </c>
      <c r="I24">
        <f>User_Model_Calcs!A24-Sat_Data!$B$5</f>
        <v>38.845504202588614</v>
      </c>
      <c r="J24">
        <f>(Earth_Data!$B$1/SQRT(1-Earth_Data!$B$2^2*SIN(RADIANS(User_Model_Calcs!B24))^2))*COS(RADIANS(User_Model_Calcs!B24))</f>
        <v>4800.3877774605207</v>
      </c>
      <c r="K24">
        <f>((Earth_Data!$B$1*(1-Earth_Data!$B$2^2))/SQRT(1-Earth_Data!$B$2^2*SIN(RADIANS(User_Model_Calcs!B24))^2))*SIN(RADIANS(User_Model_Calcs!B24))</f>
        <v>-4185.5556721793437</v>
      </c>
      <c r="L24">
        <f t="shared" si="6"/>
        <v>-41.085834885148479</v>
      </c>
      <c r="M24">
        <f t="shared" si="7"/>
        <v>6368.8773813683238</v>
      </c>
      <c r="N24">
        <f>SQRT(User_Model_Calcs!M24^2+Sat_Data!$B$3^2-2*User_Model_Calcs!M24*Sat_Data!$B$3*COS(RADIANS(L24))*COS(RADIANS(I24)))</f>
        <v>38769.785439880841</v>
      </c>
      <c r="O24">
        <f>DEGREES(ACOS(((Earth_Data!$B$1+Sat_Data!$B$2)/User_Model_Calcs!N24)*SQRT(1-COS(RADIANS(User_Model_Calcs!I24))^2*COS(RADIANS(User_Model_Calcs!B24))^2)))</f>
        <v>28.141492599532306</v>
      </c>
      <c r="P24">
        <f t="shared" si="8"/>
        <v>50.677001580509213</v>
      </c>
    </row>
    <row r="25" spans="1:16" x14ac:dyDescent="0.25">
      <c r="A25">
        <v>148.27200614504287</v>
      </c>
      <c r="B25">
        <v>-40.673991991146792</v>
      </c>
      <c r="C25">
        <v>25000</v>
      </c>
      <c r="D25">
        <f t="shared" ca="1" si="0"/>
        <v>0.75</v>
      </c>
      <c r="E25" s="1">
        <v>0.65</v>
      </c>
      <c r="F25">
        <v>19.899999999999999</v>
      </c>
      <c r="G25">
        <f t="shared" ca="1" si="4"/>
        <v>42.007420362456692</v>
      </c>
      <c r="H25">
        <f t="shared" ca="1" si="5"/>
        <v>19.581256983495859</v>
      </c>
      <c r="I25">
        <f>User_Model_Calcs!A25-Sat_Data!$B$5</f>
        <v>38.272006145042866</v>
      </c>
      <c r="J25">
        <f>(Earth_Data!$B$1/SQRT(1-Earth_Data!$B$2^2*SIN(RADIANS(User_Model_Calcs!B25))^2))*COS(RADIANS(User_Model_Calcs!B25))</f>
        <v>4844.2671621419713</v>
      </c>
      <c r="K25">
        <f>((Earth_Data!$B$1*(1-Earth_Data!$B$2^2))/SQRT(1-Earth_Data!$B$2^2*SIN(RADIANS(User_Model_Calcs!B25))^2))*SIN(RADIANS(User_Model_Calcs!B25))</f>
        <v>-4135.034206454593</v>
      </c>
      <c r="L25">
        <f t="shared" si="6"/>
        <v>-40.483850782060827</v>
      </c>
      <c r="M25">
        <f t="shared" si="7"/>
        <v>6369.0997972049863</v>
      </c>
      <c r="N25">
        <f>SQRT(User_Model_Calcs!M25^2+Sat_Data!$B$3^2-2*User_Model_Calcs!M25*Sat_Data!$B$3*COS(RADIANS(L25))*COS(RADIANS(I25)))</f>
        <v>38699.721978680129</v>
      </c>
      <c r="O25">
        <f>DEGREES(ACOS(((Earth_Data!$B$1+Sat_Data!$B$2)/User_Model_Calcs!N25)*SQRT(1-COS(RADIANS(User_Model_Calcs!I25))^2*COS(RADIANS(User_Model_Calcs!B25))^2)))</f>
        <v>28.915895171952894</v>
      </c>
      <c r="P25">
        <f t="shared" si="8"/>
        <v>50.440110515062074</v>
      </c>
    </row>
    <row r="26" spans="1:16" x14ac:dyDescent="0.25">
      <c r="A26">
        <v>147.79715097045533</v>
      </c>
      <c r="B26">
        <v>-42.11357458190728</v>
      </c>
      <c r="C26">
        <v>25000</v>
      </c>
      <c r="D26">
        <f t="shared" ca="1" si="0"/>
        <v>0.75</v>
      </c>
      <c r="E26" s="1">
        <v>0.65</v>
      </c>
      <c r="F26">
        <v>19.899999999999999</v>
      </c>
      <c r="G26">
        <f t="shared" ca="1" si="4"/>
        <v>42.007420362456692</v>
      </c>
      <c r="H26">
        <f t="shared" ca="1" si="5"/>
        <v>17.631454991877419</v>
      </c>
      <c r="I26">
        <f>User_Model_Calcs!A26-Sat_Data!$B$5</f>
        <v>37.797150970455334</v>
      </c>
      <c r="J26">
        <f>(Earth_Data!$B$1/SQRT(1-Earth_Data!$B$2^2*SIN(RADIANS(User_Model_Calcs!B26))^2))*COS(RADIANS(User_Model_Calcs!B26))</f>
        <v>4738.550817868927</v>
      </c>
      <c r="K26">
        <f>((Earth_Data!$B$1*(1-Earth_Data!$B$2^2))/SQRT(1-Earth_Data!$B$2^2*SIN(RADIANS(User_Model_Calcs!B26))^2))*SIN(RADIANS(User_Model_Calcs!B26))</f>
        <v>-4254.9719655073732</v>
      </c>
      <c r="L26">
        <f t="shared" si="6"/>
        <v>-41.922188089663173</v>
      </c>
      <c r="M26">
        <f t="shared" si="7"/>
        <v>6368.5673648615793</v>
      </c>
      <c r="N26">
        <f>SQRT(User_Model_Calcs!M26^2+Sat_Data!$B$3^2-2*User_Model_Calcs!M26*Sat_Data!$B$3*COS(RADIANS(L26))*COS(RADIANS(I26)))</f>
        <v>38763.644030992218</v>
      </c>
      <c r="O26">
        <f>DEGREES(ACOS(((Earth_Data!$B$1+Sat_Data!$B$2)/User_Model_Calcs!N26)*SQRT(1-COS(RADIANS(User_Model_Calcs!I26))^2*COS(RADIANS(User_Model_Calcs!B26))^2)))</f>
        <v>28.205446564339184</v>
      </c>
      <c r="P26">
        <f t="shared" si="8"/>
        <v>49.152514387354572</v>
      </c>
    </row>
    <row r="27" spans="1:16" x14ac:dyDescent="0.25">
      <c r="A27">
        <v>151.934</v>
      </c>
      <c r="B27">
        <v>-40.113</v>
      </c>
      <c r="C27">
        <v>37500</v>
      </c>
      <c r="D27">
        <f t="shared" ca="1" si="0"/>
        <v>1.2</v>
      </c>
      <c r="E27" s="1">
        <v>0.65</v>
      </c>
      <c r="F27">
        <v>19.899999999999999</v>
      </c>
      <c r="G27">
        <f t="shared" ca="1" si="4"/>
        <v>46.089820015575185</v>
      </c>
      <c r="H27">
        <f t="shared" ca="1" si="5"/>
        <v>15.06547028486575</v>
      </c>
      <c r="I27">
        <f>User_Model_Calcs!A27-Sat_Data!$B$5</f>
        <v>41.933999999999997</v>
      </c>
      <c r="J27">
        <f>(Earth_Data!$B$1/SQRT(1-Earth_Data!$B$2^2*SIN(RADIANS(User_Model_Calcs!B27))^2))*COS(RADIANS(User_Model_Calcs!B27))</f>
        <v>4884.6354799095107</v>
      </c>
      <c r="K27">
        <f>((Earth_Data!$B$1*(1-Earth_Data!$B$2^2))/SQRT(1-Earth_Data!$B$2^2*SIN(RADIANS(User_Model_Calcs!B27))^2))*SIN(RADIANS(User_Model_Calcs!B27))</f>
        <v>-4087.5906906358096</v>
      </c>
      <c r="L27">
        <f t="shared" si="6"/>
        <v>-39.923474073014233</v>
      </c>
      <c r="M27">
        <f t="shared" si="7"/>
        <v>6369.3061965777206</v>
      </c>
      <c r="N27">
        <f>SQRT(User_Model_Calcs!M27^2+Sat_Data!$B$3^2-2*User_Model_Calcs!M27*Sat_Data!$B$3*COS(RADIANS(L27))*COS(RADIANS(I27)))</f>
        <v>38883.859434829421</v>
      </c>
      <c r="O27">
        <f>DEGREES(ACOS(((Earth_Data!$B$1+Sat_Data!$B$2)/User_Model_Calcs!N27)*SQRT(1-COS(RADIANS(User_Model_Calcs!I27))^2*COS(RADIANS(User_Model_Calcs!B27))^2)))</f>
        <v>26.904138582017801</v>
      </c>
      <c r="P27">
        <f t="shared" si="8"/>
        <v>54.350991861762061</v>
      </c>
    </row>
    <row r="28" spans="1:16" x14ac:dyDescent="0.25">
      <c r="A28">
        <v>145.61500000000001</v>
      </c>
      <c r="B28">
        <v>-39.709000000000003</v>
      </c>
      <c r="C28">
        <v>9375</v>
      </c>
      <c r="D28">
        <f t="shared" ca="1" si="0"/>
        <v>3</v>
      </c>
      <c r="E28" s="1">
        <v>0.65</v>
      </c>
      <c r="F28">
        <v>19.899999999999999</v>
      </c>
      <c r="G28">
        <f t="shared" ca="1" si="4"/>
        <v>54.048620189015942</v>
      </c>
      <c r="H28">
        <f t="shared" ca="1" si="5"/>
        <v>15.051836016947442</v>
      </c>
      <c r="I28">
        <f>User_Model_Calcs!A28-Sat_Data!$B$5</f>
        <v>35.615000000000009</v>
      </c>
      <c r="J28">
        <f>(Earth_Data!$B$1/SQRT(1-Earth_Data!$B$2^2*SIN(RADIANS(User_Model_Calcs!B28))^2))*COS(RADIANS(User_Model_Calcs!B28))</f>
        <v>4913.4157393274336</v>
      </c>
      <c r="K28">
        <f>((Earth_Data!$B$1*(1-Earth_Data!$B$2^2))/SQRT(1-Earth_Data!$B$2^2*SIN(RADIANS(User_Model_Calcs!B28))^2))*SIN(RADIANS(User_Model_Calcs!B28))</f>
        <v>-4053.1833152346276</v>
      </c>
      <c r="L28">
        <f t="shared" si="6"/>
        <v>-39.519962121167602</v>
      </c>
      <c r="M28">
        <f t="shared" si="7"/>
        <v>6369.4543890640207</v>
      </c>
      <c r="N28">
        <f>SQRT(User_Model_Calcs!M28^2+Sat_Data!$B$3^2-2*User_Model_Calcs!M28*Sat_Data!$B$3*COS(RADIANS(L28))*COS(RADIANS(I28)))</f>
        <v>38490.878416699488</v>
      </c>
      <c r="O28">
        <f>DEGREES(ACOS(((Earth_Data!$B$1+Sat_Data!$B$2)/User_Model_Calcs!N28)*SQRT(1-COS(RADIANS(User_Model_Calcs!I28))^2*COS(RADIANS(User_Model_Calcs!B28))^2)))</f>
        <v>31.265678381896691</v>
      </c>
      <c r="P28">
        <f t="shared" si="8"/>
        <v>48.270330035690208</v>
      </c>
    </row>
    <row r="29" spans="1:16" x14ac:dyDescent="0.25">
      <c r="A29">
        <v>154.79300000000001</v>
      </c>
      <c r="B29">
        <v>-39.606999999999999</v>
      </c>
      <c r="C29">
        <v>3750</v>
      </c>
      <c r="D29">
        <f t="shared" ca="1" si="0"/>
        <v>3</v>
      </c>
      <c r="E29" s="1">
        <v>0.65</v>
      </c>
      <c r="F29">
        <v>19.899999999999999</v>
      </c>
      <c r="G29">
        <f t="shared" ca="1" si="4"/>
        <v>54.048620189015942</v>
      </c>
      <c r="H29">
        <f t="shared" ca="1" si="5"/>
        <v>15.636230152398348</v>
      </c>
      <c r="I29">
        <f>User_Model_Calcs!A29-Sat_Data!$B$5</f>
        <v>44.793000000000006</v>
      </c>
      <c r="J29">
        <f>(Earth_Data!$B$1/SQRT(1-Earth_Data!$B$2^2*SIN(RADIANS(User_Model_Calcs!B29))^2))*COS(RADIANS(User_Model_Calcs!B29))</f>
        <v>4920.6433102232968</v>
      </c>
      <c r="K29">
        <f>((Earth_Data!$B$1*(1-Earth_Data!$B$2^2))/SQRT(1-Earth_Data!$B$2^2*SIN(RADIANS(User_Model_Calcs!B29))^2))*SIN(RADIANS(User_Model_Calcs!B29))</f>
        <v>-4044.4646678501394</v>
      </c>
      <c r="L29">
        <f t="shared" si="6"/>
        <v>-39.418091278251843</v>
      </c>
      <c r="M29">
        <f t="shared" si="7"/>
        <v>6369.4917407854</v>
      </c>
      <c r="N29">
        <f>SQRT(User_Model_Calcs!M29^2+Sat_Data!$B$3^2-2*User_Model_Calcs!M29*Sat_Data!$B$3*COS(RADIANS(L29))*COS(RADIANS(I29)))</f>
        <v>39037.334248745319</v>
      </c>
      <c r="O29">
        <f>DEGREES(ACOS(((Earth_Data!$B$1+Sat_Data!$B$2)/User_Model_Calcs!N29)*SQRT(1-COS(RADIANS(User_Model_Calcs!I29))^2*COS(RADIANS(User_Model_Calcs!B29))^2)))</f>
        <v>25.262075084066467</v>
      </c>
      <c r="P29">
        <f t="shared" si="8"/>
        <v>57.293803038270369</v>
      </c>
    </row>
    <row r="30" spans="1:16" x14ac:dyDescent="0.25">
      <c r="A30">
        <v>142.37799999999999</v>
      </c>
      <c r="B30">
        <v>-38.966000000000001</v>
      </c>
      <c r="C30">
        <v>3750</v>
      </c>
      <c r="D30">
        <f t="shared" ca="1" si="0"/>
        <v>1.2</v>
      </c>
      <c r="E30" s="1">
        <v>0.65</v>
      </c>
      <c r="F30">
        <v>19.899999999999999</v>
      </c>
      <c r="G30">
        <f t="shared" ca="1" si="4"/>
        <v>46.089820015575185</v>
      </c>
      <c r="H30">
        <f t="shared" ca="1" si="5"/>
        <v>20.80621805957858</v>
      </c>
      <c r="I30">
        <f>User_Model_Calcs!A30-Sat_Data!$B$5</f>
        <v>32.377999999999986</v>
      </c>
      <c r="J30">
        <f>(Earth_Data!$B$1/SQRT(1-Earth_Data!$B$2^2*SIN(RADIANS(User_Model_Calcs!B30))^2))*COS(RADIANS(User_Model_Calcs!B30))</f>
        <v>4965.7043135915774</v>
      </c>
      <c r="K30">
        <f>((Earth_Data!$B$1*(1-Earth_Data!$B$2^2))/SQRT(1-Earth_Data!$B$2^2*SIN(RADIANS(User_Model_Calcs!B30))^2))*SIN(RADIANS(User_Model_Calcs!B30))</f>
        <v>-3989.3844181564345</v>
      </c>
      <c r="L30">
        <f t="shared" si="6"/>
        <v>-38.777957578214391</v>
      </c>
      <c r="M30">
        <f t="shared" si="7"/>
        <v>6369.7258469930521</v>
      </c>
      <c r="N30">
        <f>SQRT(User_Model_Calcs!M30^2+Sat_Data!$B$3^2-2*User_Model_Calcs!M30*Sat_Data!$B$3*COS(RADIANS(L30))*COS(RADIANS(I30)))</f>
        <v>38271.925086241514</v>
      </c>
      <c r="O30">
        <f>DEGREES(ACOS(((Earth_Data!$B$1+Sat_Data!$B$2)/User_Model_Calcs!N30)*SQRT(1-COS(RADIANS(User_Model_Calcs!I30))^2*COS(RADIANS(User_Model_Calcs!B30))^2)))</f>
        <v>33.808201827702391</v>
      </c>
      <c r="P30">
        <f t="shared" si="8"/>
        <v>45.236891539244908</v>
      </c>
    </row>
    <row r="31" spans="1:16" x14ac:dyDescent="0.25">
      <c r="A31">
        <v>145.61314553694132</v>
      </c>
      <c r="B31">
        <v>-37.370850412460292</v>
      </c>
      <c r="C31">
        <v>46875</v>
      </c>
      <c r="D31">
        <f t="shared" ca="1" si="0"/>
        <v>3</v>
      </c>
      <c r="E31" s="1">
        <v>0.65</v>
      </c>
      <c r="F31">
        <v>19.899999999999999</v>
      </c>
      <c r="G31">
        <f t="shared" ca="1" si="4"/>
        <v>54.048620189015942</v>
      </c>
      <c r="H31">
        <f t="shared" ca="1" si="5"/>
        <v>22.127871819489911</v>
      </c>
      <c r="I31">
        <f>User_Model_Calcs!A31-Sat_Data!$B$5</f>
        <v>35.613145536941317</v>
      </c>
      <c r="J31">
        <f>(Earth_Data!$B$1/SQRT(1-Earth_Data!$B$2^2*SIN(RADIANS(User_Model_Calcs!B31))^2))*COS(RADIANS(User_Model_Calcs!B31))</f>
        <v>5075.1202865702235</v>
      </c>
      <c r="K31">
        <f>((Earth_Data!$B$1*(1-Earth_Data!$B$2^2))/SQRT(1-Earth_Data!$B$2^2*SIN(RADIANS(User_Model_Calcs!B31))^2))*SIN(RADIANS(User_Model_Calcs!B31))</f>
        <v>-3850.1839192492398</v>
      </c>
      <c r="L31">
        <f t="shared" si="6"/>
        <v>-37.18537047057449</v>
      </c>
      <c r="M31">
        <f t="shared" si="7"/>
        <v>6370.3031431166655</v>
      </c>
      <c r="N31">
        <f>SQRT(User_Model_Calcs!M31^2+Sat_Data!$B$3^2-2*User_Model_Calcs!M31*Sat_Data!$B$3*COS(RADIANS(L31))*COS(RADIANS(I31)))</f>
        <v>38346.641154471828</v>
      </c>
      <c r="O31">
        <f>DEGREES(ACOS(((Earth_Data!$B$1+Sat_Data!$B$2)/User_Model_Calcs!N31)*SQRT(1-COS(RADIANS(User_Model_Calcs!I31))^2*COS(RADIANS(User_Model_Calcs!B31))^2)))</f>
        <v>32.938873123733586</v>
      </c>
      <c r="P31">
        <f t="shared" si="8"/>
        <v>49.722120918520531</v>
      </c>
    </row>
    <row r="32" spans="1:16" x14ac:dyDescent="0.25">
      <c r="A32">
        <v>142.61500000000001</v>
      </c>
      <c r="B32">
        <v>-38.709000000000003</v>
      </c>
      <c r="C32">
        <v>9375</v>
      </c>
      <c r="D32">
        <f t="shared" ca="1" si="0"/>
        <v>0.75</v>
      </c>
      <c r="E32" s="1">
        <v>0.65</v>
      </c>
      <c r="F32">
        <v>19.899999999999999</v>
      </c>
      <c r="G32">
        <f t="shared" ca="1" si="4"/>
        <v>42.007420362456692</v>
      </c>
      <c r="H32">
        <f t="shared" ca="1" si="5"/>
        <v>16.18370841269326</v>
      </c>
      <c r="I32">
        <f>User_Model_Calcs!A32-Sat_Data!$B$5</f>
        <v>32.615000000000009</v>
      </c>
      <c r="J32">
        <f>(Earth_Data!$B$1/SQRT(1-Earth_Data!$B$2^2*SIN(RADIANS(User_Model_Calcs!B32))^2))*COS(RADIANS(User_Model_Calcs!B32))</f>
        <v>4983.5959761047561</v>
      </c>
      <c r="K32">
        <f>((Earth_Data!$B$1*(1-Earth_Data!$B$2^2))/SQRT(1-Earth_Data!$B$2^2*SIN(RADIANS(User_Model_Calcs!B32))^2))*SIN(RADIANS(User_Model_Calcs!B32))</f>
        <v>-3967.1614789119758</v>
      </c>
      <c r="L32">
        <f t="shared" si="6"/>
        <v>-38.521331317924265</v>
      </c>
      <c r="M32">
        <f t="shared" si="7"/>
        <v>6369.819389339903</v>
      </c>
      <c r="N32">
        <f>SQRT(User_Model_Calcs!M32^2+Sat_Data!$B$3^2-2*User_Model_Calcs!M32*Sat_Data!$B$3*COS(RADIANS(L32))*COS(RADIANS(I32)))</f>
        <v>38267.494904152394</v>
      </c>
      <c r="O32">
        <f>DEGREES(ACOS(((Earth_Data!$B$1+Sat_Data!$B$2)/User_Model_Calcs!N32)*SQRT(1-COS(RADIANS(User_Model_Calcs!I32))^2*COS(RADIANS(User_Model_Calcs!B32))^2)))</f>
        <v>33.861680089483905</v>
      </c>
      <c r="P32">
        <f t="shared" si="8"/>
        <v>45.657961342962707</v>
      </c>
    </row>
    <row r="33" spans="1:16" x14ac:dyDescent="0.25">
      <c r="A33">
        <v>139.61500000000001</v>
      </c>
      <c r="B33">
        <v>-38.709000000000003</v>
      </c>
      <c r="C33">
        <v>3750</v>
      </c>
      <c r="D33">
        <f t="shared" ca="1" si="0"/>
        <v>1.2</v>
      </c>
      <c r="E33" s="1">
        <v>0.65</v>
      </c>
      <c r="F33">
        <v>19.899999999999999</v>
      </c>
      <c r="G33">
        <f t="shared" ca="1" si="4"/>
        <v>46.089820015575185</v>
      </c>
      <c r="H33">
        <f t="shared" ca="1" si="5"/>
        <v>22.092101726856079</v>
      </c>
      <c r="I33">
        <f>User_Model_Calcs!A33-Sat_Data!$B$5</f>
        <v>29.615000000000009</v>
      </c>
      <c r="J33">
        <f>(Earth_Data!$B$1/SQRT(1-Earth_Data!$B$2^2*SIN(RADIANS(User_Model_Calcs!B33))^2))*COS(RADIANS(User_Model_Calcs!B33))</f>
        <v>4983.5959761047561</v>
      </c>
      <c r="K33">
        <f>((Earth_Data!$B$1*(1-Earth_Data!$B$2^2))/SQRT(1-Earth_Data!$B$2^2*SIN(RADIANS(User_Model_Calcs!B33))^2))*SIN(RADIANS(User_Model_Calcs!B33))</f>
        <v>-3967.1614789119758</v>
      </c>
      <c r="L33">
        <f t="shared" si="6"/>
        <v>-38.521331317924265</v>
      </c>
      <c r="M33">
        <f t="shared" si="7"/>
        <v>6369.819389339903</v>
      </c>
      <c r="N33">
        <f>SQRT(User_Model_Calcs!M33^2+Sat_Data!$B$3^2-2*User_Model_Calcs!M33*Sat_Data!$B$3*COS(RADIANS(L33))*COS(RADIANS(I33)))</f>
        <v>38118.648870354627</v>
      </c>
      <c r="O33">
        <f>DEGREES(ACOS(((Earth_Data!$B$1+Sat_Data!$B$2)/User_Model_Calcs!N33)*SQRT(1-COS(RADIANS(User_Model_Calcs!I33))^2*COS(RADIANS(User_Model_Calcs!B33))^2)))</f>
        <v>35.642269390463966</v>
      </c>
      <c r="P33">
        <f t="shared" si="8"/>
        <v>42.269251749461546</v>
      </c>
    </row>
    <row r="34" spans="1:16" x14ac:dyDescent="0.25">
      <c r="A34">
        <v>144.41402438595208</v>
      </c>
      <c r="B34">
        <v>-38.351618158015349</v>
      </c>
      <c r="C34">
        <v>50000</v>
      </c>
      <c r="D34">
        <f t="shared" ca="1" si="0"/>
        <v>3</v>
      </c>
      <c r="E34" s="1">
        <v>0.65</v>
      </c>
      <c r="F34">
        <v>19.899999999999999</v>
      </c>
      <c r="G34">
        <f t="shared" ca="1" si="4"/>
        <v>54.048620189015942</v>
      </c>
      <c r="H34">
        <f t="shared" ca="1" si="5"/>
        <v>22.743243256825401</v>
      </c>
      <c r="I34">
        <f>User_Model_Calcs!A34-Sat_Data!$B$5</f>
        <v>34.414024385952075</v>
      </c>
      <c r="J34">
        <f>(Earth_Data!$B$1/SQRT(1-Earth_Data!$B$2^2*SIN(RADIANS(User_Model_Calcs!B34))^2))*COS(RADIANS(User_Model_Calcs!B34))</f>
        <v>5008.3085942343323</v>
      </c>
      <c r="K34">
        <f>((Earth_Data!$B$1*(1-Earth_Data!$B$2^2))/SQRT(1-Earth_Data!$B$2^2*SIN(RADIANS(User_Model_Calcs!B34))^2))*SIN(RADIANS(User_Model_Calcs!B34))</f>
        <v>-3936.1271737222792</v>
      </c>
      <c r="L34">
        <f t="shared" si="6"/>
        <v>-38.164494236290224</v>
      </c>
      <c r="M34">
        <f t="shared" si="7"/>
        <v>6369.9491444434952</v>
      </c>
      <c r="N34">
        <f>SQRT(User_Model_Calcs!M34^2+Sat_Data!$B$3^2-2*User_Model_Calcs!M34*Sat_Data!$B$3*COS(RADIANS(L34))*COS(RADIANS(I34)))</f>
        <v>38340.177925932978</v>
      </c>
      <c r="O34">
        <f>DEGREES(ACOS(((Earth_Data!$B$1+Sat_Data!$B$2)/User_Model_Calcs!N34)*SQRT(1-COS(RADIANS(User_Model_Calcs!I34))^2*COS(RADIANS(User_Model_Calcs!B34))^2)))</f>
        <v>33.009924354464722</v>
      </c>
      <c r="P34">
        <f t="shared" si="8"/>
        <v>47.83220323132241</v>
      </c>
    </row>
    <row r="35" spans="1:16" x14ac:dyDescent="0.25">
      <c r="A35">
        <v>144.21549916423319</v>
      </c>
      <c r="B35">
        <v>-38.204512029680345</v>
      </c>
      <c r="C35">
        <v>37500</v>
      </c>
      <c r="D35">
        <f t="shared" ca="1" si="0"/>
        <v>0.75</v>
      </c>
      <c r="E35" s="1">
        <v>0.65</v>
      </c>
      <c r="F35">
        <v>19.899999999999999</v>
      </c>
      <c r="G35">
        <f t="shared" ca="1" si="4"/>
        <v>42.007420362456692</v>
      </c>
      <c r="H35">
        <f t="shared" ca="1" si="5"/>
        <v>15.105187273882031</v>
      </c>
      <c r="I35">
        <f>User_Model_Calcs!A35-Sat_Data!$B$5</f>
        <v>34.215499164233194</v>
      </c>
      <c r="J35">
        <f>(Earth_Data!$B$1/SQRT(1-Earth_Data!$B$2^2*SIN(RADIANS(User_Model_Calcs!B35))^2))*COS(RADIANS(User_Model_Calcs!B35))</f>
        <v>5018.4240837789903</v>
      </c>
      <c r="K35">
        <f>((Earth_Data!$B$1*(1-Earth_Data!$B$2^2))/SQRT(1-Earth_Data!$B$2^2*SIN(RADIANS(User_Model_Calcs!B35))^2))*SIN(RADIANS(User_Model_Calcs!B35))</f>
        <v>-3923.3086561136142</v>
      </c>
      <c r="L35">
        <f t="shared" si="6"/>
        <v>-38.017620788886873</v>
      </c>
      <c r="M35">
        <f t="shared" si="7"/>
        <v>6370.0024407992978</v>
      </c>
      <c r="N35">
        <f>SQRT(User_Model_Calcs!M35^2+Sat_Data!$B$3^2-2*User_Model_Calcs!M35*Sat_Data!$B$3*COS(RADIANS(L35))*COS(RADIANS(I35)))</f>
        <v>38320.22403443393</v>
      </c>
      <c r="O35">
        <f>DEGREES(ACOS(((Earth_Data!$B$1+Sat_Data!$B$2)/User_Model_Calcs!N35)*SQRT(1-COS(RADIANS(User_Model_Calcs!I35))^2*COS(RADIANS(User_Model_Calcs!B35))^2)))</f>
        <v>33.243859687419103</v>
      </c>
      <c r="P35">
        <f t="shared" si="8"/>
        <v>47.712789094307176</v>
      </c>
    </row>
    <row r="36" spans="1:16" x14ac:dyDescent="0.25">
      <c r="A36">
        <v>145.99102056890868</v>
      </c>
      <c r="B36">
        <v>-38.276283537664504</v>
      </c>
      <c r="C36">
        <v>37500</v>
      </c>
      <c r="D36">
        <f t="shared" ca="1" si="0"/>
        <v>0.75</v>
      </c>
      <c r="E36" s="1">
        <v>0.65</v>
      </c>
      <c r="F36">
        <v>19.899999999999999</v>
      </c>
      <c r="G36">
        <f t="shared" ca="1" si="4"/>
        <v>42.007420362456692</v>
      </c>
      <c r="H36">
        <f t="shared" ca="1" si="5"/>
        <v>14.398667933357336</v>
      </c>
      <c r="I36">
        <f>User_Model_Calcs!A36-Sat_Data!$B$5</f>
        <v>35.991020568908681</v>
      </c>
      <c r="J36">
        <f>(Earth_Data!$B$1/SQRT(1-Earth_Data!$B$2^2*SIN(RADIANS(User_Model_Calcs!B36))^2))*COS(RADIANS(User_Model_Calcs!B36))</f>
        <v>5013.4929878382436</v>
      </c>
      <c r="K36">
        <f>((Earth_Data!$B$1*(1-Earth_Data!$B$2^2))/SQRT(1-Earth_Data!$B$2^2*SIN(RADIANS(User_Model_Calcs!B36))^2))*SIN(RADIANS(User_Model_Calcs!B36))</f>
        <v>-3929.5658780879448</v>
      </c>
      <c r="L36">
        <f t="shared" si="6"/>
        <v>-38.089278159777066</v>
      </c>
      <c r="M36">
        <f t="shared" si="7"/>
        <v>6369.9764465291637</v>
      </c>
      <c r="N36">
        <f>SQRT(User_Model_Calcs!M36^2+Sat_Data!$B$3^2-2*User_Model_Calcs!M36*Sat_Data!$B$3*COS(RADIANS(L36))*COS(RADIANS(I36)))</f>
        <v>38422.867801084991</v>
      </c>
      <c r="O36">
        <f>DEGREES(ACOS(((Earth_Data!$B$1+Sat_Data!$B$2)/User_Model_Calcs!N36)*SQRT(1-COS(RADIANS(User_Model_Calcs!I36))^2*COS(RADIANS(User_Model_Calcs!B36))^2)))</f>
        <v>32.051385518013781</v>
      </c>
      <c r="P36">
        <f t="shared" si="8"/>
        <v>49.539585049975116</v>
      </c>
    </row>
    <row r="37" spans="1:16" x14ac:dyDescent="0.25">
      <c r="A37">
        <v>115.968</v>
      </c>
      <c r="B37">
        <v>-38.476999999999997</v>
      </c>
      <c r="C37">
        <v>25000</v>
      </c>
      <c r="D37">
        <f t="shared" ca="1" si="0"/>
        <v>1.2</v>
      </c>
      <c r="E37" s="1">
        <v>0.65</v>
      </c>
      <c r="F37">
        <v>19.899999999999999</v>
      </c>
      <c r="G37">
        <f t="shared" ca="1" si="4"/>
        <v>46.089820015575185</v>
      </c>
      <c r="H37">
        <f t="shared" ca="1" si="5"/>
        <v>16.257760795243719</v>
      </c>
      <c r="I37">
        <f>User_Model_Calcs!A37-Sat_Data!$B$5</f>
        <v>5.9680000000000035</v>
      </c>
      <c r="J37">
        <f>(Earth_Data!$B$1/SQRT(1-Earth_Data!$B$2^2*SIN(RADIANS(User_Model_Calcs!B37))^2))*COS(RADIANS(User_Model_Calcs!B37))</f>
        <v>4999.660778813206</v>
      </c>
      <c r="K37">
        <f>((Earth_Data!$B$1*(1-Earth_Data!$B$2^2))/SQRT(1-Earth_Data!$B$2^2*SIN(RADIANS(User_Model_Calcs!B37))^2))*SIN(RADIANS(User_Model_Calcs!B37))</f>
        <v>-3947.0324053835011</v>
      </c>
      <c r="L37">
        <f t="shared" si="6"/>
        <v>-38.289681644635237</v>
      </c>
      <c r="M37">
        <f t="shared" si="7"/>
        <v>6369.9036658610894</v>
      </c>
      <c r="N37">
        <f>SQRT(User_Model_Calcs!M37^2+Sat_Data!$B$3^2-2*User_Model_Calcs!M37*Sat_Data!$B$3*COS(RADIANS(L37))*COS(RADIANS(I37)))</f>
        <v>37404.046189646666</v>
      </c>
      <c r="O37">
        <f>DEGREES(ACOS(((Earth_Data!$B$1+Sat_Data!$B$2)/User_Model_Calcs!N37)*SQRT(1-COS(RADIANS(User_Model_Calcs!I37))^2*COS(RADIANS(User_Model_Calcs!B37))^2)))</f>
        <v>44.979578254113392</v>
      </c>
      <c r="P37">
        <f t="shared" si="8"/>
        <v>9.5375242998622092</v>
      </c>
    </row>
    <row r="38" spans="1:16" x14ac:dyDescent="0.25">
      <c r="A38">
        <v>145.27951583986726</v>
      </c>
      <c r="B38">
        <v>-37.801892343797007</v>
      </c>
      <c r="C38">
        <v>46875</v>
      </c>
      <c r="D38">
        <f t="shared" ca="1" si="0"/>
        <v>3</v>
      </c>
      <c r="E38" s="1">
        <v>0.65</v>
      </c>
      <c r="F38">
        <v>19.899999999999999</v>
      </c>
      <c r="G38">
        <f t="shared" ca="1" si="4"/>
        <v>54.048620189015942</v>
      </c>
      <c r="H38">
        <f t="shared" ca="1" si="5"/>
        <v>16.360870220173673</v>
      </c>
      <c r="I38">
        <f>User_Model_Calcs!A38-Sat_Data!$B$5</f>
        <v>35.279515839867258</v>
      </c>
      <c r="J38">
        <f>(Earth_Data!$B$1/SQRT(1-Earth_Data!$B$2^2*SIN(RADIANS(User_Model_Calcs!B38))^2))*COS(RADIANS(User_Model_Calcs!B38))</f>
        <v>5045.9395447028592</v>
      </c>
      <c r="K38">
        <f>((Earth_Data!$B$1*(1-Earth_Data!$B$2^2))/SQRT(1-Earth_Data!$B$2^2*SIN(RADIANS(User_Model_Calcs!B38))^2))*SIN(RADIANS(User_Model_Calcs!B38))</f>
        <v>-3888.0945318862473</v>
      </c>
      <c r="L38">
        <f t="shared" si="6"/>
        <v>-37.615663056400365</v>
      </c>
      <c r="M38">
        <f t="shared" si="7"/>
        <v>6370.147955713418</v>
      </c>
      <c r="N38">
        <f>SQRT(User_Model_Calcs!M38^2+Sat_Data!$B$3^2-2*User_Model_Calcs!M38*Sat_Data!$B$3*COS(RADIANS(L38))*COS(RADIANS(I38)))</f>
        <v>38353.96309481949</v>
      </c>
      <c r="O38">
        <f>DEGREES(ACOS(((Earth_Data!$B$1+Sat_Data!$B$2)/User_Model_Calcs!N38)*SQRT(1-COS(RADIANS(User_Model_Calcs!I38))^2*COS(RADIANS(User_Model_Calcs!B38))^2)))</f>
        <v>32.851638727349794</v>
      </c>
      <c r="P38">
        <f t="shared" si="8"/>
        <v>49.096532454304331</v>
      </c>
    </row>
    <row r="39" spans="1:16" x14ac:dyDescent="0.25">
      <c r="A39">
        <v>144.8548960494885</v>
      </c>
      <c r="B39">
        <v>-38.671372374642992</v>
      </c>
      <c r="C39">
        <v>46875</v>
      </c>
      <c r="D39">
        <f t="shared" ca="1" si="0"/>
        <v>3</v>
      </c>
      <c r="E39" s="1">
        <v>0.65</v>
      </c>
      <c r="F39">
        <v>19.899999999999999</v>
      </c>
      <c r="G39">
        <f t="shared" ca="1" si="4"/>
        <v>54.048620189015942</v>
      </c>
      <c r="H39">
        <f t="shared" ca="1" si="5"/>
        <v>15.014579333157386</v>
      </c>
      <c r="I39">
        <f>User_Model_Calcs!A39-Sat_Data!$B$5</f>
        <v>34.854896049488502</v>
      </c>
      <c r="J39">
        <f>(Earth_Data!$B$1/SQRT(1-Earth_Data!$B$2^2*SIN(RADIANS(User_Model_Calcs!B39))^2))*COS(RADIANS(User_Model_Calcs!B39))</f>
        <v>4986.2070740443251</v>
      </c>
      <c r="K39">
        <f>((Earth_Data!$B$1*(1-Earth_Data!$B$2^2))/SQRT(1-Earth_Data!$B$2^2*SIN(RADIANS(User_Model_Calcs!B39))^2))*SIN(RADIANS(User_Model_Calcs!B39))</f>
        <v>-3963.9011516424989</v>
      </c>
      <c r="L39">
        <f t="shared" si="6"/>
        <v>-38.483759677635973</v>
      </c>
      <c r="M39">
        <f t="shared" si="7"/>
        <v>6369.8330688678489</v>
      </c>
      <c r="N39">
        <f>SQRT(User_Model_Calcs!M39^2+Sat_Data!$B$3^2-2*User_Model_Calcs!M39*Sat_Data!$B$3*COS(RADIANS(L39))*COS(RADIANS(I39)))</f>
        <v>38384.165481721466</v>
      </c>
      <c r="O39">
        <f>DEGREES(ACOS(((Earth_Data!$B$1+Sat_Data!$B$2)/User_Model_Calcs!N39)*SQRT(1-COS(RADIANS(User_Model_Calcs!I39))^2*COS(RADIANS(User_Model_Calcs!B39))^2)))</f>
        <v>32.496885362462777</v>
      </c>
      <c r="P39">
        <f t="shared" si="8"/>
        <v>48.101240810976975</v>
      </c>
    </row>
    <row r="40" spans="1:16" x14ac:dyDescent="0.25">
      <c r="A40">
        <v>144.43303239215675</v>
      </c>
      <c r="B40">
        <v>-37.50608617048691</v>
      </c>
      <c r="C40">
        <v>50000</v>
      </c>
      <c r="D40">
        <f t="shared" ca="1" si="0"/>
        <v>3</v>
      </c>
      <c r="E40" s="1">
        <v>0.65</v>
      </c>
      <c r="F40">
        <v>19.899999999999999</v>
      </c>
      <c r="G40">
        <f t="shared" ca="1" si="4"/>
        <v>54.048620189015942</v>
      </c>
      <c r="H40">
        <f t="shared" ca="1" si="5"/>
        <v>16.494276787736712</v>
      </c>
      <c r="I40">
        <f>User_Model_Calcs!A40-Sat_Data!$B$5</f>
        <v>34.433032392156747</v>
      </c>
      <c r="J40">
        <f>(Earth_Data!$B$1/SQRT(1-Earth_Data!$B$2^2*SIN(RADIANS(User_Model_Calcs!B40))^2))*COS(RADIANS(User_Model_Calcs!B40))</f>
        <v>5065.9960199568031</v>
      </c>
      <c r="K40">
        <f>((Earth_Data!$B$1*(1-Earth_Data!$B$2^2))/SQRT(1-Earth_Data!$B$2^2*SIN(RADIANS(User_Model_Calcs!B40))^2))*SIN(RADIANS(User_Model_Calcs!B40))</f>
        <v>-3862.1013730979412</v>
      </c>
      <c r="L40">
        <f t="shared" si="6"/>
        <v>-37.320366611077638</v>
      </c>
      <c r="M40">
        <f t="shared" si="7"/>
        <v>6370.2545231963204</v>
      </c>
      <c r="N40">
        <f>SQRT(User_Model_Calcs!M40^2+Sat_Data!$B$3^2-2*User_Model_Calcs!M40*Sat_Data!$B$3*COS(RADIANS(L40))*COS(RADIANS(I40)))</f>
        <v>38288.901936916183</v>
      </c>
      <c r="O40">
        <f>DEGREES(ACOS(((Earth_Data!$B$1+Sat_Data!$B$2)/User_Model_Calcs!N40)*SQRT(1-COS(RADIANS(User_Model_Calcs!I40))^2*COS(RADIANS(User_Model_Calcs!B40))^2)))</f>
        <v>33.614718009761653</v>
      </c>
      <c r="P40">
        <f t="shared" si="8"/>
        <v>48.391786503173357</v>
      </c>
    </row>
    <row r="41" spans="1:16" x14ac:dyDescent="0.25">
      <c r="A41">
        <v>144.22082270053374</v>
      </c>
      <c r="B41">
        <v>-36.946103051906732</v>
      </c>
      <c r="C41">
        <v>37500</v>
      </c>
      <c r="D41">
        <f t="shared" ca="1" si="0"/>
        <v>1.2</v>
      </c>
      <c r="E41" s="1">
        <v>0.65</v>
      </c>
      <c r="F41">
        <v>19.899999999999999</v>
      </c>
      <c r="G41">
        <f t="shared" ca="1" si="4"/>
        <v>46.089820015575185</v>
      </c>
      <c r="H41">
        <f t="shared" ca="1" si="5"/>
        <v>21.672077883898442</v>
      </c>
      <c r="I41">
        <f>User_Model_Calcs!A41-Sat_Data!$B$5</f>
        <v>34.220822700533745</v>
      </c>
      <c r="J41">
        <f>(Earth_Data!$B$1/SQRT(1-Earth_Data!$B$2^2*SIN(RADIANS(User_Model_Calcs!B41))^2))*COS(RADIANS(User_Model_Calcs!B41))</f>
        <v>5103.5930466393338</v>
      </c>
      <c r="K41">
        <f>((Earth_Data!$B$1*(1-Earth_Data!$B$2^2))/SQRT(1-Earth_Data!$B$2^2*SIN(RADIANS(User_Model_Calcs!B41))^2))*SIN(RADIANS(User_Model_Calcs!B41))</f>
        <v>-3812.6159427250432</v>
      </c>
      <c r="L41">
        <f t="shared" si="6"/>
        <v>-36.761402478085706</v>
      </c>
      <c r="M41">
        <f t="shared" si="7"/>
        <v>6370.4554242555159</v>
      </c>
      <c r="N41">
        <f>SQRT(User_Model_Calcs!M41^2+Sat_Data!$B$3^2-2*User_Model_Calcs!M41*Sat_Data!$B$3*COS(RADIANS(L41))*COS(RADIANS(I41)))</f>
        <v>38243.021610916687</v>
      </c>
      <c r="O41">
        <f>DEGREES(ACOS(((Earth_Data!$B$1+Sat_Data!$B$2)/User_Model_Calcs!N41)*SQRT(1-COS(RADIANS(User_Model_Calcs!I41))^2*COS(RADIANS(User_Model_Calcs!B41))^2)))</f>
        <v>34.159365432737516</v>
      </c>
      <c r="P41">
        <f t="shared" si="8"/>
        <v>48.531454567610169</v>
      </c>
    </row>
    <row r="42" spans="1:16" x14ac:dyDescent="0.25">
      <c r="A42">
        <v>136.96600000000001</v>
      </c>
      <c r="B42">
        <v>-38.331000000000003</v>
      </c>
      <c r="C42">
        <v>25000</v>
      </c>
      <c r="D42">
        <f t="shared" ca="1" si="0"/>
        <v>3</v>
      </c>
      <c r="E42" s="1">
        <v>0.65</v>
      </c>
      <c r="F42">
        <v>19.899999999999999</v>
      </c>
      <c r="G42">
        <f t="shared" ca="1" si="4"/>
        <v>54.048620189015942</v>
      </c>
      <c r="H42">
        <f t="shared" ca="1" si="5"/>
        <v>21.989536136232587</v>
      </c>
      <c r="I42">
        <f>User_Model_Calcs!A42-Sat_Data!$B$5</f>
        <v>26.966000000000008</v>
      </c>
      <c r="J42">
        <f>(Earth_Data!$B$1/SQRT(1-Earth_Data!$B$2^2*SIN(RADIANS(User_Model_Calcs!B42))^2))*COS(RADIANS(User_Model_Calcs!B42))</f>
        <v>5009.7283629534268</v>
      </c>
      <c r="K42">
        <f>((Earth_Data!$B$1*(1-Earth_Data!$B$2^2))/SQRT(1-Earth_Data!$B$2^2*SIN(RADIANS(User_Model_Calcs!B42))^2))*SIN(RADIANS(User_Model_Calcs!B42))</f>
        <v>-3934.3320970965929</v>
      </c>
      <c r="L42">
        <f t="shared" si="6"/>
        <v>-38.14390839398866</v>
      </c>
      <c r="M42">
        <f t="shared" si="7"/>
        <v>6369.9566184413297</v>
      </c>
      <c r="N42">
        <f>SQRT(User_Model_Calcs!M42^2+Sat_Data!$B$3^2-2*User_Model_Calcs!M42*Sat_Data!$B$3*COS(RADIANS(L42))*COS(RADIANS(I42)))</f>
        <v>37971.846204401132</v>
      </c>
      <c r="O42">
        <f>DEGREES(ACOS(((Earth_Data!$B$1+Sat_Data!$B$2)/User_Model_Calcs!N42)*SQRT(1-COS(RADIANS(User_Model_Calcs!I42))^2*COS(RADIANS(User_Model_Calcs!B42))^2)))</f>
        <v>37.447708429306026</v>
      </c>
      <c r="P42">
        <f t="shared" si="8"/>
        <v>39.363422542748779</v>
      </c>
    </row>
    <row r="43" spans="1:16" x14ac:dyDescent="0.25">
      <c r="A43">
        <v>152.19399999999999</v>
      </c>
      <c r="B43">
        <v>-38.290999999999997</v>
      </c>
      <c r="C43">
        <v>3750</v>
      </c>
      <c r="D43">
        <f t="shared" ca="1" si="0"/>
        <v>1.2</v>
      </c>
      <c r="E43" s="1">
        <v>0.65</v>
      </c>
      <c r="F43">
        <v>19.899999999999999</v>
      </c>
      <c r="G43">
        <f t="shared" ca="1" si="4"/>
        <v>46.089820015575185</v>
      </c>
      <c r="H43">
        <f t="shared" ca="1" si="5"/>
        <v>21.665451835830574</v>
      </c>
      <c r="I43">
        <f>User_Model_Calcs!A43-Sat_Data!$B$5</f>
        <v>42.193999999999988</v>
      </c>
      <c r="J43">
        <f>(Earth_Data!$B$1/SQRT(1-Earth_Data!$B$2^2*SIN(RADIANS(User_Model_Calcs!B43))^2))*COS(RADIANS(User_Model_Calcs!B43))</f>
        <v>5012.4809106124621</v>
      </c>
      <c r="K43">
        <f>((Earth_Data!$B$1*(1-Earth_Data!$B$2^2))/SQRT(1-Earth_Data!$B$2^2*SIN(RADIANS(User_Model_Calcs!B43))^2))*SIN(RADIANS(User_Model_Calcs!B43))</f>
        <v>-3930.8481426358876</v>
      </c>
      <c r="L43">
        <f t="shared" si="6"/>
        <v>-38.103971363397534</v>
      </c>
      <c r="M43">
        <f t="shared" si="7"/>
        <v>6369.9711145120855</v>
      </c>
      <c r="N43">
        <f>SQRT(User_Model_Calcs!M43^2+Sat_Data!$B$3^2-2*User_Model_Calcs!M43*Sat_Data!$B$3*COS(RADIANS(L43))*COS(RADIANS(I43)))</f>
        <v>38797.266953396393</v>
      </c>
      <c r="O43">
        <f>DEGREES(ACOS(((Earth_Data!$B$1+Sat_Data!$B$2)/User_Model_Calcs!N43)*SQRT(1-COS(RADIANS(User_Model_Calcs!I43))^2*COS(RADIANS(User_Model_Calcs!B43))^2)))</f>
        <v>27.852633941156959</v>
      </c>
      <c r="P43">
        <f t="shared" si="8"/>
        <v>55.646264428336295</v>
      </c>
    </row>
    <row r="44" spans="1:16" x14ac:dyDescent="0.25">
      <c r="A44">
        <v>145.75312173593341</v>
      </c>
      <c r="B44">
        <v>-38.577314866215339</v>
      </c>
      <c r="C44">
        <v>50000</v>
      </c>
      <c r="D44">
        <f t="shared" ca="1" si="0"/>
        <v>3</v>
      </c>
      <c r="E44" s="1">
        <v>0.65</v>
      </c>
      <c r="F44">
        <v>19.899999999999999</v>
      </c>
      <c r="G44">
        <f t="shared" ca="1" si="4"/>
        <v>54.048620189015942</v>
      </c>
      <c r="H44">
        <f t="shared" ca="1" si="5"/>
        <v>15.074863471446404</v>
      </c>
      <c r="I44">
        <f>User_Model_Calcs!A44-Sat_Data!$B$5</f>
        <v>35.753121735933405</v>
      </c>
      <c r="J44">
        <f>(Earth_Data!$B$1/SQRT(1-Earth_Data!$B$2^2*SIN(RADIANS(User_Model_Calcs!B44))^2))*COS(RADIANS(User_Model_Calcs!B44))</f>
        <v>4992.7245730654686</v>
      </c>
      <c r="K44">
        <f>((Earth_Data!$B$1*(1-Earth_Data!$B$2^2))/SQRT(1-Earth_Data!$B$2^2*SIN(RADIANS(User_Model_Calcs!B44))^2))*SIN(RADIANS(User_Model_Calcs!B44))</f>
        <v>-3955.7439323453932</v>
      </c>
      <c r="L44">
        <f t="shared" si="6"/>
        <v>-38.389843527023714</v>
      </c>
      <c r="M44">
        <f t="shared" si="7"/>
        <v>6369.8672451456287</v>
      </c>
      <c r="N44">
        <f>SQRT(User_Model_Calcs!M44^2+Sat_Data!$B$3^2-2*User_Model_Calcs!M44*Sat_Data!$B$3*COS(RADIANS(L44))*COS(RADIANS(I44)))</f>
        <v>38427.959143403146</v>
      </c>
      <c r="O44">
        <f>DEGREES(ACOS(((Earth_Data!$B$1+Sat_Data!$B$2)/User_Model_Calcs!N44)*SQRT(1-COS(RADIANS(User_Model_Calcs!I44))^2*COS(RADIANS(User_Model_Calcs!B44))^2)))</f>
        <v>31.991436668141041</v>
      </c>
      <c r="P44">
        <f t="shared" si="8"/>
        <v>49.104359077234562</v>
      </c>
    </row>
    <row r="45" spans="1:16" x14ac:dyDescent="0.25">
      <c r="A45">
        <v>145.39310277651148</v>
      </c>
      <c r="B45">
        <v>-37.966978118377639</v>
      </c>
      <c r="C45">
        <v>46875</v>
      </c>
      <c r="D45">
        <f t="shared" ca="1" si="0"/>
        <v>1.2</v>
      </c>
      <c r="E45" s="1">
        <v>0.65</v>
      </c>
      <c r="F45">
        <v>19.899999999999999</v>
      </c>
      <c r="G45">
        <f t="shared" ca="1" si="4"/>
        <v>46.089820015575185</v>
      </c>
      <c r="H45">
        <f t="shared" ca="1" si="5"/>
        <v>18.035490490461569</v>
      </c>
      <c r="I45">
        <f>User_Model_Calcs!A45-Sat_Data!$B$5</f>
        <v>35.393102776511483</v>
      </c>
      <c r="J45">
        <f>(Earth_Data!$B$1/SQRT(1-Earth_Data!$B$2^2*SIN(RADIANS(User_Model_Calcs!B45))^2))*COS(RADIANS(User_Model_Calcs!B45))</f>
        <v>5034.687569014538</v>
      </c>
      <c r="K45">
        <f>((Earth_Data!$B$1*(1-Earth_Data!$B$2^2))/SQRT(1-Earth_Data!$B$2^2*SIN(RADIANS(User_Model_Calcs!B45))^2))*SIN(RADIANS(User_Model_Calcs!B45))</f>
        <v>-3902.5564341627492</v>
      </c>
      <c r="L45">
        <f t="shared" si="6"/>
        <v>-37.780472965252955</v>
      </c>
      <c r="M45">
        <f t="shared" si="7"/>
        <v>6370.0883541293679</v>
      </c>
      <c r="N45">
        <f>SQRT(User_Model_Calcs!M45^2+Sat_Data!$B$3^2-2*User_Model_Calcs!M45*Sat_Data!$B$3*COS(RADIANS(L45))*COS(RADIANS(I45)))</f>
        <v>38370.393967741336</v>
      </c>
      <c r="O45">
        <f>DEGREES(ACOS(((Earth_Data!$B$1+Sat_Data!$B$2)/User_Model_Calcs!N45)*SQRT(1-COS(RADIANS(User_Model_Calcs!I45))^2*COS(RADIANS(User_Model_Calcs!B45))^2)))</f>
        <v>32.659791561568156</v>
      </c>
      <c r="P45">
        <f t="shared" si="8"/>
        <v>49.110666333004644</v>
      </c>
    </row>
    <row r="46" spans="1:16" x14ac:dyDescent="0.25">
      <c r="A46">
        <v>144.37583754346437</v>
      </c>
      <c r="B46">
        <v>-37.35213412243926</v>
      </c>
      <c r="C46">
        <v>50000</v>
      </c>
      <c r="D46">
        <f t="shared" ca="1" si="0"/>
        <v>3</v>
      </c>
      <c r="E46" s="1">
        <v>0.65</v>
      </c>
      <c r="F46">
        <v>19.899999999999999</v>
      </c>
      <c r="G46">
        <f t="shared" ca="1" si="4"/>
        <v>54.048620189015942</v>
      </c>
      <c r="H46">
        <f t="shared" ca="1" si="5"/>
        <v>21.848800492008568</v>
      </c>
      <c r="I46">
        <f>User_Model_Calcs!A46-Sat_Data!$B$5</f>
        <v>34.375837543464371</v>
      </c>
      <c r="J46">
        <f>(Earth_Data!$B$1/SQRT(1-Earth_Data!$B$2^2*SIN(RADIANS(User_Model_Calcs!B46))^2))*COS(RADIANS(User_Model_Calcs!B46))</f>
        <v>5076.3808290209217</v>
      </c>
      <c r="K46">
        <f>((Earth_Data!$B$1*(1-Earth_Data!$B$2^2))/SQRT(1-Earth_Data!$B$2^2*SIN(RADIANS(User_Model_Calcs!B46))^2))*SIN(RADIANS(User_Model_Calcs!B46))</f>
        <v>-3848.5328996380758</v>
      </c>
      <c r="L46">
        <f t="shared" si="6"/>
        <v>-37.166687667874228</v>
      </c>
      <c r="M46">
        <f t="shared" si="7"/>
        <v>6370.309866941152</v>
      </c>
      <c r="N46">
        <f>SQRT(User_Model_Calcs!M46^2+Sat_Data!$B$3^2-2*User_Model_Calcs!M46*Sat_Data!$B$3*COS(RADIANS(L46))*COS(RADIANS(I46)))</f>
        <v>38276.323871405119</v>
      </c>
      <c r="O46">
        <f>DEGREES(ACOS(((Earth_Data!$B$1+Sat_Data!$B$2)/User_Model_Calcs!N46)*SQRT(1-COS(RADIANS(User_Model_Calcs!I46))^2*COS(RADIANS(User_Model_Calcs!B46))^2)))</f>
        <v>33.763618066573038</v>
      </c>
      <c r="P46">
        <f t="shared" si="8"/>
        <v>48.430740494803267</v>
      </c>
    </row>
    <row r="47" spans="1:16" x14ac:dyDescent="0.25">
      <c r="A47">
        <v>145.9038214369171</v>
      </c>
      <c r="B47">
        <v>-37.861092944627522</v>
      </c>
      <c r="C47">
        <v>50000</v>
      </c>
      <c r="D47">
        <f t="shared" ca="1" si="0"/>
        <v>3</v>
      </c>
      <c r="E47" s="1">
        <v>0.65</v>
      </c>
      <c r="F47">
        <v>19.899999999999999</v>
      </c>
      <c r="G47">
        <f t="shared" ca="1" si="4"/>
        <v>54.048620189015942</v>
      </c>
      <c r="H47">
        <f t="shared" ca="1" si="5"/>
        <v>23.091458971832914</v>
      </c>
      <c r="I47">
        <f>User_Model_Calcs!A47-Sat_Data!$B$5</f>
        <v>35.903821436917099</v>
      </c>
      <c r="J47">
        <f>(Earth_Data!$B$1/SQRT(1-Earth_Data!$B$2^2*SIN(RADIANS(User_Model_Calcs!B47))^2))*COS(RADIANS(User_Model_Calcs!B47))</f>
        <v>5041.9093577859257</v>
      </c>
      <c r="K47">
        <f>((Earth_Data!$B$1*(1-Earth_Data!$B$2^2))/SQRT(1-Earth_Data!$B$2^2*SIN(RADIANS(User_Model_Calcs!B47))^2))*SIN(RADIANS(User_Model_Calcs!B47))</f>
        <v>-3893.2843248358176</v>
      </c>
      <c r="L47">
        <f t="shared" si="6"/>
        <v>-37.674764020472757</v>
      </c>
      <c r="M47">
        <f t="shared" si="7"/>
        <v>6370.1265926307597</v>
      </c>
      <c r="N47">
        <f>SQRT(User_Model_Calcs!M47^2+Sat_Data!$B$3^2-2*User_Model_Calcs!M47*Sat_Data!$B$3*COS(RADIANS(L47))*COS(RADIANS(I47)))</f>
        <v>38392.706970830928</v>
      </c>
      <c r="O47">
        <f>DEGREES(ACOS(((Earth_Data!$B$1+Sat_Data!$B$2)/User_Model_Calcs!N47)*SQRT(1-COS(RADIANS(User_Model_Calcs!I47))^2*COS(RADIANS(User_Model_Calcs!B47))^2)))</f>
        <v>32.401513282689848</v>
      </c>
      <c r="P47">
        <f t="shared" si="8"/>
        <v>49.710646764454033</v>
      </c>
    </row>
    <row r="48" spans="1:16" x14ac:dyDescent="0.25">
      <c r="A48">
        <v>144.2022570092023</v>
      </c>
      <c r="B48">
        <v>-37.566574484974737</v>
      </c>
      <c r="C48">
        <v>50000</v>
      </c>
      <c r="D48">
        <f t="shared" ca="1" si="0"/>
        <v>1.2</v>
      </c>
      <c r="E48" s="1">
        <v>0.65</v>
      </c>
      <c r="F48">
        <v>19.899999999999999</v>
      </c>
      <c r="G48">
        <f t="shared" ca="1" si="4"/>
        <v>46.089820015575185</v>
      </c>
      <c r="H48">
        <f t="shared" ca="1" si="5"/>
        <v>17.985559487605538</v>
      </c>
      <c r="I48">
        <f>User_Model_Calcs!A48-Sat_Data!$B$5</f>
        <v>34.202257009202299</v>
      </c>
      <c r="J48">
        <f>(Earth_Data!$B$1/SQRT(1-Earth_Data!$B$2^2*SIN(RADIANS(User_Model_Calcs!B48))^2))*COS(RADIANS(User_Model_Calcs!B48))</f>
        <v>5061.9057464446932</v>
      </c>
      <c r="K48">
        <f>((Earth_Data!$B$1*(1-Earth_Data!$B$2^2))/SQRT(1-Earth_Data!$B$2^2*SIN(RADIANS(User_Model_Calcs!B48))^2))*SIN(RADIANS(User_Model_Calcs!B48))</f>
        <v>-3867.4249285914098</v>
      </c>
      <c r="L48">
        <f t="shared" si="6"/>
        <v>-37.380749085021684</v>
      </c>
      <c r="M48">
        <f t="shared" si="7"/>
        <v>6370.2327558873449</v>
      </c>
      <c r="N48">
        <f>SQRT(User_Model_Calcs!M48^2+Sat_Data!$B$3^2-2*User_Model_Calcs!M48*Sat_Data!$B$3*COS(RADIANS(L48))*COS(RADIANS(I48)))</f>
        <v>38279.954442498558</v>
      </c>
      <c r="O48">
        <f>DEGREES(ACOS(((Earth_Data!$B$1+Sat_Data!$B$2)/User_Model_Calcs!N48)*SQRT(1-COS(RADIANS(User_Model_Calcs!I48))^2*COS(RADIANS(User_Model_Calcs!B48))^2)))</f>
        <v>33.719842171517008</v>
      </c>
      <c r="P48">
        <f t="shared" si="8"/>
        <v>48.106464139138971</v>
      </c>
    </row>
    <row r="49" spans="1:16" x14ac:dyDescent="0.25">
      <c r="A49">
        <v>155.55099999999999</v>
      </c>
      <c r="B49">
        <v>-37.976999999999997</v>
      </c>
      <c r="C49">
        <v>37500</v>
      </c>
      <c r="D49">
        <f t="shared" ca="1" si="0"/>
        <v>0.75</v>
      </c>
      <c r="E49" s="1">
        <v>0.65</v>
      </c>
      <c r="F49">
        <v>19.899999999999999</v>
      </c>
      <c r="G49">
        <f t="shared" ca="1" si="4"/>
        <v>42.007420362456692</v>
      </c>
      <c r="H49">
        <f t="shared" ca="1" si="5"/>
        <v>18.765453846370058</v>
      </c>
      <c r="I49">
        <f>User_Model_Calcs!A49-Sat_Data!$B$5</f>
        <v>45.550999999999988</v>
      </c>
      <c r="J49">
        <f>(Earth_Data!$B$1/SQRT(1-Earth_Data!$B$2^2*SIN(RADIANS(User_Model_Calcs!B49))^2))*COS(RADIANS(User_Model_Calcs!B49))</f>
        <v>5034.0031427734821</v>
      </c>
      <c r="K49">
        <f>((Earth_Data!$B$1*(1-Earth_Data!$B$2^2))/SQRT(1-Earth_Data!$B$2^2*SIN(RADIANS(User_Model_Calcs!B49))^2))*SIN(RADIANS(User_Model_Calcs!B49))</f>
        <v>-3903.4333431259911</v>
      </c>
      <c r="L49">
        <f t="shared" si="6"/>
        <v>-37.790478298675829</v>
      </c>
      <c r="M49">
        <f t="shared" si="7"/>
        <v>6370.0847330063862</v>
      </c>
      <c r="N49">
        <f>SQRT(User_Model_Calcs!M49^2+Sat_Data!$B$3^2-2*User_Model_Calcs!M49*Sat_Data!$B$3*COS(RADIANS(L49))*COS(RADIANS(I49)))</f>
        <v>39001.540237184636</v>
      </c>
      <c r="O49">
        <f>DEGREES(ACOS(((Earth_Data!$B$1+Sat_Data!$B$2)/User_Model_Calcs!N49)*SQRT(1-COS(RADIANS(User_Model_Calcs!I49))^2*COS(RADIANS(User_Model_Calcs!B49))^2)))</f>
        <v>25.649056446619927</v>
      </c>
      <c r="P49">
        <f t="shared" si="8"/>
        <v>58.883886085153776</v>
      </c>
    </row>
    <row r="50" spans="1:16" x14ac:dyDescent="0.25">
      <c r="A50">
        <v>145.84529664668349</v>
      </c>
      <c r="B50">
        <v>-37.32974673401219</v>
      </c>
      <c r="C50">
        <v>50000</v>
      </c>
      <c r="D50">
        <f t="shared" ca="1" si="0"/>
        <v>3</v>
      </c>
      <c r="E50" s="1">
        <v>0.65</v>
      </c>
      <c r="F50">
        <v>19.899999999999999</v>
      </c>
      <c r="G50">
        <f t="shared" ca="1" si="4"/>
        <v>54.048620189015942</v>
      </c>
      <c r="H50">
        <f t="shared" ca="1" si="5"/>
        <v>18.439328363859989</v>
      </c>
      <c r="I50">
        <f>User_Model_Calcs!A50-Sat_Data!$B$5</f>
        <v>35.845296646683494</v>
      </c>
      <c r="J50">
        <f>(Earth_Data!$B$1/SQRT(1-Earth_Data!$B$2^2*SIN(RADIANS(User_Model_Calcs!B50))^2))*COS(RADIANS(User_Model_Calcs!B50))</f>
        <v>5077.8879062865835</v>
      </c>
      <c r="K50">
        <f>((Earth_Data!$B$1*(1-Earth_Data!$B$2^2))/SQRT(1-Earth_Data!$B$2^2*SIN(RADIANS(User_Model_Calcs!B50))^2))*SIN(RADIANS(User_Model_Calcs!B50))</f>
        <v>-3846.5575076879704</v>
      </c>
      <c r="L50">
        <f t="shared" si="6"/>
        <v>-37.144340438808584</v>
      </c>
      <c r="M50">
        <f t="shared" si="7"/>
        <v>6370.3179079824768</v>
      </c>
      <c r="N50">
        <f>SQRT(User_Model_Calcs!M50^2+Sat_Data!$B$3^2-2*User_Model_Calcs!M50*Sat_Data!$B$3*COS(RADIANS(L50))*COS(RADIANS(I50)))</f>
        <v>38357.378848048415</v>
      </c>
      <c r="O50">
        <f>DEGREES(ACOS(((Earth_Data!$B$1+Sat_Data!$B$2)/User_Model_Calcs!N50)*SQRT(1-COS(RADIANS(User_Model_Calcs!I50))^2*COS(RADIANS(User_Model_Calcs!B50))^2)))</f>
        <v>32.813948241576163</v>
      </c>
      <c r="P50">
        <f t="shared" si="8"/>
        <v>49.990015455266565</v>
      </c>
    </row>
    <row r="51" spans="1:16" x14ac:dyDescent="0.25">
      <c r="A51">
        <v>150.488</v>
      </c>
      <c r="B51">
        <v>-37.796999999999997</v>
      </c>
      <c r="C51">
        <v>3750</v>
      </c>
      <c r="D51">
        <f t="shared" ca="1" si="0"/>
        <v>0.75</v>
      </c>
      <c r="E51" s="1">
        <v>0.65</v>
      </c>
      <c r="F51">
        <v>19.899999999999999</v>
      </c>
      <c r="G51">
        <f t="shared" ca="1" si="4"/>
        <v>42.007420362456692</v>
      </c>
      <c r="H51">
        <f t="shared" ca="1" si="5"/>
        <v>22.275045759895136</v>
      </c>
      <c r="I51">
        <f>User_Model_Calcs!A51-Sat_Data!$B$5</f>
        <v>40.488</v>
      </c>
      <c r="J51">
        <f>(Earth_Data!$B$1/SQRT(1-Earth_Data!$B$2^2*SIN(RADIANS(User_Model_Calcs!B51))^2))*COS(RADIANS(User_Model_Calcs!B51))</f>
        <v>5046.2723580323327</v>
      </c>
      <c r="K51">
        <f>((Earth_Data!$B$1*(1-Earth_Data!$B$2^2))/SQRT(1-Earth_Data!$B$2^2*SIN(RADIANS(User_Model_Calcs!B51))^2))*SIN(RADIANS(User_Model_Calcs!B51))</f>
        <v>-3887.6654629634068</v>
      </c>
      <c r="L51">
        <f t="shared" si="6"/>
        <v>-37.610778982087652</v>
      </c>
      <c r="M51">
        <f t="shared" si="7"/>
        <v>6370.1497206392005</v>
      </c>
      <c r="N51">
        <f>SQRT(User_Model_Calcs!M51^2+Sat_Data!$B$3^2-2*User_Model_Calcs!M51*Sat_Data!$B$3*COS(RADIANS(L51))*COS(RADIANS(I51)))</f>
        <v>38661.994802090587</v>
      </c>
      <c r="O51">
        <f>DEGREES(ACOS(((Earth_Data!$B$1+Sat_Data!$B$2)/User_Model_Calcs!N51)*SQRT(1-COS(RADIANS(User_Model_Calcs!I51))^2*COS(RADIANS(User_Model_Calcs!B51))^2)))</f>
        <v>29.346459880394445</v>
      </c>
      <c r="P51">
        <f t="shared" si="8"/>
        <v>54.326268812554687</v>
      </c>
    </row>
    <row r="52" spans="1:16" x14ac:dyDescent="0.25">
      <c r="A52">
        <v>144.18926509596562</v>
      </c>
      <c r="B52">
        <v>-36.876697125115115</v>
      </c>
      <c r="C52">
        <v>46875</v>
      </c>
      <c r="D52">
        <f t="shared" ca="1" si="0"/>
        <v>0.75</v>
      </c>
      <c r="E52" s="1">
        <v>0.65</v>
      </c>
      <c r="F52">
        <v>19.899999999999999</v>
      </c>
      <c r="G52">
        <f t="shared" ca="1" si="4"/>
        <v>42.007420362456692</v>
      </c>
      <c r="H52">
        <f t="shared" ca="1" si="5"/>
        <v>21.73586045164901</v>
      </c>
      <c r="I52">
        <f>User_Model_Calcs!A52-Sat_Data!$B$5</f>
        <v>34.189265095965624</v>
      </c>
      <c r="J52">
        <f>(Earth_Data!$B$1/SQRT(1-Earth_Data!$B$2^2*SIN(RADIANS(User_Model_Calcs!B52))^2))*COS(RADIANS(User_Model_Calcs!B52))</f>
        <v>5108.2189450009409</v>
      </c>
      <c r="K52">
        <f>((Earth_Data!$B$1*(1-Earth_Data!$B$2^2))/SQRT(1-Earth_Data!$B$2^2*SIN(RADIANS(User_Model_Calcs!B52))^2))*SIN(RADIANS(User_Model_Calcs!B52))</f>
        <v>-3806.4573770267739</v>
      </c>
      <c r="L52">
        <f t="shared" si="6"/>
        <v>-36.692127757272758</v>
      </c>
      <c r="M52">
        <f t="shared" si="7"/>
        <v>6370.4802450983298</v>
      </c>
      <c r="N52">
        <f>SQRT(User_Model_Calcs!M52^2+Sat_Data!$B$3^2-2*User_Model_Calcs!M52*Sat_Data!$B$3*COS(RADIANS(L52))*COS(RADIANS(I52)))</f>
        <v>38237.064238921055</v>
      </c>
      <c r="O52">
        <f>DEGREES(ACOS(((Earth_Data!$B$1+Sat_Data!$B$2)/User_Model_Calcs!N52)*SQRT(1-COS(RADIANS(User_Model_Calcs!I52))^2*COS(RADIANS(User_Model_Calcs!B52))^2)))</f>
        <v>34.230380656922001</v>
      </c>
      <c r="P52">
        <f t="shared" si="8"/>
        <v>48.543623371336047</v>
      </c>
    </row>
    <row r="53" spans="1:16" x14ac:dyDescent="0.25">
      <c r="A53">
        <v>136.61500000000001</v>
      </c>
      <c r="B53">
        <v>-37.709000000000003</v>
      </c>
      <c r="C53">
        <v>12500</v>
      </c>
      <c r="D53">
        <f t="shared" ca="1" si="0"/>
        <v>0.75</v>
      </c>
      <c r="E53" s="1">
        <v>0.65</v>
      </c>
      <c r="F53">
        <v>19.899999999999999</v>
      </c>
      <c r="G53">
        <f t="shared" ca="1" si="4"/>
        <v>42.007420362456692</v>
      </c>
      <c r="H53">
        <f t="shared" ca="1" si="5"/>
        <v>15.1806120468374</v>
      </c>
      <c r="I53">
        <f>User_Model_Calcs!A53-Sat_Data!$B$5</f>
        <v>26.615000000000009</v>
      </c>
      <c r="J53">
        <f>(Earth_Data!$B$1/SQRT(1-Earth_Data!$B$2^2*SIN(RADIANS(User_Model_Calcs!B53))^2))*COS(RADIANS(User_Model_Calcs!B53))</f>
        <v>5052.2524613233036</v>
      </c>
      <c r="K53">
        <f>((Earth_Data!$B$1*(1-Earth_Data!$B$2^2))/SQRT(1-Earth_Data!$B$2^2*SIN(RADIANS(User_Model_Calcs!B53))^2))*SIN(RADIANS(User_Model_Calcs!B53))</f>
        <v>-3879.9428879171669</v>
      </c>
      <c r="L53">
        <f t="shared" si="6"/>
        <v>-37.522928652518061</v>
      </c>
      <c r="M53">
        <f t="shared" si="7"/>
        <v>6370.1814531806222</v>
      </c>
      <c r="N53">
        <f>SQRT(User_Model_Calcs!M53^2+Sat_Data!$B$3^2-2*User_Model_Calcs!M53*Sat_Data!$B$3*COS(RADIANS(L53))*COS(RADIANS(I53)))</f>
        <v>37914.26459119979</v>
      </c>
      <c r="O53">
        <f>DEGREES(ACOS(((Earth_Data!$B$1+Sat_Data!$B$2)/User_Model_Calcs!N53)*SQRT(1-COS(RADIANS(User_Model_Calcs!I53))^2*COS(RADIANS(User_Model_Calcs!B53))^2)))</f>
        <v>38.17230059735563</v>
      </c>
      <c r="P53">
        <f t="shared" si="8"/>
        <v>39.325759661420719</v>
      </c>
    </row>
    <row r="54" spans="1:16" x14ac:dyDescent="0.25">
      <c r="A54">
        <v>145.86394860781661</v>
      </c>
      <c r="B54">
        <v>-37.103232952208344</v>
      </c>
      <c r="C54">
        <v>46875</v>
      </c>
      <c r="D54">
        <f t="shared" ca="1" si="0"/>
        <v>1.2</v>
      </c>
      <c r="E54" s="1">
        <v>0.65</v>
      </c>
      <c r="F54">
        <v>19.899999999999999</v>
      </c>
      <c r="G54">
        <f t="shared" ca="1" si="4"/>
        <v>46.089820015575185</v>
      </c>
      <c r="H54">
        <f t="shared" ca="1" si="5"/>
        <v>20.05569774277653</v>
      </c>
      <c r="I54">
        <f>User_Model_Calcs!A54-Sat_Data!$B$5</f>
        <v>35.86394860781661</v>
      </c>
      <c r="J54">
        <f>(Earth_Data!$B$1/SQRT(1-Earth_Data!$B$2^2*SIN(RADIANS(User_Model_Calcs!B54))^2))*COS(RADIANS(User_Model_Calcs!B54))</f>
        <v>5093.0926131357073</v>
      </c>
      <c r="K54">
        <f>((Earth_Data!$B$1*(1-Earth_Data!$B$2^2))/SQRT(1-Earth_Data!$B$2^2*SIN(RADIANS(User_Model_Calcs!B54))^2))*SIN(RADIANS(User_Model_Calcs!B54))</f>
        <v>-3826.5380133420963</v>
      </c>
      <c r="L54">
        <f t="shared" si="6"/>
        <v>-36.918239333084856</v>
      </c>
      <c r="M54">
        <f t="shared" si="7"/>
        <v>6370.3991659494604</v>
      </c>
      <c r="N54">
        <f>SQRT(User_Model_Calcs!M54^2+Sat_Data!$B$3^2-2*User_Model_Calcs!M54*Sat_Data!$B$3*COS(RADIANS(L54))*COS(RADIANS(I54)))</f>
        <v>38344.909699053591</v>
      </c>
      <c r="O54">
        <f>DEGREES(ACOS(((Earth_Data!$B$1+Sat_Data!$B$2)/User_Model_Calcs!N54)*SQRT(1-COS(RADIANS(User_Model_Calcs!I54))^2*COS(RADIANS(User_Model_Calcs!B54))^2)))</f>
        <v>32.960246772195148</v>
      </c>
      <c r="P54">
        <f t="shared" si="8"/>
        <v>50.156142283491263</v>
      </c>
    </row>
    <row r="55" spans="1:16" x14ac:dyDescent="0.25">
      <c r="A55">
        <v>144.53999344418324</v>
      </c>
      <c r="B55">
        <v>-37.13955848406782</v>
      </c>
      <c r="C55">
        <v>46875</v>
      </c>
      <c r="D55">
        <f t="shared" ca="1" si="0"/>
        <v>0.75</v>
      </c>
      <c r="E55" s="1">
        <v>0.65</v>
      </c>
      <c r="F55">
        <v>19.899999999999999</v>
      </c>
      <c r="G55">
        <f t="shared" ca="1" si="4"/>
        <v>42.007420362456692</v>
      </c>
      <c r="H55">
        <f t="shared" ca="1" si="5"/>
        <v>23.034967566061013</v>
      </c>
      <c r="I55">
        <f>User_Model_Calcs!A55-Sat_Data!$B$5</f>
        <v>34.539993444183239</v>
      </c>
      <c r="J55">
        <f>(Earth_Data!$B$1/SQRT(1-Earth_Data!$B$2^2*SIN(RADIANS(User_Model_Calcs!B55))^2))*COS(RADIANS(User_Model_Calcs!B55))</f>
        <v>5090.6596361988422</v>
      </c>
      <c r="K55">
        <f>((Earth_Data!$B$1*(1-Earth_Data!$B$2^2))/SQRT(1-Earth_Data!$B$2^2*SIN(RADIANS(User_Model_Calcs!B55))^2))*SIN(RADIANS(User_Model_Calcs!B55))</f>
        <v>-3829.7524897936464</v>
      </c>
      <c r="L55">
        <f t="shared" si="6"/>
        <v>-36.954497907777153</v>
      </c>
      <c r="M55">
        <f t="shared" si="7"/>
        <v>6370.3861472209646</v>
      </c>
      <c r="N55">
        <f>SQRT(User_Model_Calcs!M55^2+Sat_Data!$B$3^2-2*User_Model_Calcs!M55*Sat_Data!$B$3*COS(RADIANS(L55))*COS(RADIANS(I55)))</f>
        <v>38272.44472664503</v>
      </c>
      <c r="O55">
        <f>DEGREES(ACOS(((Earth_Data!$B$1+Sat_Data!$B$2)/User_Model_Calcs!N55)*SQRT(1-COS(RADIANS(User_Model_Calcs!I55))^2*COS(RADIANS(User_Model_Calcs!B55))^2)))</f>
        <v>33.81034523503476</v>
      </c>
      <c r="P55">
        <f t="shared" si="8"/>
        <v>48.743998196064474</v>
      </c>
    </row>
    <row r="56" spans="1:16" x14ac:dyDescent="0.25">
      <c r="A56">
        <v>145.34783833498571</v>
      </c>
      <c r="B56">
        <v>-38.677911157346379</v>
      </c>
      <c r="C56">
        <v>9375</v>
      </c>
      <c r="D56">
        <f t="shared" ca="1" si="0"/>
        <v>1.2</v>
      </c>
      <c r="E56" s="1">
        <v>0.65</v>
      </c>
      <c r="F56">
        <v>19.899999999999999</v>
      </c>
      <c r="G56">
        <f t="shared" ca="1" si="4"/>
        <v>46.089820015575185</v>
      </c>
      <c r="H56">
        <f t="shared" ca="1" si="5"/>
        <v>19.545430893615041</v>
      </c>
      <c r="I56">
        <f>User_Model_Calcs!A56-Sat_Data!$B$5</f>
        <v>35.34783833498571</v>
      </c>
      <c r="J56">
        <f>(Earth_Data!$B$1/SQRT(1-Earth_Data!$B$2^2*SIN(RADIANS(User_Model_Calcs!B56))^2))*COS(RADIANS(User_Model_Calcs!B56))</f>
        <v>4985.7534825063285</v>
      </c>
      <c r="K56">
        <f>((Earth_Data!$B$1*(1-Earth_Data!$B$2^2))/SQRT(1-Earth_Data!$B$2^2*SIN(RADIANS(User_Model_Calcs!B56))^2))*SIN(RADIANS(User_Model_Calcs!B56))</f>
        <v>-3964.4678402429386</v>
      </c>
      <c r="L56">
        <f t="shared" si="6"/>
        <v>-38.490288708285163</v>
      </c>
      <c r="M56">
        <f t="shared" si="7"/>
        <v>6369.8306919920951</v>
      </c>
      <c r="N56">
        <f>SQRT(User_Model_Calcs!M56^2+Sat_Data!$B$3^2-2*User_Model_Calcs!M56*Sat_Data!$B$3*COS(RADIANS(L56))*COS(RADIANS(I56)))</f>
        <v>38411.658580871604</v>
      </c>
      <c r="O56">
        <f>DEGREES(ACOS(((Earth_Data!$B$1+Sat_Data!$B$2)/User_Model_Calcs!N56)*SQRT(1-COS(RADIANS(User_Model_Calcs!I56))^2*COS(RADIANS(User_Model_Calcs!B56))^2)))</f>
        <v>32.178883396132747</v>
      </c>
      <c r="P56">
        <f t="shared" si="8"/>
        <v>48.617494019244162</v>
      </c>
    </row>
    <row r="57" spans="1:16" x14ac:dyDescent="0.25">
      <c r="A57">
        <v>144.57089830118903</v>
      </c>
      <c r="B57">
        <v>-37.211575742752217</v>
      </c>
      <c r="C57">
        <v>50000</v>
      </c>
      <c r="D57">
        <f t="shared" ca="1" si="0"/>
        <v>0.75</v>
      </c>
      <c r="E57" s="1">
        <v>0.65</v>
      </c>
      <c r="F57">
        <v>19.899999999999999</v>
      </c>
      <c r="G57">
        <f t="shared" ca="1" si="4"/>
        <v>42.007420362456692</v>
      </c>
      <c r="H57">
        <f t="shared" ca="1" si="5"/>
        <v>22.650990467864624</v>
      </c>
      <c r="I57">
        <f>User_Model_Calcs!A57-Sat_Data!$B$5</f>
        <v>34.570898301189033</v>
      </c>
      <c r="J57">
        <f>(Earth_Data!$B$1/SQRT(1-Earth_Data!$B$2^2*SIN(RADIANS(User_Model_Calcs!B57))^2))*COS(RADIANS(User_Model_Calcs!B57))</f>
        <v>5085.8300655037992</v>
      </c>
      <c r="K57">
        <f>((Earth_Data!$B$1*(1-Earth_Data!$B$2^2))/SQRT(1-Earth_Data!$B$2^2*SIN(RADIANS(User_Model_Calcs!B57))^2))*SIN(RADIANS(User_Model_Calcs!B57))</f>
        <v>-3836.1208514742116</v>
      </c>
      <c r="L57">
        <f t="shared" si="6"/>
        <v>-37.026383297776491</v>
      </c>
      <c r="M57">
        <f t="shared" si="7"/>
        <v>6370.3603227994581</v>
      </c>
      <c r="N57">
        <f>SQRT(User_Model_Calcs!M57^2+Sat_Data!$B$3^2-2*User_Model_Calcs!M57*Sat_Data!$B$3*COS(RADIANS(L57))*COS(RADIANS(I57)))</f>
        <v>38278.536936107754</v>
      </c>
      <c r="O57">
        <f>DEGREES(ACOS(((Earth_Data!$B$1+Sat_Data!$B$2)/User_Model_Calcs!N57)*SQRT(1-COS(RADIANS(User_Model_Calcs!I57))^2*COS(RADIANS(User_Model_Calcs!B57))^2)))</f>
        <v>33.738150240714312</v>
      </c>
      <c r="P57">
        <f t="shared" si="8"/>
        <v>48.729717957488816</v>
      </c>
    </row>
    <row r="58" spans="1:16" x14ac:dyDescent="0.25">
      <c r="A58">
        <v>151.15299999999999</v>
      </c>
      <c r="B58">
        <v>-37.567</v>
      </c>
      <c r="C58">
        <v>3750</v>
      </c>
      <c r="D58">
        <f t="shared" ca="1" si="0"/>
        <v>3</v>
      </c>
      <c r="E58" s="1">
        <v>0.65</v>
      </c>
      <c r="F58">
        <v>19.899999999999999</v>
      </c>
      <c r="G58">
        <f t="shared" ca="1" si="4"/>
        <v>54.048620189015942</v>
      </c>
      <c r="H58">
        <f t="shared" ca="1" si="5"/>
        <v>23.265686879026298</v>
      </c>
      <c r="I58">
        <f>User_Model_Calcs!A58-Sat_Data!$B$5</f>
        <v>41.152999999999992</v>
      </c>
      <c r="J58">
        <f>(Earth_Data!$B$1/SQRT(1-Earth_Data!$B$2^2*SIN(RADIANS(User_Model_Calcs!B58))^2))*COS(RADIANS(User_Model_Calcs!B58))</f>
        <v>5061.8769526877632</v>
      </c>
      <c r="K58">
        <f>((Earth_Data!$B$1*(1-Earth_Data!$B$2^2))/SQRT(1-Earth_Data!$B$2^2*SIN(RADIANS(User_Model_Calcs!B58))^2))*SIN(RADIANS(User_Model_Calcs!B58))</f>
        <v>-3867.4623629153157</v>
      </c>
      <c r="L58">
        <f t="shared" si="6"/>
        <v>-37.381173858420368</v>
      </c>
      <c r="M58">
        <f t="shared" si="7"/>
        <v>6370.2326027169584</v>
      </c>
      <c r="N58">
        <f>SQRT(User_Model_Calcs!M58^2+Sat_Data!$B$3^2-2*User_Model_Calcs!M58*Sat_Data!$B$3*COS(RADIANS(L58))*COS(RADIANS(I58)))</f>
        <v>38690.937839862258</v>
      </c>
      <c r="O58">
        <f>DEGREES(ACOS(((Earth_Data!$B$1+Sat_Data!$B$2)/User_Model_Calcs!N58)*SQRT(1-COS(RADIANS(User_Model_Calcs!I58))^2*COS(RADIANS(User_Model_Calcs!B58))^2)))</f>
        <v>29.025923834227637</v>
      </c>
      <c r="P58">
        <f t="shared" si="8"/>
        <v>55.100540826692928</v>
      </c>
    </row>
    <row r="59" spans="1:16" x14ac:dyDescent="0.25">
      <c r="A59">
        <v>144.9298430533949</v>
      </c>
      <c r="B59">
        <v>-37.486791045296684</v>
      </c>
      <c r="C59">
        <v>9375</v>
      </c>
      <c r="D59">
        <f t="shared" ca="1" si="0"/>
        <v>0.75</v>
      </c>
      <c r="E59" s="1">
        <v>0.65</v>
      </c>
      <c r="F59">
        <v>19.899999999999999</v>
      </c>
      <c r="G59">
        <f t="shared" ca="1" si="4"/>
        <v>42.007420362456692</v>
      </c>
      <c r="H59">
        <f t="shared" ca="1" si="5"/>
        <v>22.98786791594096</v>
      </c>
      <c r="I59">
        <f>User_Model_Calcs!A59-Sat_Data!$B$5</f>
        <v>34.929843053394904</v>
      </c>
      <c r="J59">
        <f>(Earth_Data!$B$1/SQRT(1-Earth_Data!$B$2^2*SIN(RADIANS(User_Model_Calcs!B59))^2))*COS(RADIANS(User_Model_Calcs!B59))</f>
        <v>5067.2995820293772</v>
      </c>
      <c r="K59">
        <f>((Earth_Data!$B$1*(1-Earth_Data!$B$2^2))/SQRT(1-Earth_Data!$B$2^2*SIN(RADIANS(User_Model_Calcs!B59))^2))*SIN(RADIANS(User_Model_Calcs!B59))</f>
        <v>-3860.4023192699801</v>
      </c>
      <c r="L59">
        <f t="shared" si="6"/>
        <v>-37.301105421635583</v>
      </c>
      <c r="M59">
        <f t="shared" si="7"/>
        <v>6370.2614640735228</v>
      </c>
      <c r="N59">
        <f>SQRT(User_Model_Calcs!M59^2+Sat_Data!$B$3^2-2*User_Model_Calcs!M59*Sat_Data!$B$3*COS(RADIANS(L59))*COS(RADIANS(I59)))</f>
        <v>38315.241948510964</v>
      </c>
      <c r="O59">
        <f>DEGREES(ACOS(((Earth_Data!$B$1+Sat_Data!$B$2)/User_Model_Calcs!N59)*SQRT(1-COS(RADIANS(User_Model_Calcs!I59))^2*COS(RADIANS(User_Model_Calcs!B59))^2)))</f>
        <v>33.305431327729558</v>
      </c>
      <c r="P59">
        <f t="shared" si="8"/>
        <v>48.930805351511182</v>
      </c>
    </row>
    <row r="60" spans="1:16" x14ac:dyDescent="0.25">
      <c r="A60">
        <v>146.08743297761507</v>
      </c>
      <c r="B60">
        <v>-38.640734720761472</v>
      </c>
      <c r="C60">
        <v>46875</v>
      </c>
      <c r="D60">
        <f t="shared" ca="1" si="0"/>
        <v>3</v>
      </c>
      <c r="E60" s="1">
        <v>0.65</v>
      </c>
      <c r="F60">
        <v>19.899999999999999</v>
      </c>
      <c r="G60">
        <f t="shared" ca="1" si="4"/>
        <v>54.048620189015942</v>
      </c>
      <c r="H60">
        <f t="shared" ca="1" si="5"/>
        <v>15.752034736243715</v>
      </c>
      <c r="I60">
        <f>User_Model_Calcs!A60-Sat_Data!$B$5</f>
        <v>36.087432977615066</v>
      </c>
      <c r="J60">
        <f>(Earth_Data!$B$1/SQRT(1-Earth_Data!$B$2^2*SIN(RADIANS(User_Model_Calcs!B60))^2))*COS(RADIANS(User_Model_Calcs!B60))</f>
        <v>4988.3315218721136</v>
      </c>
      <c r="K60">
        <f>((Earth_Data!$B$1*(1-Earth_Data!$B$2^2))/SQRT(1-Earth_Data!$B$2^2*SIN(RADIANS(User_Model_Calcs!B60))^2))*SIN(RADIANS(User_Model_Calcs!B60))</f>
        <v>-3961.2452350803765</v>
      </c>
      <c r="L60">
        <f t="shared" si="6"/>
        <v>-38.453167847172438</v>
      </c>
      <c r="M60">
        <f t="shared" si="7"/>
        <v>6369.8442041034205</v>
      </c>
      <c r="N60">
        <f>SQRT(User_Model_Calcs!M60^2+Sat_Data!$B$3^2-2*User_Model_Calcs!M60*Sat_Data!$B$3*COS(RADIANS(L60))*COS(RADIANS(I60)))</f>
        <v>38450.595901239511</v>
      </c>
      <c r="O60">
        <f>DEGREES(ACOS(((Earth_Data!$B$1+Sat_Data!$B$2)/User_Model_Calcs!N60)*SQRT(1-COS(RADIANS(User_Model_Calcs!I60))^2*COS(RADIANS(User_Model_Calcs!B60))^2)))</f>
        <v>31.731017157846818</v>
      </c>
      <c r="P60">
        <f t="shared" si="8"/>
        <v>49.413043072276068</v>
      </c>
    </row>
    <row r="61" spans="1:16" x14ac:dyDescent="0.25">
      <c r="A61">
        <v>145.4677150452292</v>
      </c>
      <c r="B61">
        <v>-38.197329409019794</v>
      </c>
      <c r="C61">
        <v>50000</v>
      </c>
      <c r="D61">
        <f t="shared" ca="1" si="0"/>
        <v>3</v>
      </c>
      <c r="E61" s="1">
        <v>0.65</v>
      </c>
      <c r="F61">
        <v>19.899999999999999</v>
      </c>
      <c r="G61">
        <f t="shared" ca="1" si="4"/>
        <v>54.048620189015942</v>
      </c>
      <c r="H61">
        <f t="shared" ca="1" si="5"/>
        <v>17.530033300850143</v>
      </c>
      <c r="I61">
        <f>User_Model_Calcs!A61-Sat_Data!$B$5</f>
        <v>35.467715045229198</v>
      </c>
      <c r="J61">
        <f>(Earth_Data!$B$1/SQRT(1-Earth_Data!$B$2^2*SIN(RADIANS(User_Model_Calcs!B61))^2))*COS(RADIANS(User_Model_Calcs!B61))</f>
        <v>5018.9171343175076</v>
      </c>
      <c r="K61">
        <f>((Earth_Data!$B$1*(1-Earth_Data!$B$2^2))/SQRT(1-Earth_Data!$B$2^2*SIN(RADIANS(User_Model_Calcs!B61))^2))*SIN(RADIANS(User_Model_Calcs!B61))</f>
        <v>-3922.6821213585454</v>
      </c>
      <c r="L61">
        <f t="shared" si="6"/>
        <v>-38.010449655062253</v>
      </c>
      <c r="M61">
        <f t="shared" si="7"/>
        <v>6370.0050413144763</v>
      </c>
      <c r="N61">
        <f>SQRT(User_Model_Calcs!M61^2+Sat_Data!$B$3^2-2*User_Model_Calcs!M61*Sat_Data!$B$3*COS(RADIANS(L61))*COS(RADIANS(I61)))</f>
        <v>38388.666397734094</v>
      </c>
      <c r="O61">
        <f>DEGREES(ACOS(((Earth_Data!$B$1+Sat_Data!$B$2)/User_Model_Calcs!N61)*SQRT(1-COS(RADIANS(User_Model_Calcs!I61))^2*COS(RADIANS(User_Model_Calcs!B61))^2)))</f>
        <v>32.446824860642543</v>
      </c>
      <c r="P61">
        <f t="shared" si="8"/>
        <v>49.043347934011457</v>
      </c>
    </row>
    <row r="62" spans="1:16" x14ac:dyDescent="0.25">
      <c r="A62">
        <v>149.51900000000001</v>
      </c>
      <c r="B62">
        <v>-37.398000000000003</v>
      </c>
      <c r="C62">
        <v>37500</v>
      </c>
      <c r="D62">
        <f t="shared" ca="1" si="0"/>
        <v>3</v>
      </c>
      <c r="E62" s="1">
        <v>0.65</v>
      </c>
      <c r="F62">
        <v>19.899999999999999</v>
      </c>
      <c r="G62">
        <f t="shared" ca="1" si="4"/>
        <v>54.048620189015942</v>
      </c>
      <c r="H62">
        <f t="shared" ca="1" si="5"/>
        <v>22.930122129994821</v>
      </c>
      <c r="I62">
        <f>User_Model_Calcs!A62-Sat_Data!$B$5</f>
        <v>39.519000000000005</v>
      </c>
      <c r="J62">
        <f>(Earth_Data!$B$1/SQRT(1-Earth_Data!$B$2^2*SIN(RADIANS(User_Model_Calcs!B62))^2))*COS(RADIANS(User_Model_Calcs!B62))</f>
        <v>5073.2907958422229</v>
      </c>
      <c r="K62">
        <f>((Earth_Data!$B$1*(1-Earth_Data!$B$2^2))/SQRT(1-Earth_Data!$B$2^2*SIN(RADIANS(User_Model_Calcs!B62))^2))*SIN(RADIANS(User_Model_Calcs!B62))</f>
        <v>-3852.5781423443073</v>
      </c>
      <c r="L62">
        <f t="shared" si="6"/>
        <v>-37.212471622217393</v>
      </c>
      <c r="M62">
        <f t="shared" si="7"/>
        <v>6370.2933874388018</v>
      </c>
      <c r="N62">
        <f>SQRT(User_Model_Calcs!M62^2+Sat_Data!$B$3^2-2*User_Model_Calcs!M62*Sat_Data!$B$3*COS(RADIANS(L62))*COS(RADIANS(I62)))</f>
        <v>38579.369019259422</v>
      </c>
      <c r="O62">
        <f>DEGREES(ACOS(((Earth_Data!$B$1+Sat_Data!$B$2)/User_Model_Calcs!N62)*SQRT(1-COS(RADIANS(User_Model_Calcs!I62))^2*COS(RADIANS(User_Model_Calcs!B62))^2)))</f>
        <v>30.272938630396602</v>
      </c>
      <c r="P62">
        <f t="shared" si="8"/>
        <v>53.636728519165032</v>
      </c>
    </row>
    <row r="63" spans="1:16" x14ac:dyDescent="0.25">
      <c r="A63">
        <v>146.00565450374211</v>
      </c>
      <c r="B63">
        <v>-38.195833261017071</v>
      </c>
      <c r="C63">
        <v>37500</v>
      </c>
      <c r="D63">
        <f t="shared" ca="1" si="0"/>
        <v>3</v>
      </c>
      <c r="E63" s="1">
        <v>0.65</v>
      </c>
      <c r="F63">
        <v>19.899999999999999</v>
      </c>
      <c r="G63">
        <f t="shared" ca="1" si="4"/>
        <v>54.048620189015942</v>
      </c>
      <c r="H63">
        <f t="shared" ca="1" si="5"/>
        <v>17.08666762447751</v>
      </c>
      <c r="I63">
        <f>User_Model_Calcs!A63-Sat_Data!$B$5</f>
        <v>36.005654503742107</v>
      </c>
      <c r="J63">
        <f>(Earth_Data!$B$1/SQRT(1-Earth_Data!$B$2^2*SIN(RADIANS(User_Model_Calcs!B63))^2))*COS(RADIANS(User_Model_Calcs!B63))</f>
        <v>5019.0198273414635</v>
      </c>
      <c r="K63">
        <f>((Earth_Data!$B$1*(1-Earth_Data!$B$2^2))/SQRT(1-Earth_Data!$B$2^2*SIN(RADIANS(User_Model_Calcs!B63))^2))*SIN(RADIANS(User_Model_Calcs!B63))</f>
        <v>-3922.5516057794857</v>
      </c>
      <c r="L63">
        <f t="shared" si="6"/>
        <v>-38.008955901255277</v>
      </c>
      <c r="M63">
        <f t="shared" si="7"/>
        <v>6370.0055829842058</v>
      </c>
      <c r="N63">
        <f>SQRT(User_Model_Calcs!M63^2+Sat_Data!$B$3^2-2*User_Model_Calcs!M63*Sat_Data!$B$3*COS(RADIANS(L63))*COS(RADIANS(I63)))</f>
        <v>38418.791996424014</v>
      </c>
      <c r="O63">
        <f>DEGREES(ACOS(((Earth_Data!$B$1+Sat_Data!$B$2)/User_Model_Calcs!N63)*SQRT(1-COS(RADIANS(User_Model_Calcs!I63))^2*COS(RADIANS(User_Model_Calcs!B63))^2)))</f>
        <v>32.098710195348566</v>
      </c>
      <c r="P63">
        <f t="shared" si="8"/>
        <v>49.605178832794387</v>
      </c>
    </row>
    <row r="64" spans="1:16" x14ac:dyDescent="0.25">
      <c r="A64">
        <v>145.84568081564032</v>
      </c>
      <c r="B64">
        <v>-37.871822182412238</v>
      </c>
      <c r="C64">
        <v>46875</v>
      </c>
      <c r="D64">
        <f t="shared" ca="1" si="0"/>
        <v>1.2</v>
      </c>
      <c r="E64" s="1">
        <v>0.65</v>
      </c>
      <c r="F64">
        <v>19.899999999999999</v>
      </c>
      <c r="G64">
        <f t="shared" ca="1" si="4"/>
        <v>46.089820015575185</v>
      </c>
      <c r="H64">
        <f t="shared" ca="1" si="5"/>
        <v>19.183457500398639</v>
      </c>
      <c r="I64">
        <f>User_Model_Calcs!A64-Sat_Data!$B$5</f>
        <v>35.845680815640321</v>
      </c>
      <c r="J64">
        <f>(Earth_Data!$B$1/SQRT(1-Earth_Data!$B$2^2*SIN(RADIANS(User_Model_Calcs!B64))^2))*COS(RADIANS(User_Model_Calcs!B64))</f>
        <v>5041.17836747607</v>
      </c>
      <c r="K64">
        <f>((Earth_Data!$B$1*(1-Earth_Data!$B$2^2))/SQRT(1-Earth_Data!$B$2^2*SIN(RADIANS(User_Model_Calcs!B64))^2))*SIN(RADIANS(User_Model_Calcs!B64))</f>
        <v>-3894.2244581682598</v>
      </c>
      <c r="L64">
        <f t="shared" si="6"/>
        <v>-37.685475285506513</v>
      </c>
      <c r="M64">
        <f t="shared" si="7"/>
        <v>6370.1227196424225</v>
      </c>
      <c r="N64">
        <f>SQRT(User_Model_Calcs!M64^2+Sat_Data!$B$3^2-2*User_Model_Calcs!M64*Sat_Data!$B$3*COS(RADIANS(L64))*COS(RADIANS(I64)))</f>
        <v>38390.064257220343</v>
      </c>
      <c r="O64">
        <f>DEGREES(ACOS(((Earth_Data!$B$1+Sat_Data!$B$2)/User_Model_Calcs!N64)*SQRT(1-COS(RADIANS(User_Model_Calcs!I64))^2*COS(RADIANS(User_Model_Calcs!B64))^2)))</f>
        <v>32.432064291135745</v>
      </c>
      <c r="P64">
        <f t="shared" si="8"/>
        <v>49.643432869359899</v>
      </c>
    </row>
    <row r="65" spans="1:16" x14ac:dyDescent="0.25">
      <c r="A65">
        <v>117.96899999999999</v>
      </c>
      <c r="B65">
        <v>-36.927</v>
      </c>
      <c r="C65">
        <v>3750</v>
      </c>
      <c r="D65">
        <f t="shared" ca="1" si="0"/>
        <v>0.75</v>
      </c>
      <c r="E65" s="1">
        <v>0.65</v>
      </c>
      <c r="F65">
        <v>19.899999999999999</v>
      </c>
      <c r="G65">
        <f t="shared" ca="1" si="4"/>
        <v>42.007420362456692</v>
      </c>
      <c r="H65">
        <f t="shared" ca="1" si="5"/>
        <v>16.135016087945303</v>
      </c>
      <c r="I65">
        <f>User_Model_Calcs!A65-Sat_Data!$B$5</f>
        <v>7.9689999999999941</v>
      </c>
      <c r="J65">
        <f>(Earth_Data!$B$1/SQRT(1-Earth_Data!$B$2^2*SIN(RADIANS(User_Model_Calcs!B65))^2))*COS(RADIANS(User_Model_Calcs!B65))</f>
        <v>5104.8670126610996</v>
      </c>
      <c r="K65">
        <f>((Earth_Data!$B$1*(1-Earth_Data!$B$2^2))/SQRT(1-Earth_Data!$B$2^2*SIN(RADIANS(User_Model_Calcs!B65))^2))*SIN(RADIANS(User_Model_Calcs!B65))</f>
        <v>-3810.9214317738079</v>
      </c>
      <c r="L65">
        <f t="shared" si="6"/>
        <v>-36.742335431075354</v>
      </c>
      <c r="M65">
        <f t="shared" si="7"/>
        <v>6370.462257647273</v>
      </c>
      <c r="N65">
        <f>SQRT(User_Model_Calcs!M65^2+Sat_Data!$B$3^2-2*User_Model_Calcs!M65*Sat_Data!$B$3*COS(RADIANS(L65))*COS(RADIANS(I65)))</f>
        <v>37310.4533680116</v>
      </c>
      <c r="O65">
        <f>DEGREES(ACOS(((Earth_Data!$B$1+Sat_Data!$B$2)/User_Model_Calcs!N65)*SQRT(1-COS(RADIANS(User_Model_Calcs!I65))^2*COS(RADIANS(User_Model_Calcs!B65))^2)))</f>
        <v>46.337487185037354</v>
      </c>
      <c r="P65">
        <f t="shared" si="8"/>
        <v>13.116219355528628</v>
      </c>
    </row>
    <row r="66" spans="1:16" x14ac:dyDescent="0.25">
      <c r="A66">
        <v>144.29548213741074</v>
      </c>
      <c r="B66">
        <v>-38.480153638399514</v>
      </c>
      <c r="C66">
        <v>46875</v>
      </c>
      <c r="D66">
        <f t="shared" ref="D66:D129" ca="1" si="9">CHOOSE(RANDBETWEEN(1,3),0.75,1.2,3)</f>
        <v>1.2</v>
      </c>
      <c r="E66" s="1">
        <v>0.65</v>
      </c>
      <c r="F66">
        <v>19.899999999999999</v>
      </c>
      <c r="G66">
        <f t="shared" ca="1" si="4"/>
        <v>46.089820015575185</v>
      </c>
      <c r="H66">
        <f t="shared" ca="1" si="5"/>
        <v>15.723279766991629</v>
      </c>
      <c r="I66">
        <f>User_Model_Calcs!A66-Sat_Data!$B$5</f>
        <v>34.295482137410744</v>
      </c>
      <c r="J66">
        <f>(Earth_Data!$B$1/SQRT(1-Earth_Data!$B$2^2*SIN(RADIANS(User_Model_Calcs!B66))^2))*COS(RADIANS(User_Model_Calcs!B66))</f>
        <v>4999.442956624157</v>
      </c>
      <c r="K66">
        <f>((Earth_Data!$B$1*(1-Earth_Data!$B$2^2))/SQRT(1-Earth_Data!$B$2^2*SIN(RADIANS(User_Model_Calcs!B66))^2))*SIN(RADIANS(User_Model_Calcs!B66))</f>
        <v>-3947.3064556714039</v>
      </c>
      <c r="L66">
        <f t="shared" si="6"/>
        <v>-38.292830438723513</v>
      </c>
      <c r="M66">
        <f t="shared" si="7"/>
        <v>6369.9025213518016</v>
      </c>
      <c r="N66">
        <f>SQRT(User_Model_Calcs!M66^2+Sat_Data!$B$3^2-2*User_Model_Calcs!M66*Sat_Data!$B$3*COS(RADIANS(L66))*COS(RADIANS(I66)))</f>
        <v>38341.794321260095</v>
      </c>
      <c r="O66">
        <f>DEGREES(ACOS(((Earth_Data!$B$1+Sat_Data!$B$2)/User_Model_Calcs!N66)*SQRT(1-COS(RADIANS(User_Model_Calcs!I66))^2*COS(RADIANS(User_Model_Calcs!B66))^2)))</f>
        <v>32.990486880143436</v>
      </c>
      <c r="P66">
        <f t="shared" si="8"/>
        <v>47.624882685346236</v>
      </c>
    </row>
    <row r="67" spans="1:16" x14ac:dyDescent="0.25">
      <c r="A67">
        <v>145.63063697741552</v>
      </c>
      <c r="B67">
        <v>-37.483030134132065</v>
      </c>
      <c r="C67">
        <v>50000</v>
      </c>
      <c r="D67">
        <f t="shared" ca="1" si="9"/>
        <v>1.2</v>
      </c>
      <c r="E67" s="1">
        <v>0.65</v>
      </c>
      <c r="F67">
        <v>19.899999999999999</v>
      </c>
      <c r="G67">
        <f t="shared" ref="G67:G130" ca="1" si="10">20.4+20*LOG(F67)+20*LOG(D67)+10*LOG(E67)</f>
        <v>46.089820015575185</v>
      </c>
      <c r="H67">
        <f t="shared" ref="H67:H130" ca="1" si="11">RAND()*(24-14)+14</f>
        <v>17.33001328736643</v>
      </c>
      <c r="I67">
        <f>User_Model_Calcs!A67-Sat_Data!$B$5</f>
        <v>35.63063697741552</v>
      </c>
      <c r="J67">
        <f>(Earth_Data!$B$1/SQRT(1-Earth_Data!$B$2^2*SIN(RADIANS(User_Model_Calcs!B67))^2))*COS(RADIANS(User_Model_Calcs!B67))</f>
        <v>5067.5535988217189</v>
      </c>
      <c r="K67">
        <f>((Earth_Data!$B$1*(1-Earth_Data!$B$2^2))/SQRT(1-Earth_Data!$B$2^2*SIN(RADIANS(User_Model_Calcs!B67))^2))*SIN(RADIANS(User_Model_Calcs!B67))</f>
        <v>-3860.0710975622196</v>
      </c>
      <c r="L67">
        <f t="shared" ref="L67:L130" si="12">DEGREES(ATAN((K67/J67)))</f>
        <v>-37.297351134844547</v>
      </c>
      <c r="M67">
        <f t="shared" ref="M67:M130" si="13">SQRT(J67^2+K67^2)</f>
        <v>6370.2628168048259</v>
      </c>
      <c r="N67">
        <f>SQRT(User_Model_Calcs!M67^2+Sat_Data!$B$3^2-2*User_Model_Calcs!M67*Sat_Data!$B$3*COS(RADIANS(L67))*COS(RADIANS(I67)))</f>
        <v>38354.388283794273</v>
      </c>
      <c r="O67">
        <f>DEGREES(ACOS(((Earth_Data!$B$1+Sat_Data!$B$2)/User_Model_Calcs!N67)*SQRT(1-COS(RADIANS(User_Model_Calcs!I67))^2*COS(RADIANS(User_Model_Calcs!B67))^2)))</f>
        <v>32.848094793020941</v>
      </c>
      <c r="P67">
        <f t="shared" ref="P67:P130" si="14">DEGREES(ASIN(SIN(RADIANS(ABS(I67)))/(SIN(ACOS(COS(RADIANS(I67))*COS(RADIANS(B67)))))))</f>
        <v>49.668036790929072</v>
      </c>
    </row>
    <row r="68" spans="1:16" x14ac:dyDescent="0.25">
      <c r="A68" s="5">
        <v>157.55000000000001</v>
      </c>
      <c r="B68">
        <v>-36.651000000000003</v>
      </c>
      <c r="C68">
        <v>50000</v>
      </c>
      <c r="D68">
        <f t="shared" ca="1" si="9"/>
        <v>1.2</v>
      </c>
      <c r="E68" s="1">
        <v>0.65</v>
      </c>
      <c r="F68">
        <v>19.899999999999999</v>
      </c>
      <c r="G68">
        <f t="shared" ca="1" si="10"/>
        <v>46.089820015575185</v>
      </c>
      <c r="H68">
        <f t="shared" ca="1" si="11"/>
        <v>14.405456362835292</v>
      </c>
      <c r="I68">
        <f>User_Model_Calcs!A68-Sat_Data!$B$5</f>
        <v>47.550000000000011</v>
      </c>
      <c r="J68">
        <f>(Earth_Data!$B$1/SQRT(1-Earth_Data!$B$2^2*SIN(RADIANS(User_Model_Calcs!B68))^2))*COS(RADIANS(User_Model_Calcs!B68))</f>
        <v>5123.2096315621902</v>
      </c>
      <c r="K68">
        <f>((Earth_Data!$B$1*(1-Earth_Data!$B$2^2))/SQRT(1-Earth_Data!$B$2^2*SIN(RADIANS(User_Model_Calcs!B68))^2))*SIN(RADIANS(User_Model_Calcs!B68))</f>
        <v>-3786.392531515979</v>
      </c>
      <c r="L68">
        <f t="shared" si="12"/>
        <v>-36.466864757204171</v>
      </c>
      <c r="M68">
        <f t="shared" si="13"/>
        <v>6370.5608333687214</v>
      </c>
      <c r="N68">
        <f>SQRT(User_Model_Calcs!M68^2+Sat_Data!$B$3^2-2*User_Model_Calcs!M68*Sat_Data!$B$3*COS(RADIANS(L68))*COS(RADIANS(I68)))</f>
        <v>39074.295954713045</v>
      </c>
      <c r="O68">
        <f>DEGREES(ACOS(((Earth_Data!$B$1+Sat_Data!$B$2)/User_Model_Calcs!N68)*SQRT(1-COS(RADIANS(User_Model_Calcs!I68))^2*COS(RADIANS(User_Model_Calcs!B68))^2)))</f>
        <v>24.881518047001439</v>
      </c>
      <c r="P68">
        <f t="shared" si="14"/>
        <v>61.363850081587522</v>
      </c>
    </row>
    <row r="69" spans="1:16" x14ac:dyDescent="0.25">
      <c r="A69">
        <v>115.91</v>
      </c>
      <c r="B69">
        <v>-36.567</v>
      </c>
      <c r="C69">
        <v>25000</v>
      </c>
      <c r="D69">
        <f t="shared" ca="1" si="9"/>
        <v>3</v>
      </c>
      <c r="E69" s="1">
        <v>0.65</v>
      </c>
      <c r="F69">
        <v>19.899999999999999</v>
      </c>
      <c r="G69">
        <f t="shared" ca="1" si="10"/>
        <v>54.048620189015942</v>
      </c>
      <c r="H69">
        <f t="shared" ca="1" si="11"/>
        <v>18.81987350353765</v>
      </c>
      <c r="I69">
        <f>User_Model_Calcs!A69-Sat_Data!$B$5</f>
        <v>5.9099999999999966</v>
      </c>
      <c r="J69">
        <f>(Earth_Data!$B$1/SQRT(1-Earth_Data!$B$2^2*SIN(RADIANS(User_Model_Calcs!B69))^2))*COS(RADIANS(User_Model_Calcs!B69))</f>
        <v>5128.7685235129356</v>
      </c>
      <c r="K69">
        <f>((Earth_Data!$B$1*(1-Earth_Data!$B$2^2))/SQRT(1-Earth_Data!$B$2^2*SIN(RADIANS(User_Model_Calcs!B69))^2))*SIN(RADIANS(User_Model_Calcs!B69))</f>
        <v>-3778.9099329989908</v>
      </c>
      <c r="L69">
        <f t="shared" si="12"/>
        <v>-36.38302924127769</v>
      </c>
      <c r="M69">
        <f t="shared" si="13"/>
        <v>6370.5907771175735</v>
      </c>
      <c r="N69">
        <f>SQRT(User_Model_Calcs!M69^2+Sat_Data!$B$3^2-2*User_Model_Calcs!M69*Sat_Data!$B$3*COS(RADIANS(L69))*COS(RADIANS(I69)))</f>
        <v>37258.525190750479</v>
      </c>
      <c r="O69">
        <f>DEGREES(ACOS(((Earth_Data!$B$1+Sat_Data!$B$2)/User_Model_Calcs!N69)*SQRT(1-COS(RADIANS(User_Model_Calcs!I69))^2*COS(RADIANS(User_Model_Calcs!B69))^2)))</f>
        <v>47.104180054372193</v>
      </c>
      <c r="P69">
        <f t="shared" si="14"/>
        <v>9.8569850165381858</v>
      </c>
    </row>
    <row r="70" spans="1:16" x14ac:dyDescent="0.25">
      <c r="A70">
        <v>122.62</v>
      </c>
      <c r="B70">
        <v>-36.338999999999999</v>
      </c>
      <c r="C70">
        <v>50000</v>
      </c>
      <c r="D70">
        <f t="shared" ca="1" si="9"/>
        <v>0.75</v>
      </c>
      <c r="E70" s="1">
        <v>0.65</v>
      </c>
      <c r="F70">
        <v>19.899999999999999</v>
      </c>
      <c r="G70">
        <f t="shared" ca="1" si="10"/>
        <v>42.007420362456692</v>
      </c>
      <c r="H70">
        <f t="shared" ca="1" si="11"/>
        <v>21.091321362686891</v>
      </c>
      <c r="I70">
        <f>User_Model_Calcs!A70-Sat_Data!$B$5</f>
        <v>12.620000000000005</v>
      </c>
      <c r="J70">
        <f>(Earth_Data!$B$1/SQRT(1-Earth_Data!$B$2^2*SIN(RADIANS(User_Model_Calcs!B70))^2))*COS(RADIANS(User_Model_Calcs!B70))</f>
        <v>5143.8011881809898</v>
      </c>
      <c r="K70">
        <f>((Earth_Data!$B$1*(1-Earth_Data!$B$2^2))/SQRT(1-Earth_Data!$B$2^2*SIN(RADIANS(User_Model_Calcs!B70))^2))*SIN(RADIANS(User_Model_Calcs!B70))</f>
        <v>-3758.5595618517514</v>
      </c>
      <c r="L70">
        <f t="shared" si="12"/>
        <v>-36.155483643341931</v>
      </c>
      <c r="M70">
        <f t="shared" si="13"/>
        <v>6370.671914603623</v>
      </c>
      <c r="N70">
        <f>SQRT(User_Model_Calcs!M70^2+Sat_Data!$B$3^2-2*User_Model_Calcs!M70*Sat_Data!$B$3*COS(RADIANS(L70))*COS(RADIANS(I70)))</f>
        <v>37351.196060115115</v>
      </c>
      <c r="O70">
        <f>DEGREES(ACOS(((Earth_Data!$B$1+Sat_Data!$B$2)/User_Model_Calcs!N70)*SQRT(1-COS(RADIANS(User_Model_Calcs!I70))^2*COS(RADIANS(User_Model_Calcs!B70))^2)))</f>
        <v>45.74947650952619</v>
      </c>
      <c r="P70">
        <f t="shared" si="14"/>
        <v>20.69853121261869</v>
      </c>
    </row>
    <row r="71" spans="1:16" x14ac:dyDescent="0.25">
      <c r="A71">
        <v>143.66900000000001</v>
      </c>
      <c r="B71">
        <v>-36.28</v>
      </c>
      <c r="C71">
        <v>9375</v>
      </c>
      <c r="D71">
        <f t="shared" ca="1" si="9"/>
        <v>3</v>
      </c>
      <c r="E71" s="1">
        <v>0.65</v>
      </c>
      <c r="F71">
        <v>19.899999999999999</v>
      </c>
      <c r="G71">
        <f t="shared" ca="1" si="10"/>
        <v>54.048620189015942</v>
      </c>
      <c r="H71">
        <f t="shared" ca="1" si="11"/>
        <v>15.693398527722481</v>
      </c>
      <c r="I71">
        <f>User_Model_Calcs!A71-Sat_Data!$B$5</f>
        <v>33.669000000000011</v>
      </c>
      <c r="J71">
        <f>(Earth_Data!$B$1/SQRT(1-Earth_Data!$B$2^2*SIN(RADIANS(User_Model_Calcs!B71))^2))*COS(RADIANS(User_Model_Calcs!B71))</f>
        <v>5147.6779273989405</v>
      </c>
      <c r="K71">
        <f>((Earth_Data!$B$1*(1-Earth_Data!$B$2^2))/SQRT(1-Earth_Data!$B$2^2*SIN(RADIANS(User_Model_Calcs!B71))^2))*SIN(RADIANS(User_Model_Calcs!B71))</f>
        <v>-3753.2838545464347</v>
      </c>
      <c r="L71">
        <f t="shared" si="12"/>
        <v>-36.096603118503147</v>
      </c>
      <c r="M71">
        <f t="shared" si="13"/>
        <v>6370.6928773116351</v>
      </c>
      <c r="N71">
        <f>SQRT(User_Model_Calcs!M71^2+Sat_Data!$B$3^2-2*User_Model_Calcs!M71*Sat_Data!$B$3*COS(RADIANS(L71))*COS(RADIANS(I71)))</f>
        <v>38172.282979058524</v>
      </c>
      <c r="O71">
        <f>DEGREES(ACOS(((Earth_Data!$B$1+Sat_Data!$B$2)/User_Model_Calcs!N71)*SQRT(1-COS(RADIANS(User_Model_Calcs!I71))^2*COS(RADIANS(User_Model_Calcs!B71))^2)))</f>
        <v>35.006609054429518</v>
      </c>
      <c r="P71">
        <f t="shared" si="14"/>
        <v>48.385146340957931</v>
      </c>
    </row>
    <row r="72" spans="1:16" x14ac:dyDescent="0.25">
      <c r="A72">
        <v>151.828</v>
      </c>
      <c r="B72">
        <v>-35.790999999999997</v>
      </c>
      <c r="C72">
        <v>3750</v>
      </c>
      <c r="D72">
        <f t="shared" ca="1" si="9"/>
        <v>0.75</v>
      </c>
      <c r="E72" s="1">
        <v>0.65</v>
      </c>
      <c r="F72">
        <v>19.899999999999999</v>
      </c>
      <c r="G72">
        <f t="shared" ca="1" si="10"/>
        <v>42.007420362456692</v>
      </c>
      <c r="H72">
        <f t="shared" ca="1" si="11"/>
        <v>23.862956217979079</v>
      </c>
      <c r="I72">
        <f>User_Model_Calcs!A72-Sat_Data!$B$5</f>
        <v>41.828000000000003</v>
      </c>
      <c r="J72">
        <f>(Earth_Data!$B$1/SQRT(1-Earth_Data!$B$2^2*SIN(RADIANS(User_Model_Calcs!B72))^2))*COS(RADIANS(User_Model_Calcs!B72))</f>
        <v>5179.5978391312674</v>
      </c>
      <c r="K72">
        <f>((Earth_Data!$B$1*(1-Earth_Data!$B$2^2))/SQRT(1-Earth_Data!$B$2^2*SIN(RADIANS(User_Model_Calcs!B72))^2))*SIN(RADIANS(User_Model_Calcs!B72))</f>
        <v>-3709.4070657355796</v>
      </c>
      <c r="L72">
        <f t="shared" si="12"/>
        <v>-35.60862314528115</v>
      </c>
      <c r="M72">
        <f t="shared" si="13"/>
        <v>6370.8660756966419</v>
      </c>
      <c r="N72">
        <f>SQRT(User_Model_Calcs!M72^2+Sat_Data!$B$3^2-2*User_Model_Calcs!M72*Sat_Data!$B$3*COS(RADIANS(L72))*COS(RADIANS(I72)))</f>
        <v>38638.465801334562</v>
      </c>
      <c r="O72">
        <f>DEGREES(ACOS(((Earth_Data!$B$1+Sat_Data!$B$2)/User_Model_Calcs!N72)*SQRT(1-COS(RADIANS(User_Model_Calcs!I72))^2*COS(RADIANS(User_Model_Calcs!B72))^2)))</f>
        <v>29.616897145314208</v>
      </c>
      <c r="P72">
        <f t="shared" si="14"/>
        <v>56.837227122020977</v>
      </c>
    </row>
    <row r="73" spans="1:16" x14ac:dyDescent="0.25">
      <c r="A73">
        <v>140.61500000000001</v>
      </c>
      <c r="B73">
        <v>-35.709000000000003</v>
      </c>
      <c r="C73">
        <v>12500</v>
      </c>
      <c r="D73">
        <f t="shared" ca="1" si="9"/>
        <v>3</v>
      </c>
      <c r="E73" s="1">
        <v>0.65</v>
      </c>
      <c r="F73">
        <v>19.899999999999999</v>
      </c>
      <c r="G73">
        <f t="shared" ca="1" si="10"/>
        <v>54.048620189015942</v>
      </c>
      <c r="H73">
        <f t="shared" ca="1" si="11"/>
        <v>14.374939482480974</v>
      </c>
      <c r="I73">
        <f>User_Model_Calcs!A73-Sat_Data!$B$5</f>
        <v>30.615000000000009</v>
      </c>
      <c r="J73">
        <f>(Earth_Data!$B$1/SQRT(1-Earth_Data!$B$2^2*SIN(RADIANS(User_Model_Calcs!B73))^2))*COS(RADIANS(User_Model_Calcs!B73))</f>
        <v>5184.91349538535</v>
      </c>
      <c r="K73">
        <f>((Earth_Data!$B$1*(1-Earth_Data!$B$2^2))/SQRT(1-Earth_Data!$B$2^2*SIN(RADIANS(User_Model_Calcs!B73))^2))*SIN(RADIANS(User_Model_Calcs!B73))</f>
        <v>-3702.0231534258414</v>
      </c>
      <c r="L73">
        <f t="shared" si="12"/>
        <v>-35.526799386835606</v>
      </c>
      <c r="M73">
        <f t="shared" si="13"/>
        <v>6370.8950221401501</v>
      </c>
      <c r="N73">
        <f>SQRT(User_Model_Calcs!M73^2+Sat_Data!$B$3^2-2*User_Model_Calcs!M73*Sat_Data!$B$3*COS(RADIANS(L73))*COS(RADIANS(I73)))</f>
        <v>37975.187783445501</v>
      </c>
      <c r="O73">
        <f>DEGREES(ACOS(((Earth_Data!$B$1+Sat_Data!$B$2)/User_Model_Calcs!N73)*SQRT(1-COS(RADIANS(User_Model_Calcs!I73))^2*COS(RADIANS(User_Model_Calcs!B73))^2)))</f>
        <v>37.418908925138034</v>
      </c>
      <c r="P73">
        <f t="shared" si="14"/>
        <v>45.393999190761491</v>
      </c>
    </row>
    <row r="74" spans="1:16" x14ac:dyDescent="0.25">
      <c r="A74">
        <v>138.61500000000001</v>
      </c>
      <c r="B74">
        <v>-35.709000000000003</v>
      </c>
      <c r="C74">
        <v>3750</v>
      </c>
      <c r="D74">
        <f t="shared" ca="1" si="9"/>
        <v>0.75</v>
      </c>
      <c r="E74" s="1">
        <v>0.65</v>
      </c>
      <c r="F74">
        <v>19.899999999999999</v>
      </c>
      <c r="G74">
        <f t="shared" ca="1" si="10"/>
        <v>42.007420362456692</v>
      </c>
      <c r="H74">
        <f t="shared" ca="1" si="11"/>
        <v>18.608673223728392</v>
      </c>
      <c r="I74">
        <f>User_Model_Calcs!A74-Sat_Data!$B$5</f>
        <v>28.615000000000009</v>
      </c>
      <c r="J74">
        <f>(Earth_Data!$B$1/SQRT(1-Earth_Data!$B$2^2*SIN(RADIANS(User_Model_Calcs!B74))^2))*COS(RADIANS(User_Model_Calcs!B74))</f>
        <v>5184.91349538535</v>
      </c>
      <c r="K74">
        <f>((Earth_Data!$B$1*(1-Earth_Data!$B$2^2))/SQRT(1-Earth_Data!$B$2^2*SIN(RADIANS(User_Model_Calcs!B74))^2))*SIN(RADIANS(User_Model_Calcs!B74))</f>
        <v>-3702.0231534258414</v>
      </c>
      <c r="L74">
        <f t="shared" si="12"/>
        <v>-35.526799386835606</v>
      </c>
      <c r="M74">
        <f t="shared" si="13"/>
        <v>6370.8950221401501</v>
      </c>
      <c r="N74">
        <f>SQRT(User_Model_Calcs!M74^2+Sat_Data!$B$3^2-2*User_Model_Calcs!M74*Sat_Data!$B$3*COS(RADIANS(L74))*COS(RADIANS(I74)))</f>
        <v>37875.758343888825</v>
      </c>
      <c r="O74">
        <f>DEGREES(ACOS(((Earth_Data!$B$1+Sat_Data!$B$2)/User_Model_Calcs!N74)*SQRT(1-COS(RADIANS(User_Model_Calcs!I74))^2*COS(RADIANS(User_Model_Calcs!B74))^2)))</f>
        <v>38.669528643792063</v>
      </c>
      <c r="P74">
        <f t="shared" si="14"/>
        <v>43.06700046990229</v>
      </c>
    </row>
    <row r="75" spans="1:16" x14ac:dyDescent="0.25">
      <c r="A75">
        <v>149.12100000000001</v>
      </c>
      <c r="B75">
        <v>-35.347999999999999</v>
      </c>
      <c r="C75">
        <v>46875</v>
      </c>
      <c r="D75">
        <f t="shared" ca="1" si="9"/>
        <v>0.75</v>
      </c>
      <c r="E75" s="1">
        <v>0.65</v>
      </c>
      <c r="F75">
        <v>19.899999999999999</v>
      </c>
      <c r="G75">
        <f t="shared" ca="1" si="10"/>
        <v>42.007420362456692</v>
      </c>
      <c r="H75">
        <f t="shared" ca="1" si="11"/>
        <v>21.743329756720822</v>
      </c>
      <c r="I75">
        <f>User_Model_Calcs!A75-Sat_Data!$B$5</f>
        <v>39.121000000000009</v>
      </c>
      <c r="J75">
        <f>(Earth_Data!$B$1/SQRT(1-Earth_Data!$B$2^2*SIN(RADIANS(User_Model_Calcs!B75))^2))*COS(RADIANS(User_Model_Calcs!B75))</f>
        <v>5208.1886105389995</v>
      </c>
      <c r="K75">
        <f>((Earth_Data!$B$1*(1-Earth_Data!$B$2^2))/SQRT(1-Earth_Data!$B$2^2*SIN(RADIANS(User_Model_Calcs!B75))^2))*SIN(RADIANS(User_Model_Calcs!B75))</f>
        <v>-3669.4269562251447</v>
      </c>
      <c r="L75">
        <f t="shared" si="12"/>
        <v>-35.166592953856053</v>
      </c>
      <c r="M75">
        <f t="shared" si="13"/>
        <v>6371.0221150157595</v>
      </c>
      <c r="N75">
        <f>SQRT(User_Model_Calcs!M75^2+Sat_Data!$B$3^2-2*User_Model_Calcs!M75*Sat_Data!$B$3*COS(RADIANS(L75))*COS(RADIANS(I75)))</f>
        <v>38440.453437819808</v>
      </c>
      <c r="O75">
        <f>DEGREES(ACOS(((Earth_Data!$B$1+Sat_Data!$B$2)/User_Model_Calcs!N75)*SQRT(1-COS(RADIANS(User_Model_Calcs!I75))^2*COS(RADIANS(User_Model_Calcs!B75))^2)))</f>
        <v>31.861579498080218</v>
      </c>
      <c r="P75">
        <f t="shared" si="14"/>
        <v>54.573404442551151</v>
      </c>
    </row>
    <row r="76" spans="1:16" x14ac:dyDescent="0.25">
      <c r="A76">
        <v>149.15299999999999</v>
      </c>
      <c r="B76">
        <v>-35.28</v>
      </c>
      <c r="C76">
        <v>46875</v>
      </c>
      <c r="D76">
        <f t="shared" ca="1" si="9"/>
        <v>1.2</v>
      </c>
      <c r="E76" s="1">
        <v>0.65</v>
      </c>
      <c r="F76">
        <v>19.899999999999999</v>
      </c>
      <c r="G76">
        <f t="shared" ca="1" si="10"/>
        <v>46.089820015575185</v>
      </c>
      <c r="H76">
        <f t="shared" ca="1" si="11"/>
        <v>19.185274846130902</v>
      </c>
      <c r="I76">
        <f>User_Model_Calcs!A76-Sat_Data!$B$5</f>
        <v>39.152999999999992</v>
      </c>
      <c r="J76">
        <f>(Earth_Data!$B$1/SQRT(1-Earth_Data!$B$2^2*SIN(RADIANS(User_Model_Calcs!B76))^2))*COS(RADIANS(User_Model_Calcs!B76))</f>
        <v>5212.5496770657473</v>
      </c>
      <c r="K76">
        <f>((Earth_Data!$B$1*(1-Earth_Data!$B$2^2))/SQRT(1-Earth_Data!$B$2^2*SIN(RADIANS(User_Model_Calcs!B76))^2))*SIN(RADIANS(User_Model_Calcs!B76))</f>
        <v>-3663.2707912226992</v>
      </c>
      <c r="L76">
        <f t="shared" si="12"/>
        <v>-35.098745651834506</v>
      </c>
      <c r="M76">
        <f t="shared" si="13"/>
        <v>6371.0459914917901</v>
      </c>
      <c r="N76">
        <f>SQRT(User_Model_Calcs!M76^2+Sat_Data!$B$3^2-2*User_Model_Calcs!M76*Sat_Data!$B$3*COS(RADIANS(L76))*COS(RADIANS(I76)))</f>
        <v>38438.761733954947</v>
      </c>
      <c r="O76">
        <f>DEGREES(ACOS(((Earth_Data!$B$1+Sat_Data!$B$2)/User_Model_Calcs!N76)*SQRT(1-COS(RADIANS(User_Model_Calcs!I76))^2*COS(RADIANS(User_Model_Calcs!B76))^2)))</f>
        <v>31.88131222261589</v>
      </c>
      <c r="P76">
        <f t="shared" si="14"/>
        <v>54.64958333089556</v>
      </c>
    </row>
    <row r="77" spans="1:16" x14ac:dyDescent="0.25">
      <c r="A77">
        <v>155.76900000000001</v>
      </c>
      <c r="B77">
        <v>-35.173000000000002</v>
      </c>
      <c r="C77">
        <v>3750</v>
      </c>
      <c r="D77">
        <f t="shared" ca="1" si="9"/>
        <v>1.2</v>
      </c>
      <c r="E77" s="1">
        <v>0.65</v>
      </c>
      <c r="F77">
        <v>19.899999999999999</v>
      </c>
      <c r="G77">
        <f t="shared" ca="1" si="10"/>
        <v>46.089820015575185</v>
      </c>
      <c r="H77">
        <f t="shared" ca="1" si="11"/>
        <v>21.065513558397594</v>
      </c>
      <c r="I77">
        <f>User_Model_Calcs!A77-Sat_Data!$B$5</f>
        <v>45.769000000000005</v>
      </c>
      <c r="J77">
        <f>(Earth_Data!$B$1/SQRT(1-Earth_Data!$B$2^2*SIN(RADIANS(User_Model_Calcs!B77))^2))*COS(RADIANS(User_Model_Calcs!B77))</f>
        <v>5219.3970422251832</v>
      </c>
      <c r="K77">
        <f>((Earth_Data!$B$1*(1-Earth_Data!$B$2^2))/SQRT(1-Earth_Data!$B$2^2*SIN(RADIANS(User_Model_Calcs!B77))^2))*SIN(RADIANS(User_Model_Calcs!B77))</f>
        <v>-3653.5735574041692</v>
      </c>
      <c r="L77">
        <f t="shared" si="12"/>
        <v>-34.991987987010631</v>
      </c>
      <c r="M77">
        <f t="shared" si="13"/>
        <v>6371.083520387403</v>
      </c>
      <c r="N77">
        <f>SQRT(User_Model_Calcs!M77^2+Sat_Data!$B$3^2-2*User_Model_Calcs!M77*Sat_Data!$B$3*COS(RADIANS(L77))*COS(RADIANS(I77)))</f>
        <v>38876.503748803654</v>
      </c>
      <c r="O77">
        <f>DEGREES(ACOS(((Earth_Data!$B$1+Sat_Data!$B$2)/User_Model_Calcs!N77)*SQRT(1-COS(RADIANS(User_Model_Calcs!I77))^2*COS(RADIANS(User_Model_Calcs!B77))^2)))</f>
        <v>27.002826646809943</v>
      </c>
      <c r="P77">
        <f t="shared" si="14"/>
        <v>60.716808746407473</v>
      </c>
    </row>
    <row r="78" spans="1:16" x14ac:dyDescent="0.25">
      <c r="A78" s="5">
        <v>149.08976713806905</v>
      </c>
      <c r="B78">
        <v>-34.923249003378999</v>
      </c>
      <c r="C78">
        <v>3906.25</v>
      </c>
      <c r="D78">
        <f t="shared" ca="1" si="9"/>
        <v>0.75</v>
      </c>
      <c r="E78" s="1">
        <v>0.65</v>
      </c>
      <c r="F78">
        <v>19.899999999999999</v>
      </c>
      <c r="G78">
        <f t="shared" ca="1" si="10"/>
        <v>42.007420362456692</v>
      </c>
      <c r="H78">
        <f t="shared" ca="1" si="11"/>
        <v>15.010724979292624</v>
      </c>
      <c r="I78">
        <f>User_Model_Calcs!A78-Sat_Data!$B$5</f>
        <v>39.08976713806905</v>
      </c>
      <c r="J78">
        <f>(Earth_Data!$B$1/SQRT(1-Earth_Data!$B$2^2*SIN(RADIANS(User_Model_Calcs!B78))^2))*COS(RADIANS(User_Model_Calcs!B78))</f>
        <v>5235.3086009542139</v>
      </c>
      <c r="K78">
        <f>((Earth_Data!$B$1*(1-Earth_Data!$B$2^2))/SQRT(1-Earth_Data!$B$2^2*SIN(RADIANS(User_Model_Calcs!B78))^2))*SIN(RADIANS(User_Model_Calcs!B78))</f>
        <v>-3630.8900717457554</v>
      </c>
      <c r="L78">
        <f t="shared" si="12"/>
        <v>-34.742812416293596</v>
      </c>
      <c r="M78">
        <f t="shared" si="13"/>
        <v>6371.1709175258411</v>
      </c>
      <c r="N78">
        <f>SQRT(User_Model_Calcs!M78^2+Sat_Data!$B$3^2-2*User_Model_Calcs!M78*Sat_Data!$B$3*COS(RADIANS(L78))*COS(RADIANS(I78)))</f>
        <v>38415.417280191599</v>
      </c>
      <c r="O78">
        <f>DEGREES(ACOS(((Earth_Data!$B$1+Sat_Data!$B$2)/User_Model_Calcs!N78)*SQRT(1-COS(RADIANS(User_Model_Calcs!I78))^2*COS(RADIANS(User_Model_Calcs!B78))^2)))</f>
        <v>32.151685001274046</v>
      </c>
      <c r="P78">
        <f t="shared" si="14"/>
        <v>54.827957274161292</v>
      </c>
    </row>
    <row r="79" spans="1:16" x14ac:dyDescent="0.25">
      <c r="A79" s="5">
        <v>133.12110222013305</v>
      </c>
      <c r="B79">
        <v>-33.941707094484713</v>
      </c>
      <c r="C79">
        <v>9375</v>
      </c>
      <c r="D79">
        <f t="shared" ca="1" si="9"/>
        <v>3</v>
      </c>
      <c r="E79" s="1">
        <v>0.65</v>
      </c>
      <c r="F79">
        <v>19.899999999999999</v>
      </c>
      <c r="G79">
        <f t="shared" ca="1" si="10"/>
        <v>54.048620189015942</v>
      </c>
      <c r="H79">
        <f t="shared" ca="1" si="11"/>
        <v>20.110542673500348</v>
      </c>
      <c r="I79">
        <f>User_Model_Calcs!A79-Sat_Data!$B$5</f>
        <v>23.121102220133054</v>
      </c>
      <c r="J79">
        <f>(Earth_Data!$B$1/SQRT(1-Earth_Data!$B$2^2*SIN(RADIANS(User_Model_Calcs!B79))^2))*COS(RADIANS(User_Model_Calcs!B79))</f>
        <v>5296.8739260471284</v>
      </c>
      <c r="K79">
        <f>((Earth_Data!$B$1*(1-Earth_Data!$B$2^2))/SQRT(1-Earth_Data!$B$2^2*SIN(RADIANS(User_Model_Calcs!B79))^2))*SIN(RADIANS(User_Model_Calcs!B79))</f>
        <v>-3541.085470466764</v>
      </c>
      <c r="L79">
        <f t="shared" si="12"/>
        <v>-33.763663931891891</v>
      </c>
      <c r="M79">
        <f t="shared" si="13"/>
        <v>6371.5115708588919</v>
      </c>
      <c r="N79">
        <f>SQRT(User_Model_Calcs!M79^2+Sat_Data!$B$3^2-2*User_Model_Calcs!M79*Sat_Data!$B$3*COS(RADIANS(L79))*COS(RADIANS(I79)))</f>
        <v>37518.168939075156</v>
      </c>
      <c r="O79">
        <f>DEGREES(ACOS(((Earth_Data!$B$1+Sat_Data!$B$2)/User_Model_Calcs!N79)*SQRT(1-COS(RADIANS(User_Model_Calcs!I79))^2*COS(RADIANS(User_Model_Calcs!B79))^2)))</f>
        <v>43.407557524202332</v>
      </c>
      <c r="P79">
        <f t="shared" si="14"/>
        <v>37.405268947335912</v>
      </c>
    </row>
    <row r="80" spans="1:16" x14ac:dyDescent="0.25">
      <c r="A80" s="5">
        <v>149.28434475355624</v>
      </c>
      <c r="B80">
        <v>-34.868386291002885</v>
      </c>
      <c r="C80">
        <v>3906.25</v>
      </c>
      <c r="D80">
        <f t="shared" ca="1" si="9"/>
        <v>3</v>
      </c>
      <c r="E80" s="1">
        <v>0.65</v>
      </c>
      <c r="F80">
        <v>19.899999999999999</v>
      </c>
      <c r="G80">
        <f t="shared" ca="1" si="10"/>
        <v>54.048620189015942</v>
      </c>
      <c r="H80">
        <f t="shared" ca="1" si="11"/>
        <v>19.254002722195871</v>
      </c>
      <c r="I80">
        <f>User_Model_Calcs!A80-Sat_Data!$B$5</f>
        <v>39.28434475355624</v>
      </c>
      <c r="J80">
        <f>(Earth_Data!$B$1/SQRT(1-Earth_Data!$B$2^2*SIN(RADIANS(User_Model_Calcs!B80))^2))*COS(RADIANS(User_Model_Calcs!B80))</f>
        <v>5238.7905443314967</v>
      </c>
      <c r="K80">
        <f>((Earth_Data!$B$1*(1-Earth_Data!$B$2^2))/SQRT(1-Earth_Data!$B$2^2*SIN(RADIANS(User_Model_Calcs!B80))^2))*SIN(RADIANS(User_Model_Calcs!B80))</f>
        <v>-3625.8980464556644</v>
      </c>
      <c r="L80">
        <f t="shared" si="12"/>
        <v>-34.688077939787263</v>
      </c>
      <c r="M80">
        <f t="shared" si="13"/>
        <v>6371.1900780519882</v>
      </c>
      <c r="N80">
        <f>SQRT(User_Model_Calcs!M80^2+Sat_Data!$B$3^2-2*User_Model_Calcs!M80*Sat_Data!$B$3*COS(RADIANS(L80))*COS(RADIANS(I80)))</f>
        <v>38424.791357285299</v>
      </c>
      <c r="O80">
        <f>DEGREES(ACOS(((Earth_Data!$B$1+Sat_Data!$B$2)/User_Model_Calcs!N80)*SQRT(1-COS(RADIANS(User_Model_Calcs!I80))^2*COS(RADIANS(User_Model_Calcs!B80))^2)))</f>
        <v>32.04383186603075</v>
      </c>
      <c r="P80">
        <f t="shared" si="14"/>
        <v>55.051756488078247</v>
      </c>
    </row>
    <row r="81" spans="1:16" x14ac:dyDescent="0.25">
      <c r="A81" s="5">
        <v>126.05746574893435</v>
      </c>
      <c r="B81">
        <v>-34.608325147614053</v>
      </c>
      <c r="C81">
        <v>9375</v>
      </c>
      <c r="D81">
        <f t="shared" ca="1" si="9"/>
        <v>0.75</v>
      </c>
      <c r="E81" s="1">
        <v>0.65</v>
      </c>
      <c r="F81">
        <v>19.899999999999999</v>
      </c>
      <c r="G81">
        <f t="shared" ca="1" si="10"/>
        <v>42.007420362456692</v>
      </c>
      <c r="H81">
        <f t="shared" ca="1" si="11"/>
        <v>17.130387774930384</v>
      </c>
      <c r="I81">
        <f>User_Model_Calcs!A81-Sat_Data!$B$5</f>
        <v>16.057465748934348</v>
      </c>
      <c r="J81">
        <f>(Earth_Data!$B$1/SQRT(1-Earth_Data!$B$2^2*SIN(RADIANS(User_Model_Calcs!B81))^2))*COS(RADIANS(User_Model_Calcs!B81))</f>
        <v>5255.230176700582</v>
      </c>
      <c r="K81">
        <f>((Earth_Data!$B$1*(1-Earth_Data!$B$2^2))/SQRT(1-Earth_Data!$B$2^2*SIN(RADIANS(User_Model_Calcs!B81))^2))*SIN(RADIANS(User_Model_Calcs!B81))</f>
        <v>-3602.190128713507</v>
      </c>
      <c r="L81">
        <f t="shared" si="12"/>
        <v>-34.428633619079243</v>
      </c>
      <c r="M81">
        <f t="shared" si="13"/>
        <v>6371.2807137580639</v>
      </c>
      <c r="N81">
        <f>SQRT(User_Model_Calcs!M81^2+Sat_Data!$B$3^2-2*User_Model_Calcs!M81*Sat_Data!$B$3*COS(RADIANS(L81))*COS(RADIANS(I81)))</f>
        <v>37316.666107419289</v>
      </c>
      <c r="O81">
        <f>DEGREES(ACOS(((Earth_Data!$B$1+Sat_Data!$B$2)/User_Model_Calcs!N81)*SQRT(1-COS(RADIANS(User_Model_Calcs!I81))^2*COS(RADIANS(User_Model_Calcs!B81))^2)))</f>
        <v>46.260860042777651</v>
      </c>
      <c r="P81">
        <f t="shared" si="14"/>
        <v>26.874873125145431</v>
      </c>
    </row>
    <row r="82" spans="1:16" x14ac:dyDescent="0.25">
      <c r="A82" s="5">
        <v>149.13823072218821</v>
      </c>
      <c r="B82">
        <v>-34.77837313044207</v>
      </c>
      <c r="C82">
        <v>3906.25</v>
      </c>
      <c r="D82">
        <f t="shared" ca="1" si="9"/>
        <v>1.2</v>
      </c>
      <c r="E82" s="1">
        <v>0.65</v>
      </c>
      <c r="F82">
        <v>19.899999999999999</v>
      </c>
      <c r="G82">
        <f t="shared" ca="1" si="10"/>
        <v>46.089820015575185</v>
      </c>
      <c r="H82">
        <f t="shared" ca="1" si="11"/>
        <v>18.232626370632474</v>
      </c>
      <c r="I82">
        <f>User_Model_Calcs!A82-Sat_Data!$B$5</f>
        <v>39.138230722188212</v>
      </c>
      <c r="J82">
        <f>(Earth_Data!$B$1/SQRT(1-Earth_Data!$B$2^2*SIN(RADIANS(User_Model_Calcs!B82))^2))*COS(RADIANS(User_Model_Calcs!B82))</f>
        <v>5244.4929350670473</v>
      </c>
      <c r="K82">
        <f>((Earth_Data!$B$1*(1-Earth_Data!$B$2^2))/SQRT(1-Earth_Data!$B$2^2*SIN(RADIANS(User_Model_Calcs!B82))^2))*SIN(RADIANS(User_Model_Calcs!B82))</f>
        <v>-3617.700521210812</v>
      </c>
      <c r="L82">
        <f t="shared" si="12"/>
        <v>-34.598276602879636</v>
      </c>
      <c r="M82">
        <f t="shared" si="13"/>
        <v>6371.2214847026898</v>
      </c>
      <c r="N82">
        <f>SQRT(User_Model_Calcs!M82^2+Sat_Data!$B$3^2-2*User_Model_Calcs!M82*Sat_Data!$B$3*COS(RADIANS(L82))*COS(RADIANS(I82)))</f>
        <v>38410.672886706736</v>
      </c>
      <c r="O82">
        <f>DEGREES(ACOS(((Earth_Data!$B$1+Sat_Data!$B$2)/User_Model_Calcs!N82)*SQRT(1-COS(RADIANS(User_Model_Calcs!I82))^2*COS(RADIANS(User_Model_Calcs!B82))^2)))</f>
        <v>32.207058920277021</v>
      </c>
      <c r="P82">
        <f t="shared" si="14"/>
        <v>54.972412561275846</v>
      </c>
    </row>
    <row r="83" spans="1:16" x14ac:dyDescent="0.25">
      <c r="A83" s="5">
        <v>149.17859627971444</v>
      </c>
      <c r="B83">
        <v>-34.997156447297613</v>
      </c>
      <c r="C83">
        <v>3906.25</v>
      </c>
      <c r="D83">
        <f t="shared" ca="1" si="9"/>
        <v>0.75</v>
      </c>
      <c r="E83" s="1">
        <v>0.65</v>
      </c>
      <c r="F83">
        <v>19.899999999999999</v>
      </c>
      <c r="G83">
        <f t="shared" ca="1" si="10"/>
        <v>42.007420362456692</v>
      </c>
      <c r="H83">
        <f t="shared" ca="1" si="11"/>
        <v>19.461845120552532</v>
      </c>
      <c r="I83">
        <f>User_Model_Calcs!A83-Sat_Data!$B$5</f>
        <v>39.178596279714441</v>
      </c>
      <c r="J83">
        <f>(Earth_Data!$B$1/SQRT(1-Earth_Data!$B$2^2*SIN(RADIANS(User_Model_Calcs!B83))^2))*COS(RADIANS(User_Model_Calcs!B83))</f>
        <v>5230.6103516620642</v>
      </c>
      <c r="K83">
        <f>((Earth_Data!$B$1*(1-Earth_Data!$B$2^2))/SQRT(1-Earth_Data!$B$2^2*SIN(RADIANS(User_Model_Calcs!B83))^2))*SIN(RADIANS(User_Model_Calcs!B83))</f>
        <v>-3637.609796311438</v>
      </c>
      <c r="L83">
        <f t="shared" si="12"/>
        <v>-34.816548151898353</v>
      </c>
      <c r="M83">
        <f t="shared" si="13"/>
        <v>6371.1450839810013</v>
      </c>
      <c r="N83">
        <f>SQRT(User_Model_Calcs!M83^2+Sat_Data!$B$3^2-2*User_Model_Calcs!M83*Sat_Data!$B$3*COS(RADIANS(L83))*COS(RADIANS(I83)))</f>
        <v>38425.031788193941</v>
      </c>
      <c r="O83">
        <f>DEGREES(ACOS(((Earth_Data!$B$1+Sat_Data!$B$2)/User_Model_Calcs!N83)*SQRT(1-COS(RADIANS(User_Model_Calcs!I83))^2*COS(RADIANS(User_Model_Calcs!B83))^2)))</f>
        <v>32.04052009917234</v>
      </c>
      <c r="P83">
        <f t="shared" si="14"/>
        <v>54.863613434234878</v>
      </c>
    </row>
    <row r="84" spans="1:16" x14ac:dyDescent="0.25">
      <c r="A84" s="5">
        <v>126.83989544274016</v>
      </c>
      <c r="B84">
        <v>-34.424519642025537</v>
      </c>
      <c r="C84">
        <v>9375</v>
      </c>
      <c r="D84">
        <f t="shared" ca="1" si="9"/>
        <v>3</v>
      </c>
      <c r="E84" s="1">
        <v>0.65</v>
      </c>
      <c r="F84">
        <v>19.899999999999999</v>
      </c>
      <c r="G84">
        <f t="shared" ca="1" si="10"/>
        <v>54.048620189015942</v>
      </c>
      <c r="H84">
        <f t="shared" ca="1" si="11"/>
        <v>16.0469675377411</v>
      </c>
      <c r="I84">
        <f>User_Model_Calcs!A84-Sat_Data!$B$5</f>
        <v>16.839895442740158</v>
      </c>
      <c r="J84">
        <f>(Earth_Data!$B$1/SQRT(1-Earth_Data!$B$2^2*SIN(RADIANS(User_Model_Calcs!B84))^2))*COS(RADIANS(User_Model_Calcs!B84))</f>
        <v>5266.7839397477192</v>
      </c>
      <c r="K84">
        <f>((Earth_Data!$B$1*(1-Earth_Data!$B$2^2))/SQRT(1-Earth_Data!$B$2^2*SIN(RADIANS(User_Model_Calcs!B84))^2))*SIN(RADIANS(User_Model_Calcs!B84))</f>
        <v>-3585.38961756564</v>
      </c>
      <c r="L84">
        <f t="shared" si="12"/>
        <v>-34.24527297264207</v>
      </c>
      <c r="M84">
        <f t="shared" si="13"/>
        <v>6371.3445816194871</v>
      </c>
      <c r="N84">
        <f>SQRT(User_Model_Calcs!M84^2+Sat_Data!$B$3^2-2*User_Model_Calcs!M84*Sat_Data!$B$3*COS(RADIANS(L84))*COS(RADIANS(I84)))</f>
        <v>37327.141057869165</v>
      </c>
      <c r="O84">
        <f>DEGREES(ACOS(((Earth_Data!$B$1+Sat_Data!$B$2)/User_Model_Calcs!N84)*SQRT(1-COS(RADIANS(User_Model_Calcs!I84))^2*COS(RADIANS(User_Model_Calcs!B84))^2)))</f>
        <v>46.109407929997268</v>
      </c>
      <c r="P84">
        <f t="shared" si="14"/>
        <v>28.165020277727798</v>
      </c>
    </row>
    <row r="85" spans="1:16" x14ac:dyDescent="0.25">
      <c r="A85" s="5">
        <v>126.66338883192532</v>
      </c>
      <c r="B85">
        <v>-34.406824880466694</v>
      </c>
      <c r="C85">
        <v>9375</v>
      </c>
      <c r="D85">
        <f t="shared" ca="1" si="9"/>
        <v>0.75</v>
      </c>
      <c r="E85" s="1">
        <v>0.65</v>
      </c>
      <c r="F85">
        <v>19.899999999999999</v>
      </c>
      <c r="G85">
        <f t="shared" ca="1" si="10"/>
        <v>42.007420362456692</v>
      </c>
      <c r="H85">
        <f t="shared" ca="1" si="11"/>
        <v>14.179357461596318</v>
      </c>
      <c r="I85">
        <f>User_Model_Calcs!A85-Sat_Data!$B$5</f>
        <v>16.663388831925317</v>
      </c>
      <c r="J85">
        <f>(Earth_Data!$B$1/SQRT(1-Earth_Data!$B$2^2*SIN(RADIANS(User_Model_Calcs!B85))^2))*COS(RADIANS(User_Model_Calcs!B85))</f>
        <v>5267.8933446961028</v>
      </c>
      <c r="K85">
        <f>((Earth_Data!$B$1*(1-Earth_Data!$B$2^2))/SQRT(1-Earth_Data!$B$2^2*SIN(RADIANS(User_Model_Calcs!B85))^2))*SIN(RADIANS(User_Model_Calcs!B85))</f>
        <v>-3583.7703228441592</v>
      </c>
      <c r="L85">
        <f t="shared" si="12"/>
        <v>-34.227621425442855</v>
      </c>
      <c r="M85">
        <f t="shared" si="13"/>
        <v>6371.3507216281869</v>
      </c>
      <c r="N85">
        <f>SQRT(User_Model_Calcs!M85^2+Sat_Data!$B$3^2-2*User_Model_Calcs!M85*Sat_Data!$B$3*COS(RADIANS(L85))*COS(RADIANS(I85)))</f>
        <v>37320.65859502308</v>
      </c>
      <c r="O85">
        <f>DEGREES(ACOS(((Earth_Data!$B$1+Sat_Data!$B$2)/User_Model_Calcs!N85)*SQRT(1-COS(RADIANS(User_Model_Calcs!I85))^2*COS(RADIANS(User_Model_Calcs!B85))^2)))</f>
        <v>46.203862304608826</v>
      </c>
      <c r="P85">
        <f t="shared" si="14"/>
        <v>27.91040082930764</v>
      </c>
    </row>
    <row r="86" spans="1:16" x14ac:dyDescent="0.25">
      <c r="A86" s="5">
        <v>130.02579421935656</v>
      </c>
      <c r="B86">
        <v>-33.751818494076986</v>
      </c>
      <c r="C86">
        <v>9375</v>
      </c>
      <c r="D86">
        <f t="shared" ca="1" si="9"/>
        <v>3</v>
      </c>
      <c r="E86" s="1">
        <v>0.65</v>
      </c>
      <c r="F86">
        <v>19.899999999999999</v>
      </c>
      <c r="G86">
        <f t="shared" ca="1" si="10"/>
        <v>54.048620189015942</v>
      </c>
      <c r="H86">
        <f t="shared" ca="1" si="11"/>
        <v>19.860240732035471</v>
      </c>
      <c r="I86">
        <f>User_Model_Calcs!A86-Sat_Data!$B$5</f>
        <v>20.025794219356555</v>
      </c>
      <c r="J86">
        <f>(Earth_Data!$B$1/SQRT(1-Earth_Data!$B$2^2*SIN(RADIANS(User_Model_Calcs!B86))^2))*COS(RADIANS(User_Model_Calcs!B86))</f>
        <v>5308.6051115608107</v>
      </c>
      <c r="K86">
        <f>((Earth_Data!$B$1*(1-Earth_Data!$B$2^2))/SQRT(1-Earth_Data!$B$2^2*SIN(RADIANS(User_Model_Calcs!B86))^2))*SIN(RADIANS(User_Model_Calcs!B86))</f>
        <v>-3523.5925365742878</v>
      </c>
      <c r="L86">
        <f t="shared" si="12"/>
        <v>-33.574262489216338</v>
      </c>
      <c r="M86">
        <f t="shared" si="13"/>
        <v>6371.576931521081</v>
      </c>
      <c r="N86">
        <f>SQRT(User_Model_Calcs!M86^2+Sat_Data!$B$3^2-2*User_Model_Calcs!M86*Sat_Data!$B$3*COS(RADIANS(L86))*COS(RADIANS(I86)))</f>
        <v>37387.332932114346</v>
      </c>
      <c r="O86">
        <f>DEGREES(ACOS(((Earth_Data!$B$1+Sat_Data!$B$2)/User_Model_Calcs!N86)*SQRT(1-COS(RADIANS(User_Model_Calcs!I86))^2*COS(RADIANS(User_Model_Calcs!B86))^2)))</f>
        <v>45.245631841337321</v>
      </c>
      <c r="P86">
        <f t="shared" si="14"/>
        <v>33.265506800814748</v>
      </c>
    </row>
    <row r="87" spans="1:16" x14ac:dyDescent="0.25">
      <c r="A87" s="5">
        <v>132.90616159238465</v>
      </c>
      <c r="B87">
        <v>-34.783546317402347</v>
      </c>
      <c r="C87">
        <v>9375</v>
      </c>
      <c r="D87">
        <f t="shared" ca="1" si="9"/>
        <v>0.75</v>
      </c>
      <c r="E87" s="1">
        <v>0.65</v>
      </c>
      <c r="F87">
        <v>19.899999999999999</v>
      </c>
      <c r="G87">
        <f t="shared" ca="1" si="10"/>
        <v>42.007420362456692</v>
      </c>
      <c r="H87">
        <f t="shared" ca="1" si="11"/>
        <v>14.781618569937228</v>
      </c>
      <c r="I87">
        <f>User_Model_Calcs!A87-Sat_Data!$B$5</f>
        <v>22.906161592384649</v>
      </c>
      <c r="J87">
        <f>(Earth_Data!$B$1/SQRT(1-Earth_Data!$B$2^2*SIN(RADIANS(User_Model_Calcs!B87))^2))*COS(RADIANS(User_Model_Calcs!B87))</f>
        <v>5244.1655615452191</v>
      </c>
      <c r="K87">
        <f>((Earth_Data!$B$1*(1-Earth_Data!$B$2^2))/SQRT(1-Earth_Data!$B$2^2*SIN(RADIANS(User_Model_Calcs!B87))^2))*SIN(RADIANS(User_Model_Calcs!B87))</f>
        <v>-3618.1718841470629</v>
      </c>
      <c r="L87">
        <f t="shared" si="12"/>
        <v>-34.60343756802132</v>
      </c>
      <c r="M87">
        <f t="shared" si="13"/>
        <v>6371.2196807306209</v>
      </c>
      <c r="N87">
        <f>SQRT(User_Model_Calcs!M87^2+Sat_Data!$B$3^2-2*User_Model_Calcs!M87*Sat_Data!$B$3*COS(RADIANS(L87))*COS(RADIANS(I87)))</f>
        <v>37563.925271313623</v>
      </c>
      <c r="O87">
        <f>DEGREES(ACOS(((Earth_Data!$B$1+Sat_Data!$B$2)/User_Model_Calcs!N87)*SQRT(1-COS(RADIANS(User_Model_Calcs!I87))^2*COS(RADIANS(User_Model_Calcs!B87))^2)))</f>
        <v>42.775291845939826</v>
      </c>
      <c r="P87">
        <f t="shared" si="14"/>
        <v>36.526726497258075</v>
      </c>
    </row>
    <row r="88" spans="1:16" x14ac:dyDescent="0.25">
      <c r="A88">
        <v>153.315</v>
      </c>
      <c r="B88">
        <v>-34.584000000000003</v>
      </c>
      <c r="C88">
        <v>3750</v>
      </c>
      <c r="D88">
        <f t="shared" ca="1" si="9"/>
        <v>0.75</v>
      </c>
      <c r="E88" s="1">
        <v>0.65</v>
      </c>
      <c r="F88">
        <v>19.899999999999999</v>
      </c>
      <c r="G88">
        <f t="shared" ca="1" si="10"/>
        <v>42.007420362456692</v>
      </c>
      <c r="H88">
        <f t="shared" ca="1" si="11"/>
        <v>23.156844465297688</v>
      </c>
      <c r="I88">
        <f>User_Model_Calcs!A88-Sat_Data!$B$5</f>
        <v>43.314999999999998</v>
      </c>
      <c r="J88">
        <f>(Earth_Data!$B$1/SQRT(1-Earth_Data!$B$2^2*SIN(RADIANS(User_Model_Calcs!B88))^2))*COS(RADIANS(User_Model_Calcs!B88))</f>
        <v>5256.7623358298624</v>
      </c>
      <c r="K88">
        <f>((Earth_Data!$B$1*(1-Earth_Data!$B$2^2))/SQRT(1-Earth_Data!$B$2^2*SIN(RADIANS(User_Model_Calcs!B88))^2))*SIN(RADIANS(User_Model_Calcs!B88))</f>
        <v>-3599.968819340796</v>
      </c>
      <c r="L88">
        <f t="shared" si="12"/>
        <v>-34.404366922153663</v>
      </c>
      <c r="M88">
        <f t="shared" si="13"/>
        <v>6371.2891753259319</v>
      </c>
      <c r="N88">
        <f>SQRT(User_Model_Calcs!M88^2+Sat_Data!$B$3^2-2*User_Model_Calcs!M88*Sat_Data!$B$3*COS(RADIANS(L88))*COS(RADIANS(I88)))</f>
        <v>38676.485533195075</v>
      </c>
      <c r="O88">
        <f>DEGREES(ACOS(((Earth_Data!$B$1+Sat_Data!$B$2)/User_Model_Calcs!N88)*SQRT(1-COS(RADIANS(User_Model_Calcs!I88))^2*COS(RADIANS(User_Model_Calcs!B88))^2)))</f>
        <v>29.198219699740587</v>
      </c>
      <c r="P88">
        <f t="shared" si="14"/>
        <v>58.951161646210934</v>
      </c>
    </row>
    <row r="89" spans="1:16" x14ac:dyDescent="0.25">
      <c r="A89" s="5">
        <v>129.75529215729347</v>
      </c>
      <c r="B89">
        <v>-34.680201012483607</v>
      </c>
      <c r="C89">
        <v>9375</v>
      </c>
      <c r="D89">
        <f t="shared" ca="1" si="9"/>
        <v>1.2</v>
      </c>
      <c r="E89" s="1">
        <v>0.65</v>
      </c>
      <c r="F89">
        <v>19.899999999999999</v>
      </c>
      <c r="G89">
        <f t="shared" ca="1" si="10"/>
        <v>46.089820015575185</v>
      </c>
      <c r="H89">
        <f t="shared" ca="1" si="11"/>
        <v>21.602224335660296</v>
      </c>
      <c r="I89">
        <f>User_Model_Calcs!A89-Sat_Data!$B$5</f>
        <v>19.755292157293468</v>
      </c>
      <c r="J89">
        <f>(Earth_Data!$B$1/SQRT(1-Earth_Data!$B$2^2*SIN(RADIANS(User_Model_Calcs!B89))^2))*COS(RADIANS(User_Model_Calcs!B89))</f>
        <v>5250.6974139148551</v>
      </c>
      <c r="K89">
        <f>((Earth_Data!$B$1*(1-Earth_Data!$B$2^2))/SQRT(1-Earth_Data!$B$2^2*SIN(RADIANS(User_Model_Calcs!B89))^2))*SIN(RADIANS(User_Model_Calcs!B89))</f>
        <v>-3608.7498946945116</v>
      </c>
      <c r="L89">
        <f t="shared" si="12"/>
        <v>-34.5003375284562</v>
      </c>
      <c r="M89">
        <f t="shared" si="13"/>
        <v>6371.2556953044814</v>
      </c>
      <c r="N89">
        <f>SQRT(User_Model_Calcs!M89^2+Sat_Data!$B$3^2-2*User_Model_Calcs!M89*Sat_Data!$B$3*COS(RADIANS(L89))*COS(RADIANS(I89)))</f>
        <v>37439.088655892105</v>
      </c>
      <c r="O89">
        <f>DEGREES(ACOS(((Earth_Data!$B$1+Sat_Data!$B$2)/User_Model_Calcs!N89)*SQRT(1-COS(RADIANS(User_Model_Calcs!I89))^2*COS(RADIANS(User_Model_Calcs!B89))^2)))</f>
        <v>44.50592814378868</v>
      </c>
      <c r="P89">
        <f t="shared" si="14"/>
        <v>32.259477793993454</v>
      </c>
    </row>
    <row r="90" spans="1:16" x14ac:dyDescent="0.25">
      <c r="A90" s="5">
        <v>133.38502455517136</v>
      </c>
      <c r="B90">
        <v>-34.674341913919328</v>
      </c>
      <c r="C90">
        <v>9375</v>
      </c>
      <c r="D90">
        <f t="shared" ca="1" si="9"/>
        <v>0.75</v>
      </c>
      <c r="E90" s="1">
        <v>0.65</v>
      </c>
      <c r="F90">
        <v>19.899999999999999</v>
      </c>
      <c r="G90">
        <f t="shared" ca="1" si="10"/>
        <v>42.007420362456692</v>
      </c>
      <c r="H90">
        <f t="shared" ca="1" si="11"/>
        <v>19.694499344123066</v>
      </c>
      <c r="I90">
        <f>User_Model_Calcs!A90-Sat_Data!$B$5</f>
        <v>23.385024555171356</v>
      </c>
      <c r="J90">
        <f>(Earth_Data!$B$1/SQRT(1-Earth_Data!$B$2^2*SIN(RADIANS(User_Model_Calcs!B90))^2))*COS(RADIANS(User_Model_Calcs!B90))</f>
        <v>5251.0672207702755</v>
      </c>
      <c r="K90">
        <f>((Earth_Data!$B$1*(1-Earth_Data!$B$2^2))/SQRT(1-Earth_Data!$B$2^2*SIN(RADIANS(User_Model_Calcs!B90))^2))*SIN(RADIANS(User_Model_Calcs!B90))</f>
        <v>-3608.2153728504713</v>
      </c>
      <c r="L90">
        <f t="shared" si="12"/>
        <v>-34.494492404953881</v>
      </c>
      <c r="M90">
        <f t="shared" si="13"/>
        <v>6371.2577356376451</v>
      </c>
      <c r="N90">
        <f>SQRT(User_Model_Calcs!M90^2+Sat_Data!$B$3^2-2*User_Model_Calcs!M90*Sat_Data!$B$3*COS(RADIANS(L90))*COS(RADIANS(I90)))</f>
        <v>37576.156909556754</v>
      </c>
      <c r="O90">
        <f>DEGREES(ACOS(((Earth_Data!$B$1+Sat_Data!$B$2)/User_Model_Calcs!N90)*SQRT(1-COS(RADIANS(User_Model_Calcs!I90))^2*COS(RADIANS(User_Model_Calcs!B90))^2)))</f>
        <v>42.609325507001017</v>
      </c>
      <c r="P90">
        <f t="shared" si="14"/>
        <v>37.238394521313893</v>
      </c>
    </row>
    <row r="91" spans="1:16" x14ac:dyDescent="0.25">
      <c r="A91" s="5">
        <v>125.73600194968914</v>
      </c>
      <c r="B91">
        <v>-34.590465794422975</v>
      </c>
      <c r="C91">
        <v>9375</v>
      </c>
      <c r="D91">
        <f t="shared" ca="1" si="9"/>
        <v>0.75</v>
      </c>
      <c r="E91" s="1">
        <v>0.65</v>
      </c>
      <c r="F91">
        <v>19.899999999999999</v>
      </c>
      <c r="G91">
        <f t="shared" ca="1" si="10"/>
        <v>42.007420362456692</v>
      </c>
      <c r="H91">
        <f t="shared" ca="1" si="11"/>
        <v>20.446602023857206</v>
      </c>
      <c r="I91">
        <f>User_Model_Calcs!A91-Sat_Data!$B$5</f>
        <v>15.73600194968914</v>
      </c>
      <c r="J91">
        <f>(Earth_Data!$B$1/SQRT(1-Earth_Data!$B$2^2*SIN(RADIANS(User_Model_Calcs!B91))^2))*COS(RADIANS(User_Model_Calcs!B91))</f>
        <v>5256.3551698342471</v>
      </c>
      <c r="K91">
        <f>((Earth_Data!$B$1*(1-Earth_Data!$B$2^2))/SQRT(1-Earth_Data!$B$2^2*SIN(RADIANS(User_Model_Calcs!B91))^2))*SIN(RADIANS(User_Model_Calcs!B91))</f>
        <v>-3600.5593215165641</v>
      </c>
      <c r="L91">
        <f t="shared" si="12"/>
        <v>-34.410817167381019</v>
      </c>
      <c r="M91">
        <f t="shared" si="13"/>
        <v>6371.2869264539513</v>
      </c>
      <c r="N91">
        <f>SQRT(User_Model_Calcs!M91^2+Sat_Data!$B$3^2-2*User_Model_Calcs!M91*Sat_Data!$B$3*COS(RADIANS(L91))*COS(RADIANS(I91)))</f>
        <v>37306.317092003956</v>
      </c>
      <c r="O91">
        <f>DEGREES(ACOS(((Earth_Data!$B$1+Sat_Data!$B$2)/User_Model_Calcs!N91)*SQRT(1-COS(RADIANS(User_Model_Calcs!I91))^2*COS(RADIANS(User_Model_Calcs!B91))^2)))</f>
        <v>46.412141041973712</v>
      </c>
      <c r="P91">
        <f t="shared" si="14"/>
        <v>26.396223047436781</v>
      </c>
    </row>
    <row r="92" spans="1:16" x14ac:dyDescent="0.25">
      <c r="A92" s="5">
        <v>124.33049309466264</v>
      </c>
      <c r="B92">
        <v>-34.754440667452137</v>
      </c>
      <c r="C92">
        <v>9375</v>
      </c>
      <c r="D92">
        <f t="shared" ca="1" si="9"/>
        <v>3</v>
      </c>
      <c r="E92" s="1">
        <v>0.65</v>
      </c>
      <c r="F92">
        <v>19.899999999999999</v>
      </c>
      <c r="G92">
        <f t="shared" ca="1" si="10"/>
        <v>54.048620189015942</v>
      </c>
      <c r="H92">
        <f t="shared" ca="1" si="11"/>
        <v>14.079539290565609</v>
      </c>
      <c r="I92">
        <f>User_Model_Calcs!A92-Sat_Data!$B$5</f>
        <v>14.330493094662643</v>
      </c>
      <c r="J92">
        <f>(Earth_Data!$B$1/SQRT(1-Earth_Data!$B$2^2*SIN(RADIANS(User_Model_Calcs!B92))^2))*COS(RADIANS(User_Model_Calcs!B92))</f>
        <v>5246.0068896968942</v>
      </c>
      <c r="K92">
        <f>((Earth_Data!$B$1*(1-Earth_Data!$B$2^2))/SQRT(1-Earth_Data!$B$2^2*SIN(RADIANS(User_Model_Calcs!B92))^2))*SIN(RADIANS(User_Model_Calcs!B92))</f>
        <v>-3615.5194984370169</v>
      </c>
      <c r="L92">
        <f t="shared" si="12"/>
        <v>-34.574400757245598</v>
      </c>
      <c r="M92">
        <f t="shared" si="13"/>
        <v>6371.2298287163949</v>
      </c>
      <c r="N92">
        <f>SQRT(User_Model_Calcs!M92^2+Sat_Data!$B$3^2-2*User_Model_Calcs!M92*Sat_Data!$B$3*COS(RADIANS(L92))*COS(RADIANS(I92)))</f>
        <v>37279.830704460568</v>
      </c>
      <c r="O92">
        <f>DEGREES(ACOS(((Earth_Data!$B$1+Sat_Data!$B$2)/User_Model_Calcs!N92)*SQRT(1-COS(RADIANS(User_Model_Calcs!I92))^2*COS(RADIANS(User_Model_Calcs!B92))^2)))</f>
        <v>46.800188388188992</v>
      </c>
      <c r="P92">
        <f t="shared" si="14"/>
        <v>24.138790132982944</v>
      </c>
    </row>
    <row r="93" spans="1:16" x14ac:dyDescent="0.25">
      <c r="A93" s="5">
        <v>122.21857089754911</v>
      </c>
      <c r="B93">
        <v>-33.249355333738087</v>
      </c>
      <c r="C93">
        <v>9375</v>
      </c>
      <c r="D93">
        <f t="shared" ca="1" si="9"/>
        <v>3</v>
      </c>
      <c r="E93" s="1">
        <v>0.65</v>
      </c>
      <c r="F93">
        <v>19.899999999999999</v>
      </c>
      <c r="G93">
        <f t="shared" ca="1" si="10"/>
        <v>54.048620189015942</v>
      </c>
      <c r="H93">
        <f t="shared" ca="1" si="11"/>
        <v>18.464427847431097</v>
      </c>
      <c r="I93">
        <f>User_Model_Calcs!A93-Sat_Data!$B$5</f>
        <v>12.218570897549114</v>
      </c>
      <c r="J93">
        <f>(Earth_Data!$B$1/SQRT(1-Earth_Data!$B$2^2*SIN(RADIANS(User_Model_Calcs!B93))^2))*COS(RADIANS(User_Model_Calcs!B93))</f>
        <v>5339.3648959404436</v>
      </c>
      <c r="K93">
        <f>((Earth_Data!$B$1*(1-Earth_Data!$B$2^2))/SQRT(1-Earth_Data!$B$2^2*SIN(RADIANS(User_Model_Calcs!B93))^2))*SIN(RADIANS(User_Model_Calcs!B93))</f>
        <v>-3477.120612085962</v>
      </c>
      <c r="L93">
        <f t="shared" si="12"/>
        <v>-33.073125821087601</v>
      </c>
      <c r="M93">
        <f t="shared" si="13"/>
        <v>6371.7489940356372</v>
      </c>
      <c r="N93">
        <f>SQRT(User_Model_Calcs!M93^2+Sat_Data!$B$3^2-2*User_Model_Calcs!M93*Sat_Data!$B$3*COS(RADIANS(L93))*COS(RADIANS(I93)))</f>
        <v>37126.190219069344</v>
      </c>
      <c r="O93">
        <f>DEGREES(ACOS(((Earth_Data!$B$1+Sat_Data!$B$2)/User_Model_Calcs!N93)*SQRT(1-COS(RADIANS(User_Model_Calcs!I93))^2*COS(RADIANS(User_Model_Calcs!B93))^2)))</f>
        <v>49.131452911491436</v>
      </c>
      <c r="P93">
        <f t="shared" si="14"/>
        <v>21.551745747129555</v>
      </c>
    </row>
    <row r="94" spans="1:16" x14ac:dyDescent="0.25">
      <c r="A94" s="5">
        <v>133.65328525467856</v>
      </c>
      <c r="B94">
        <v>-34.50987237496323</v>
      </c>
      <c r="C94">
        <v>9375</v>
      </c>
      <c r="D94">
        <f t="shared" ca="1" si="9"/>
        <v>1.2</v>
      </c>
      <c r="E94" s="1">
        <v>0.65</v>
      </c>
      <c r="F94">
        <v>19.899999999999999</v>
      </c>
      <c r="G94">
        <f t="shared" ca="1" si="10"/>
        <v>46.089820015575185</v>
      </c>
      <c r="H94">
        <f t="shared" ca="1" si="11"/>
        <v>14.382807898436445</v>
      </c>
      <c r="I94">
        <f>User_Model_Calcs!A94-Sat_Data!$B$5</f>
        <v>23.653285254678565</v>
      </c>
      <c r="J94">
        <f>(Earth_Data!$B$1/SQRT(1-Earth_Data!$B$2^2*SIN(RADIANS(User_Model_Calcs!B94))^2))*COS(RADIANS(User_Model_Calcs!B94))</f>
        <v>5261.4255298210055</v>
      </c>
      <c r="K94">
        <f>((Earth_Data!$B$1*(1-Earth_Data!$B$2^2))/SQRT(1-Earth_Data!$B$2^2*SIN(RADIANS(User_Model_Calcs!B94))^2))*SIN(RADIANS(User_Model_Calcs!B94))</f>
        <v>-3593.1957231082556</v>
      </c>
      <c r="L94">
        <f t="shared" si="12"/>
        <v>-34.330418213383922</v>
      </c>
      <c r="M94">
        <f t="shared" si="13"/>
        <v>6371.3149435901933</v>
      </c>
      <c r="N94">
        <f>SQRT(User_Model_Calcs!M94^2+Sat_Data!$B$3^2-2*User_Model_Calcs!M94*Sat_Data!$B$3*COS(RADIANS(L94))*COS(RADIANS(I94)))</f>
        <v>37576.528969665138</v>
      </c>
      <c r="O94">
        <f>DEGREES(ACOS(((Earth_Data!$B$1+Sat_Data!$B$2)/User_Model_Calcs!N94)*SQRT(1-COS(RADIANS(User_Model_Calcs!I94))^2*COS(RADIANS(User_Model_Calcs!B94))^2)))</f>
        <v>42.605157389335432</v>
      </c>
      <c r="P94">
        <f t="shared" si="14"/>
        <v>37.707532719921531</v>
      </c>
    </row>
    <row r="95" spans="1:16" x14ac:dyDescent="0.25">
      <c r="A95" s="5">
        <v>134.3082875484744</v>
      </c>
      <c r="B95">
        <v>-33.221402373352227</v>
      </c>
      <c r="C95">
        <v>9375</v>
      </c>
      <c r="D95">
        <f t="shared" ca="1" si="9"/>
        <v>1.2</v>
      </c>
      <c r="E95" s="1">
        <v>0.65</v>
      </c>
      <c r="F95">
        <v>19.899999999999999</v>
      </c>
      <c r="G95">
        <f t="shared" ca="1" si="10"/>
        <v>46.089820015575185</v>
      </c>
      <c r="H95">
        <f t="shared" ca="1" si="11"/>
        <v>18.72734490331009</v>
      </c>
      <c r="I95">
        <f>User_Model_Calcs!A95-Sat_Data!$B$5</f>
        <v>24.308287548474397</v>
      </c>
      <c r="J95">
        <f>(Earth_Data!$B$1/SQRT(1-Earth_Data!$B$2^2*SIN(RADIANS(User_Model_Calcs!B95))^2))*COS(RADIANS(User_Model_Calcs!B95))</f>
        <v>5341.0640673986909</v>
      </c>
      <c r="K95">
        <f>((Earth_Data!$B$1*(1-Earth_Data!$B$2^2))/SQRT(1-Earth_Data!$B$2^2*SIN(RADIANS(User_Model_Calcs!B95))^2))*SIN(RADIANS(User_Model_Calcs!B95))</f>
        <v>-3474.5275019986198</v>
      </c>
      <c r="L95">
        <f t="shared" si="12"/>
        <v>-33.045248245256644</v>
      </c>
      <c r="M95">
        <f t="shared" si="13"/>
        <v>6371.7585276124692</v>
      </c>
      <c r="N95">
        <f>SQRT(User_Model_Calcs!M95^2+Sat_Data!$B$3^2-2*User_Model_Calcs!M95*Sat_Data!$B$3*COS(RADIANS(L95))*COS(RADIANS(I95)))</f>
        <v>37522.557000377681</v>
      </c>
      <c r="O95">
        <f>DEGREES(ACOS(((Earth_Data!$B$1+Sat_Data!$B$2)/User_Model_Calcs!N95)*SQRT(1-COS(RADIANS(User_Model_Calcs!I95))^2*COS(RADIANS(User_Model_Calcs!B95))^2)))</f>
        <v>43.350962699490047</v>
      </c>
      <c r="P95">
        <f t="shared" si="14"/>
        <v>39.503582666299955</v>
      </c>
    </row>
    <row r="96" spans="1:16" x14ac:dyDescent="0.25">
      <c r="A96">
        <v>141.34</v>
      </c>
      <c r="B96">
        <v>-34.380000000000003</v>
      </c>
      <c r="C96">
        <v>9375</v>
      </c>
      <c r="D96">
        <f t="shared" ca="1" si="9"/>
        <v>3</v>
      </c>
      <c r="E96" s="1">
        <v>0.65</v>
      </c>
      <c r="F96">
        <v>19.899999999999999</v>
      </c>
      <c r="G96">
        <f t="shared" ca="1" si="10"/>
        <v>54.048620189015942</v>
      </c>
      <c r="H96">
        <f t="shared" ca="1" si="11"/>
        <v>16.064108083258812</v>
      </c>
      <c r="I96">
        <f>User_Model_Calcs!A96-Sat_Data!$B$5</f>
        <v>31.340000000000003</v>
      </c>
      <c r="J96">
        <f>(Earth_Data!$B$1/SQRT(1-Earth_Data!$B$2^2*SIN(RADIANS(User_Model_Calcs!B96))^2))*COS(RADIANS(User_Model_Calcs!B96))</f>
        <v>5269.574218918674</v>
      </c>
      <c r="K96">
        <f>((Earth_Data!$B$1*(1-Earth_Data!$B$2^2))/SQRT(1-Earth_Data!$B$2^2*SIN(RADIANS(User_Model_Calcs!B96))^2))*SIN(RADIANS(User_Model_Calcs!B96))</f>
        <v>-3581.3148623876036</v>
      </c>
      <c r="L96">
        <f t="shared" si="12"/>
        <v>-34.200862186922215</v>
      </c>
      <c r="M96">
        <f t="shared" si="13"/>
        <v>6371.3600268899172</v>
      </c>
      <c r="N96">
        <f>SQRT(User_Model_Calcs!M96^2+Sat_Data!$B$3^2-2*User_Model_Calcs!M96*Sat_Data!$B$3*COS(RADIANS(L96))*COS(RADIANS(I96)))</f>
        <v>37932.450420263493</v>
      </c>
      <c r="O96">
        <f>DEGREES(ACOS(((Earth_Data!$B$1+Sat_Data!$B$2)/User_Model_Calcs!N96)*SQRT(1-COS(RADIANS(User_Model_Calcs!I96))^2*COS(RADIANS(User_Model_Calcs!B96))^2)))</f>
        <v>37.959845275757615</v>
      </c>
      <c r="P96">
        <f t="shared" si="14"/>
        <v>47.161016403481248</v>
      </c>
    </row>
    <row r="97" spans="1:16" x14ac:dyDescent="0.25">
      <c r="A97" s="5">
        <v>126.21167193416099</v>
      </c>
      <c r="B97">
        <v>-34.22233890376792</v>
      </c>
      <c r="C97">
        <v>9375</v>
      </c>
      <c r="D97">
        <f t="shared" ca="1" si="9"/>
        <v>3</v>
      </c>
      <c r="E97" s="1">
        <v>0.65</v>
      </c>
      <c r="F97">
        <v>19.899999999999999</v>
      </c>
      <c r="G97">
        <f t="shared" ca="1" si="10"/>
        <v>54.048620189015942</v>
      </c>
      <c r="H97">
        <f t="shared" ca="1" si="11"/>
        <v>22.544867006315087</v>
      </c>
      <c r="I97">
        <f>User_Model_Calcs!A97-Sat_Data!$B$5</f>
        <v>16.211671934160989</v>
      </c>
      <c r="J97">
        <f>(Earth_Data!$B$1/SQRT(1-Earth_Data!$B$2^2*SIN(RADIANS(User_Model_Calcs!B97))^2))*COS(RADIANS(User_Model_Calcs!B97))</f>
        <v>5279.4300243324196</v>
      </c>
      <c r="K97">
        <f>((Earth_Data!$B$1*(1-Earth_Data!$B$2^2))/SQRT(1-Earth_Data!$B$2^2*SIN(RADIANS(User_Model_Calcs!B97))^2))*SIN(RADIANS(User_Model_Calcs!B97))</f>
        <v>-3566.8674255907158</v>
      </c>
      <c r="L97">
        <f t="shared" si="12"/>
        <v>-34.043590056797541</v>
      </c>
      <c r="M97">
        <f t="shared" si="13"/>
        <v>6371.4146477499607</v>
      </c>
      <c r="N97">
        <f>SQRT(User_Model_Calcs!M97^2+Sat_Data!$B$3^2-2*User_Model_Calcs!M97*Sat_Data!$B$3*COS(RADIANS(L97))*COS(RADIANS(I97)))</f>
        <v>37294.867538980048</v>
      </c>
      <c r="O97">
        <f>DEGREES(ACOS(((Earth_Data!$B$1+Sat_Data!$B$2)/User_Model_Calcs!N97)*SQRT(1-COS(RADIANS(User_Model_Calcs!I97))^2*COS(RADIANS(User_Model_Calcs!B97))^2)))</f>
        <v>46.582146230244291</v>
      </c>
      <c r="P97">
        <f t="shared" si="14"/>
        <v>27.337675753172938</v>
      </c>
    </row>
    <row r="98" spans="1:16" x14ac:dyDescent="0.25">
      <c r="A98" s="5">
        <v>131.47321519575752</v>
      </c>
      <c r="B98">
        <v>-33.122461111814268</v>
      </c>
      <c r="C98">
        <v>9375</v>
      </c>
      <c r="D98">
        <f t="shared" ca="1" si="9"/>
        <v>3</v>
      </c>
      <c r="E98" s="1">
        <v>0.65</v>
      </c>
      <c r="F98">
        <v>19.899999999999999</v>
      </c>
      <c r="G98">
        <f t="shared" ca="1" si="10"/>
        <v>54.048620189015942</v>
      </c>
      <c r="H98">
        <f t="shared" ca="1" si="11"/>
        <v>18.223554212255735</v>
      </c>
      <c r="I98">
        <f>User_Model_Calcs!A98-Sat_Data!$B$5</f>
        <v>21.473215195757518</v>
      </c>
      <c r="J98">
        <f>(Earth_Data!$B$1/SQRT(1-Earth_Data!$B$2^2*SIN(RADIANS(User_Model_Calcs!B98))^2))*COS(RADIANS(User_Model_Calcs!B98))</f>
        <v>5347.0681621127733</v>
      </c>
      <c r="K98">
        <f>((Earth_Data!$B$1*(1-Earth_Data!$B$2^2))/SQRT(1-Earth_Data!$B$2^2*SIN(RADIANS(User_Model_Calcs!B98))^2))*SIN(RADIANS(User_Model_Calcs!B98))</f>
        <v>-3465.3424661797726</v>
      </c>
      <c r="L98">
        <f t="shared" si="12"/>
        <v>-32.946575153548032</v>
      </c>
      <c r="M98">
        <f t="shared" si="13"/>
        <v>6371.7922390948197</v>
      </c>
      <c r="N98">
        <f>SQRT(User_Model_Calcs!M98^2+Sat_Data!$B$3^2-2*User_Model_Calcs!M98*Sat_Data!$B$3*COS(RADIANS(L98))*COS(RADIANS(I98)))</f>
        <v>37400.58176573502</v>
      </c>
      <c r="O98">
        <f>DEGREES(ACOS(((Earth_Data!$B$1+Sat_Data!$B$2)/User_Model_Calcs!N98)*SQRT(1-COS(RADIANS(User_Model_Calcs!I98))^2*COS(RADIANS(User_Model_Calcs!B98))^2)))</f>
        <v>45.060194136018374</v>
      </c>
      <c r="P98">
        <f t="shared" si="14"/>
        <v>35.749793611817594</v>
      </c>
    </row>
    <row r="99" spans="1:16" x14ac:dyDescent="0.25">
      <c r="A99" s="5">
        <v>125.87594165743383</v>
      </c>
      <c r="B99">
        <v>-33.516363469902807</v>
      </c>
      <c r="C99">
        <v>9375</v>
      </c>
      <c r="D99">
        <f t="shared" ca="1" si="9"/>
        <v>3</v>
      </c>
      <c r="E99" s="1">
        <v>0.65</v>
      </c>
      <c r="F99">
        <v>19.899999999999999</v>
      </c>
      <c r="G99">
        <f t="shared" ca="1" si="10"/>
        <v>54.048620189015942</v>
      </c>
      <c r="H99">
        <f t="shared" ca="1" si="11"/>
        <v>18.891434713405523</v>
      </c>
      <c r="I99">
        <f>User_Model_Calcs!A99-Sat_Data!$B$5</f>
        <v>15.875941657433827</v>
      </c>
      <c r="J99">
        <f>(Earth_Data!$B$1/SQRT(1-Earth_Data!$B$2^2*SIN(RADIANS(User_Model_Calcs!B99))^2))*COS(RADIANS(User_Model_Calcs!B99))</f>
        <v>5323.0702447591748</v>
      </c>
      <c r="K99">
        <f>((Earth_Data!$B$1*(1-Earth_Data!$B$2^2))/SQRT(1-Earth_Data!$B$2^2*SIN(RADIANS(User_Model_Calcs!B99))^2))*SIN(RADIANS(User_Model_Calcs!B99))</f>
        <v>-3501.8488407328177</v>
      </c>
      <c r="L99">
        <f t="shared" si="12"/>
        <v>-33.339422312118536</v>
      </c>
      <c r="M99">
        <f t="shared" si="13"/>
        <v>6371.6577226011041</v>
      </c>
      <c r="N99">
        <f>SQRT(User_Model_Calcs!M99^2+Sat_Data!$B$3^2-2*User_Model_Calcs!M99*Sat_Data!$B$3*COS(RADIANS(L99))*COS(RADIANS(I99)))</f>
        <v>37237.743387966446</v>
      </c>
      <c r="O99">
        <f>DEGREES(ACOS(((Earth_Data!$B$1+Sat_Data!$B$2)/User_Model_Calcs!N99)*SQRT(1-COS(RADIANS(User_Model_Calcs!I99))^2*COS(RADIANS(User_Model_Calcs!B99))^2)))</f>
        <v>47.432448083126204</v>
      </c>
      <c r="P99">
        <f t="shared" si="14"/>
        <v>27.251205965475229</v>
      </c>
    </row>
    <row r="100" spans="1:16" x14ac:dyDescent="0.25">
      <c r="A100" s="5">
        <v>123.87421392196337</v>
      </c>
      <c r="B100">
        <v>-34.184886643326834</v>
      </c>
      <c r="C100">
        <v>9375</v>
      </c>
      <c r="D100">
        <f t="shared" ca="1" si="9"/>
        <v>3</v>
      </c>
      <c r="E100" s="1">
        <v>0.65</v>
      </c>
      <c r="F100">
        <v>19.899999999999999</v>
      </c>
      <c r="G100">
        <f t="shared" ca="1" si="10"/>
        <v>54.048620189015942</v>
      </c>
      <c r="H100">
        <f t="shared" ca="1" si="11"/>
        <v>22.499640763688504</v>
      </c>
      <c r="I100">
        <f>User_Model_Calcs!A100-Sat_Data!$B$5</f>
        <v>13.874213921963374</v>
      </c>
      <c r="J100">
        <f>(Earth_Data!$B$1/SQRT(1-Earth_Data!$B$2^2*SIN(RADIANS(User_Model_Calcs!B100))^2))*COS(RADIANS(User_Model_Calcs!B100))</f>
        <v>5281.7653790686272</v>
      </c>
      <c r="K100">
        <f>((Earth_Data!$B$1*(1-Earth_Data!$B$2^2))/SQRT(1-Earth_Data!$B$2^2*SIN(RADIANS(User_Model_Calcs!B100))^2))*SIN(RADIANS(User_Model_Calcs!B100))</f>
        <v>-3563.4315214986946</v>
      </c>
      <c r="L100">
        <f t="shared" si="12"/>
        <v>-34.00623098819716</v>
      </c>
      <c r="M100">
        <f t="shared" si="13"/>
        <v>6371.4276051712659</v>
      </c>
      <c r="N100">
        <f>SQRT(User_Model_Calcs!M100^2+Sat_Data!$B$3^2-2*User_Model_Calcs!M100*Sat_Data!$B$3*COS(RADIANS(L100))*COS(RADIANS(I100)))</f>
        <v>37229.053630217131</v>
      </c>
      <c r="O100">
        <f>DEGREES(ACOS(((Earth_Data!$B$1+Sat_Data!$B$2)/User_Model_Calcs!N100)*SQRT(1-COS(RADIANS(User_Model_Calcs!I100))^2*COS(RADIANS(User_Model_Calcs!B100))^2)))</f>
        <v>47.55838239019667</v>
      </c>
      <c r="P100">
        <f t="shared" si="14"/>
        <v>23.730417156746775</v>
      </c>
    </row>
    <row r="101" spans="1:16" x14ac:dyDescent="0.25">
      <c r="A101" s="5">
        <v>130.24151321134718</v>
      </c>
      <c r="B101">
        <v>-34.47221073456015</v>
      </c>
      <c r="C101">
        <v>9375</v>
      </c>
      <c r="D101">
        <f t="shared" ca="1" si="9"/>
        <v>1.2</v>
      </c>
      <c r="E101" s="1">
        <v>0.65</v>
      </c>
      <c r="F101">
        <v>19.899999999999999</v>
      </c>
      <c r="G101">
        <f t="shared" ca="1" si="10"/>
        <v>46.089820015575185</v>
      </c>
      <c r="H101">
        <f t="shared" ca="1" si="11"/>
        <v>17.363761104874378</v>
      </c>
      <c r="I101">
        <f>User_Model_Calcs!A101-Sat_Data!$B$5</f>
        <v>20.241513211347183</v>
      </c>
      <c r="J101">
        <f>(Earth_Data!$B$1/SQRT(1-Earth_Data!$B$2^2*SIN(RADIANS(User_Model_Calcs!B101))^2))*COS(RADIANS(User_Model_Calcs!B101))</f>
        <v>5263.7913550410885</v>
      </c>
      <c r="K101">
        <f>((Earth_Data!$B$1*(1-Earth_Data!$B$2^2))/SQRT(1-Earth_Data!$B$2^2*SIN(RADIANS(User_Model_Calcs!B101))^2))*SIN(RADIANS(User_Model_Calcs!B101))</f>
        <v>-3589.752272773494</v>
      </c>
      <c r="L101">
        <f t="shared" si="12"/>
        <v>-34.292847932750604</v>
      </c>
      <c r="M101">
        <f t="shared" si="13"/>
        <v>6371.3280255601157</v>
      </c>
      <c r="N101">
        <f>SQRT(User_Model_Calcs!M101^2+Sat_Data!$B$3^2-2*User_Model_Calcs!M101*Sat_Data!$B$3*COS(RADIANS(L101))*COS(RADIANS(I101)))</f>
        <v>37442.426855421923</v>
      </c>
      <c r="O101">
        <f>DEGREES(ACOS(((Earth_Data!$B$1+Sat_Data!$B$2)/User_Model_Calcs!N101)*SQRT(1-COS(RADIANS(User_Model_Calcs!I101))^2*COS(RADIANS(User_Model_Calcs!B101))^2)))</f>
        <v>44.460102485497124</v>
      </c>
      <c r="P101">
        <f t="shared" si="14"/>
        <v>33.084101163864716</v>
      </c>
    </row>
    <row r="102" spans="1:16" x14ac:dyDescent="0.25">
      <c r="A102" s="5">
        <v>123.02759435903756</v>
      </c>
      <c r="B102">
        <v>-33.475529813004492</v>
      </c>
      <c r="C102">
        <v>9375</v>
      </c>
      <c r="D102">
        <f t="shared" ca="1" si="9"/>
        <v>0.75</v>
      </c>
      <c r="E102" s="1">
        <v>0.65</v>
      </c>
      <c r="F102">
        <v>19.899999999999999</v>
      </c>
      <c r="G102">
        <f t="shared" ca="1" si="10"/>
        <v>42.007420362456692</v>
      </c>
      <c r="H102">
        <f t="shared" ca="1" si="11"/>
        <v>17.861562317724161</v>
      </c>
      <c r="I102">
        <f>User_Model_Calcs!A102-Sat_Data!$B$5</f>
        <v>13.027594359037565</v>
      </c>
      <c r="J102">
        <f>(Earth_Data!$B$1/SQRT(1-Earth_Data!$B$2^2*SIN(RADIANS(User_Model_Calcs!B102))^2))*COS(RADIANS(User_Model_Calcs!B102))</f>
        <v>5325.5696990556871</v>
      </c>
      <c r="K102">
        <f>((Earth_Data!$B$1*(1-Earth_Data!$B$2^2))/SQRT(1-Earth_Data!$B$2^2*SIN(RADIANS(User_Model_Calcs!B102))^2))*SIN(RADIANS(User_Model_Calcs!B102))</f>
        <v>-3498.0719967162991</v>
      </c>
      <c r="L102">
        <f t="shared" si="12"/>
        <v>-33.298696497293953</v>
      </c>
      <c r="M102">
        <f t="shared" si="13"/>
        <v>6371.6717047970105</v>
      </c>
      <c r="N102">
        <f>SQRT(User_Model_Calcs!M102^2+Sat_Data!$B$3^2-2*User_Model_Calcs!M102*Sat_Data!$B$3*COS(RADIANS(L102))*COS(RADIANS(I102)))</f>
        <v>37160.136971921049</v>
      </c>
      <c r="O102">
        <f>DEGREES(ACOS(((Earth_Data!$B$1+Sat_Data!$B$2)/User_Model_Calcs!N102)*SQRT(1-COS(RADIANS(User_Model_Calcs!I102))^2*COS(RADIANS(User_Model_Calcs!B102))^2)))</f>
        <v>48.606881945822153</v>
      </c>
      <c r="P102">
        <f t="shared" si="14"/>
        <v>22.756935058535408</v>
      </c>
    </row>
    <row r="103" spans="1:16" x14ac:dyDescent="0.25">
      <c r="A103">
        <v>156.745</v>
      </c>
      <c r="B103">
        <v>-34.112000000000002</v>
      </c>
      <c r="C103">
        <v>3750</v>
      </c>
      <c r="D103">
        <f t="shared" ca="1" si="9"/>
        <v>0.75</v>
      </c>
      <c r="E103" s="1">
        <v>0.65</v>
      </c>
      <c r="F103">
        <v>19.899999999999999</v>
      </c>
      <c r="G103">
        <f t="shared" ca="1" si="10"/>
        <v>42.007420362456692</v>
      </c>
      <c r="H103">
        <f t="shared" ca="1" si="11"/>
        <v>18.089130150461543</v>
      </c>
      <c r="I103">
        <f>User_Model_Calcs!A103-Sat_Data!$B$5</f>
        <v>46.745000000000005</v>
      </c>
      <c r="J103">
        <f>(Earth_Data!$B$1/SQRT(1-Earth_Data!$B$2^2*SIN(RADIANS(User_Model_Calcs!B103))^2))*COS(RADIANS(User_Model_Calcs!B103))</f>
        <v>5286.303781029641</v>
      </c>
      <c r="K103">
        <f>((Earth_Data!$B$1*(1-Earth_Data!$B$2^2))/SQRT(1-Earth_Data!$B$2^2*SIN(RADIANS(User_Model_Calcs!B103))^2))*SIN(RADIANS(User_Model_Calcs!B103))</f>
        <v>-3556.7405226963028</v>
      </c>
      <c r="L103">
        <f t="shared" si="12"/>
        <v>-33.933526579428715</v>
      </c>
      <c r="M103">
        <f t="shared" si="13"/>
        <v>6371.4528022357854</v>
      </c>
      <c r="N103">
        <f>SQRT(User_Model_Calcs!M103^2+Sat_Data!$B$3^2-2*User_Model_Calcs!M103*Sat_Data!$B$3*COS(RADIANS(L103))*COS(RADIANS(I103)))</f>
        <v>38896.49784031578</v>
      </c>
      <c r="O103">
        <f>DEGREES(ACOS(((Earth_Data!$B$1+Sat_Data!$B$2)/User_Model_Calcs!N103)*SQRT(1-COS(RADIANS(User_Model_Calcs!I103))^2*COS(RADIANS(User_Model_Calcs!B103))^2)))</f>
        <v>26.790615642121892</v>
      </c>
      <c r="P103">
        <f t="shared" si="14"/>
        <v>62.181545179262308</v>
      </c>
    </row>
    <row r="104" spans="1:16" x14ac:dyDescent="0.25">
      <c r="A104">
        <v>156.11500000000001</v>
      </c>
      <c r="B104">
        <v>-34.101999999999997</v>
      </c>
      <c r="C104">
        <v>3750</v>
      </c>
      <c r="D104">
        <f t="shared" ca="1" si="9"/>
        <v>0.75</v>
      </c>
      <c r="E104" s="1">
        <v>0.65</v>
      </c>
      <c r="F104">
        <v>19.899999999999999</v>
      </c>
      <c r="G104">
        <f t="shared" ca="1" si="10"/>
        <v>42.007420362456692</v>
      </c>
      <c r="H104">
        <f t="shared" ca="1" si="11"/>
        <v>23.033973105031187</v>
      </c>
      <c r="I104">
        <f>User_Model_Calcs!A104-Sat_Data!$B$5</f>
        <v>46.115000000000009</v>
      </c>
      <c r="J104">
        <f>(Earth_Data!$B$1/SQRT(1-Earth_Data!$B$2^2*SIN(RADIANS(User_Model_Calcs!B104))^2))*COS(RADIANS(User_Model_Calcs!B104))</f>
        <v>5286.9257784844012</v>
      </c>
      <c r="K104">
        <f>((Earth_Data!$B$1*(1-Earth_Data!$B$2^2))/SQRT(1-Earth_Data!$B$2^2*SIN(RADIANS(User_Model_Calcs!B104))^2))*SIN(RADIANS(User_Model_Calcs!B104))</f>
        <v>-3555.8220780183296</v>
      </c>
      <c r="L104">
        <f t="shared" si="12"/>
        <v>-33.923551671704466</v>
      </c>
      <c r="M104">
        <f t="shared" si="13"/>
        <v>6371.4562572245195</v>
      </c>
      <c r="N104">
        <f>SQRT(User_Model_Calcs!M104^2+Sat_Data!$B$3^2-2*User_Model_Calcs!M104*Sat_Data!$B$3*COS(RADIANS(L104))*COS(RADIANS(I104)))</f>
        <v>38850.351753006398</v>
      </c>
      <c r="O104">
        <f>DEGREES(ACOS(((Earth_Data!$B$1+Sat_Data!$B$2)/User_Model_Calcs!N104)*SQRT(1-COS(RADIANS(User_Model_Calcs!I104))^2*COS(RADIANS(User_Model_Calcs!B104))^2)))</f>
        <v>27.290421078691558</v>
      </c>
      <c r="P104">
        <f t="shared" si="14"/>
        <v>61.663784557967212</v>
      </c>
    </row>
    <row r="105" spans="1:16" x14ac:dyDescent="0.25">
      <c r="A105" s="5">
        <v>120.07928395463095</v>
      </c>
      <c r="B105">
        <v>-34.104772946551741</v>
      </c>
      <c r="C105">
        <v>9375</v>
      </c>
      <c r="D105">
        <f t="shared" ca="1" si="9"/>
        <v>0.75</v>
      </c>
      <c r="E105" s="1">
        <v>0.65</v>
      </c>
      <c r="F105">
        <v>19.899999999999999</v>
      </c>
      <c r="G105">
        <f t="shared" ca="1" si="10"/>
        <v>42.007420362456692</v>
      </c>
      <c r="H105">
        <f t="shared" ca="1" si="11"/>
        <v>14.91750284084125</v>
      </c>
      <c r="I105">
        <f>User_Model_Calcs!A105-Sat_Data!$B$5</f>
        <v>10.079283954630952</v>
      </c>
      <c r="J105">
        <f>(Earth_Data!$B$1/SQRT(1-Earth_Data!$B$2^2*SIN(RADIANS(User_Model_Calcs!B105))^2))*COS(RADIANS(User_Model_Calcs!B105))</f>
        <v>5286.753318078574</v>
      </c>
      <c r="K105">
        <f>((Earth_Data!$B$1*(1-Earth_Data!$B$2^2))/SQRT(1-Earth_Data!$B$2^2*SIN(RADIANS(User_Model_Calcs!B105))^2))*SIN(RADIANS(User_Model_Calcs!B105))</f>
        <v>-3556.0767685460492</v>
      </c>
      <c r="L105">
        <f t="shared" si="12"/>
        <v>-33.926317658131602</v>
      </c>
      <c r="M105">
        <f t="shared" si="13"/>
        <v>6371.4552992238532</v>
      </c>
      <c r="N105">
        <f>SQRT(User_Model_Calcs!M105^2+Sat_Data!$B$3^2-2*User_Model_Calcs!M105*Sat_Data!$B$3*COS(RADIANS(L105))*COS(RADIANS(I105)))</f>
        <v>37141.189091958462</v>
      </c>
      <c r="O105">
        <f>DEGREES(ACOS(((Earth_Data!$B$1+Sat_Data!$B$2)/User_Model_Calcs!N105)*SQRT(1-COS(RADIANS(User_Model_Calcs!I105))^2*COS(RADIANS(User_Model_Calcs!B105))^2)))</f>
        <v>48.894140473801663</v>
      </c>
      <c r="P105">
        <f t="shared" si="14"/>
        <v>17.58951496504773</v>
      </c>
    </row>
    <row r="106" spans="1:16" x14ac:dyDescent="0.25">
      <c r="A106" s="5">
        <v>129.90869962055416</v>
      </c>
      <c r="B106">
        <v>-33.990222008709608</v>
      </c>
      <c r="C106">
        <v>9375</v>
      </c>
      <c r="D106">
        <f t="shared" ca="1" si="9"/>
        <v>1.2</v>
      </c>
      <c r="E106" s="1">
        <v>0.65</v>
      </c>
      <c r="F106">
        <v>19.899999999999999</v>
      </c>
      <c r="G106">
        <f t="shared" ca="1" si="10"/>
        <v>46.089820015575185</v>
      </c>
      <c r="H106">
        <f t="shared" ca="1" si="11"/>
        <v>20.853487565111369</v>
      </c>
      <c r="I106">
        <f>User_Model_Calcs!A106-Sat_Data!$B$5</f>
        <v>19.90869962055416</v>
      </c>
      <c r="J106">
        <f>(Earth_Data!$B$1/SQRT(1-Earth_Data!$B$2^2*SIN(RADIANS(User_Model_Calcs!B106))^2))*COS(RADIANS(User_Model_Calcs!B106))</f>
        <v>5293.8673571944983</v>
      </c>
      <c r="K106">
        <f>((Earth_Data!$B$1*(1-Earth_Data!$B$2^2))/SQRT(1-Earth_Data!$B$2^2*SIN(RADIANS(User_Model_Calcs!B106))^2))*SIN(RADIANS(User_Model_Calcs!B106))</f>
        <v>-3545.5486087123495</v>
      </c>
      <c r="L106">
        <f t="shared" si="12"/>
        <v>-33.812055630413383</v>
      </c>
      <c r="M106">
        <f t="shared" si="13"/>
        <v>6371.4948428380239</v>
      </c>
      <c r="N106">
        <f>SQRT(User_Model_Calcs!M106^2+Sat_Data!$B$3^2-2*User_Model_Calcs!M106*Sat_Data!$B$3*COS(RADIANS(L106))*COS(RADIANS(I106)))</f>
        <v>37398.766476012439</v>
      </c>
      <c r="O106">
        <f>DEGREES(ACOS(((Earth_Data!$B$1+Sat_Data!$B$2)/User_Model_Calcs!N106)*SQRT(1-COS(RADIANS(User_Model_Calcs!I106))^2*COS(RADIANS(User_Model_Calcs!B106))^2)))</f>
        <v>45.081110769998368</v>
      </c>
      <c r="P106">
        <f t="shared" si="14"/>
        <v>32.936118141971633</v>
      </c>
    </row>
    <row r="107" spans="1:16" x14ac:dyDescent="0.25">
      <c r="A107" s="5">
        <v>120.45993783679324</v>
      </c>
      <c r="B107">
        <v>-34.518604944838422</v>
      </c>
      <c r="C107">
        <v>9375</v>
      </c>
      <c r="D107">
        <f t="shared" ca="1" si="9"/>
        <v>0.75</v>
      </c>
      <c r="E107" s="1">
        <v>0.65</v>
      </c>
      <c r="F107">
        <v>19.899999999999999</v>
      </c>
      <c r="G107">
        <f t="shared" ca="1" si="10"/>
        <v>42.007420362456692</v>
      </c>
      <c r="H107">
        <f t="shared" ca="1" si="11"/>
        <v>20.2159418909498</v>
      </c>
      <c r="I107">
        <f>User_Model_Calcs!A107-Sat_Data!$B$5</f>
        <v>10.459937836793245</v>
      </c>
      <c r="J107">
        <f>(Earth_Data!$B$1/SQRT(1-Earth_Data!$B$2^2*SIN(RADIANS(User_Model_Calcs!B107))^2))*COS(RADIANS(User_Model_Calcs!B107))</f>
        <v>5260.876642797225</v>
      </c>
      <c r="K107">
        <f>((Earth_Data!$B$1*(1-Earth_Data!$B$2^2))/SQRT(1-Earth_Data!$B$2^2*SIN(RADIANS(User_Model_Calcs!B107))^2))*SIN(RADIANS(User_Model_Calcs!B107))</f>
        <v>-3593.9939336566681</v>
      </c>
      <c r="L107">
        <f t="shared" si="12"/>
        <v>-34.339129643880845</v>
      </c>
      <c r="M107">
        <f t="shared" si="13"/>
        <v>6371.3119093237246</v>
      </c>
      <c r="N107">
        <f>SQRT(User_Model_Calcs!M107^2+Sat_Data!$B$3^2-2*User_Model_Calcs!M107*Sat_Data!$B$3*COS(RADIANS(L107))*COS(RADIANS(I107)))</f>
        <v>37177.143784610947</v>
      </c>
      <c r="O107">
        <f>DEGREES(ACOS(((Earth_Data!$B$1+Sat_Data!$B$2)/User_Model_Calcs!N107)*SQRT(1-COS(RADIANS(User_Model_Calcs!I107))^2*COS(RADIANS(User_Model_Calcs!B107))^2)))</f>
        <v>48.340487106125515</v>
      </c>
      <c r="P107">
        <f t="shared" si="14"/>
        <v>18.04502216348488</v>
      </c>
    </row>
    <row r="108" spans="1:16" x14ac:dyDescent="0.25">
      <c r="A108" s="5">
        <v>133.0461734758573</v>
      </c>
      <c r="B108">
        <v>-33.364574475249853</v>
      </c>
      <c r="C108">
        <v>9375</v>
      </c>
      <c r="D108">
        <f t="shared" ca="1" si="9"/>
        <v>1.2</v>
      </c>
      <c r="E108" s="1">
        <v>0.65</v>
      </c>
      <c r="F108">
        <v>19.899999999999999</v>
      </c>
      <c r="G108">
        <f t="shared" ca="1" si="10"/>
        <v>46.089820015575185</v>
      </c>
      <c r="H108">
        <f t="shared" ca="1" si="11"/>
        <v>16.305791256096338</v>
      </c>
      <c r="I108">
        <f>User_Model_Calcs!A108-Sat_Data!$B$5</f>
        <v>23.046173475857302</v>
      </c>
      <c r="J108">
        <f>(Earth_Data!$B$1/SQRT(1-Earth_Data!$B$2^2*SIN(RADIANS(User_Model_Calcs!B108))^2))*COS(RADIANS(User_Model_Calcs!B108))</f>
        <v>5332.3476624325158</v>
      </c>
      <c r="K108">
        <f>((Earth_Data!$B$1*(1-Earth_Data!$B$2^2))/SQRT(1-Earth_Data!$B$2^2*SIN(RADIANS(User_Model_Calcs!B108))^2))*SIN(RADIANS(User_Model_Calcs!B108))</f>
        <v>-3487.8004996509658</v>
      </c>
      <c r="L108">
        <f t="shared" si="12"/>
        <v>-33.188036000217728</v>
      </c>
      <c r="M108">
        <f t="shared" si="13"/>
        <v>6371.7096542776526</v>
      </c>
      <c r="N108">
        <f>SQRT(User_Model_Calcs!M108^2+Sat_Data!$B$3^2-2*User_Model_Calcs!M108*Sat_Data!$B$3*COS(RADIANS(L108))*COS(RADIANS(I108)))</f>
        <v>37478.44455236505</v>
      </c>
      <c r="O108">
        <f>DEGREES(ACOS(((Earth_Data!$B$1+Sat_Data!$B$2)/User_Model_Calcs!N108)*SQRT(1-COS(RADIANS(User_Model_Calcs!I108))^2*COS(RADIANS(User_Model_Calcs!B108))^2)))</f>
        <v>43.961721321485207</v>
      </c>
      <c r="P108">
        <f t="shared" si="14"/>
        <v>37.723823295625756</v>
      </c>
    </row>
    <row r="109" spans="1:16" x14ac:dyDescent="0.25">
      <c r="A109" s="5">
        <v>151.00200000000001</v>
      </c>
      <c r="B109">
        <v>-34.000999999999998</v>
      </c>
      <c r="C109">
        <v>3906.25</v>
      </c>
      <c r="D109">
        <f t="shared" ca="1" si="9"/>
        <v>0.75</v>
      </c>
      <c r="E109" s="1">
        <v>0.65</v>
      </c>
      <c r="F109">
        <v>19.899999999999999</v>
      </c>
      <c r="G109">
        <f t="shared" ca="1" si="10"/>
        <v>42.007420362456692</v>
      </c>
      <c r="H109">
        <f t="shared" ca="1" si="11"/>
        <v>17.227887271758412</v>
      </c>
      <c r="I109">
        <f>User_Model_Calcs!A109-Sat_Data!$B$5</f>
        <v>41.00200000000001</v>
      </c>
      <c r="J109">
        <f>(Earth_Data!$B$1/SQRT(1-Earth_Data!$B$2^2*SIN(RADIANS(User_Model_Calcs!B109))^2))*COS(RADIANS(User_Model_Calcs!B109))</f>
        <v>5293.1989067461082</v>
      </c>
      <c r="K109">
        <f>((Earth_Data!$B$1*(1-Earth_Data!$B$2^2))/SQRT(1-Earth_Data!$B$2^2*SIN(RADIANS(User_Model_Calcs!B109))^2))*SIN(RADIANS(User_Model_Calcs!B109))</f>
        <v>-3546.5397910277457</v>
      </c>
      <c r="L109">
        <f t="shared" si="12"/>
        <v>-33.822806317402275</v>
      </c>
      <c r="M109">
        <f t="shared" si="13"/>
        <v>6371.4911249817587</v>
      </c>
      <c r="N109">
        <f>SQRT(User_Model_Calcs!M109^2+Sat_Data!$B$3^2-2*User_Model_Calcs!M109*Sat_Data!$B$3*COS(RADIANS(L109))*COS(RADIANS(I109)))</f>
        <v>38490.828201427656</v>
      </c>
      <c r="O109">
        <f>DEGREES(ACOS(((Earth_Data!$B$1+Sat_Data!$B$2)/User_Model_Calcs!N109)*SQRT(1-COS(RADIANS(User_Model_Calcs!I109))^2*COS(RADIANS(User_Model_Calcs!B109))^2)))</f>
        <v>31.290341851551585</v>
      </c>
      <c r="P109">
        <f t="shared" si="14"/>
        <v>57.248884246520035</v>
      </c>
    </row>
    <row r="110" spans="1:16" x14ac:dyDescent="0.25">
      <c r="A110" s="5">
        <v>122.61923912242315</v>
      </c>
      <c r="B110">
        <v>-33.280399333842475</v>
      </c>
      <c r="C110">
        <v>9375</v>
      </c>
      <c r="D110">
        <f t="shared" ca="1" si="9"/>
        <v>0.75</v>
      </c>
      <c r="E110" s="1">
        <v>0.65</v>
      </c>
      <c r="F110">
        <v>19.899999999999999</v>
      </c>
      <c r="G110">
        <f t="shared" ca="1" si="10"/>
        <v>42.007420362456692</v>
      </c>
      <c r="H110">
        <f t="shared" ca="1" si="11"/>
        <v>15.501016331535109</v>
      </c>
      <c r="I110">
        <f>User_Model_Calcs!A110-Sat_Data!$B$5</f>
        <v>12.619239122423153</v>
      </c>
      <c r="J110">
        <f>(Earth_Data!$B$1/SQRT(1-Earth_Data!$B$2^2*SIN(RADIANS(User_Model_Calcs!B110))^2))*COS(RADIANS(User_Model_Calcs!B110))</f>
        <v>5337.4763386207214</v>
      </c>
      <c r="K110">
        <f>((Earth_Data!$B$1*(1-Earth_Data!$B$2^2))/SQRT(1-Earth_Data!$B$2^2*SIN(RADIANS(User_Model_Calcs!B110))^2))*SIN(RADIANS(User_Model_Calcs!B110))</f>
        <v>-3479.9995101537656</v>
      </c>
      <c r="L110">
        <f t="shared" si="12"/>
        <v>-33.104086296458682</v>
      </c>
      <c r="M110">
        <f t="shared" si="13"/>
        <v>6371.7384014102863</v>
      </c>
      <c r="N110">
        <f>SQRT(User_Model_Calcs!M110^2+Sat_Data!$B$3^2-2*User_Model_Calcs!M110*Sat_Data!$B$3*COS(RADIANS(L110))*COS(RADIANS(I110)))</f>
        <v>37137.399176893334</v>
      </c>
      <c r="O110">
        <f>DEGREES(ACOS(((Earth_Data!$B$1+Sat_Data!$B$2)/User_Model_Calcs!N110)*SQRT(1-COS(RADIANS(User_Model_Calcs!I110))^2*COS(RADIANS(User_Model_Calcs!B110))^2)))</f>
        <v>48.957849850793309</v>
      </c>
      <c r="P110">
        <f t="shared" si="14"/>
        <v>22.194961298017297</v>
      </c>
    </row>
    <row r="111" spans="1:16" x14ac:dyDescent="0.25">
      <c r="A111">
        <v>151.1807</v>
      </c>
      <c r="B111">
        <v>-33.93</v>
      </c>
      <c r="C111">
        <v>9375</v>
      </c>
      <c r="D111">
        <f t="shared" ca="1" si="9"/>
        <v>3</v>
      </c>
      <c r="E111" s="1">
        <v>0.65</v>
      </c>
      <c r="F111">
        <v>19.899999999999999</v>
      </c>
      <c r="G111">
        <f t="shared" ca="1" si="10"/>
        <v>54.048620189015942</v>
      </c>
      <c r="H111">
        <f t="shared" ca="1" si="11"/>
        <v>17.413721422201601</v>
      </c>
      <c r="I111">
        <f>User_Model_Calcs!A111-Sat_Data!$B$5</f>
        <v>41.180700000000002</v>
      </c>
      <c r="J111">
        <f>(Earth_Data!$B$1/SQRT(1-Earth_Data!$B$2^2*SIN(RADIANS(User_Model_Calcs!B111))^2))*COS(RADIANS(User_Model_Calcs!B111))</f>
        <v>5297.5988690979957</v>
      </c>
      <c r="K111">
        <f>((Earth_Data!$B$1*(1-Earth_Data!$B$2^2))/SQRT(1-Earth_Data!$B$2^2*SIN(RADIANS(User_Model_Calcs!B111))^2))*SIN(RADIANS(User_Model_Calcs!B111))</f>
        <v>-3540.0080983216185</v>
      </c>
      <c r="L111">
        <f t="shared" si="12"/>
        <v>-33.751986646684642</v>
      </c>
      <c r="M111">
        <f t="shared" si="13"/>
        <v>6371.5156057292215</v>
      </c>
      <c r="N111">
        <f>SQRT(User_Model_Calcs!M111^2+Sat_Data!$B$3^2-2*User_Model_Calcs!M111*Sat_Data!$B$3*COS(RADIANS(L111))*COS(RADIANS(I111)))</f>
        <v>38499.089988835804</v>
      </c>
      <c r="O111">
        <f>DEGREES(ACOS(((Earth_Data!$B$1+Sat_Data!$B$2)/User_Model_Calcs!N111)*SQRT(1-COS(RADIANS(User_Model_Calcs!I111))^2*COS(RADIANS(User_Model_Calcs!B111))^2)))</f>
        <v>31.196437375526553</v>
      </c>
      <c r="P111">
        <f t="shared" si="14"/>
        <v>57.460618792266999</v>
      </c>
    </row>
    <row r="112" spans="1:16" x14ac:dyDescent="0.25">
      <c r="A112" s="5">
        <v>151.22999999999999</v>
      </c>
      <c r="B112">
        <v>-33.920999999999999</v>
      </c>
      <c r="C112">
        <v>3906.25</v>
      </c>
      <c r="D112">
        <f t="shared" ca="1" si="9"/>
        <v>3</v>
      </c>
      <c r="E112" s="1">
        <v>0.65</v>
      </c>
      <c r="F112">
        <v>19.899999999999999</v>
      </c>
      <c r="G112">
        <f t="shared" ca="1" si="10"/>
        <v>54.048620189015942</v>
      </c>
      <c r="H112">
        <f t="shared" ca="1" si="11"/>
        <v>19.086550168133769</v>
      </c>
      <c r="I112">
        <f>User_Model_Calcs!A112-Sat_Data!$B$5</f>
        <v>41.22999999999999</v>
      </c>
      <c r="J112">
        <f>(Earth_Data!$B$1/SQRT(1-Earth_Data!$B$2^2*SIN(RADIANS(User_Model_Calcs!B112))^2))*COS(RADIANS(User_Model_Calcs!B112))</f>
        <v>5298.1560290503503</v>
      </c>
      <c r="K112">
        <f>((Earth_Data!$B$1*(1-Earth_Data!$B$2^2))/SQRT(1-Earth_Data!$B$2^2*SIN(RADIANS(User_Model_Calcs!B112))^2))*SIN(RADIANS(User_Model_Calcs!B112))</f>
        <v>-3539.179753437963</v>
      </c>
      <c r="L112">
        <f t="shared" si="12"/>
        <v>-33.743009583137074</v>
      </c>
      <c r="M112">
        <f t="shared" si="13"/>
        <v>6371.5187071300179</v>
      </c>
      <c r="N112">
        <f>SQRT(User_Model_Calcs!M112^2+Sat_Data!$B$3^2-2*User_Model_Calcs!M112*Sat_Data!$B$3*COS(RADIANS(L112))*COS(RADIANS(I112)))</f>
        <v>38501.920176197505</v>
      </c>
      <c r="O112">
        <f>DEGREES(ACOS(((Earth_Data!$B$1+Sat_Data!$B$2)/User_Model_Calcs!N112)*SQRT(1-COS(RADIANS(User_Model_Calcs!I112))^2*COS(RADIANS(User_Model_Calcs!B112))^2)))</f>
        <v>31.164233030986914</v>
      </c>
      <c r="P112">
        <f t="shared" si="14"/>
        <v>57.511769548754238</v>
      </c>
    </row>
    <row r="113" spans="1:16" x14ac:dyDescent="0.25">
      <c r="A113">
        <v>138.67686587260431</v>
      </c>
      <c r="B113">
        <v>-33.672271579361087</v>
      </c>
      <c r="C113">
        <v>25000</v>
      </c>
      <c r="D113">
        <f t="shared" ca="1" si="9"/>
        <v>3</v>
      </c>
      <c r="E113" s="1">
        <v>0.65</v>
      </c>
      <c r="F113">
        <v>19.899999999999999</v>
      </c>
      <c r="G113">
        <f t="shared" ca="1" si="10"/>
        <v>54.048620189015942</v>
      </c>
      <c r="H113">
        <f t="shared" ca="1" si="11"/>
        <v>17.008180535439788</v>
      </c>
      <c r="I113">
        <f>User_Model_Calcs!A113-Sat_Data!$B$5</f>
        <v>28.67686587260431</v>
      </c>
      <c r="J113">
        <f>(Earth_Data!$B$1/SQRT(1-Earth_Data!$B$2^2*SIN(RADIANS(User_Model_Calcs!B113))^2))*COS(RADIANS(User_Model_Calcs!B113))</f>
        <v>5313.502115527257</v>
      </c>
      <c r="K113">
        <f>((Earth_Data!$B$1*(1-Earth_Data!$B$2^2))/SQRT(1-Earth_Data!$B$2^2*SIN(RADIANS(User_Model_Calcs!B113))^2))*SIN(RADIANS(User_Model_Calcs!B113))</f>
        <v>-3516.253131913486</v>
      </c>
      <c r="L113">
        <f t="shared" si="12"/>
        <v>-33.494921962226648</v>
      </c>
      <c r="M113">
        <f t="shared" si="13"/>
        <v>6371.6042579089954</v>
      </c>
      <c r="N113">
        <f>SQRT(User_Model_Calcs!M113^2+Sat_Data!$B$3^2-2*User_Model_Calcs!M113*Sat_Data!$B$3*COS(RADIANS(L113))*COS(RADIANS(I113)))</f>
        <v>37753.077503079177</v>
      </c>
      <c r="O113">
        <f>DEGREES(ACOS(((Earth_Data!$B$1+Sat_Data!$B$2)/User_Model_Calcs!N113)*SQRT(1-COS(RADIANS(User_Model_Calcs!I113))^2*COS(RADIANS(User_Model_Calcs!B113))^2)))</f>
        <v>40.258960613016207</v>
      </c>
      <c r="P113">
        <f t="shared" si="14"/>
        <v>44.610765269861368</v>
      </c>
    </row>
    <row r="114" spans="1:16" x14ac:dyDescent="0.25">
      <c r="A114" s="5">
        <v>151.09800000000001</v>
      </c>
      <c r="B114">
        <v>-33.893999999999998</v>
      </c>
      <c r="C114">
        <v>3906.25</v>
      </c>
      <c r="D114">
        <f t="shared" ca="1" si="9"/>
        <v>1.2</v>
      </c>
      <c r="E114" s="1">
        <v>0.65</v>
      </c>
      <c r="F114">
        <v>19.899999999999999</v>
      </c>
      <c r="G114">
        <f t="shared" ca="1" si="10"/>
        <v>46.089820015575185</v>
      </c>
      <c r="H114">
        <f t="shared" ca="1" si="11"/>
        <v>15.024366032259787</v>
      </c>
      <c r="I114">
        <f>User_Model_Calcs!A114-Sat_Data!$B$5</f>
        <v>41.098000000000013</v>
      </c>
      <c r="J114">
        <f>(Earth_Data!$B$1/SQRT(1-Earth_Data!$B$2^2*SIN(RADIANS(User_Model_Calcs!B114))^2))*COS(RADIANS(User_Model_Calcs!B114))</f>
        <v>5299.8267232238168</v>
      </c>
      <c r="K114">
        <f>((Earth_Data!$B$1*(1-Earth_Data!$B$2^2))/SQRT(1-Earth_Data!$B$2^2*SIN(RADIANS(User_Model_Calcs!B114))^2))*SIN(RADIANS(User_Model_Calcs!B114))</f>
        <v>-3536.6942010961193</v>
      </c>
      <c r="L114">
        <f t="shared" si="12"/>
        <v>-33.716078497484446</v>
      </c>
      <c r="M114">
        <f t="shared" si="13"/>
        <v>6371.5280089052594</v>
      </c>
      <c r="N114">
        <f>SQRT(User_Model_Calcs!M114^2+Sat_Data!$B$3^2-2*User_Model_Calcs!M114*Sat_Data!$B$3*COS(RADIANS(L114))*COS(RADIANS(I114)))</f>
        <v>38491.743164839514</v>
      </c>
      <c r="O114">
        <f>DEGREES(ACOS(((Earth_Data!$B$1+Sat_Data!$B$2)/User_Model_Calcs!N114)*SQRT(1-COS(RADIANS(User_Model_Calcs!I114))^2*COS(RADIANS(User_Model_Calcs!B114))^2)))</f>
        <v>31.280340977597383</v>
      </c>
      <c r="P114">
        <f t="shared" si="14"/>
        <v>57.409193174355295</v>
      </c>
    </row>
    <row r="115" spans="1:16" x14ac:dyDescent="0.25">
      <c r="A115">
        <v>153.34800000000001</v>
      </c>
      <c r="B115">
        <v>-33.866999999999997</v>
      </c>
      <c r="C115">
        <v>3750</v>
      </c>
      <c r="D115">
        <f t="shared" ca="1" si="9"/>
        <v>3</v>
      </c>
      <c r="E115" s="1">
        <v>0.65</v>
      </c>
      <c r="F115">
        <v>19.899999999999999</v>
      </c>
      <c r="G115">
        <f t="shared" ca="1" si="10"/>
        <v>54.048620189015942</v>
      </c>
      <c r="H115">
        <f t="shared" ca="1" si="11"/>
        <v>15.611726116330983</v>
      </c>
      <c r="I115">
        <f>User_Model_Calcs!A115-Sat_Data!$B$5</f>
        <v>43.348000000000013</v>
      </c>
      <c r="J115">
        <f>(Earth_Data!$B$1/SQRT(1-Earth_Data!$B$2^2*SIN(RADIANS(User_Model_Calcs!B115))^2))*COS(RADIANS(User_Model_Calcs!B115))</f>
        <v>5301.496238593606</v>
      </c>
      <c r="K115">
        <f>((Earth_Data!$B$1*(1-Earth_Data!$B$2^2))/SQRT(1-Earth_Data!$B$2^2*SIN(RADIANS(User_Model_Calcs!B115))^2))*SIN(RADIANS(User_Model_Calcs!B115))</f>
        <v>-3534.2078726493337</v>
      </c>
      <c r="L115">
        <f t="shared" si="12"/>
        <v>-33.689147569268385</v>
      </c>
      <c r="M115">
        <f t="shared" si="13"/>
        <v>6371.537307033419</v>
      </c>
      <c r="N115">
        <f>SQRT(User_Model_Calcs!M115^2+Sat_Data!$B$3^2-2*User_Model_Calcs!M115*Sat_Data!$B$3*COS(RADIANS(L115))*COS(RADIANS(I115)))</f>
        <v>38643.313350365286</v>
      </c>
      <c r="O115">
        <f>DEGREES(ACOS(((Earth_Data!$B$1+Sat_Data!$B$2)/User_Model_Calcs!N115)*SQRT(1-COS(RADIANS(User_Model_Calcs!I115))^2*COS(RADIANS(User_Model_Calcs!B115))^2)))</f>
        <v>29.5704257952553</v>
      </c>
      <c r="P115">
        <f t="shared" si="14"/>
        <v>59.443857407438493</v>
      </c>
    </row>
    <row r="116" spans="1:16" x14ac:dyDescent="0.25">
      <c r="A116" s="5">
        <v>121.69168725550905</v>
      </c>
      <c r="B116">
        <v>-33.226609881621158</v>
      </c>
      <c r="C116">
        <v>9375</v>
      </c>
      <c r="D116">
        <f t="shared" ca="1" si="9"/>
        <v>0.75</v>
      </c>
      <c r="E116" s="1">
        <v>0.65</v>
      </c>
      <c r="F116">
        <v>19.899999999999999</v>
      </c>
      <c r="G116">
        <f t="shared" ca="1" si="10"/>
        <v>42.007420362456692</v>
      </c>
      <c r="H116">
        <f t="shared" ca="1" si="11"/>
        <v>19.246198855201492</v>
      </c>
      <c r="I116">
        <f>User_Model_Calcs!A116-Sat_Data!$B$5</f>
        <v>11.691687255509052</v>
      </c>
      <c r="J116">
        <f>(Earth_Data!$B$1/SQRT(1-Earth_Data!$B$2^2*SIN(RADIANS(User_Model_Calcs!B116))^2))*COS(RADIANS(User_Model_Calcs!B116))</f>
        <v>5340.7476160229035</v>
      </c>
      <c r="K116">
        <f>((Earth_Data!$B$1*(1-Earth_Data!$B$2^2))/SQRT(1-Earth_Data!$B$2^2*SIN(RADIANS(User_Model_Calcs!B116))^2))*SIN(RADIANS(User_Model_Calcs!B116))</f>
        <v>-3475.0106484529883</v>
      </c>
      <c r="L116">
        <f t="shared" si="12"/>
        <v>-33.050441697066425</v>
      </c>
      <c r="M116">
        <f t="shared" si="13"/>
        <v>6371.7567518633341</v>
      </c>
      <c r="N116">
        <f>SQRT(User_Model_Calcs!M116^2+Sat_Data!$B$3^2-2*User_Model_Calcs!M116*Sat_Data!$B$3*COS(RADIANS(L116))*COS(RADIANS(I116)))</f>
        <v>37113.100494847204</v>
      </c>
      <c r="O116">
        <f>DEGREES(ACOS(((Earth_Data!$B$1+Sat_Data!$B$2)/User_Model_Calcs!N116)*SQRT(1-COS(RADIANS(User_Model_Calcs!I116))^2*COS(RADIANS(User_Model_Calcs!B116))^2)))</f>
        <v>49.334946568098367</v>
      </c>
      <c r="P116">
        <f t="shared" si="14"/>
        <v>20.689478481488884</v>
      </c>
    </row>
    <row r="117" spans="1:16" x14ac:dyDescent="0.25">
      <c r="A117" s="5">
        <v>121.46391220395881</v>
      </c>
      <c r="B117">
        <v>-33.881881727857014</v>
      </c>
      <c r="C117">
        <v>9375</v>
      </c>
      <c r="D117">
        <f t="shared" ca="1" si="9"/>
        <v>0.75</v>
      </c>
      <c r="E117" s="1">
        <v>0.65</v>
      </c>
      <c r="F117">
        <v>19.899999999999999</v>
      </c>
      <c r="G117">
        <f t="shared" ca="1" si="10"/>
        <v>42.007420362456692</v>
      </c>
      <c r="H117">
        <f t="shared" ca="1" si="11"/>
        <v>21.523528424666459</v>
      </c>
      <c r="I117">
        <f>User_Model_Calcs!A117-Sat_Data!$B$5</f>
        <v>11.463912203958813</v>
      </c>
      <c r="J117">
        <f>(Earth_Data!$B$1/SQRT(1-Earth_Data!$B$2^2*SIN(RADIANS(User_Model_Calcs!B117))^2))*COS(RADIANS(User_Model_Calcs!B117))</f>
        <v>5300.5761891112488</v>
      </c>
      <c r="K117">
        <f>((Earth_Data!$B$1*(1-Earth_Data!$B$2^2))/SQRT(1-Earth_Data!$B$2^2*SIN(RADIANS(User_Model_Calcs!B117))^2))*SIN(RADIANS(User_Model_Calcs!B117))</f>
        <v>-3535.5783709577986</v>
      </c>
      <c r="L117">
        <f t="shared" si="12"/>
        <v>-33.703991207007888</v>
      </c>
      <c r="M117">
        <f t="shared" si="13"/>
        <v>6371.5321825882456</v>
      </c>
      <c r="N117">
        <f>SQRT(User_Model_Calcs!M117^2+Sat_Data!$B$3^2-2*User_Model_Calcs!M117*Sat_Data!$B$3*COS(RADIANS(L117))*COS(RADIANS(I117)))</f>
        <v>37152.92767070936</v>
      </c>
      <c r="O117">
        <f>DEGREES(ACOS(((Earth_Data!$B$1+Sat_Data!$B$2)/User_Model_Calcs!N117)*SQRT(1-COS(RADIANS(User_Model_Calcs!I117))^2*COS(RADIANS(User_Model_Calcs!B117))^2)))</f>
        <v>48.714917189758118</v>
      </c>
      <c r="P117">
        <f t="shared" si="14"/>
        <v>19.989960619297019</v>
      </c>
    </row>
    <row r="118" spans="1:16" x14ac:dyDescent="0.25">
      <c r="A118" s="5">
        <v>151.11099999999999</v>
      </c>
      <c r="B118">
        <v>-33.799999999999997</v>
      </c>
      <c r="C118">
        <v>3906.25</v>
      </c>
      <c r="D118">
        <f t="shared" ca="1" si="9"/>
        <v>3</v>
      </c>
      <c r="E118" s="1">
        <v>0.65</v>
      </c>
      <c r="F118">
        <v>19.899999999999999</v>
      </c>
      <c r="G118">
        <f t="shared" ca="1" si="10"/>
        <v>54.048620189015942</v>
      </c>
      <c r="H118">
        <f t="shared" ca="1" si="11"/>
        <v>20.248954404098797</v>
      </c>
      <c r="I118">
        <f>User_Model_Calcs!A118-Sat_Data!$B$5</f>
        <v>41.11099999999999</v>
      </c>
      <c r="J118">
        <f>(Earth_Data!$B$1/SQRT(1-Earth_Data!$B$2^2*SIN(RADIANS(User_Model_Calcs!B118))^2))*COS(RADIANS(User_Model_Calcs!B118))</f>
        <v>5305.6340157809118</v>
      </c>
      <c r="K118">
        <f>((Earth_Data!$B$1*(1-Earth_Data!$B$2^2))/SQRT(1-Earth_Data!$B$2^2*SIN(RADIANS(User_Model_Calcs!B118))^2))*SIN(RADIANS(User_Model_Calcs!B118))</f>
        <v>-3528.034745756539</v>
      </c>
      <c r="L118">
        <f t="shared" si="12"/>
        <v>-33.622319649283092</v>
      </c>
      <c r="M118">
        <f t="shared" si="13"/>
        <v>6371.5603643594941</v>
      </c>
      <c r="N118">
        <f>SQRT(User_Model_Calcs!M118^2+Sat_Data!$B$3^2-2*User_Model_Calcs!M118*Sat_Data!$B$3*COS(RADIANS(L118))*COS(RADIANS(I118)))</f>
        <v>38487.821427669303</v>
      </c>
      <c r="O118">
        <f>DEGREES(ACOS(((Earth_Data!$B$1+Sat_Data!$B$2)/User_Model_Calcs!N118)*SQRT(1-COS(RADIANS(User_Model_Calcs!I118))^2*COS(RADIANS(User_Model_Calcs!B118))^2)))</f>
        <v>31.325471292787974</v>
      </c>
      <c r="P118">
        <f t="shared" si="14"/>
        <v>57.484667040655843</v>
      </c>
    </row>
    <row r="119" spans="1:16" x14ac:dyDescent="0.25">
      <c r="A119">
        <v>158.55157305482169</v>
      </c>
      <c r="B119">
        <v>-33.789000000000001</v>
      </c>
      <c r="C119">
        <v>9375</v>
      </c>
      <c r="D119">
        <f t="shared" ca="1" si="9"/>
        <v>1.2</v>
      </c>
      <c r="E119" s="1">
        <v>0.65</v>
      </c>
      <c r="F119">
        <v>19.899999999999999</v>
      </c>
      <c r="G119">
        <f t="shared" ca="1" si="10"/>
        <v>46.089820015575185</v>
      </c>
      <c r="H119">
        <f t="shared" ca="1" si="11"/>
        <v>23.746982358528996</v>
      </c>
      <c r="I119">
        <f>User_Model_Calcs!A119-Sat_Data!$B$5</f>
        <v>48.551573054821688</v>
      </c>
      <c r="J119">
        <f>(Earth_Data!$B$1/SQRT(1-Earth_Data!$B$2^2*SIN(RADIANS(User_Model_Calcs!B119))^2))*COS(RADIANS(User_Model_Calcs!B119))</f>
        <v>5306.3126580480557</v>
      </c>
      <c r="K119">
        <f>((Earth_Data!$B$1*(1-Earth_Data!$B$2^2))/SQRT(1-Earth_Data!$B$2^2*SIN(RADIANS(User_Model_Calcs!B119))^2))*SIN(RADIANS(User_Model_Calcs!B119))</f>
        <v>-3527.020791502357</v>
      </c>
      <c r="L119">
        <f t="shared" si="12"/>
        <v>-33.611347993770856</v>
      </c>
      <c r="M119">
        <f t="shared" si="13"/>
        <v>6371.56414773099</v>
      </c>
      <c r="N119">
        <f>SQRT(User_Model_Calcs!M119^2+Sat_Data!$B$3^2-2*User_Model_Calcs!M119*Sat_Data!$B$3*COS(RADIANS(L119))*COS(RADIANS(I119)))</f>
        <v>39015.500141063334</v>
      </c>
      <c r="O119">
        <f>DEGREES(ACOS(((Earth_Data!$B$1+Sat_Data!$B$2)/User_Model_Calcs!N119)*SQRT(1-COS(RADIANS(User_Model_Calcs!I119))^2*COS(RADIANS(User_Model_Calcs!B119))^2)))</f>
        <v>25.515781964106466</v>
      </c>
      <c r="P119">
        <f t="shared" si="14"/>
        <v>63.842687148550709</v>
      </c>
    </row>
    <row r="120" spans="1:16" x14ac:dyDescent="0.25">
      <c r="A120" s="5">
        <v>152.39527072141516</v>
      </c>
      <c r="B120">
        <v>-33.787999999999997</v>
      </c>
      <c r="C120">
        <v>3906.25</v>
      </c>
      <c r="D120">
        <f t="shared" ca="1" si="9"/>
        <v>3</v>
      </c>
      <c r="E120" s="1">
        <v>0.65</v>
      </c>
      <c r="F120">
        <v>19.899999999999999</v>
      </c>
      <c r="G120">
        <f t="shared" ca="1" si="10"/>
        <v>54.048620189015942</v>
      </c>
      <c r="H120">
        <f t="shared" ca="1" si="11"/>
        <v>15.589277266753053</v>
      </c>
      <c r="I120">
        <f>User_Model_Calcs!A120-Sat_Data!$B$5</f>
        <v>42.395270721415159</v>
      </c>
      <c r="J120">
        <f>(Earth_Data!$B$1/SQRT(1-Earth_Data!$B$2^2*SIN(RADIANS(User_Model_Calcs!B120))^2))*COS(RADIANS(User_Model_Calcs!B120))</f>
        <v>5306.3743430864561</v>
      </c>
      <c r="K120">
        <f>((Earth_Data!$B$1*(1-Earth_Data!$B$2^2))/SQRT(1-Earth_Data!$B$2^2*SIN(RADIANS(User_Model_Calcs!B120))^2))*SIN(RADIANS(User_Model_Calcs!B120))</f>
        <v>-3526.9286074723891</v>
      </c>
      <c r="L120">
        <f t="shared" si="12"/>
        <v>-33.610350571836292</v>
      </c>
      <c r="M120">
        <f t="shared" si="13"/>
        <v>6371.5644916435822</v>
      </c>
      <c r="N120">
        <f>SQRT(User_Model_Calcs!M120^2+Sat_Data!$B$3^2-2*User_Model_Calcs!M120*Sat_Data!$B$3*COS(RADIANS(L120))*COS(RADIANS(I120)))</f>
        <v>38573.884168444645</v>
      </c>
      <c r="O120">
        <f>DEGREES(ACOS(((Earth_Data!$B$1+Sat_Data!$B$2)/User_Model_Calcs!N120)*SQRT(1-COS(RADIANS(User_Model_Calcs!I120))^2*COS(RADIANS(User_Model_Calcs!B120))^2)))</f>
        <v>30.349437063092253</v>
      </c>
      <c r="P120">
        <f t="shared" si="14"/>
        <v>58.65307750950646</v>
      </c>
    </row>
    <row r="121" spans="1:16" x14ac:dyDescent="0.25">
      <c r="A121">
        <v>138.73509243259863</v>
      </c>
      <c r="B121">
        <v>-32.496914677015624</v>
      </c>
      <c r="C121">
        <v>62500</v>
      </c>
      <c r="D121">
        <f t="shared" ca="1" si="9"/>
        <v>1.2</v>
      </c>
      <c r="E121" s="1">
        <v>0.65</v>
      </c>
      <c r="F121">
        <v>19.899999999999999</v>
      </c>
      <c r="G121">
        <f t="shared" ca="1" si="10"/>
        <v>46.089820015575185</v>
      </c>
      <c r="H121">
        <f t="shared" ca="1" si="11"/>
        <v>19.165641475256336</v>
      </c>
      <c r="I121">
        <f>User_Model_Calcs!A121-Sat_Data!$B$5</f>
        <v>28.735092432598634</v>
      </c>
      <c r="J121">
        <f>(Earth_Data!$B$1/SQRT(1-Earth_Data!$B$2^2*SIN(RADIANS(User_Model_Calcs!B121))^2))*COS(RADIANS(User_Model_Calcs!B121))</f>
        <v>5384.6581988877997</v>
      </c>
      <c r="K121">
        <f>((Earth_Data!$B$1*(1-Earth_Data!$B$2^2))/SQRT(1-Earth_Data!$B$2^2*SIN(RADIANS(User_Model_Calcs!B121))^2))*SIN(RADIANS(User_Model_Calcs!B121))</f>
        <v>-3407.0358122174316</v>
      </c>
      <c r="L121">
        <f t="shared" si="12"/>
        <v>-32.322772425762643</v>
      </c>
      <c r="M121">
        <f t="shared" si="13"/>
        <v>6372.0041544699025</v>
      </c>
      <c r="N121">
        <f>SQRT(User_Model_Calcs!M121^2+Sat_Data!$B$3^2-2*User_Model_Calcs!M121*Sat_Data!$B$3*COS(RADIANS(L121))*COS(RADIANS(I121)))</f>
        <v>37686.299217510292</v>
      </c>
      <c r="O121">
        <f>DEGREES(ACOS(((Earth_Data!$B$1+Sat_Data!$B$2)/User_Model_Calcs!N121)*SQRT(1-COS(RADIANS(User_Model_Calcs!I121))^2*COS(RADIANS(User_Model_Calcs!B121))^2)))</f>
        <v>41.142729886634356</v>
      </c>
      <c r="P121">
        <f t="shared" si="14"/>
        <v>45.581952819557067</v>
      </c>
    </row>
    <row r="122" spans="1:16" x14ac:dyDescent="0.25">
      <c r="A122" s="5">
        <v>127.75676441138793</v>
      </c>
      <c r="B122">
        <v>-34.38966935791678</v>
      </c>
      <c r="C122">
        <v>9375</v>
      </c>
      <c r="D122">
        <f t="shared" ca="1" si="9"/>
        <v>1.2</v>
      </c>
      <c r="E122" s="1">
        <v>0.65</v>
      </c>
      <c r="F122">
        <v>19.899999999999999</v>
      </c>
      <c r="G122">
        <f t="shared" ca="1" si="10"/>
        <v>46.089820015575185</v>
      </c>
      <c r="H122">
        <f t="shared" ca="1" si="11"/>
        <v>14.775104830284537</v>
      </c>
      <c r="I122">
        <f>User_Model_Calcs!A122-Sat_Data!$B$5</f>
        <v>17.756764411387934</v>
      </c>
      <c r="J122">
        <f>(Earth_Data!$B$1/SQRT(1-Earth_Data!$B$2^2*SIN(RADIANS(User_Model_Calcs!B122))^2))*COS(RADIANS(User_Model_Calcs!B122))</f>
        <v>5268.9684605040065</v>
      </c>
      <c r="K122">
        <f>((Earth_Data!$B$1*(1-Earth_Data!$B$2^2))/SQRT(1-Earth_Data!$B$2^2*SIN(RADIANS(User_Model_Calcs!B122))^2))*SIN(RADIANS(User_Model_Calcs!B122))</f>
        <v>-3582.200052755772</v>
      </c>
      <c r="L122">
        <f t="shared" si="12"/>
        <v>-34.210507865352</v>
      </c>
      <c r="M122">
        <f t="shared" si="13"/>
        <v>6371.3566730916436</v>
      </c>
      <c r="N122">
        <f>SQRT(User_Model_Calcs!M122^2+Sat_Data!$B$3^2-2*User_Model_Calcs!M122*Sat_Data!$B$3*COS(RADIANS(L122))*COS(RADIANS(I122)))</f>
        <v>37353.091958335739</v>
      </c>
      <c r="O122">
        <f>DEGREES(ACOS(((Earth_Data!$B$1+Sat_Data!$B$2)/User_Model_Calcs!N122)*SQRT(1-COS(RADIANS(User_Model_Calcs!I122))^2*COS(RADIANS(User_Model_Calcs!B122))^2)))</f>
        <v>45.733693397174022</v>
      </c>
      <c r="P122">
        <f t="shared" si="14"/>
        <v>29.551759298806456</v>
      </c>
    </row>
    <row r="123" spans="1:16" x14ac:dyDescent="0.25">
      <c r="A123" s="5">
        <v>121.01996428559924</v>
      </c>
      <c r="B123">
        <v>-33.541701394551446</v>
      </c>
      <c r="C123">
        <v>9375</v>
      </c>
      <c r="D123">
        <f t="shared" ca="1" si="9"/>
        <v>3</v>
      </c>
      <c r="E123" s="1">
        <v>0.65</v>
      </c>
      <c r="F123">
        <v>19.899999999999999</v>
      </c>
      <c r="G123">
        <f t="shared" ca="1" si="10"/>
        <v>54.048620189015942</v>
      </c>
      <c r="H123">
        <f t="shared" ca="1" si="11"/>
        <v>19.831155575568069</v>
      </c>
      <c r="I123">
        <f>User_Model_Calcs!A123-Sat_Data!$B$5</f>
        <v>11.019964285599244</v>
      </c>
      <c r="J123">
        <f>(Earth_Data!$B$1/SQRT(1-Earth_Data!$B$2^2*SIN(RADIANS(User_Model_Calcs!B123))^2))*COS(RADIANS(User_Model_Calcs!B123))</f>
        <v>5321.5179327744372</v>
      </c>
      <c r="K123">
        <f>((Earth_Data!$B$1*(1-Earth_Data!$B$2^2))/SQRT(1-Earth_Data!$B$2^2*SIN(RADIANS(User_Model_Calcs!B123))^2))*SIN(RADIANS(User_Model_Calcs!B123))</f>
        <v>-3504.1915482578679</v>
      </c>
      <c r="L123">
        <f t="shared" si="12"/>
        <v>-33.36469349908171</v>
      </c>
      <c r="M123">
        <f t="shared" si="13"/>
        <v>6371.6490421021927</v>
      </c>
      <c r="N123">
        <f>SQRT(User_Model_Calcs!M123^2+Sat_Data!$B$3^2-2*User_Model_Calcs!M123*Sat_Data!$B$3*COS(RADIANS(L123))*COS(RADIANS(I123)))</f>
        <v>37120.518653099331</v>
      </c>
      <c r="O123">
        <f>DEGREES(ACOS(((Earth_Data!$B$1+Sat_Data!$B$2)/User_Model_Calcs!N123)*SQRT(1-COS(RADIANS(User_Model_Calcs!I123))^2*COS(RADIANS(User_Model_Calcs!B123))^2)))</f>
        <v>49.217585243529392</v>
      </c>
      <c r="P123">
        <f t="shared" si="14"/>
        <v>19.414811521601344</v>
      </c>
    </row>
    <row r="124" spans="1:16" x14ac:dyDescent="0.25">
      <c r="A124" s="5">
        <v>122.22745712895698</v>
      </c>
      <c r="B124">
        <v>-34.120116653168601</v>
      </c>
      <c r="C124">
        <v>9375</v>
      </c>
      <c r="D124">
        <f t="shared" ca="1" si="9"/>
        <v>3</v>
      </c>
      <c r="E124" s="1">
        <v>0.65</v>
      </c>
      <c r="F124">
        <v>19.899999999999999</v>
      </c>
      <c r="G124">
        <f t="shared" ca="1" si="10"/>
        <v>54.048620189015942</v>
      </c>
      <c r="H124">
        <f t="shared" ca="1" si="11"/>
        <v>21.278330287884067</v>
      </c>
      <c r="I124">
        <f>User_Model_Calcs!A124-Sat_Data!$B$5</f>
        <v>12.227457128956985</v>
      </c>
      <c r="J124">
        <f>(Earth_Data!$B$1/SQRT(1-Earth_Data!$B$2^2*SIN(RADIANS(User_Model_Calcs!B124))^2))*COS(RADIANS(User_Model_Calcs!B124))</f>
        <v>5285.7988086715068</v>
      </c>
      <c r="K124">
        <f>((Earth_Data!$B$1*(1-Earth_Data!$B$2^2))/SQRT(1-Earth_Data!$B$2^2*SIN(RADIANS(User_Model_Calcs!B124))^2))*SIN(RADIANS(User_Model_Calcs!B124))</f>
        <v>-3557.4859136629311</v>
      </c>
      <c r="L124">
        <f t="shared" si="12"/>
        <v>-33.941622881995869</v>
      </c>
      <c r="M124">
        <f t="shared" si="13"/>
        <v>6371.4499975800882</v>
      </c>
      <c r="N124">
        <f>SQRT(User_Model_Calcs!M124^2+Sat_Data!$B$3^2-2*User_Model_Calcs!M124*Sat_Data!$B$3*COS(RADIANS(L124))*COS(RADIANS(I124)))</f>
        <v>37185.745082521295</v>
      </c>
      <c r="O124">
        <f>DEGREES(ACOS(((Earth_Data!$B$1+Sat_Data!$B$2)/User_Model_Calcs!N124)*SQRT(1-COS(RADIANS(User_Model_Calcs!I124))^2*COS(RADIANS(User_Model_Calcs!B124))^2)))</f>
        <v>48.212142325827841</v>
      </c>
      <c r="P124">
        <f t="shared" si="14"/>
        <v>21.123518186512992</v>
      </c>
    </row>
    <row r="125" spans="1:16" x14ac:dyDescent="0.25">
      <c r="A125">
        <v>151.71</v>
      </c>
      <c r="B125">
        <v>-33.633000000000003</v>
      </c>
      <c r="C125">
        <v>3750</v>
      </c>
      <c r="D125">
        <f t="shared" ca="1" si="9"/>
        <v>1.2</v>
      </c>
      <c r="E125" s="1">
        <v>0.65</v>
      </c>
      <c r="F125">
        <v>19.899999999999999</v>
      </c>
      <c r="G125">
        <f t="shared" ca="1" si="10"/>
        <v>46.089820015575185</v>
      </c>
      <c r="H125">
        <f t="shared" ca="1" si="11"/>
        <v>21.136862288890512</v>
      </c>
      <c r="I125">
        <f>User_Model_Calcs!A125-Sat_Data!$B$5</f>
        <v>41.710000000000008</v>
      </c>
      <c r="J125">
        <f>(Earth_Data!$B$1/SQRT(1-Earth_Data!$B$2^2*SIN(RADIANS(User_Model_Calcs!B125))^2))*COS(RADIANS(User_Model_Calcs!B125))</f>
        <v>5315.9159398405573</v>
      </c>
      <c r="K125">
        <f>((Earth_Data!$B$1*(1-Earth_Data!$B$2^2))/SQRT(1-Earth_Data!$B$2^2*SIN(RADIANS(User_Model_Calcs!B125))^2))*SIN(RADIANS(User_Model_Calcs!B125))</f>
        <v>-3512.6272652709126</v>
      </c>
      <c r="L125">
        <f t="shared" si="12"/>
        <v>-33.455752776891728</v>
      </c>
      <c r="M125">
        <f t="shared" si="13"/>
        <v>6371.6177368212793</v>
      </c>
      <c r="N125">
        <f>SQRT(User_Model_Calcs!M125^2+Sat_Data!$B$3^2-2*User_Model_Calcs!M125*Sat_Data!$B$3*COS(RADIANS(L125))*COS(RADIANS(I125)))</f>
        <v>38519.602462708761</v>
      </c>
      <c r="O125">
        <f>DEGREES(ACOS(((Earth_Data!$B$1+Sat_Data!$B$2)/User_Model_Calcs!N125)*SQRT(1-COS(RADIANS(User_Model_Calcs!I125))^2*COS(RADIANS(User_Model_Calcs!B125))^2)))</f>
        <v>30.964268113929911</v>
      </c>
      <c r="P125">
        <f t="shared" si="14"/>
        <v>58.141818524603053</v>
      </c>
    </row>
    <row r="126" spans="1:16" x14ac:dyDescent="0.25">
      <c r="A126">
        <v>153.18100000000001</v>
      </c>
      <c r="B126">
        <v>-33.613999999999997</v>
      </c>
      <c r="C126">
        <v>3750</v>
      </c>
      <c r="D126">
        <f t="shared" ca="1" si="9"/>
        <v>3</v>
      </c>
      <c r="E126" s="1">
        <v>0.65</v>
      </c>
      <c r="F126">
        <v>19.899999999999999</v>
      </c>
      <c r="G126">
        <f t="shared" ca="1" si="10"/>
        <v>54.048620189015942</v>
      </c>
      <c r="H126">
        <f t="shared" ca="1" si="11"/>
        <v>22.38715380838676</v>
      </c>
      <c r="I126">
        <f>User_Model_Calcs!A126-Sat_Data!$B$5</f>
        <v>43.181000000000012</v>
      </c>
      <c r="J126">
        <f>(Earth_Data!$B$1/SQRT(1-Earth_Data!$B$2^2*SIN(RADIANS(User_Model_Calcs!B126))^2))*COS(RADIANS(User_Model_Calcs!B126))</f>
        <v>5317.0828755422517</v>
      </c>
      <c r="K126">
        <f>((Earth_Data!$B$1*(1-Earth_Data!$B$2^2))/SQRT(1-Earth_Data!$B$2^2*SIN(RADIANS(User_Model_Calcs!B126))^2))*SIN(RADIANS(User_Model_Calcs!B126))</f>
        <v>-3510.8724477648489</v>
      </c>
      <c r="L126">
        <f t="shared" si="12"/>
        <v>-33.43680243529176</v>
      </c>
      <c r="M126">
        <f t="shared" si="13"/>
        <v>6371.6242552318636</v>
      </c>
      <c r="N126">
        <f>SQRT(User_Model_Calcs!M126^2+Sat_Data!$B$3^2-2*User_Model_Calcs!M126*Sat_Data!$B$3*COS(RADIANS(L126))*COS(RADIANS(I126)))</f>
        <v>38619.363633550762</v>
      </c>
      <c r="O126">
        <f>DEGREES(ACOS(((Earth_Data!$B$1+Sat_Data!$B$2)/User_Model_Calcs!N126)*SQRT(1-COS(RADIANS(User_Model_Calcs!I126))^2*COS(RADIANS(User_Model_Calcs!B126))^2)))</f>
        <v>29.839177805322798</v>
      </c>
      <c r="P126">
        <f t="shared" si="14"/>
        <v>59.463188492154387</v>
      </c>
    </row>
    <row r="127" spans="1:16" x14ac:dyDescent="0.25">
      <c r="A127" s="5">
        <v>132.33090539946102</v>
      </c>
      <c r="B127">
        <v>-33.721334188325834</v>
      </c>
      <c r="C127">
        <v>9375</v>
      </c>
      <c r="D127">
        <f t="shared" ca="1" si="9"/>
        <v>3</v>
      </c>
      <c r="E127" s="1">
        <v>0.65</v>
      </c>
      <c r="F127">
        <v>19.899999999999999</v>
      </c>
      <c r="G127">
        <f t="shared" ca="1" si="10"/>
        <v>54.048620189015942</v>
      </c>
      <c r="H127">
        <f t="shared" ca="1" si="11"/>
        <v>19.497939268738122</v>
      </c>
      <c r="I127">
        <f>User_Model_Calcs!A127-Sat_Data!$B$5</f>
        <v>22.330905399461017</v>
      </c>
      <c r="J127">
        <f>(Earth_Data!$B$1/SQRT(1-Earth_Data!$B$2^2*SIN(RADIANS(User_Model_Calcs!B127))^2))*COS(RADIANS(User_Model_Calcs!B127))</f>
        <v>5310.4829738330773</v>
      </c>
      <c r="K127">
        <f>((Earth_Data!$B$1*(1-Earth_Data!$B$2^2))/SQRT(1-Earth_Data!$B$2^2*SIN(RADIANS(User_Model_Calcs!B127))^2))*SIN(RADIANS(User_Model_Calcs!B127))</f>
        <v>-3520.7806911862676</v>
      </c>
      <c r="L127">
        <f t="shared" si="12"/>
        <v>-33.543857115170624</v>
      </c>
      <c r="M127">
        <f t="shared" si="13"/>
        <v>6371.5874074520125</v>
      </c>
      <c r="N127">
        <f>SQRT(User_Model_Calcs!M127^2+Sat_Data!$B$3^2-2*User_Model_Calcs!M127*Sat_Data!$B$3*COS(RADIANS(L127))*COS(RADIANS(I127)))</f>
        <v>37472.290142695259</v>
      </c>
      <c r="O127">
        <f>DEGREES(ACOS(((Earth_Data!$B$1+Sat_Data!$B$2)/User_Model_Calcs!N127)*SQRT(1-COS(RADIANS(User_Model_Calcs!I127))^2*COS(RADIANS(User_Model_Calcs!B127))^2)))</f>
        <v>44.045627296432549</v>
      </c>
      <c r="P127">
        <f t="shared" si="14"/>
        <v>36.497844842667391</v>
      </c>
    </row>
    <row r="128" spans="1:16" x14ac:dyDescent="0.25">
      <c r="A128" s="5">
        <v>129.92794688967425</v>
      </c>
      <c r="B128">
        <v>-33.303031642926349</v>
      </c>
      <c r="C128">
        <v>9375</v>
      </c>
      <c r="D128">
        <f t="shared" ca="1" si="9"/>
        <v>0.75</v>
      </c>
      <c r="E128" s="1">
        <v>0.65</v>
      </c>
      <c r="F128">
        <v>19.899999999999999</v>
      </c>
      <c r="G128">
        <f t="shared" ca="1" si="10"/>
        <v>42.007420362456692</v>
      </c>
      <c r="H128">
        <f t="shared" ca="1" si="11"/>
        <v>14.862661820776236</v>
      </c>
      <c r="I128">
        <f>User_Model_Calcs!A128-Sat_Data!$B$5</f>
        <v>19.927946889674246</v>
      </c>
      <c r="J128">
        <f>(Earth_Data!$B$1/SQRT(1-Earth_Data!$B$2^2*SIN(RADIANS(User_Model_Calcs!B128))^2))*COS(RADIANS(User_Model_Calcs!B128))</f>
        <v>5336.0985163881878</v>
      </c>
      <c r="K128">
        <f>((Earth_Data!$B$1*(1-Earth_Data!$B$2^2))/SQRT(1-Earth_Data!$B$2^2*SIN(RADIANS(User_Model_Calcs!B128))^2))*SIN(RADIANS(User_Model_Calcs!B128))</f>
        <v>-3482.0977051159816</v>
      </c>
      <c r="L128">
        <f t="shared" si="12"/>
        <v>-33.126657842654794</v>
      </c>
      <c r="M128">
        <f t="shared" si="13"/>
        <v>6371.7306757720235</v>
      </c>
      <c r="N128">
        <f>SQRT(User_Model_Calcs!M128^2+Sat_Data!$B$3^2-2*User_Model_Calcs!M128*Sat_Data!$B$3*COS(RADIANS(L128))*COS(RADIANS(I128)))</f>
        <v>37354.70239545231</v>
      </c>
      <c r="O128">
        <f>DEGREES(ACOS(((Earth_Data!$B$1+Sat_Data!$B$2)/User_Model_Calcs!N128)*SQRT(1-COS(RADIANS(User_Model_Calcs!I128))^2*COS(RADIANS(User_Model_Calcs!B128))^2)))</f>
        <v>45.71677934404854</v>
      </c>
      <c r="P128">
        <f t="shared" si="14"/>
        <v>33.436619854525695</v>
      </c>
    </row>
    <row r="129" spans="1:16" x14ac:dyDescent="0.25">
      <c r="A129">
        <v>137.67012870565802</v>
      </c>
      <c r="B129">
        <v>-33.346676268399797</v>
      </c>
      <c r="C129">
        <v>46875</v>
      </c>
      <c r="D129">
        <f t="shared" ca="1" si="9"/>
        <v>0.75</v>
      </c>
      <c r="E129" s="1">
        <v>0.65</v>
      </c>
      <c r="F129">
        <v>19.899999999999999</v>
      </c>
      <c r="G129">
        <f t="shared" ca="1" si="10"/>
        <v>42.007420362456692</v>
      </c>
      <c r="H129">
        <f t="shared" ca="1" si="11"/>
        <v>14.895006374740939</v>
      </c>
      <c r="I129">
        <f>User_Model_Calcs!A129-Sat_Data!$B$5</f>
        <v>27.670128705658016</v>
      </c>
      <c r="J129">
        <f>(Earth_Data!$B$1/SQRT(1-Earth_Data!$B$2^2*SIN(RADIANS(User_Model_Calcs!B129))^2))*COS(RADIANS(User_Model_Calcs!B129))</f>
        <v>5333.4391407943212</v>
      </c>
      <c r="K129">
        <f>((Earth_Data!$B$1*(1-Earth_Data!$B$2^2))/SQRT(1-Earth_Data!$B$2^2*SIN(RADIANS(User_Model_Calcs!B129))^2))*SIN(RADIANS(User_Model_Calcs!B129))</f>
        <v>-3486.1423929409843</v>
      </c>
      <c r="L129">
        <f t="shared" si="12"/>
        <v>-33.17018560129236</v>
      </c>
      <c r="M129">
        <f t="shared" si="13"/>
        <v>6371.7157699019463</v>
      </c>
      <c r="N129">
        <f>SQRT(User_Model_Calcs!M129^2+Sat_Data!$B$3^2-2*User_Model_Calcs!M129*Sat_Data!$B$3*COS(RADIANS(L129))*COS(RADIANS(I129)))</f>
        <v>37684.082914572886</v>
      </c>
      <c r="O129">
        <f>DEGREES(ACOS(((Earth_Data!$B$1+Sat_Data!$B$2)/User_Model_Calcs!N129)*SQRT(1-COS(RADIANS(User_Model_Calcs!I129))^2*COS(RADIANS(User_Model_Calcs!B129))^2)))</f>
        <v>41.167769698369035</v>
      </c>
      <c r="P129">
        <f t="shared" si="14"/>
        <v>43.647586551409198</v>
      </c>
    </row>
    <row r="130" spans="1:16" x14ac:dyDescent="0.25">
      <c r="A130" s="5">
        <v>132.4130295282024</v>
      </c>
      <c r="B130">
        <v>-33.710606334832555</v>
      </c>
      <c r="C130">
        <v>9375</v>
      </c>
      <c r="D130">
        <f t="shared" ref="D130:D193" ca="1" si="15">CHOOSE(RANDBETWEEN(1,3),0.75,1.2,3)</f>
        <v>1.2</v>
      </c>
      <c r="E130" s="1">
        <v>0.65</v>
      </c>
      <c r="F130">
        <v>19.899999999999999</v>
      </c>
      <c r="G130">
        <f t="shared" ca="1" si="10"/>
        <v>46.089820015575185</v>
      </c>
      <c r="H130">
        <f t="shared" ca="1" si="11"/>
        <v>17.706708399251639</v>
      </c>
      <c r="I130">
        <f>User_Model_Calcs!A130-Sat_Data!$B$5</f>
        <v>22.413029528202401</v>
      </c>
      <c r="J130">
        <f>(Earth_Data!$B$1/SQRT(1-Earth_Data!$B$2^2*SIN(RADIANS(User_Model_Calcs!B130))^2))*COS(RADIANS(User_Model_Calcs!B130))</f>
        <v>5311.1434617057939</v>
      </c>
      <c r="K130">
        <f>((Earth_Data!$B$1*(1-Earth_Data!$B$2^2))/SQRT(1-Earth_Data!$B$2^2*SIN(RADIANS(User_Model_Calcs!B130))^2))*SIN(RADIANS(User_Model_Calcs!B130))</f>
        <v>-3519.7909291653041</v>
      </c>
      <c r="L130">
        <f t="shared" si="12"/>
        <v>-33.533157086471476</v>
      </c>
      <c r="M130">
        <f t="shared" si="13"/>
        <v>6371.5910929574384</v>
      </c>
      <c r="N130">
        <f>SQRT(User_Model_Calcs!M130^2+Sat_Data!$B$3^2-2*User_Model_Calcs!M130*Sat_Data!$B$3*COS(RADIANS(L130))*COS(RADIANS(I130)))</f>
        <v>37474.863536468984</v>
      </c>
      <c r="O130">
        <f>DEGREES(ACOS(((Earth_Data!$B$1+Sat_Data!$B$2)/User_Model_Calcs!N130)*SQRT(1-COS(RADIANS(User_Model_Calcs!I130))^2*COS(RADIANS(User_Model_Calcs!B130))^2)))</f>
        <v>44.009761074859618</v>
      </c>
      <c r="P130">
        <f t="shared" si="14"/>
        <v>36.617170561397636</v>
      </c>
    </row>
    <row r="131" spans="1:16" x14ac:dyDescent="0.25">
      <c r="A131" s="5">
        <v>130.9892479611438</v>
      </c>
      <c r="B131">
        <v>-34.313044936957731</v>
      </c>
      <c r="C131">
        <v>9375</v>
      </c>
      <c r="D131">
        <f t="shared" ca="1" si="15"/>
        <v>3</v>
      </c>
      <c r="E131" s="1">
        <v>0.65</v>
      </c>
      <c r="F131">
        <v>19.899999999999999</v>
      </c>
      <c r="G131">
        <f t="shared" ref="G131:G194" ca="1" si="16">20.4+20*LOG(F131)+20*LOG(D131)+10*LOG(E131)</f>
        <v>54.048620189015942</v>
      </c>
      <c r="H131">
        <f t="shared" ref="H131:H194" ca="1" si="17">RAND()*(24-14)+14</f>
        <v>14.203200011351015</v>
      </c>
      <c r="I131">
        <f>User_Model_Calcs!A131-Sat_Data!$B$5</f>
        <v>20.989247961143803</v>
      </c>
      <c r="J131">
        <f>(Earth_Data!$B$1/SQRT(1-Earth_Data!$B$2^2*SIN(RADIANS(User_Model_Calcs!B131))^2))*COS(RADIANS(User_Model_Calcs!B131))</f>
        <v>5273.7646415815116</v>
      </c>
      <c r="K131">
        <f>((Earth_Data!$B$1*(1-Earth_Data!$B$2^2))/SQRT(1-Earth_Data!$B$2^2*SIN(RADIANS(User_Model_Calcs!B131))^2))*SIN(RADIANS(User_Model_Calcs!B131))</f>
        <v>-3575.1826342183285</v>
      </c>
      <c r="L131">
        <f t="shared" ref="L131:L194" si="18">DEGREES(ATAN((K131/J131)))</f>
        <v>-34.134071649205829</v>
      </c>
      <c r="M131">
        <f t="shared" ref="M131:M194" si="19">SQRT(J131^2+K131^2)</f>
        <v>6371.3832377915924</v>
      </c>
      <c r="N131">
        <f>SQRT(User_Model_Calcs!M131^2+Sat_Data!$B$3^2-2*User_Model_Calcs!M131*Sat_Data!$B$3*COS(RADIANS(L131))*COS(RADIANS(I131)))</f>
        <v>37459.183586338913</v>
      </c>
      <c r="O131">
        <f>DEGREES(ACOS(((Earth_Data!$B$1+Sat_Data!$B$2)/User_Model_Calcs!N131)*SQRT(1-COS(RADIANS(User_Model_Calcs!I131))^2*COS(RADIANS(User_Model_Calcs!B131))^2)))</f>
        <v>44.225666499697915</v>
      </c>
      <c r="P131">
        <f t="shared" ref="P131:P194" si="20">DEGREES(ASIN(SIN(RADIANS(ABS(I131)))/(SIN(ACOS(COS(RADIANS(I131))*COS(RADIANS(B131)))))))</f>
        <v>34.238155038647903</v>
      </c>
    </row>
    <row r="132" spans="1:16" x14ac:dyDescent="0.25">
      <c r="A132" s="5">
        <v>131.96701031775396</v>
      </c>
      <c r="B132">
        <v>-34.964159062146599</v>
      </c>
      <c r="C132">
        <v>9375</v>
      </c>
      <c r="D132">
        <f t="shared" ca="1" si="15"/>
        <v>0.75</v>
      </c>
      <c r="E132" s="1">
        <v>0.65</v>
      </c>
      <c r="F132">
        <v>19.899999999999999</v>
      </c>
      <c r="G132">
        <f t="shared" ca="1" si="16"/>
        <v>42.007420362456692</v>
      </c>
      <c r="H132">
        <f t="shared" ca="1" si="17"/>
        <v>17.609876317755777</v>
      </c>
      <c r="I132">
        <f>User_Model_Calcs!A132-Sat_Data!$B$5</f>
        <v>21.96701031775396</v>
      </c>
      <c r="J132">
        <f>(Earth_Data!$B$1/SQRT(1-Earth_Data!$B$2^2*SIN(RADIANS(User_Model_Calcs!B132))^2))*COS(RADIANS(User_Model_Calcs!B132))</f>
        <v>5232.7090526266056</v>
      </c>
      <c r="K132">
        <f>((Earth_Data!$B$1*(1-Earth_Data!$B$2^2))/SQRT(1-Earth_Data!$B$2^2*SIN(RADIANS(User_Model_Calcs!B132))^2))*SIN(RADIANS(User_Model_Calcs!B132))</f>
        <v>-3634.610386138615</v>
      </c>
      <c r="L132">
        <f t="shared" si="18"/>
        <v>-34.783627281240825</v>
      </c>
      <c r="M132">
        <f t="shared" si="19"/>
        <v>6371.1566209336843</v>
      </c>
      <c r="N132">
        <f>SQRT(User_Model_Calcs!M132^2+Sat_Data!$B$3^2-2*User_Model_Calcs!M132*Sat_Data!$B$3*COS(RADIANS(L132))*COS(RADIANS(I132)))</f>
        <v>37539.007948832754</v>
      </c>
      <c r="O132">
        <f>DEGREES(ACOS(((Earth_Data!$B$1+Sat_Data!$B$2)/User_Model_Calcs!N132)*SQRT(1-COS(RADIANS(User_Model_Calcs!I132))^2*COS(RADIANS(User_Model_Calcs!B132))^2)))</f>
        <v>43.115178550617948</v>
      </c>
      <c r="P132">
        <f t="shared" si="20"/>
        <v>35.140171896082286</v>
      </c>
    </row>
    <row r="133" spans="1:16" x14ac:dyDescent="0.25">
      <c r="A133">
        <v>137.86920947356222</v>
      </c>
      <c r="B133">
        <v>-32.441043443971161</v>
      </c>
      <c r="C133">
        <v>62500</v>
      </c>
      <c r="D133">
        <f t="shared" ca="1" si="15"/>
        <v>1.2</v>
      </c>
      <c r="E133" s="1">
        <v>0.65</v>
      </c>
      <c r="F133">
        <v>19.899999999999999</v>
      </c>
      <c r="G133">
        <f t="shared" ca="1" si="16"/>
        <v>46.089820015575185</v>
      </c>
      <c r="H133">
        <f t="shared" ca="1" si="17"/>
        <v>19.339699227981178</v>
      </c>
      <c r="I133">
        <f>User_Model_Calcs!A133-Sat_Data!$B$5</f>
        <v>27.869209473562222</v>
      </c>
      <c r="J133">
        <f>(Earth_Data!$B$1/SQRT(1-Earth_Data!$B$2^2*SIN(RADIANS(User_Model_Calcs!B133))^2))*COS(RADIANS(User_Model_Calcs!B133))</f>
        <v>5387.984394494003</v>
      </c>
      <c r="K133">
        <f>((Earth_Data!$B$1*(1-Earth_Data!$B$2^2))/SQRT(1-Earth_Data!$B$2^2*SIN(RADIANS(User_Model_Calcs!B133))^2))*SIN(RADIANS(User_Model_Calcs!B133))</f>
        <v>-3401.8084876253474</v>
      </c>
      <c r="L133">
        <f t="shared" si="18"/>
        <v>-32.267060967959509</v>
      </c>
      <c r="M133">
        <f t="shared" si="19"/>
        <v>6372.0229771863478</v>
      </c>
      <c r="N133">
        <f>SQRT(User_Model_Calcs!M133^2+Sat_Data!$B$3^2-2*User_Model_Calcs!M133*Sat_Data!$B$3*COS(RADIANS(L133))*COS(RADIANS(I133)))</f>
        <v>37639.818150052073</v>
      </c>
      <c r="O133">
        <f>DEGREES(ACOS(((Earth_Data!$B$1+Sat_Data!$B$2)/User_Model_Calcs!N133)*SQRT(1-COS(RADIANS(User_Model_Calcs!I133))^2*COS(RADIANS(User_Model_Calcs!B133))^2)))</f>
        <v>41.762099137528544</v>
      </c>
      <c r="P133">
        <f t="shared" si="20"/>
        <v>44.58871254527881</v>
      </c>
    </row>
    <row r="134" spans="1:16" x14ac:dyDescent="0.25">
      <c r="A134" s="5">
        <v>151.36099999999999</v>
      </c>
      <c r="B134">
        <v>-33.488999999999997</v>
      </c>
      <c r="C134">
        <v>46875</v>
      </c>
      <c r="D134">
        <f t="shared" ca="1" si="15"/>
        <v>3</v>
      </c>
      <c r="E134" s="1">
        <v>0.65</v>
      </c>
      <c r="F134">
        <v>19.899999999999999</v>
      </c>
      <c r="G134">
        <f t="shared" ca="1" si="16"/>
        <v>54.048620189015942</v>
      </c>
      <c r="H134">
        <f t="shared" ca="1" si="17"/>
        <v>17.599049952155987</v>
      </c>
      <c r="I134">
        <f>User_Model_Calcs!A134-Sat_Data!$B$5</f>
        <v>41.36099999999999</v>
      </c>
      <c r="J134">
        <f>(Earth_Data!$B$1/SQRT(1-Earth_Data!$B$2^2*SIN(RADIANS(User_Model_Calcs!B134))^2))*COS(RADIANS(User_Model_Calcs!B134))</f>
        <v>5324.7454796229349</v>
      </c>
      <c r="K134">
        <f>((Earth_Data!$B$1*(1-Earth_Data!$B$2^2))/SQRT(1-Earth_Data!$B$2^2*SIN(RADIANS(User_Model_Calcs!B134))^2))*SIN(RADIANS(User_Model_Calcs!B134))</f>
        <v>-3499.318094314815</v>
      </c>
      <c r="L134">
        <f t="shared" si="18"/>
        <v>-33.312131069835267</v>
      </c>
      <c r="M134">
        <f t="shared" si="19"/>
        <v>6371.6670933095638</v>
      </c>
      <c r="N134">
        <f>SQRT(User_Model_Calcs!M134^2+Sat_Data!$B$3^2-2*User_Model_Calcs!M134*Sat_Data!$B$3*COS(RADIANS(L134))*COS(RADIANS(I134)))</f>
        <v>38488.841920028273</v>
      </c>
      <c r="O134">
        <f>DEGREES(ACOS(((Earth_Data!$B$1+Sat_Data!$B$2)/User_Model_Calcs!N134)*SQRT(1-COS(RADIANS(User_Model_Calcs!I134))^2*COS(RADIANS(User_Model_Calcs!B134))^2)))</f>
        <v>31.315088736743729</v>
      </c>
      <c r="P134">
        <f t="shared" si="20"/>
        <v>57.92349723446587</v>
      </c>
    </row>
    <row r="135" spans="1:16" x14ac:dyDescent="0.25">
      <c r="A135" s="5">
        <v>125.6091324392243</v>
      </c>
      <c r="B135">
        <v>-34.57376697553719</v>
      </c>
      <c r="C135">
        <v>9375</v>
      </c>
      <c r="D135">
        <f t="shared" ca="1" si="15"/>
        <v>1.2</v>
      </c>
      <c r="E135" s="1">
        <v>0.65</v>
      </c>
      <c r="F135">
        <v>19.899999999999999</v>
      </c>
      <c r="G135">
        <f t="shared" ca="1" si="16"/>
        <v>46.089820015575185</v>
      </c>
      <c r="H135">
        <f t="shared" ca="1" si="17"/>
        <v>14.460584987988691</v>
      </c>
      <c r="I135">
        <f>User_Model_Calcs!A135-Sat_Data!$B$5</f>
        <v>15.609132439224297</v>
      </c>
      <c r="J135">
        <f>(Earth_Data!$B$1/SQRT(1-Earth_Data!$B$2^2*SIN(RADIANS(User_Model_Calcs!B135))^2))*COS(RADIANS(User_Model_Calcs!B135))</f>
        <v>5257.4065959168311</v>
      </c>
      <c r="K135">
        <f>((Earth_Data!$B$1*(1-Earth_Data!$B$2^2))/SQRT(1-Earth_Data!$B$2^2*SIN(RADIANS(User_Model_Calcs!B135))^2))*SIN(RADIANS(User_Model_Calcs!B135))</f>
        <v>-3599.0341744030829</v>
      </c>
      <c r="L135">
        <f t="shared" si="18"/>
        <v>-34.394158525101915</v>
      </c>
      <c r="M135">
        <f t="shared" si="19"/>
        <v>6371.2927340776832</v>
      </c>
      <c r="N135">
        <f>SQRT(User_Model_Calcs!M135^2+Sat_Data!$B$3^2-2*User_Model_Calcs!M135*Sat_Data!$B$3*COS(RADIANS(L135))*COS(RADIANS(I135)))</f>
        <v>37301.619680289936</v>
      </c>
      <c r="O135">
        <f>DEGREES(ACOS(((Earth_Data!$B$1+Sat_Data!$B$2)/User_Model_Calcs!N135)*SQRT(1-COS(RADIANS(User_Model_Calcs!I135))^2*COS(RADIANS(User_Model_Calcs!B135))^2)))</f>
        <v>46.481013005061889</v>
      </c>
      <c r="P135">
        <f t="shared" si="20"/>
        <v>26.212074100842788</v>
      </c>
    </row>
    <row r="136" spans="1:16" x14ac:dyDescent="0.25">
      <c r="A136" s="5">
        <v>132.87446625361096</v>
      </c>
      <c r="B136">
        <v>-33.610836541962158</v>
      </c>
      <c r="C136">
        <v>9375</v>
      </c>
      <c r="D136">
        <f t="shared" ca="1" si="15"/>
        <v>1.2</v>
      </c>
      <c r="E136" s="1">
        <v>0.65</v>
      </c>
      <c r="F136">
        <v>19.899999999999999</v>
      </c>
      <c r="G136">
        <f t="shared" ca="1" si="16"/>
        <v>46.089820015575185</v>
      </c>
      <c r="H136">
        <f t="shared" ca="1" si="17"/>
        <v>23.975697309426231</v>
      </c>
      <c r="I136">
        <f>User_Model_Calcs!A136-Sat_Data!$B$5</f>
        <v>22.874466253610962</v>
      </c>
      <c r="J136">
        <f>(Earth_Data!$B$1/SQRT(1-Earth_Data!$B$2^2*SIN(RADIANS(User_Model_Calcs!B136))^2))*COS(RADIANS(User_Model_Calcs!B136))</f>
        <v>5317.2771108979878</v>
      </c>
      <c r="K136">
        <f>((Earth_Data!$B$1*(1-Earth_Data!$B$2^2))/SQRT(1-Earth_Data!$B$2^2*SIN(RADIANS(User_Model_Calcs!B136))^2))*SIN(RADIANS(User_Model_Calcs!B136))</f>
        <v>-3510.5802374756495</v>
      </c>
      <c r="L136">
        <f t="shared" si="18"/>
        <v>-33.433647252807866</v>
      </c>
      <c r="M136">
        <f t="shared" si="19"/>
        <v>6371.625340353452</v>
      </c>
      <c r="N136">
        <f>SQRT(User_Model_Calcs!M136^2+Sat_Data!$B$3^2-2*User_Model_Calcs!M136*Sat_Data!$B$3*COS(RADIANS(L136))*COS(RADIANS(I136)))</f>
        <v>37487.037445130278</v>
      </c>
      <c r="O136">
        <f>DEGREES(ACOS(((Earth_Data!$B$1+Sat_Data!$B$2)/User_Model_Calcs!N136)*SQRT(1-COS(RADIANS(User_Model_Calcs!I136))^2*COS(RADIANS(User_Model_Calcs!B136))^2)))</f>
        <v>43.840688825686165</v>
      </c>
      <c r="P136">
        <f t="shared" si="20"/>
        <v>37.313102303590405</v>
      </c>
    </row>
    <row r="137" spans="1:16" x14ac:dyDescent="0.25">
      <c r="A137">
        <v>118.43</v>
      </c>
      <c r="B137">
        <v>-33.450000000000003</v>
      </c>
      <c r="C137">
        <v>46875</v>
      </c>
      <c r="D137">
        <f t="shared" ca="1" si="15"/>
        <v>0.75</v>
      </c>
      <c r="E137" s="1">
        <v>0.65</v>
      </c>
      <c r="F137">
        <v>19.899999999999999</v>
      </c>
      <c r="G137">
        <f t="shared" ca="1" si="16"/>
        <v>42.007420362456692</v>
      </c>
      <c r="H137">
        <f t="shared" ca="1" si="17"/>
        <v>17.525801407978527</v>
      </c>
      <c r="I137">
        <f>User_Model_Calcs!A137-Sat_Data!$B$5</f>
        <v>8.4300000000000068</v>
      </c>
      <c r="J137">
        <f>(Earth_Data!$B$1/SQRT(1-Earth_Data!$B$2^2*SIN(RADIANS(User_Model_Calcs!B137))^2))*COS(RADIANS(User_Model_Calcs!B137))</f>
        <v>5327.1310191250641</v>
      </c>
      <c r="K137">
        <f>((Earth_Data!$B$1*(1-Earth_Data!$B$2^2))/SQRT(1-Earth_Data!$B$2^2*SIN(RADIANS(User_Model_Calcs!B137))^2))*SIN(RADIANS(User_Model_Calcs!B137))</f>
        <v>-3495.7097653781943</v>
      </c>
      <c r="L137">
        <f t="shared" si="18"/>
        <v>-33.273234290584298</v>
      </c>
      <c r="M137">
        <f t="shared" si="19"/>
        <v>6371.6804422918849</v>
      </c>
      <c r="N137">
        <f>SQRT(User_Model_Calcs!M137^2+Sat_Data!$B$3^2-2*User_Model_Calcs!M137*Sat_Data!$B$3*COS(RADIANS(L137))*COS(RADIANS(I137)))</f>
        <v>37068.029425593566</v>
      </c>
      <c r="O137">
        <f>DEGREES(ACOS(((Earth_Data!$B$1+Sat_Data!$B$2)/User_Model_Calcs!N137)*SQRT(1-COS(RADIANS(User_Model_Calcs!I137))^2*COS(RADIANS(User_Model_Calcs!B137))^2)))</f>
        <v>50.040829511196002</v>
      </c>
      <c r="P137">
        <f t="shared" si="20"/>
        <v>15.049079792876238</v>
      </c>
    </row>
    <row r="138" spans="1:16" x14ac:dyDescent="0.25">
      <c r="A138">
        <v>115.422</v>
      </c>
      <c r="B138">
        <v>-33.400199999999998</v>
      </c>
      <c r="C138">
        <v>9375</v>
      </c>
      <c r="D138">
        <f t="shared" ca="1" si="15"/>
        <v>3</v>
      </c>
      <c r="E138" s="1">
        <v>0.65</v>
      </c>
      <c r="F138">
        <v>19.899999999999999</v>
      </c>
      <c r="G138">
        <f t="shared" ca="1" si="16"/>
        <v>54.048620189015942</v>
      </c>
      <c r="H138">
        <f t="shared" ca="1" si="17"/>
        <v>21.699242450654392</v>
      </c>
      <c r="I138">
        <f>User_Model_Calcs!A138-Sat_Data!$B$5</f>
        <v>5.421999999999997</v>
      </c>
      <c r="J138">
        <f>(Earth_Data!$B$1/SQRT(1-Earth_Data!$B$2^2*SIN(RADIANS(User_Model_Calcs!B138))^2))*COS(RADIANS(User_Model_Calcs!B138))</f>
        <v>5330.173576277225</v>
      </c>
      <c r="K138">
        <f>((Earth_Data!$B$1*(1-Earth_Data!$B$2^2))/SQRT(1-Earth_Data!$B$2^2*SIN(RADIANS(User_Model_Calcs!B138))^2))*SIN(RADIANS(User_Model_Calcs!B138))</f>
        <v>-3491.0998808504114</v>
      </c>
      <c r="L138">
        <f t="shared" si="18"/>
        <v>-33.223566569863095</v>
      </c>
      <c r="M138">
        <f t="shared" si="19"/>
        <v>6371.6974764435963</v>
      </c>
      <c r="N138">
        <f>SQRT(User_Model_Calcs!M138^2+Sat_Data!$B$3^2-2*User_Model_Calcs!M138*Sat_Data!$B$3*COS(RADIANS(L138))*COS(RADIANS(I138)))</f>
        <v>37026.206442596696</v>
      </c>
      <c r="O138">
        <f>DEGREES(ACOS(((Earth_Data!$B$1+Sat_Data!$B$2)/User_Model_Calcs!N138)*SQRT(1-COS(RADIANS(User_Model_Calcs!I138))^2*COS(RADIANS(User_Model_Calcs!B138))^2)))</f>
        <v>50.707824869626791</v>
      </c>
      <c r="P138">
        <f t="shared" si="20"/>
        <v>9.7828390195482022</v>
      </c>
    </row>
    <row r="139" spans="1:16" x14ac:dyDescent="0.25">
      <c r="A139">
        <v>138.55123860904362</v>
      </c>
      <c r="B139">
        <v>-32.432792795251359</v>
      </c>
      <c r="C139">
        <v>9375</v>
      </c>
      <c r="D139">
        <f t="shared" ca="1" si="15"/>
        <v>0.75</v>
      </c>
      <c r="E139" s="1">
        <v>0.65</v>
      </c>
      <c r="F139">
        <v>19.899999999999999</v>
      </c>
      <c r="G139">
        <f t="shared" ca="1" si="16"/>
        <v>42.007420362456692</v>
      </c>
      <c r="H139">
        <f t="shared" ca="1" si="17"/>
        <v>18.333579282904591</v>
      </c>
      <c r="I139">
        <f>User_Model_Calcs!A139-Sat_Data!$B$5</f>
        <v>28.551238609043622</v>
      </c>
      <c r="J139">
        <f>(Earth_Data!$B$1/SQRT(1-Earth_Data!$B$2^2*SIN(RADIANS(User_Model_Calcs!B139))^2))*COS(RADIANS(User_Model_Calcs!B139))</f>
        <v>5388.475147846093</v>
      </c>
      <c r="K139">
        <f>((Earth_Data!$B$1*(1-Earth_Data!$B$2^2))/SQRT(1-Earth_Data!$B$2^2*SIN(RADIANS(User_Model_Calcs!B139))^2))*SIN(RADIANS(User_Model_Calcs!B139))</f>
        <v>-3401.0362843293169</v>
      </c>
      <c r="L139">
        <f t="shared" si="18"/>
        <v>-32.258833969511841</v>
      </c>
      <c r="M139">
        <f t="shared" si="19"/>
        <v>6372.025755305729</v>
      </c>
      <c r="N139">
        <f>SQRT(User_Model_Calcs!M139^2+Sat_Data!$B$3^2-2*User_Model_Calcs!M139*Sat_Data!$B$3*COS(RADIANS(L139))*COS(RADIANS(I139)))</f>
        <v>37673.282817202708</v>
      </c>
      <c r="O139">
        <f>DEGREES(ACOS(((Earth_Data!$B$1+Sat_Data!$B$2)/User_Model_Calcs!N139)*SQRT(1-COS(RADIANS(User_Model_Calcs!I139))^2*COS(RADIANS(User_Model_Calcs!B139))^2)))</f>
        <v>41.315742730409958</v>
      </c>
      <c r="P139">
        <f t="shared" si="20"/>
        <v>45.413857447750239</v>
      </c>
    </row>
    <row r="140" spans="1:16" x14ac:dyDescent="0.25">
      <c r="A140">
        <v>140.58199999999999</v>
      </c>
      <c r="B140">
        <v>-33.308</v>
      </c>
      <c r="C140">
        <v>3750</v>
      </c>
      <c r="D140">
        <f t="shared" ca="1" si="15"/>
        <v>1.2</v>
      </c>
      <c r="E140" s="1">
        <v>0.65</v>
      </c>
      <c r="F140">
        <v>19.899999999999999</v>
      </c>
      <c r="G140">
        <f t="shared" ca="1" si="16"/>
        <v>46.089820015575185</v>
      </c>
      <c r="H140">
        <f t="shared" ca="1" si="17"/>
        <v>14.938853402547007</v>
      </c>
      <c r="I140">
        <f>User_Model_Calcs!A140-Sat_Data!$B$5</f>
        <v>30.581999999999994</v>
      </c>
      <c r="J140">
        <f>(Earth_Data!$B$1/SQRT(1-Earth_Data!$B$2^2*SIN(RADIANS(User_Model_Calcs!B140))^2))*COS(RADIANS(User_Model_Calcs!B140))</f>
        <v>5335.7959383895741</v>
      </c>
      <c r="K140">
        <f>((Earth_Data!$B$1*(1-Earth_Data!$B$2^2))/SQRT(1-Earth_Data!$B$2^2*SIN(RADIANS(User_Model_Calcs!B140))^2))*SIN(RADIANS(User_Model_Calcs!B140))</f>
        <v>-3482.5582394728608</v>
      </c>
      <c r="L140">
        <f t="shared" si="18"/>
        <v>-33.131612875431571</v>
      </c>
      <c r="M140">
        <f t="shared" si="19"/>
        <v>6371.7289794415292</v>
      </c>
      <c r="N140">
        <f>SQRT(User_Model_Calcs!M140^2+Sat_Data!$B$3^2-2*User_Model_Calcs!M140*Sat_Data!$B$3*COS(RADIANS(L140))*COS(RADIANS(I140)))</f>
        <v>37829.135698865568</v>
      </c>
      <c r="O140">
        <f>DEGREES(ACOS(((Earth_Data!$B$1+Sat_Data!$B$2)/User_Model_Calcs!N140)*SQRT(1-COS(RADIANS(User_Model_Calcs!I140))^2*COS(RADIANS(User_Model_Calcs!B140))^2)))</f>
        <v>39.276679121803234</v>
      </c>
      <c r="P140">
        <f t="shared" si="20"/>
        <v>47.101445412226617</v>
      </c>
    </row>
    <row r="141" spans="1:16" x14ac:dyDescent="0.25">
      <c r="A141" s="5">
        <v>123.96907873998838</v>
      </c>
      <c r="B141">
        <v>-34.064081691490749</v>
      </c>
      <c r="C141">
        <v>9375</v>
      </c>
      <c r="D141">
        <f t="shared" ca="1" si="15"/>
        <v>0.75</v>
      </c>
      <c r="E141" s="1">
        <v>0.65</v>
      </c>
      <c r="F141">
        <v>19.899999999999999</v>
      </c>
      <c r="G141">
        <f t="shared" ca="1" si="16"/>
        <v>42.007420362456692</v>
      </c>
      <c r="H141">
        <f t="shared" ca="1" si="17"/>
        <v>18.377047132606052</v>
      </c>
      <c r="I141">
        <f>User_Model_Calcs!A141-Sat_Data!$B$5</f>
        <v>13.969078739988376</v>
      </c>
      <c r="J141">
        <f>(Earth_Data!$B$1/SQRT(1-Earth_Data!$B$2^2*SIN(RADIANS(User_Model_Calcs!B141))^2))*COS(RADIANS(User_Model_Calcs!B141))</f>
        <v>5289.282821869454</v>
      </c>
      <c r="K141">
        <f>((Earth_Data!$B$1*(1-Earth_Data!$B$2^2))/SQRT(1-Earth_Data!$B$2^2*SIN(RADIANS(User_Model_Calcs!B141))^2))*SIN(RADIANS(User_Model_Calcs!B141))</f>
        <v>-3552.3385188783723</v>
      </c>
      <c r="L141">
        <f t="shared" si="18"/>
        <v>-33.88572870562826</v>
      </c>
      <c r="M141">
        <f t="shared" si="19"/>
        <v>6371.4693534874887</v>
      </c>
      <c r="N141">
        <f>SQRT(User_Model_Calcs!M141^2+Sat_Data!$B$3^2-2*User_Model_Calcs!M141*Sat_Data!$B$3*COS(RADIANS(L141))*COS(RADIANS(I141)))</f>
        <v>37223.181064358003</v>
      </c>
      <c r="O141">
        <f>DEGREES(ACOS(((Earth_Data!$B$1+Sat_Data!$B$2)/User_Model_Calcs!N141)*SQRT(1-COS(RADIANS(User_Model_Calcs!I141))^2*COS(RADIANS(User_Model_Calcs!B141))^2)))</f>
        <v>47.647190849668419</v>
      </c>
      <c r="P141">
        <f t="shared" si="20"/>
        <v>23.946490481944103</v>
      </c>
    </row>
    <row r="142" spans="1:16" x14ac:dyDescent="0.25">
      <c r="A142">
        <v>152.071</v>
      </c>
      <c r="B142">
        <v>-33.186999999999998</v>
      </c>
      <c r="C142">
        <v>3750</v>
      </c>
      <c r="D142">
        <f t="shared" ca="1" si="15"/>
        <v>1.2</v>
      </c>
      <c r="E142" s="1">
        <v>0.65</v>
      </c>
      <c r="F142">
        <v>19.899999999999999</v>
      </c>
      <c r="G142">
        <f t="shared" ca="1" si="16"/>
        <v>46.089820015575185</v>
      </c>
      <c r="H142">
        <f t="shared" ca="1" si="17"/>
        <v>19.480330772819798</v>
      </c>
      <c r="I142">
        <f>User_Model_Calcs!A142-Sat_Data!$B$5</f>
        <v>42.070999999999998</v>
      </c>
      <c r="J142">
        <f>(Earth_Data!$B$1/SQRT(1-Earth_Data!$B$2^2*SIN(RADIANS(User_Model_Calcs!B142))^2))*COS(RADIANS(User_Model_Calcs!B142))</f>
        <v>5343.1535307184859</v>
      </c>
      <c r="K142">
        <f>((Earth_Data!$B$1*(1-Earth_Data!$B$2^2))/SQRT(1-Earth_Data!$B$2^2*SIN(RADIANS(User_Model_Calcs!B142))^2))*SIN(RADIANS(User_Model_Calcs!B142))</f>
        <v>-3471.3349782968585</v>
      </c>
      <c r="L142">
        <f t="shared" si="18"/>
        <v>-33.010938878749215</v>
      </c>
      <c r="M142">
        <f t="shared" si="19"/>
        <v>6371.7702551470475</v>
      </c>
      <c r="N142">
        <f>SQRT(User_Model_Calcs!M142^2+Sat_Data!$B$3^2-2*User_Model_Calcs!M142*Sat_Data!$B$3*COS(RADIANS(L142))*COS(RADIANS(I142)))</f>
        <v>38521.975693408123</v>
      </c>
      <c r="O142">
        <f>DEGREES(ACOS(((Earth_Data!$B$1+Sat_Data!$B$2)/User_Model_Calcs!N142)*SQRT(1-COS(RADIANS(User_Model_Calcs!I142))^2*COS(RADIANS(User_Model_Calcs!B142))^2)))</f>
        <v>30.939103660634487</v>
      </c>
      <c r="P142">
        <f t="shared" si="20"/>
        <v>58.767091257003059</v>
      </c>
    </row>
    <row r="143" spans="1:16" x14ac:dyDescent="0.25">
      <c r="A143">
        <v>149.22800000000001</v>
      </c>
      <c r="B143">
        <v>-33.18</v>
      </c>
      <c r="C143">
        <v>50000</v>
      </c>
      <c r="D143">
        <f t="shared" ca="1" si="15"/>
        <v>3</v>
      </c>
      <c r="E143" s="1">
        <v>0.65</v>
      </c>
      <c r="F143">
        <v>19.899999999999999</v>
      </c>
      <c r="G143">
        <f t="shared" ca="1" si="16"/>
        <v>54.048620189015942</v>
      </c>
      <c r="H143">
        <f t="shared" ca="1" si="17"/>
        <v>23.376761773057389</v>
      </c>
      <c r="I143">
        <f>User_Model_Calcs!A143-Sat_Data!$B$5</f>
        <v>39.228000000000009</v>
      </c>
      <c r="J143">
        <f>(Earth_Data!$B$1/SQRT(1-Earth_Data!$B$2^2*SIN(RADIANS(User_Model_Calcs!B143))^2))*COS(RADIANS(User_Model_Calcs!B143))</f>
        <v>5343.5784467364965</v>
      </c>
      <c r="K143">
        <f>((Earth_Data!$B$1*(1-Earth_Data!$B$2^2))/SQRT(1-Earth_Data!$B$2^2*SIN(RADIANS(User_Model_Calcs!B143))^2))*SIN(RADIANS(User_Model_Calcs!B143))</f>
        <v>-3470.6852302516486</v>
      </c>
      <c r="L143">
        <f t="shared" si="18"/>
        <v>-33.003957834219882</v>
      </c>
      <c r="M143">
        <f t="shared" si="19"/>
        <v>6371.772640632571</v>
      </c>
      <c r="N143">
        <f>SQRT(User_Model_Calcs!M143^2+Sat_Data!$B$3^2-2*User_Model_Calcs!M143*Sat_Data!$B$3*COS(RADIANS(L143))*COS(RADIANS(I143)))</f>
        <v>38332.127135534465</v>
      </c>
      <c r="O143">
        <f>DEGREES(ACOS(((Earth_Data!$B$1+Sat_Data!$B$2)/User_Model_Calcs!N143)*SQRT(1-COS(RADIANS(User_Model_Calcs!I143))^2*COS(RADIANS(User_Model_Calcs!B143))^2)))</f>
        <v>33.126450875069168</v>
      </c>
      <c r="P143">
        <f t="shared" si="20"/>
        <v>56.16401519661536</v>
      </c>
    </row>
    <row r="144" spans="1:16" x14ac:dyDescent="0.25">
      <c r="A144" s="5">
        <v>120.4962935099158</v>
      </c>
      <c r="B144">
        <v>-33.305829245661613</v>
      </c>
      <c r="C144">
        <v>9375</v>
      </c>
      <c r="D144">
        <f t="shared" ca="1" si="15"/>
        <v>0.75</v>
      </c>
      <c r="E144" s="1">
        <v>0.65</v>
      </c>
      <c r="F144">
        <v>19.899999999999999</v>
      </c>
      <c r="G144">
        <f t="shared" ca="1" si="16"/>
        <v>42.007420362456692</v>
      </c>
      <c r="H144">
        <f t="shared" ca="1" si="17"/>
        <v>15.197853064603059</v>
      </c>
      <c r="I144">
        <f>User_Model_Calcs!A144-Sat_Data!$B$5</f>
        <v>10.496293509915802</v>
      </c>
      <c r="J144">
        <f>(Earth_Data!$B$1/SQRT(1-Earth_Data!$B$2^2*SIN(RADIANS(User_Model_Calcs!B144))^2))*COS(RADIANS(User_Model_Calcs!B144))</f>
        <v>5335.9281444786402</v>
      </c>
      <c r="K144">
        <f>((Earth_Data!$B$1*(1-Earth_Data!$B$2^2))/SQRT(1-Earth_Data!$B$2^2*SIN(RADIANS(User_Model_Calcs!B144))^2))*SIN(RADIANS(User_Model_Calcs!B144))</f>
        <v>-3482.3570278593943</v>
      </c>
      <c r="L144">
        <f t="shared" si="18"/>
        <v>-33.129447942040748</v>
      </c>
      <c r="M144">
        <f t="shared" si="19"/>
        <v>6371.7297206112698</v>
      </c>
      <c r="N144">
        <f>SQRT(User_Model_Calcs!M144^2+Sat_Data!$B$3^2-2*User_Model_Calcs!M144*Sat_Data!$B$3*COS(RADIANS(L144))*COS(RADIANS(I144)))</f>
        <v>37094.116494167531</v>
      </c>
      <c r="O144">
        <f>DEGREES(ACOS(((Earth_Data!$B$1+Sat_Data!$B$2)/User_Model_Calcs!N144)*SQRT(1-COS(RADIANS(User_Model_Calcs!I144))^2*COS(RADIANS(User_Model_Calcs!B144))^2)))</f>
        <v>49.630999658484015</v>
      </c>
      <c r="P144">
        <f t="shared" si="20"/>
        <v>18.644689500428164</v>
      </c>
    </row>
    <row r="145" spans="1:16" x14ac:dyDescent="0.25">
      <c r="A145" s="5">
        <v>122.45584910107767</v>
      </c>
      <c r="B145">
        <v>-34.49012312305512</v>
      </c>
      <c r="C145">
        <v>9375</v>
      </c>
      <c r="D145">
        <f t="shared" ca="1" si="15"/>
        <v>1.2</v>
      </c>
      <c r="E145" s="1">
        <v>0.65</v>
      </c>
      <c r="F145">
        <v>19.899999999999999</v>
      </c>
      <c r="G145">
        <f t="shared" ca="1" si="16"/>
        <v>46.089820015575185</v>
      </c>
      <c r="H145">
        <f t="shared" ca="1" si="17"/>
        <v>17.407818801339694</v>
      </c>
      <c r="I145">
        <f>User_Model_Calcs!A145-Sat_Data!$B$5</f>
        <v>12.455849101077675</v>
      </c>
      <c r="J145">
        <f>(Earth_Data!$B$1/SQRT(1-Earth_Data!$B$2^2*SIN(RADIANS(User_Model_Calcs!B145))^2))*COS(RADIANS(User_Model_Calcs!B145))</f>
        <v>5262.6664204642075</v>
      </c>
      <c r="K145">
        <f>((Earth_Data!$B$1*(1-Earth_Data!$B$2^2))/SQRT(1-Earth_Data!$B$2^2*SIN(RADIANS(User_Model_Calcs!B145))^2))*SIN(RADIANS(User_Model_Calcs!B145))</f>
        <v>-3591.3902158672022</v>
      </c>
      <c r="L145">
        <f t="shared" si="18"/>
        <v>-34.310716830770673</v>
      </c>
      <c r="M145">
        <f t="shared" si="19"/>
        <v>6371.3218044380883</v>
      </c>
      <c r="N145">
        <f>SQRT(User_Model_Calcs!M145^2+Sat_Data!$B$3^2-2*User_Model_Calcs!M145*Sat_Data!$B$3*COS(RADIANS(L145))*COS(RADIANS(I145)))</f>
        <v>37216.428906514717</v>
      </c>
      <c r="O145">
        <f>DEGREES(ACOS(((Earth_Data!$B$1+Sat_Data!$B$2)/User_Model_Calcs!N145)*SQRT(1-COS(RADIANS(User_Model_Calcs!I145))^2*COS(RADIANS(User_Model_Calcs!B145))^2)))</f>
        <v>47.746013157522704</v>
      </c>
      <c r="P145">
        <f t="shared" si="20"/>
        <v>21.309588575612803</v>
      </c>
    </row>
    <row r="146" spans="1:16" x14ac:dyDescent="0.25">
      <c r="A146">
        <v>152.37200000000001</v>
      </c>
      <c r="B146">
        <v>-33.134999999999998</v>
      </c>
      <c r="C146">
        <v>9375</v>
      </c>
      <c r="D146">
        <f t="shared" ca="1" si="15"/>
        <v>0.75</v>
      </c>
      <c r="E146" s="1">
        <v>0.65</v>
      </c>
      <c r="F146">
        <v>19.899999999999999</v>
      </c>
      <c r="G146">
        <f t="shared" ca="1" si="16"/>
        <v>42.007420362456692</v>
      </c>
      <c r="H146">
        <f t="shared" ca="1" si="17"/>
        <v>22.911950219687771</v>
      </c>
      <c r="I146">
        <f>User_Model_Calcs!A146-Sat_Data!$B$5</f>
        <v>42.372000000000014</v>
      </c>
      <c r="J146">
        <f>(Earth_Data!$B$1/SQRT(1-Earth_Data!$B$2^2*SIN(RADIANS(User_Model_Calcs!B146))^2))*COS(RADIANS(User_Model_Calcs!B146))</f>
        <v>5346.3081425055798</v>
      </c>
      <c r="K146">
        <f>((Earth_Data!$B$1*(1-Earth_Data!$B$2^2))/SQRT(1-Earth_Data!$B$2^2*SIN(RADIANS(User_Model_Calcs!B146))^2))*SIN(RADIANS(User_Model_Calcs!B146))</f>
        <v>-3466.5070569795889</v>
      </c>
      <c r="L146">
        <f t="shared" si="18"/>
        <v>-32.959079940716705</v>
      </c>
      <c r="M146">
        <f t="shared" si="19"/>
        <v>6371.7879696919254</v>
      </c>
      <c r="N146">
        <f>SQRT(User_Model_Calcs!M146^2+Sat_Data!$B$3^2-2*User_Model_Calcs!M146*Sat_Data!$B$3*COS(RADIANS(L146))*COS(RADIANS(I146)))</f>
        <v>38540.069829401888</v>
      </c>
      <c r="O146">
        <f>DEGREES(ACOS(((Earth_Data!$B$1+Sat_Data!$B$2)/User_Model_Calcs!N146)*SQRT(1-COS(RADIANS(User_Model_Calcs!I146))^2*COS(RADIANS(User_Model_Calcs!B146))^2)))</f>
        <v>30.734095150451118</v>
      </c>
      <c r="P146">
        <f t="shared" si="20"/>
        <v>59.06970246112143</v>
      </c>
    </row>
    <row r="147" spans="1:16" x14ac:dyDescent="0.25">
      <c r="A147" s="5">
        <v>124.28882399119937</v>
      </c>
      <c r="B147">
        <v>-34.447620411268396</v>
      </c>
      <c r="C147">
        <v>9375</v>
      </c>
      <c r="D147">
        <f t="shared" ca="1" si="15"/>
        <v>0.75</v>
      </c>
      <c r="E147" s="1">
        <v>0.65</v>
      </c>
      <c r="F147">
        <v>19.899999999999999</v>
      </c>
      <c r="G147">
        <f t="shared" ca="1" si="16"/>
        <v>42.007420362456692</v>
      </c>
      <c r="H147">
        <f t="shared" ca="1" si="17"/>
        <v>22.416350263154968</v>
      </c>
      <c r="I147">
        <f>User_Model_Calcs!A147-Sat_Data!$B$5</f>
        <v>14.288823991199365</v>
      </c>
      <c r="J147">
        <f>(Earth_Data!$B$1/SQRT(1-Earth_Data!$B$2^2*SIN(RADIANS(User_Model_Calcs!B147))^2))*COS(RADIANS(User_Model_Calcs!B147))</f>
        <v>5265.3348380580401</v>
      </c>
      <c r="K147">
        <f>((Earth_Data!$B$1*(1-Earth_Data!$B$2^2))/SQRT(1-Earth_Data!$B$2^2*SIN(RADIANS(User_Model_Calcs!B147))^2))*SIN(RADIANS(User_Model_Calcs!B147))</f>
        <v>-3587.5031217369251</v>
      </c>
      <c r="L147">
        <f t="shared" si="18"/>
        <v>-34.268317427448871</v>
      </c>
      <c r="M147">
        <f t="shared" si="19"/>
        <v>6371.33656349591</v>
      </c>
      <c r="N147">
        <f>SQRT(User_Model_Calcs!M147^2+Sat_Data!$B$3^2-2*User_Model_Calcs!M147*Sat_Data!$B$3*COS(RADIANS(L147))*COS(RADIANS(I147)))</f>
        <v>37257.591808911799</v>
      </c>
      <c r="O147">
        <f>DEGREES(ACOS(((Earth_Data!$B$1+Sat_Data!$B$2)/User_Model_Calcs!N147)*SQRT(1-COS(RADIANS(User_Model_Calcs!I147))^2*COS(RADIANS(User_Model_Calcs!B147))^2)))</f>
        <v>47.131131753042325</v>
      </c>
      <c r="P147">
        <f t="shared" si="20"/>
        <v>24.239993312316098</v>
      </c>
    </row>
    <row r="148" spans="1:16" x14ac:dyDescent="0.25">
      <c r="A148">
        <v>149.86758088889783</v>
      </c>
      <c r="B148">
        <v>-32.442140120463208</v>
      </c>
      <c r="C148">
        <v>9375</v>
      </c>
      <c r="D148">
        <f t="shared" ca="1" si="15"/>
        <v>1.2</v>
      </c>
      <c r="E148" s="1">
        <v>0.65</v>
      </c>
      <c r="F148">
        <v>19.899999999999999</v>
      </c>
      <c r="G148">
        <f t="shared" ca="1" si="16"/>
        <v>46.089820015575185</v>
      </c>
      <c r="H148">
        <f t="shared" ca="1" si="17"/>
        <v>22.731013955476818</v>
      </c>
      <c r="I148">
        <f>User_Model_Calcs!A148-Sat_Data!$B$5</f>
        <v>39.867580888897834</v>
      </c>
      <c r="J148">
        <f>(Earth_Data!$B$1/SQRT(1-Earth_Data!$B$2^2*SIN(RADIANS(User_Model_Calcs!B148))^2))*COS(RADIANS(User_Model_Calcs!B148))</f>
        <v>5387.919155121881</v>
      </c>
      <c r="K148">
        <f>((Earth_Data!$B$1*(1-Earth_Data!$B$2^2))/SQRT(1-Earth_Data!$B$2^2*SIN(RADIANS(User_Model_Calcs!B148))^2))*SIN(RADIANS(User_Model_Calcs!B148))</f>
        <v>-3401.9111236672552</v>
      </c>
      <c r="L148">
        <f t="shared" si="18"/>
        <v>-32.268154501938497</v>
      </c>
      <c r="M148">
        <f t="shared" si="19"/>
        <v>6372.0226078899223</v>
      </c>
      <c r="N148">
        <f>SQRT(User_Model_Calcs!M148^2+Sat_Data!$B$3^2-2*User_Model_Calcs!M148*Sat_Data!$B$3*COS(RADIANS(L148))*COS(RADIANS(I148)))</f>
        <v>38336.510056580009</v>
      </c>
      <c r="O148">
        <f>DEGREES(ACOS(((Earth_Data!$B$1+Sat_Data!$B$2)/User_Model_Calcs!N148)*SQRT(1-COS(RADIANS(User_Model_Calcs!I148))^2*COS(RADIANS(User_Model_Calcs!B148))^2)))</f>
        <v>33.0783008669286</v>
      </c>
      <c r="P148">
        <f t="shared" si="20"/>
        <v>57.286459064981997</v>
      </c>
    </row>
    <row r="149" spans="1:16" x14ac:dyDescent="0.25">
      <c r="A149">
        <v>150.08425050835061</v>
      </c>
      <c r="B149">
        <v>-32.843938918867863</v>
      </c>
      <c r="C149">
        <v>50000</v>
      </c>
      <c r="D149">
        <f t="shared" ca="1" si="15"/>
        <v>1.2</v>
      </c>
      <c r="E149" s="1">
        <v>0.65</v>
      </c>
      <c r="F149">
        <v>19.899999999999999</v>
      </c>
      <c r="G149">
        <f t="shared" ca="1" si="16"/>
        <v>46.089820015575185</v>
      </c>
      <c r="H149">
        <f t="shared" ca="1" si="17"/>
        <v>16.264509324515704</v>
      </c>
      <c r="I149">
        <f>User_Model_Calcs!A149-Sat_Data!$B$5</f>
        <v>40.084250508350607</v>
      </c>
      <c r="J149">
        <f>(Earth_Data!$B$1/SQRT(1-Earth_Data!$B$2^2*SIN(RADIANS(User_Model_Calcs!B149))^2))*COS(RADIANS(User_Model_Calcs!B149))</f>
        <v>5363.8840579467069</v>
      </c>
      <c r="K149">
        <f>((Earth_Data!$B$1*(1-Earth_Data!$B$2^2))/SQRT(1-Earth_Data!$B$2^2*SIN(RADIANS(User_Model_Calcs!B149))^2))*SIN(RADIANS(User_Model_Calcs!B149))</f>
        <v>-3439.431628658986</v>
      </c>
      <c r="L149">
        <f t="shared" si="18"/>
        <v>-32.668819074489164</v>
      </c>
      <c r="M149">
        <f t="shared" si="19"/>
        <v>6371.886856757159</v>
      </c>
      <c r="N149">
        <f>SQRT(User_Model_Calcs!M149^2+Sat_Data!$B$3^2-2*User_Model_Calcs!M149*Sat_Data!$B$3*COS(RADIANS(L149))*COS(RADIANS(I149)))</f>
        <v>38371.094298164215</v>
      </c>
      <c r="O149">
        <f>DEGREES(ACOS(((Earth_Data!$B$1+Sat_Data!$B$2)/User_Model_Calcs!N149)*SQRT(1-COS(RADIANS(User_Model_Calcs!I149))^2*COS(RADIANS(User_Model_Calcs!B149))^2)))</f>
        <v>32.673615819756442</v>
      </c>
      <c r="P149">
        <f t="shared" si="20"/>
        <v>57.201298995283778</v>
      </c>
    </row>
    <row r="150" spans="1:16" x14ac:dyDescent="0.25">
      <c r="A150">
        <v>161.13887354231898</v>
      </c>
      <c r="B150">
        <v>-32.993000000000002</v>
      </c>
      <c r="C150">
        <v>9375</v>
      </c>
      <c r="D150">
        <f t="shared" ca="1" si="15"/>
        <v>0.75</v>
      </c>
      <c r="E150" s="1">
        <v>0.65</v>
      </c>
      <c r="F150">
        <v>19.899999999999999</v>
      </c>
      <c r="G150">
        <f t="shared" ca="1" si="16"/>
        <v>42.007420362456692</v>
      </c>
      <c r="H150">
        <f t="shared" ca="1" si="17"/>
        <v>15.899257640026203</v>
      </c>
      <c r="I150">
        <f>User_Model_Calcs!A150-Sat_Data!$B$5</f>
        <v>51.138873542318976</v>
      </c>
      <c r="J150">
        <f>(Earth_Data!$B$1/SQRT(1-Earth_Data!$B$2^2*SIN(RADIANS(User_Model_Calcs!B150))^2))*COS(RADIANS(User_Model_Calcs!B150))</f>
        <v>5354.900191193904</v>
      </c>
      <c r="K150">
        <f>((Earth_Data!$B$1*(1-Earth_Data!$B$2^2))/SQRT(1-Earth_Data!$B$2^2*SIN(RADIANS(User_Model_Calcs!B150))^2))*SIN(RADIANS(User_Model_Calcs!B150))</f>
        <v>-3453.308761468264</v>
      </c>
      <c r="L150">
        <f t="shared" si="18"/>
        <v>-32.817468087484563</v>
      </c>
      <c r="M150">
        <f t="shared" si="19"/>
        <v>6371.8362706273292</v>
      </c>
      <c r="N150">
        <f>SQRT(User_Model_Calcs!M150^2+Sat_Data!$B$3^2-2*User_Model_Calcs!M150*Sat_Data!$B$3*COS(RADIANS(L150))*COS(RADIANS(I150)))</f>
        <v>39180.154698617385</v>
      </c>
      <c r="O150">
        <f>DEGREES(ACOS(((Earth_Data!$B$1+Sat_Data!$B$2)/User_Model_Calcs!N150)*SQRT(1-COS(RADIANS(User_Model_Calcs!I150))^2*COS(RADIANS(User_Model_Calcs!B150))^2)))</f>
        <v>23.78154379279799</v>
      </c>
      <c r="P150">
        <f t="shared" si="20"/>
        <v>66.309289166052096</v>
      </c>
    </row>
    <row r="151" spans="1:16" x14ac:dyDescent="0.25">
      <c r="A151">
        <v>152.29</v>
      </c>
      <c r="B151">
        <v>-32.991999999999997</v>
      </c>
      <c r="C151">
        <v>25000</v>
      </c>
      <c r="D151">
        <f t="shared" ca="1" si="15"/>
        <v>3</v>
      </c>
      <c r="E151" s="1">
        <v>0.65</v>
      </c>
      <c r="F151">
        <v>19.899999999999999</v>
      </c>
      <c r="G151">
        <f t="shared" ca="1" si="16"/>
        <v>54.048620189015942</v>
      </c>
      <c r="H151">
        <f t="shared" ca="1" si="17"/>
        <v>15.980590405994889</v>
      </c>
      <c r="I151">
        <f>User_Model_Calcs!A151-Sat_Data!$B$5</f>
        <v>42.289999999999992</v>
      </c>
      <c r="J151">
        <f>(Earth_Data!$B$1/SQRT(1-Earth_Data!$B$2^2*SIN(RADIANS(User_Model_Calcs!B151))^2))*COS(RADIANS(User_Model_Calcs!B151))</f>
        <v>5354.9605818658501</v>
      </c>
      <c r="K151">
        <f>((Earth_Data!$B$1*(1-Earth_Data!$B$2^2))/SQRT(1-Earth_Data!$B$2^2*SIN(RADIANS(User_Model_Calcs!B151))^2))*SIN(RADIANS(User_Model_Calcs!B151))</f>
        <v>-3453.2157413334039</v>
      </c>
      <c r="L151">
        <f t="shared" si="18"/>
        <v>-32.8164708361534</v>
      </c>
      <c r="M151">
        <f t="shared" si="19"/>
        <v>6371.836610391847</v>
      </c>
      <c r="N151">
        <f>SQRT(User_Model_Calcs!M151^2+Sat_Data!$B$3^2-2*User_Model_Calcs!M151*Sat_Data!$B$3*COS(RADIANS(L151))*COS(RADIANS(I151)))</f>
        <v>38527.436176996984</v>
      </c>
      <c r="O151">
        <f>DEGREES(ACOS(((Earth_Data!$B$1+Sat_Data!$B$2)/User_Model_Calcs!N151)*SQRT(1-COS(RADIANS(User_Model_Calcs!I151))^2*COS(RADIANS(User_Model_Calcs!B151))^2)))</f>
        <v>30.877894250701758</v>
      </c>
      <c r="P151">
        <f t="shared" si="20"/>
        <v>59.093925970379601</v>
      </c>
    </row>
    <row r="152" spans="1:16" x14ac:dyDescent="0.25">
      <c r="A152">
        <v>149.69606744219894</v>
      </c>
      <c r="B152">
        <v>-32.14632651224067</v>
      </c>
      <c r="C152">
        <v>37500</v>
      </c>
      <c r="D152">
        <f t="shared" ca="1" si="15"/>
        <v>1.2</v>
      </c>
      <c r="E152" s="1">
        <v>0.65</v>
      </c>
      <c r="F152">
        <v>19.899999999999999</v>
      </c>
      <c r="G152">
        <f t="shared" ca="1" si="16"/>
        <v>46.089820015575185</v>
      </c>
      <c r="H152">
        <f t="shared" ca="1" si="17"/>
        <v>18.558072326619033</v>
      </c>
      <c r="I152">
        <f>User_Model_Calcs!A152-Sat_Data!$B$5</f>
        <v>39.696067442198938</v>
      </c>
      <c r="J152">
        <f>(Earth_Data!$B$1/SQRT(1-Earth_Data!$B$2^2*SIN(RADIANS(User_Model_Calcs!B152))^2))*COS(RADIANS(User_Model_Calcs!B152))</f>
        <v>5405.4449018906016</v>
      </c>
      <c r="K152">
        <f>((Earth_Data!$B$1*(1-Earth_Data!$B$2^2))/SQRT(1-Earth_Data!$B$2^2*SIN(RADIANS(User_Model_Calcs!B152))^2))*SIN(RADIANS(User_Model_Calcs!B152))</f>
        <v>-3374.1819562478017</v>
      </c>
      <c r="L152">
        <f t="shared" si="18"/>
        <v>-31.973197730020985</v>
      </c>
      <c r="M152">
        <f t="shared" si="19"/>
        <v>6372.1219747618879</v>
      </c>
      <c r="N152">
        <f>SQRT(User_Model_Calcs!M152^2+Sat_Data!$B$3^2-2*User_Model_Calcs!M152*Sat_Data!$B$3*COS(RADIANS(L152))*COS(RADIANS(I152)))</f>
        <v>38310.335648789303</v>
      </c>
      <c r="O152">
        <f>DEGREES(ACOS(((Earth_Data!$B$1+Sat_Data!$B$2)/User_Model_Calcs!N152)*SQRT(1-COS(RADIANS(User_Model_Calcs!I152))^2*COS(RADIANS(User_Model_Calcs!B152))^2)))</f>
        <v>33.386051160156541</v>
      </c>
      <c r="P152">
        <f t="shared" si="20"/>
        <v>57.340656457142401</v>
      </c>
    </row>
    <row r="153" spans="1:16" x14ac:dyDescent="0.25">
      <c r="A153">
        <v>137.78998922947252</v>
      </c>
      <c r="B153">
        <v>-33.461575063421883</v>
      </c>
      <c r="C153">
        <v>25000</v>
      </c>
      <c r="D153">
        <f t="shared" ca="1" si="15"/>
        <v>1.2</v>
      </c>
      <c r="E153" s="1">
        <v>0.65</v>
      </c>
      <c r="F153">
        <v>19.899999999999999</v>
      </c>
      <c r="G153">
        <f t="shared" ca="1" si="16"/>
        <v>46.089820015575185</v>
      </c>
      <c r="H153">
        <f t="shared" ca="1" si="17"/>
        <v>15.727057360576662</v>
      </c>
      <c r="I153">
        <f>User_Model_Calcs!A153-Sat_Data!$B$5</f>
        <v>27.789989229472525</v>
      </c>
      <c r="J153">
        <f>(Earth_Data!$B$1/SQRT(1-Earth_Data!$B$2^2*SIN(RADIANS(User_Model_Calcs!B153))^2))*COS(RADIANS(User_Model_Calcs!B153))</f>
        <v>5326.4232572367991</v>
      </c>
      <c r="K153">
        <f>((Earth_Data!$B$1*(1-Earth_Data!$B$2^2))/SQRT(1-Earth_Data!$B$2^2*SIN(RADIANS(User_Model_Calcs!B153))^2))*SIN(RADIANS(User_Model_Calcs!B153))</f>
        <v>-3496.7808718341771</v>
      </c>
      <c r="L153">
        <f t="shared" si="18"/>
        <v>-33.284778684389991</v>
      </c>
      <c r="M153">
        <f t="shared" si="19"/>
        <v>6371.6764811828343</v>
      </c>
      <c r="N153">
        <f>SQRT(User_Model_Calcs!M153^2+Sat_Data!$B$3^2-2*User_Model_Calcs!M153*Sat_Data!$B$3*COS(RADIANS(L153))*COS(RADIANS(I153)))</f>
        <v>37696.827468608397</v>
      </c>
      <c r="O153">
        <f>DEGREES(ACOS(((Earth_Data!$B$1+Sat_Data!$B$2)/User_Model_Calcs!N153)*SQRT(1-COS(RADIANS(User_Model_Calcs!I153))^2*COS(RADIANS(User_Model_Calcs!B153))^2)))</f>
        <v>40.998536920504314</v>
      </c>
      <c r="P153">
        <f t="shared" si="20"/>
        <v>43.705920607569333</v>
      </c>
    </row>
    <row r="154" spans="1:16" x14ac:dyDescent="0.25">
      <c r="A154">
        <v>150.202</v>
      </c>
      <c r="B154">
        <v>-32.915999999999997</v>
      </c>
      <c r="C154">
        <v>3750</v>
      </c>
      <c r="D154">
        <f t="shared" ca="1" si="15"/>
        <v>3</v>
      </c>
      <c r="E154" s="1">
        <v>0.65</v>
      </c>
      <c r="F154">
        <v>19.899999999999999</v>
      </c>
      <c r="G154">
        <f t="shared" ca="1" si="16"/>
        <v>54.048620189015942</v>
      </c>
      <c r="H154">
        <f t="shared" ca="1" si="17"/>
        <v>15.399922721579454</v>
      </c>
      <c r="I154">
        <f>User_Model_Calcs!A154-Sat_Data!$B$5</f>
        <v>40.201999999999998</v>
      </c>
      <c r="J154">
        <f>(Earth_Data!$B$1/SQRT(1-Earth_Data!$B$2^2*SIN(RADIANS(User_Model_Calcs!B154))^2))*COS(RADIANS(User_Model_Calcs!B154))</f>
        <v>5359.545492883979</v>
      </c>
      <c r="K154">
        <f>((Earth_Data!$B$1*(1-Earth_Data!$B$2^2))/SQRT(1-Earth_Data!$B$2^2*SIN(RADIANS(User_Model_Calcs!B154))^2))*SIN(RADIANS(User_Model_Calcs!B154))</f>
        <v>-3446.1431728150574</v>
      </c>
      <c r="L154">
        <f t="shared" si="18"/>
        <v>-32.740680357964607</v>
      </c>
      <c r="M154">
        <f t="shared" si="19"/>
        <v>6371.8624167375747</v>
      </c>
      <c r="N154">
        <f>SQRT(User_Model_Calcs!M154^2+Sat_Data!$B$3^2-2*User_Model_Calcs!M154*Sat_Data!$B$3*COS(RADIANS(L154))*COS(RADIANS(I154)))</f>
        <v>38382.539072946405</v>
      </c>
      <c r="O154">
        <f>DEGREES(ACOS(((Earth_Data!$B$1+Sat_Data!$B$2)/User_Model_Calcs!N154)*SQRT(1-COS(RADIANS(User_Model_Calcs!I154))^2*COS(RADIANS(User_Model_Calcs!B154))^2)))</f>
        <v>32.540438600838243</v>
      </c>
      <c r="P154">
        <f t="shared" si="20"/>
        <v>57.259304267503552</v>
      </c>
    </row>
    <row r="155" spans="1:16" x14ac:dyDescent="0.25">
      <c r="A155">
        <v>158.84800000000001</v>
      </c>
      <c r="B155">
        <v>-32.805</v>
      </c>
      <c r="C155">
        <v>3750</v>
      </c>
      <c r="D155">
        <f t="shared" ca="1" si="15"/>
        <v>0.75</v>
      </c>
      <c r="E155" s="1">
        <v>0.65</v>
      </c>
      <c r="F155">
        <v>19.899999999999999</v>
      </c>
      <c r="G155">
        <f t="shared" ca="1" si="16"/>
        <v>42.007420362456692</v>
      </c>
      <c r="H155">
        <f t="shared" ca="1" si="17"/>
        <v>20.953707665004142</v>
      </c>
      <c r="I155">
        <f>User_Model_Calcs!A155-Sat_Data!$B$5</f>
        <v>48.848000000000013</v>
      </c>
      <c r="J155">
        <f>(Earth_Data!$B$1/SQRT(1-Earth_Data!$B$2^2*SIN(RADIANS(User_Model_Calcs!B155))^2))*COS(RADIANS(User_Model_Calcs!B155))</f>
        <v>5366.2249097765289</v>
      </c>
      <c r="K155">
        <f>((Earth_Data!$B$1*(1-Earth_Data!$B$2^2))/SQRT(1-Earth_Data!$B$2^2*SIN(RADIANS(User_Model_Calcs!B155))^2))*SIN(RADIANS(User_Model_Calcs!B155))</f>
        <v>-3435.8027421639231</v>
      </c>
      <c r="L155">
        <f t="shared" si="18"/>
        <v>-32.629988577559686</v>
      </c>
      <c r="M155">
        <f t="shared" si="19"/>
        <v>6371.9000514263598</v>
      </c>
      <c r="N155">
        <f>SQRT(User_Model_Calcs!M155^2+Sat_Data!$B$3^2-2*User_Model_Calcs!M155*Sat_Data!$B$3*COS(RADIANS(L155))*COS(RADIANS(I155)))</f>
        <v>38995.230890441715</v>
      </c>
      <c r="O155">
        <f>DEGREES(ACOS(((Earth_Data!$B$1+Sat_Data!$B$2)/User_Model_Calcs!N155)*SQRT(1-COS(RADIANS(User_Model_Calcs!I155))^2*COS(RADIANS(User_Model_Calcs!B155))^2)))</f>
        <v>25.735377692202782</v>
      </c>
      <c r="P155">
        <f t="shared" si="20"/>
        <v>64.662783764255806</v>
      </c>
    </row>
    <row r="156" spans="1:16" x14ac:dyDescent="0.25">
      <c r="A156">
        <v>138.68888291839556</v>
      </c>
      <c r="B156">
        <v>-34.109589756692372</v>
      </c>
      <c r="C156">
        <v>46875</v>
      </c>
      <c r="D156">
        <f t="shared" ca="1" si="15"/>
        <v>1.2</v>
      </c>
      <c r="E156" s="1">
        <v>0.65</v>
      </c>
      <c r="F156">
        <v>19.899999999999999</v>
      </c>
      <c r="G156">
        <f t="shared" ca="1" si="16"/>
        <v>46.089820015575185</v>
      </c>
      <c r="H156">
        <f t="shared" ca="1" si="17"/>
        <v>21.601535492951442</v>
      </c>
      <c r="I156">
        <f>User_Model_Calcs!A156-Sat_Data!$B$5</f>
        <v>28.688882918395564</v>
      </c>
      <c r="J156">
        <f>(Earth_Data!$B$1/SQRT(1-Earth_Data!$B$2^2*SIN(RADIANS(User_Model_Calcs!B156))^2))*COS(RADIANS(User_Model_Calcs!B156))</f>
        <v>5286.4537123044101</v>
      </c>
      <c r="K156">
        <f>((Earth_Data!$B$1*(1-Earth_Data!$B$2^2))/SQRT(1-Earth_Data!$B$2^2*SIN(RADIANS(User_Model_Calcs!B156))^2))*SIN(RADIANS(User_Model_Calcs!B156))</f>
        <v>-3556.5191649751096</v>
      </c>
      <c r="L156">
        <f t="shared" si="18"/>
        <v>-33.931122381988594</v>
      </c>
      <c r="M156">
        <f t="shared" si="19"/>
        <v>6371.4536350170774</v>
      </c>
      <c r="N156">
        <f>SQRT(User_Model_Calcs!M156^2+Sat_Data!$B$3^2-2*User_Model_Calcs!M156*Sat_Data!$B$3*COS(RADIANS(L156))*COS(RADIANS(I156)))</f>
        <v>37780.14005536613</v>
      </c>
      <c r="O156">
        <f>DEGREES(ACOS(((Earth_Data!$B$1+Sat_Data!$B$2)/User_Model_Calcs!N156)*SQRT(1-COS(RADIANS(User_Model_Calcs!I156))^2*COS(RADIANS(User_Model_Calcs!B156))^2)))</f>
        <v>39.904761822132187</v>
      </c>
      <c r="P156">
        <f t="shared" si="20"/>
        <v>44.29957748276756</v>
      </c>
    </row>
    <row r="157" spans="1:16" x14ac:dyDescent="0.25">
      <c r="A157">
        <v>150.25423166629795</v>
      </c>
      <c r="B157">
        <v>-33.022895435807449</v>
      </c>
      <c r="C157">
        <v>9375</v>
      </c>
      <c r="D157">
        <f t="shared" ca="1" si="15"/>
        <v>3</v>
      </c>
      <c r="E157" s="1">
        <v>0.65</v>
      </c>
      <c r="F157">
        <v>19.899999999999999</v>
      </c>
      <c r="G157">
        <f t="shared" ca="1" si="16"/>
        <v>54.048620189015942</v>
      </c>
      <c r="H157">
        <f t="shared" ca="1" si="17"/>
        <v>16.191516573473439</v>
      </c>
      <c r="I157">
        <f>User_Model_Calcs!A157-Sat_Data!$B$5</f>
        <v>40.254231666297954</v>
      </c>
      <c r="J157">
        <f>(Earth_Data!$B$1/SQRT(1-Earth_Data!$B$2^2*SIN(RADIANS(User_Model_Calcs!B157))^2))*COS(RADIANS(User_Model_Calcs!B157))</f>
        <v>5353.0940315843873</v>
      </c>
      <c r="K157">
        <f>((Earth_Data!$B$1*(1-Earth_Data!$B$2^2))/SQRT(1-Earth_Data!$B$2^2*SIN(RADIANS(User_Model_Calcs!B157))^2))*SIN(RADIANS(User_Model_Calcs!B157))</f>
        <v>-3456.0891589348553</v>
      </c>
      <c r="L157">
        <f t="shared" si="18"/>
        <v>-32.847281449020862</v>
      </c>
      <c r="M157">
        <f t="shared" si="19"/>
        <v>6371.826110738697</v>
      </c>
      <c r="N157">
        <f>SQRT(User_Model_Calcs!M157^2+Sat_Data!$B$3^2-2*User_Model_Calcs!M157*Sat_Data!$B$3*COS(RADIANS(L157))*COS(RADIANS(I157)))</f>
        <v>38391.407095982584</v>
      </c>
      <c r="O157">
        <f>DEGREES(ACOS(((Earth_Data!$B$1+Sat_Data!$B$2)/User_Model_Calcs!N157)*SQRT(1-COS(RADIANS(User_Model_Calcs!I157))^2*COS(RADIANS(User_Model_Calcs!B157))^2)))</f>
        <v>32.437200410831828</v>
      </c>
      <c r="P157">
        <f t="shared" si="20"/>
        <v>57.232518944496483</v>
      </c>
    </row>
    <row r="158" spans="1:16" x14ac:dyDescent="0.25">
      <c r="A158">
        <v>142.61500000000001</v>
      </c>
      <c r="B158">
        <v>-32.709000000000003</v>
      </c>
      <c r="C158">
        <v>9375</v>
      </c>
      <c r="D158">
        <f t="shared" ca="1" si="15"/>
        <v>3</v>
      </c>
      <c r="E158" s="1">
        <v>0.65</v>
      </c>
      <c r="F158">
        <v>19.899999999999999</v>
      </c>
      <c r="G158">
        <f t="shared" ca="1" si="16"/>
        <v>54.048620189015942</v>
      </c>
      <c r="H158">
        <f t="shared" ca="1" si="17"/>
        <v>21.959936929434537</v>
      </c>
      <c r="I158">
        <f>User_Model_Calcs!A158-Sat_Data!$B$5</f>
        <v>32.615000000000009</v>
      </c>
      <c r="J158">
        <f>(Earth_Data!$B$1/SQRT(1-Earth_Data!$B$2^2*SIN(RADIANS(User_Model_Calcs!B158))^2))*COS(RADIANS(User_Model_Calcs!B158))</f>
        <v>5371.9854432926741</v>
      </c>
      <c r="K158">
        <f>((Earth_Data!$B$1*(1-Earth_Data!$B$2^2))/SQRT(1-Earth_Data!$B$2^2*SIN(RADIANS(User_Model_Calcs!B158))^2))*SIN(RADIANS(User_Model_Calcs!B158))</f>
        <v>-3426.8493941762572</v>
      </c>
      <c r="L158">
        <f t="shared" si="18"/>
        <v>-32.534257255992863</v>
      </c>
      <c r="M158">
        <f t="shared" si="19"/>
        <v>6371.9325461993531</v>
      </c>
      <c r="N158">
        <f>SQRT(User_Model_Calcs!M158^2+Sat_Data!$B$3^2-2*User_Model_Calcs!M158*Sat_Data!$B$3*COS(RADIANS(L158))*COS(RADIANS(I158)))</f>
        <v>37905.679383767994</v>
      </c>
      <c r="O158">
        <f>DEGREES(ACOS(((Earth_Data!$B$1+Sat_Data!$B$2)/User_Model_Calcs!N158)*SQRT(1-COS(RADIANS(User_Model_Calcs!I158))^2*COS(RADIANS(User_Model_Calcs!B158))^2)))</f>
        <v>38.305032610242741</v>
      </c>
      <c r="P158">
        <f t="shared" si="20"/>
        <v>49.819919357067512</v>
      </c>
    </row>
    <row r="159" spans="1:16" x14ac:dyDescent="0.25">
      <c r="A159">
        <v>147.97900000000001</v>
      </c>
      <c r="B159">
        <v>-32.667000000000002</v>
      </c>
      <c r="C159">
        <v>25000</v>
      </c>
      <c r="D159">
        <f t="shared" ca="1" si="15"/>
        <v>0.75</v>
      </c>
      <c r="E159" s="1">
        <v>0.65</v>
      </c>
      <c r="F159">
        <v>19.899999999999999</v>
      </c>
      <c r="G159">
        <f t="shared" ca="1" si="16"/>
        <v>42.007420362456692</v>
      </c>
      <c r="H159">
        <f t="shared" ca="1" si="17"/>
        <v>18.379394693427663</v>
      </c>
      <c r="I159">
        <f>User_Model_Calcs!A159-Sat_Data!$B$5</f>
        <v>37.979000000000013</v>
      </c>
      <c r="J159">
        <f>(Earth_Data!$B$1/SQRT(1-Earth_Data!$B$2^2*SIN(RADIANS(User_Model_Calcs!B159))^2))*COS(RADIANS(User_Model_Calcs!B159))</f>
        <v>5374.500930123666</v>
      </c>
      <c r="K159">
        <f>((Earth_Data!$B$1*(1-Earth_Data!$B$2^2))/SQRT(1-Earth_Data!$B$2^2*SIN(RADIANS(User_Model_Calcs!B159))^2))*SIN(RADIANS(User_Model_Calcs!B159))</f>
        <v>-3422.9293150445337</v>
      </c>
      <c r="L159">
        <f t="shared" si="18"/>
        <v>-32.49237541743129</v>
      </c>
      <c r="M159">
        <f t="shared" si="19"/>
        <v>6371.9467467714603</v>
      </c>
      <c r="N159">
        <f>SQRT(User_Model_Calcs!M159^2+Sat_Data!$B$3^2-2*User_Model_Calcs!M159*Sat_Data!$B$3*COS(RADIANS(L159))*COS(RADIANS(I159)))</f>
        <v>38225.253703237024</v>
      </c>
      <c r="O159">
        <f>DEGREES(ACOS(((Earth_Data!$B$1+Sat_Data!$B$2)/User_Model_Calcs!N159)*SQRT(1-COS(RADIANS(User_Model_Calcs!I159))^2*COS(RADIANS(User_Model_Calcs!B159))^2)))</f>
        <v>34.389394060311787</v>
      </c>
      <c r="P159">
        <f t="shared" si="20"/>
        <v>55.340879508987477</v>
      </c>
    </row>
    <row r="160" spans="1:16" x14ac:dyDescent="0.25">
      <c r="A160">
        <v>151.71</v>
      </c>
      <c r="B160">
        <v>-32.633000000000003</v>
      </c>
      <c r="C160">
        <v>3750</v>
      </c>
      <c r="D160">
        <f t="shared" ca="1" si="15"/>
        <v>3</v>
      </c>
      <c r="E160" s="1">
        <v>0.65</v>
      </c>
      <c r="F160">
        <v>19.899999999999999</v>
      </c>
      <c r="G160">
        <f t="shared" ca="1" si="16"/>
        <v>54.048620189015942</v>
      </c>
      <c r="H160">
        <f t="shared" ca="1" si="17"/>
        <v>21.813323551868034</v>
      </c>
      <c r="I160">
        <f>User_Model_Calcs!A160-Sat_Data!$B$5</f>
        <v>41.710000000000008</v>
      </c>
      <c r="J160">
        <f>(Earth_Data!$B$1/SQRT(1-Earth_Data!$B$2^2*SIN(RADIANS(User_Model_Calcs!B160))^2))*COS(RADIANS(User_Model_Calcs!B160))</f>
        <v>5376.5351591602539</v>
      </c>
      <c r="K160">
        <f>((Earth_Data!$B$1*(1-Earth_Data!$B$2^2))/SQRT(1-Earth_Data!$B$2^2*SIN(RADIANS(User_Model_Calcs!B160))^2))*SIN(RADIANS(User_Model_Calcs!B160))</f>
        <v>-3419.7545870220565</v>
      </c>
      <c r="L160">
        <f t="shared" si="18"/>
        <v>-32.458471345686007</v>
      </c>
      <c r="M160">
        <f t="shared" si="19"/>
        <v>6371.9582353578535</v>
      </c>
      <c r="N160">
        <f>SQRT(User_Model_Calcs!M160^2+Sat_Data!$B$3^2-2*User_Model_Calcs!M160*Sat_Data!$B$3*COS(RADIANS(L160))*COS(RADIANS(I160)))</f>
        <v>38470.091708736501</v>
      </c>
      <c r="O160">
        <f>DEGREES(ACOS(((Earth_Data!$B$1+Sat_Data!$B$2)/User_Model_Calcs!N160)*SQRT(1-COS(RADIANS(User_Model_Calcs!I160))^2*COS(RADIANS(User_Model_Calcs!B160))^2)))</f>
        <v>31.532832086378523</v>
      </c>
      <c r="P160">
        <f t="shared" si="20"/>
        <v>58.824596745327455</v>
      </c>
    </row>
    <row r="161" spans="1:16" x14ac:dyDescent="0.25">
      <c r="A161">
        <v>156.71</v>
      </c>
      <c r="B161">
        <v>-32.633000000000003</v>
      </c>
      <c r="C161">
        <v>3750</v>
      </c>
      <c r="D161">
        <f t="shared" ca="1" si="15"/>
        <v>3</v>
      </c>
      <c r="E161" s="1">
        <v>0.65</v>
      </c>
      <c r="F161">
        <v>19.899999999999999</v>
      </c>
      <c r="G161">
        <f t="shared" ca="1" si="16"/>
        <v>54.048620189015942</v>
      </c>
      <c r="H161">
        <f t="shared" ca="1" si="17"/>
        <v>15.619155194851174</v>
      </c>
      <c r="I161">
        <f>User_Model_Calcs!A161-Sat_Data!$B$5</f>
        <v>46.710000000000008</v>
      </c>
      <c r="J161">
        <f>(Earth_Data!$B$1/SQRT(1-Earth_Data!$B$2^2*SIN(RADIANS(User_Model_Calcs!B161))^2))*COS(RADIANS(User_Model_Calcs!B161))</f>
        <v>5376.5351591602539</v>
      </c>
      <c r="K161">
        <f>((Earth_Data!$B$1*(1-Earth_Data!$B$2^2))/SQRT(1-Earth_Data!$B$2^2*SIN(RADIANS(User_Model_Calcs!B161))^2))*SIN(RADIANS(User_Model_Calcs!B161))</f>
        <v>-3419.7545870220565</v>
      </c>
      <c r="L161">
        <f t="shared" si="18"/>
        <v>-32.458471345686007</v>
      </c>
      <c r="M161">
        <f t="shared" si="19"/>
        <v>6371.9582353578535</v>
      </c>
      <c r="N161">
        <f>SQRT(User_Model_Calcs!M161^2+Sat_Data!$B$3^2-2*User_Model_Calcs!M161*Sat_Data!$B$3*COS(RADIANS(L161))*COS(RADIANS(I161)))</f>
        <v>38826.901089269035</v>
      </c>
      <c r="O161">
        <f>DEGREES(ACOS(((Earth_Data!$B$1+Sat_Data!$B$2)/User_Model_Calcs!N161)*SQRT(1-COS(RADIANS(User_Model_Calcs!I161))^2*COS(RADIANS(User_Model_Calcs!B161))^2)))</f>
        <v>27.550969707562587</v>
      </c>
      <c r="P161">
        <f t="shared" si="20"/>
        <v>63.069822242221939</v>
      </c>
    </row>
    <row r="162" spans="1:16" x14ac:dyDescent="0.25">
      <c r="A162">
        <v>139.33553285910051</v>
      </c>
      <c r="B162">
        <v>-32.319532375595173</v>
      </c>
      <c r="C162">
        <v>9375</v>
      </c>
      <c r="D162">
        <f t="shared" ca="1" si="15"/>
        <v>3</v>
      </c>
      <c r="E162" s="1">
        <v>0.65</v>
      </c>
      <c r="F162">
        <v>19.899999999999999</v>
      </c>
      <c r="G162">
        <f t="shared" ca="1" si="16"/>
        <v>54.048620189015942</v>
      </c>
      <c r="H162">
        <f t="shared" ca="1" si="17"/>
        <v>15.467972555623248</v>
      </c>
      <c r="I162">
        <f>User_Model_Calcs!A162-Sat_Data!$B$5</f>
        <v>29.33553285910051</v>
      </c>
      <c r="J162">
        <f>(Earth_Data!$B$1/SQRT(1-Earth_Data!$B$2^2*SIN(RADIANS(User_Model_Calcs!B162))^2))*COS(RADIANS(User_Model_Calcs!B162))</f>
        <v>5395.2006327895397</v>
      </c>
      <c r="K162">
        <f>((Earth_Data!$B$1*(1-Earth_Data!$B$2^2))/SQRT(1-Earth_Data!$B$2^2*SIN(RADIANS(User_Model_Calcs!B162))^2))*SIN(RADIANS(User_Model_Calcs!B162))</f>
        <v>-3390.4288638379071</v>
      </c>
      <c r="L162">
        <f t="shared" si="18"/>
        <v>-32.14589965937698</v>
      </c>
      <c r="M162">
        <f t="shared" si="19"/>
        <v>6372.0638531638906</v>
      </c>
      <c r="N162">
        <f>SQRT(User_Model_Calcs!M162^2+Sat_Data!$B$3^2-2*User_Model_Calcs!M162*Sat_Data!$B$3*COS(RADIANS(L162))*COS(RADIANS(I162)))</f>
        <v>37706.663259860434</v>
      </c>
      <c r="O162">
        <f>DEGREES(ACOS(((Earth_Data!$B$1+Sat_Data!$B$2)/User_Model_Calcs!N162)*SQRT(1-COS(RADIANS(User_Model_Calcs!I162))^2*COS(RADIANS(User_Model_Calcs!B162))^2)))</f>
        <v>40.874489377113022</v>
      </c>
      <c r="P162">
        <f t="shared" si="20"/>
        <v>46.428616309052451</v>
      </c>
    </row>
    <row r="163" spans="1:16" x14ac:dyDescent="0.25">
      <c r="A163">
        <v>149.80001233611966</v>
      </c>
      <c r="B163">
        <v>-32.858414801100253</v>
      </c>
      <c r="C163">
        <v>37500</v>
      </c>
      <c r="D163">
        <f t="shared" ca="1" si="15"/>
        <v>0.75</v>
      </c>
      <c r="E163" s="1">
        <v>0.65</v>
      </c>
      <c r="F163">
        <v>19.899999999999999</v>
      </c>
      <c r="G163">
        <f t="shared" ca="1" si="16"/>
        <v>42.007420362456692</v>
      </c>
      <c r="H163">
        <f t="shared" ca="1" si="17"/>
        <v>15.847226033944228</v>
      </c>
      <c r="I163">
        <f>User_Model_Calcs!A163-Sat_Data!$B$5</f>
        <v>39.800012336119664</v>
      </c>
      <c r="J163">
        <f>(Earth_Data!$B$1/SQRT(1-Earth_Data!$B$2^2*SIN(RADIANS(User_Model_Calcs!B163))^2))*COS(RADIANS(User_Model_Calcs!B163))</f>
        <v>5363.0131934050278</v>
      </c>
      <c r="K163">
        <f>((Earth_Data!$B$1*(1-Earth_Data!$B$2^2))/SQRT(1-Earth_Data!$B$2^2*SIN(RADIANS(User_Model_Calcs!B163))^2))*SIN(RADIANS(User_Model_Calcs!B163))</f>
        <v>-3440.7802988163526</v>
      </c>
      <c r="L163">
        <f t="shared" si="18"/>
        <v>-32.68325473206216</v>
      </c>
      <c r="M163">
        <f t="shared" si="19"/>
        <v>6371.8819494211548</v>
      </c>
      <c r="N163">
        <f>SQRT(User_Model_Calcs!M163^2+Sat_Data!$B$3^2-2*User_Model_Calcs!M163*Sat_Data!$B$3*COS(RADIANS(L163))*COS(RADIANS(I163)))</f>
        <v>38353.05195662388</v>
      </c>
      <c r="O163">
        <f>DEGREES(ACOS(((Earth_Data!$B$1+Sat_Data!$B$2)/User_Model_Calcs!N163)*SQRT(1-COS(RADIANS(User_Model_Calcs!I163))^2*COS(RADIANS(User_Model_Calcs!B163))^2)))</f>
        <v>32.88352592846055</v>
      </c>
      <c r="P163">
        <f t="shared" si="20"/>
        <v>56.927569656577582</v>
      </c>
    </row>
    <row r="164" spans="1:16" x14ac:dyDescent="0.25">
      <c r="A164">
        <v>150.44490151788301</v>
      </c>
      <c r="B164">
        <v>-32.354914145123544</v>
      </c>
      <c r="C164">
        <v>37500</v>
      </c>
      <c r="D164">
        <f t="shared" ca="1" si="15"/>
        <v>0.75</v>
      </c>
      <c r="E164" s="1">
        <v>0.65</v>
      </c>
      <c r="F164">
        <v>19.899999999999999</v>
      </c>
      <c r="G164">
        <f t="shared" ca="1" si="16"/>
        <v>42.007420362456692</v>
      </c>
      <c r="H164">
        <f t="shared" ca="1" si="17"/>
        <v>19.085433643350193</v>
      </c>
      <c r="I164">
        <f>User_Model_Calcs!A164-Sat_Data!$B$5</f>
        <v>40.444901517883011</v>
      </c>
      <c r="J164">
        <f>(Earth_Data!$B$1/SQRT(1-Earth_Data!$B$2^2*SIN(RADIANS(User_Model_Calcs!B164))^2))*COS(RADIANS(User_Model_Calcs!B164))</f>
        <v>5393.1019031491842</v>
      </c>
      <c r="K164">
        <f>((Earth_Data!$B$1*(1-Earth_Data!$B$2^2))/SQRT(1-Earth_Data!$B$2^2*SIN(RADIANS(User_Model_Calcs!B164))^2))*SIN(RADIANS(User_Model_Calcs!B164))</f>
        <v>-3393.743955530857</v>
      </c>
      <c r="L164">
        <f t="shared" si="18"/>
        <v>-32.181179264087632</v>
      </c>
      <c r="M164">
        <f t="shared" si="19"/>
        <v>6372.0519594125699</v>
      </c>
      <c r="N164">
        <f>SQRT(User_Model_Calcs!M164^2+Sat_Data!$B$3^2-2*User_Model_Calcs!M164*Sat_Data!$B$3*COS(RADIANS(L164))*COS(RADIANS(I164)))</f>
        <v>38370.666882812344</v>
      </c>
      <c r="O164">
        <f>DEGREES(ACOS(((Earth_Data!$B$1+Sat_Data!$B$2)/User_Model_Calcs!N164)*SQRT(1-COS(RADIANS(User_Model_Calcs!I164))^2*COS(RADIANS(User_Model_Calcs!B164))^2)))</f>
        <v>32.680600242071201</v>
      </c>
      <c r="P164">
        <f t="shared" si="20"/>
        <v>57.878740620183919</v>
      </c>
    </row>
    <row r="165" spans="1:16" x14ac:dyDescent="0.25">
      <c r="A165">
        <v>150.47263051335074</v>
      </c>
      <c r="B165">
        <v>-32.61287143061115</v>
      </c>
      <c r="C165">
        <v>9375</v>
      </c>
      <c r="D165">
        <f t="shared" ca="1" si="15"/>
        <v>0.75</v>
      </c>
      <c r="E165" s="1">
        <v>0.65</v>
      </c>
      <c r="F165">
        <v>19.899999999999999</v>
      </c>
      <c r="G165">
        <f t="shared" ca="1" si="16"/>
        <v>42.007420362456692</v>
      </c>
      <c r="H165">
        <f t="shared" ca="1" si="17"/>
        <v>16.306524380610337</v>
      </c>
      <c r="I165">
        <f>User_Model_Calcs!A165-Sat_Data!$B$5</f>
        <v>40.472630513350737</v>
      </c>
      <c r="J165">
        <f>(Earth_Data!$B$1/SQRT(1-Earth_Data!$B$2^2*SIN(RADIANS(User_Model_Calcs!B165))^2))*COS(RADIANS(User_Model_Calcs!B165))</f>
        <v>5377.7385636998533</v>
      </c>
      <c r="K165">
        <f>((Earth_Data!$B$1*(1-Earth_Data!$B$2^2))/SQRT(1-Earth_Data!$B$2^2*SIN(RADIANS(User_Model_Calcs!B165))^2))*SIN(RADIANS(User_Model_Calcs!B165))</f>
        <v>-3417.8745343109495</v>
      </c>
      <c r="L165">
        <f t="shared" si="18"/>
        <v>-32.438399682797765</v>
      </c>
      <c r="M165">
        <f t="shared" si="19"/>
        <v>6371.9650337863477</v>
      </c>
      <c r="N165">
        <f>SQRT(User_Model_Calcs!M165^2+Sat_Data!$B$3^2-2*User_Model_Calcs!M165*Sat_Data!$B$3*COS(RADIANS(L165))*COS(RADIANS(I165)))</f>
        <v>38385.353323591269</v>
      </c>
      <c r="O165">
        <f>DEGREES(ACOS(((Earth_Data!$B$1+Sat_Data!$B$2)/User_Model_Calcs!N165)*SQRT(1-COS(RADIANS(User_Model_Calcs!I165))^2*COS(RADIANS(User_Model_Calcs!B165))^2)))</f>
        <v>32.509049493179752</v>
      </c>
      <c r="P165">
        <f t="shared" si="20"/>
        <v>57.721369761137119</v>
      </c>
    </row>
    <row r="166" spans="1:16" x14ac:dyDescent="0.25">
      <c r="A166">
        <v>150.11459977162755</v>
      </c>
      <c r="B166">
        <v>-32.717461608243461</v>
      </c>
      <c r="C166">
        <v>9375</v>
      </c>
      <c r="D166">
        <f t="shared" ca="1" si="15"/>
        <v>1.2</v>
      </c>
      <c r="E166" s="1">
        <v>0.65</v>
      </c>
      <c r="F166">
        <v>19.899999999999999</v>
      </c>
      <c r="G166">
        <f t="shared" ca="1" si="16"/>
        <v>46.089820015575185</v>
      </c>
      <c r="H166">
        <f t="shared" ca="1" si="17"/>
        <v>19.882230097856869</v>
      </c>
      <c r="I166">
        <f>User_Model_Calcs!A166-Sat_Data!$B$5</f>
        <v>40.114599771627553</v>
      </c>
      <c r="J166">
        <f>(Earth_Data!$B$1/SQRT(1-Earth_Data!$B$2^2*SIN(RADIANS(User_Model_Calcs!B166))^2))*COS(RADIANS(User_Model_Calcs!B166))</f>
        <v>5371.4783062658498</v>
      </c>
      <c r="K166">
        <f>((Earth_Data!$B$1*(1-Earth_Data!$B$2^2))/SQRT(1-Earth_Data!$B$2^2*SIN(RADIANS(User_Model_Calcs!B166))^2))*SIN(RADIANS(User_Model_Calcs!B166))</f>
        <v>-3427.6389401734327</v>
      </c>
      <c r="L166">
        <f t="shared" si="18"/>
        <v>-32.54269510387919</v>
      </c>
      <c r="M166">
        <f t="shared" si="19"/>
        <v>6371.9296840814159</v>
      </c>
      <c r="N166">
        <f>SQRT(User_Model_Calcs!M166^2+Sat_Data!$B$3^2-2*User_Model_Calcs!M166*Sat_Data!$B$3*COS(RADIANS(L166))*COS(RADIANS(I166)))</f>
        <v>38366.73028045777</v>
      </c>
      <c r="O166">
        <f>DEGREES(ACOS(((Earth_Data!$B$1+Sat_Data!$B$2)/User_Model_Calcs!N166)*SQRT(1-COS(RADIANS(User_Model_Calcs!I166))^2*COS(RADIANS(User_Model_Calcs!B166))^2)))</f>
        <v>32.72487137084935</v>
      </c>
      <c r="P166">
        <f t="shared" si="20"/>
        <v>57.318664089214401</v>
      </c>
    </row>
    <row r="167" spans="1:16" x14ac:dyDescent="0.25">
      <c r="A167">
        <v>150.42759922171689</v>
      </c>
      <c r="B167">
        <v>-32.588254384075135</v>
      </c>
      <c r="C167">
        <v>37500</v>
      </c>
      <c r="D167">
        <f t="shared" ca="1" si="15"/>
        <v>1.2</v>
      </c>
      <c r="E167" s="1">
        <v>0.65</v>
      </c>
      <c r="F167">
        <v>19.899999999999999</v>
      </c>
      <c r="G167">
        <f t="shared" ca="1" si="16"/>
        <v>46.089820015575185</v>
      </c>
      <c r="H167">
        <f t="shared" ca="1" si="17"/>
        <v>15.101164257905129</v>
      </c>
      <c r="I167">
        <f>User_Model_Calcs!A167-Sat_Data!$B$5</f>
        <v>40.427599221716889</v>
      </c>
      <c r="J167">
        <f>(Earth_Data!$B$1/SQRT(1-Earth_Data!$B$2^2*SIN(RADIANS(User_Model_Calcs!B167))^2))*COS(RADIANS(User_Model_Calcs!B167))</f>
        <v>5379.2094126778165</v>
      </c>
      <c r="K167">
        <f>((Earth_Data!$B$1*(1-Earth_Data!$B$2^2))/SQRT(1-Earth_Data!$B$2^2*SIN(RADIANS(User_Model_Calcs!B167))^2))*SIN(RADIANS(User_Model_Calcs!B167))</f>
        <v>-3415.5746816455421</v>
      </c>
      <c r="L167">
        <f t="shared" si="18"/>
        <v>-32.41385234894873</v>
      </c>
      <c r="M167">
        <f t="shared" si="19"/>
        <v>6371.9733451529492</v>
      </c>
      <c r="N167">
        <f>SQRT(User_Model_Calcs!M167^2+Sat_Data!$B$3^2-2*User_Model_Calcs!M167*Sat_Data!$B$3*COS(RADIANS(L167))*COS(RADIANS(I167)))</f>
        <v>38381.112491049906</v>
      </c>
      <c r="O167">
        <f>DEGREES(ACOS(((Earth_Data!$B$1+Sat_Data!$B$2)/User_Model_Calcs!N167)*SQRT(1-COS(RADIANS(User_Model_Calcs!I167))^2*COS(RADIANS(User_Model_Calcs!B167))^2)))</f>
        <v>32.558340276545145</v>
      </c>
      <c r="P167">
        <f t="shared" si="20"/>
        <v>57.697562142559804</v>
      </c>
    </row>
    <row r="168" spans="1:16" x14ac:dyDescent="0.25">
      <c r="A168">
        <v>150.16</v>
      </c>
      <c r="B168">
        <v>-32.35</v>
      </c>
      <c r="C168">
        <v>25000</v>
      </c>
      <c r="D168">
        <f t="shared" ca="1" si="15"/>
        <v>0.75</v>
      </c>
      <c r="E168" s="1">
        <v>0.65</v>
      </c>
      <c r="F168">
        <v>19.899999999999999</v>
      </c>
      <c r="G168">
        <f t="shared" ca="1" si="16"/>
        <v>42.007420362456692</v>
      </c>
      <c r="H168">
        <f t="shared" ca="1" si="17"/>
        <v>20.080099496709749</v>
      </c>
      <c r="I168">
        <f>User_Model_Calcs!A168-Sat_Data!$B$5</f>
        <v>40.159999999999997</v>
      </c>
      <c r="J168">
        <f>(Earth_Data!$B$1/SQRT(1-Earth_Data!$B$2^2*SIN(RADIANS(User_Model_Calcs!B168))^2))*COS(RADIANS(User_Model_Calcs!B168))</f>
        <v>5393.3935171164439</v>
      </c>
      <c r="K168">
        <f>((Earth_Data!$B$1*(1-Earth_Data!$B$2^2))/SQRT(1-Earth_Data!$B$2^2*SIN(RADIANS(User_Model_Calcs!B168))^2))*SIN(RADIANS(User_Model_Calcs!B168))</f>
        <v>-3393.2836015458424</v>
      </c>
      <c r="L168">
        <f t="shared" si="18"/>
        <v>-32.176279292776947</v>
      </c>
      <c r="M168">
        <f t="shared" si="19"/>
        <v>6372.0536117482252</v>
      </c>
      <c r="N168">
        <f>SQRT(User_Model_Calcs!M168^2+Sat_Data!$B$3^2-2*User_Model_Calcs!M168*Sat_Data!$B$3*COS(RADIANS(L168))*COS(RADIANS(I168)))</f>
        <v>38351.356681777659</v>
      </c>
      <c r="O168">
        <f>DEGREES(ACOS(((Earth_Data!$B$1+Sat_Data!$B$2)/User_Model_Calcs!N168)*SQRT(1-COS(RADIANS(User_Model_Calcs!I168))^2*COS(RADIANS(User_Model_Calcs!B168))^2)))</f>
        <v>32.905394221148363</v>
      </c>
      <c r="P168">
        <f t="shared" si="20"/>
        <v>57.621598285872608</v>
      </c>
    </row>
    <row r="169" spans="1:16" x14ac:dyDescent="0.25">
      <c r="A169">
        <v>130.95522297234291</v>
      </c>
      <c r="B169">
        <v>-31.608161270346336</v>
      </c>
      <c r="C169">
        <v>25000</v>
      </c>
      <c r="D169">
        <f t="shared" ca="1" si="15"/>
        <v>0.75</v>
      </c>
      <c r="E169" s="1">
        <v>0.65</v>
      </c>
      <c r="F169">
        <v>19.899999999999999</v>
      </c>
      <c r="G169">
        <f t="shared" ca="1" si="16"/>
        <v>42.007420362456692</v>
      </c>
      <c r="H169">
        <f t="shared" ca="1" si="17"/>
        <v>20.627500615191728</v>
      </c>
      <c r="I169">
        <f>User_Model_Calcs!A169-Sat_Data!$B$5</f>
        <v>20.955222972342909</v>
      </c>
      <c r="J169">
        <f>(Earth_Data!$B$1/SQRT(1-Earth_Data!$B$2^2*SIN(RADIANS(User_Model_Calcs!B169))^2))*COS(RADIANS(User_Model_Calcs!B169))</f>
        <v>5436.9588518387445</v>
      </c>
      <c r="K169">
        <f>((Earth_Data!$B$1*(1-Earth_Data!$B$2^2))/SQRT(1-Earth_Data!$B$2^2*SIN(RADIANS(User_Model_Calcs!B169))^2))*SIN(RADIANS(User_Model_Calcs!B169))</f>
        <v>-3323.5078354515699</v>
      </c>
      <c r="L169">
        <f t="shared" si="18"/>
        <v>-31.436638371378859</v>
      </c>
      <c r="M169">
        <f t="shared" si="19"/>
        <v>6372.3014593548269</v>
      </c>
      <c r="N169">
        <f>SQRT(User_Model_Calcs!M169^2+Sat_Data!$B$3^2-2*User_Model_Calcs!M169*Sat_Data!$B$3*COS(RADIANS(L169))*COS(RADIANS(I169)))</f>
        <v>37286.135923120157</v>
      </c>
      <c r="O169">
        <f>DEGREES(ACOS(((Earth_Data!$B$1+Sat_Data!$B$2)/User_Model_Calcs!N169)*SQRT(1-COS(RADIANS(User_Model_Calcs!I169))^2*COS(RADIANS(User_Model_Calcs!B169))^2)))</f>
        <v>46.725913132305251</v>
      </c>
      <c r="P169">
        <f t="shared" si="20"/>
        <v>36.155777343238455</v>
      </c>
    </row>
    <row r="170" spans="1:16" x14ac:dyDescent="0.25">
      <c r="A170">
        <v>149.6126116561615</v>
      </c>
      <c r="B170">
        <v>-32.792434501350172</v>
      </c>
      <c r="C170">
        <v>37500</v>
      </c>
      <c r="D170">
        <f t="shared" ca="1" si="15"/>
        <v>3</v>
      </c>
      <c r="E170" s="1">
        <v>0.65</v>
      </c>
      <c r="F170">
        <v>19.899999999999999</v>
      </c>
      <c r="G170">
        <f t="shared" ca="1" si="16"/>
        <v>54.048620189015942</v>
      </c>
      <c r="H170">
        <f t="shared" ca="1" si="17"/>
        <v>15.143883730944635</v>
      </c>
      <c r="I170">
        <f>User_Model_Calcs!A170-Sat_Data!$B$5</f>
        <v>39.612611656161505</v>
      </c>
      <c r="J170">
        <f>(Earth_Data!$B$1/SQRT(1-Earth_Data!$B$2^2*SIN(RADIANS(User_Model_Calcs!B170))^2))*COS(RADIANS(User_Model_Calcs!B170))</f>
        <v>5366.9797677167126</v>
      </c>
      <c r="K170">
        <f>((Earth_Data!$B$1*(1-Earth_Data!$B$2^2))/SQRT(1-Earth_Data!$B$2^2*SIN(RADIANS(User_Model_Calcs!B170))^2))*SIN(RADIANS(User_Model_Calcs!B170))</f>
        <v>-3434.6313743291162</v>
      </c>
      <c r="L170">
        <f t="shared" si="18"/>
        <v>-32.617458135143309</v>
      </c>
      <c r="M170">
        <f t="shared" si="19"/>
        <v>6371.9043075525269</v>
      </c>
      <c r="N170">
        <f>SQRT(User_Model_Calcs!M170^2+Sat_Data!$B$3^2-2*User_Model_Calcs!M170*Sat_Data!$B$3*COS(RADIANS(L170))*COS(RADIANS(I170)))</f>
        <v>38337.373350977236</v>
      </c>
      <c r="O170">
        <f>DEGREES(ACOS(((Earth_Data!$B$1+Sat_Data!$B$2)/User_Model_Calcs!N170)*SQRT(1-COS(RADIANS(User_Model_Calcs!I170))^2*COS(RADIANS(User_Model_Calcs!B170))^2)))</f>
        <v>33.06675490692632</v>
      </c>
      <c r="P170">
        <f t="shared" si="20"/>
        <v>56.799856439923246</v>
      </c>
    </row>
    <row r="171" spans="1:16" x14ac:dyDescent="0.25">
      <c r="A171">
        <v>149.95516727434432</v>
      </c>
      <c r="B171">
        <v>-32.789430676087385</v>
      </c>
      <c r="C171">
        <v>37500</v>
      </c>
      <c r="D171">
        <f t="shared" ca="1" si="15"/>
        <v>1.2</v>
      </c>
      <c r="E171" s="1">
        <v>0.65</v>
      </c>
      <c r="F171">
        <v>19.899999999999999</v>
      </c>
      <c r="G171">
        <f t="shared" ca="1" si="16"/>
        <v>46.089820015575185</v>
      </c>
      <c r="H171">
        <f t="shared" ca="1" si="17"/>
        <v>18.642944040116085</v>
      </c>
      <c r="I171">
        <f>User_Model_Calcs!A171-Sat_Data!$B$5</f>
        <v>39.955167274344319</v>
      </c>
      <c r="J171">
        <f>(Earth_Data!$B$1/SQRT(1-Earth_Data!$B$2^2*SIN(RADIANS(User_Model_Calcs!B171))^2))*COS(RADIANS(User_Model_Calcs!B171))</f>
        <v>5367.1601808075047</v>
      </c>
      <c r="K171">
        <f>((Earth_Data!$B$1*(1-Earth_Data!$B$2^2))/SQRT(1-Earth_Data!$B$2^2*SIN(RADIANS(User_Model_Calcs!B171))^2))*SIN(RADIANS(User_Model_Calcs!B171))</f>
        <v>-3434.3513306904661</v>
      </c>
      <c r="L171">
        <f t="shared" si="18"/>
        <v>-32.614462695157478</v>
      </c>
      <c r="M171">
        <f t="shared" si="19"/>
        <v>6371.9053248664186</v>
      </c>
      <c r="N171">
        <f>SQRT(User_Model_Calcs!M171^2+Sat_Data!$B$3^2-2*User_Model_Calcs!M171*Sat_Data!$B$3*COS(RADIANS(L171))*COS(RADIANS(I171)))</f>
        <v>38359.797073840658</v>
      </c>
      <c r="O171">
        <f>DEGREES(ACOS(((Earth_Data!$B$1+Sat_Data!$B$2)/User_Model_Calcs!N171)*SQRT(1-COS(RADIANS(User_Model_Calcs!I171))^2*COS(RADIANS(User_Model_Calcs!B171))^2)))</f>
        <v>32.80524469238923</v>
      </c>
      <c r="P171">
        <f t="shared" si="20"/>
        <v>57.120384170336948</v>
      </c>
    </row>
    <row r="172" spans="1:16" x14ac:dyDescent="0.25">
      <c r="A172">
        <v>150.50697239123224</v>
      </c>
      <c r="B172">
        <v>-32.684844135260107</v>
      </c>
      <c r="C172">
        <v>50000</v>
      </c>
      <c r="D172">
        <f t="shared" ca="1" si="15"/>
        <v>0.75</v>
      </c>
      <c r="E172" s="1">
        <v>0.65</v>
      </c>
      <c r="F172">
        <v>19.899999999999999</v>
      </c>
      <c r="G172">
        <f t="shared" ca="1" si="16"/>
        <v>42.007420362456692</v>
      </c>
      <c r="H172">
        <f t="shared" ca="1" si="17"/>
        <v>17.914364276336055</v>
      </c>
      <c r="I172">
        <f>User_Model_Calcs!A172-Sat_Data!$B$5</f>
        <v>40.506972391232239</v>
      </c>
      <c r="J172">
        <f>(Earth_Data!$B$1/SQRT(1-Earth_Data!$B$2^2*SIN(RADIANS(User_Model_Calcs!B172))^2))*COS(RADIANS(User_Model_Calcs!B172))</f>
        <v>5373.432552623236</v>
      </c>
      <c r="K172">
        <f>((Earth_Data!$B$1*(1-Earth_Data!$B$2^2))/SQRT(1-Earth_Data!$B$2^2*SIN(RADIANS(User_Model_Calcs!B172))^2))*SIN(RADIANS(User_Model_Calcs!B172))</f>
        <v>-3424.5950233591939</v>
      </c>
      <c r="L172">
        <f t="shared" si="18"/>
        <v>-32.510169304900991</v>
      </c>
      <c r="M172">
        <f t="shared" si="19"/>
        <v>6371.9407146965532</v>
      </c>
      <c r="N172">
        <f>SQRT(User_Model_Calcs!M172^2+Sat_Data!$B$3^2-2*User_Model_Calcs!M172*Sat_Data!$B$3*COS(RADIANS(L172))*COS(RADIANS(I172)))</f>
        <v>38391.244079003656</v>
      </c>
      <c r="O172">
        <f>DEGREES(ACOS(((Earth_Data!$B$1+Sat_Data!$B$2)/User_Model_Calcs!N172)*SQRT(1-COS(RADIANS(User_Model_Calcs!I172))^2*COS(RADIANS(User_Model_Calcs!B172))^2)))</f>
        <v>32.440481301167779</v>
      </c>
      <c r="P172">
        <f t="shared" si="20"/>
        <v>57.702048622474798</v>
      </c>
    </row>
    <row r="173" spans="1:16" x14ac:dyDescent="0.25">
      <c r="A173">
        <v>114.983</v>
      </c>
      <c r="B173">
        <v>-32.114060000000002</v>
      </c>
      <c r="C173">
        <v>9375</v>
      </c>
      <c r="D173">
        <f t="shared" ca="1" si="15"/>
        <v>1.2</v>
      </c>
      <c r="E173" s="1">
        <v>0.65</v>
      </c>
      <c r="F173">
        <v>19.899999999999999</v>
      </c>
      <c r="G173">
        <f t="shared" ca="1" si="16"/>
        <v>46.089820015575185</v>
      </c>
      <c r="H173">
        <f t="shared" ca="1" si="17"/>
        <v>14.474710617629832</v>
      </c>
      <c r="I173">
        <f>User_Model_Calcs!A173-Sat_Data!$B$5</f>
        <v>4.9830000000000041</v>
      </c>
      <c r="J173">
        <f>(Earth_Data!$B$1/SQRT(1-Earth_Data!$B$2^2*SIN(RADIANS(User_Model_Calcs!B173))^2))*COS(RADIANS(User_Model_Calcs!B173))</f>
        <v>5407.3478459497737</v>
      </c>
      <c r="K173">
        <f>((Earth_Data!$B$1*(1-Earth_Data!$B$2^2))/SQRT(1-Earth_Data!$B$2^2*SIN(RADIANS(User_Model_Calcs!B173))^2))*SIN(RADIANS(User_Model_Calcs!B173))</f>
        <v>-3371.1519516877602</v>
      </c>
      <c r="L173">
        <f t="shared" si="18"/>
        <v>-31.941025792410816</v>
      </c>
      <c r="M173">
        <f t="shared" si="19"/>
        <v>6372.1327833360356</v>
      </c>
      <c r="N173">
        <f>SQRT(User_Model_Calcs!M173^2+Sat_Data!$B$3^2-2*User_Model_Calcs!M173*Sat_Data!$B$3*COS(RADIANS(L173))*COS(RADIANS(I173)))</f>
        <v>36934.399300292826</v>
      </c>
      <c r="O173">
        <f>DEGREES(ACOS(((Earth_Data!$B$1+Sat_Data!$B$2)/User_Model_Calcs!N173)*SQRT(1-COS(RADIANS(User_Model_Calcs!I173))^2*COS(RADIANS(User_Model_Calcs!B173))^2)))</f>
        <v>52.217662659458028</v>
      </c>
      <c r="P173">
        <f t="shared" si="20"/>
        <v>9.3142536030926788</v>
      </c>
    </row>
    <row r="174" spans="1:16" x14ac:dyDescent="0.25">
      <c r="A174">
        <v>127.40684954292928</v>
      </c>
      <c r="B174">
        <v>-31.986504731310724</v>
      </c>
      <c r="C174">
        <v>25000</v>
      </c>
      <c r="D174">
        <f t="shared" ca="1" si="15"/>
        <v>3</v>
      </c>
      <c r="E174" s="1">
        <v>0.65</v>
      </c>
      <c r="F174">
        <v>19.899999999999999</v>
      </c>
      <c r="G174">
        <f t="shared" ca="1" si="16"/>
        <v>54.048620189015942</v>
      </c>
      <c r="H174">
        <f t="shared" ca="1" si="17"/>
        <v>19.544166741046652</v>
      </c>
      <c r="I174">
        <f>User_Model_Calcs!A174-Sat_Data!$B$5</f>
        <v>17.40684954292928</v>
      </c>
      <c r="J174">
        <f>(Earth_Data!$B$1/SQRT(1-Earth_Data!$B$2^2*SIN(RADIANS(User_Model_Calcs!B174))^2))*COS(RADIANS(User_Model_Calcs!B174))</f>
        <v>5414.8537131443072</v>
      </c>
      <c r="K174">
        <f>((Earth_Data!$B$1*(1-Earth_Data!$B$2^2))/SQRT(1-Earth_Data!$B$2^2*SIN(RADIANS(User_Model_Calcs!B174))^2))*SIN(RADIANS(User_Model_Calcs!B174))</f>
        <v>-3359.1634775650109</v>
      </c>
      <c r="L174">
        <f t="shared" si="18"/>
        <v>-31.813846532529102</v>
      </c>
      <c r="M174">
        <f t="shared" si="19"/>
        <v>6372.1754529955742</v>
      </c>
      <c r="N174">
        <f>SQRT(User_Model_Calcs!M174^2+Sat_Data!$B$3^2-2*User_Model_Calcs!M174*Sat_Data!$B$3*COS(RADIANS(L174))*COS(RADIANS(I174)))</f>
        <v>37184.746507179232</v>
      </c>
      <c r="O174">
        <f>DEGREES(ACOS(((Earth_Data!$B$1+Sat_Data!$B$2)/User_Model_Calcs!N174)*SQRT(1-COS(RADIANS(User_Model_Calcs!I174))^2*COS(RADIANS(User_Model_Calcs!B174))^2)))</f>
        <v>48.240462602318182</v>
      </c>
      <c r="P174">
        <f t="shared" si="20"/>
        <v>30.618992756556953</v>
      </c>
    </row>
    <row r="175" spans="1:16" x14ac:dyDescent="0.25">
      <c r="A175">
        <v>107.538</v>
      </c>
      <c r="B175">
        <v>-32.322013201594743</v>
      </c>
      <c r="C175">
        <v>3906.25</v>
      </c>
      <c r="D175">
        <f t="shared" ca="1" si="15"/>
        <v>1.2</v>
      </c>
      <c r="E175" s="1">
        <v>0.65</v>
      </c>
      <c r="F175">
        <v>19.899999999999999</v>
      </c>
      <c r="G175">
        <f t="shared" ca="1" si="16"/>
        <v>46.089820015575185</v>
      </c>
      <c r="H175">
        <f t="shared" ca="1" si="17"/>
        <v>20.276898663122211</v>
      </c>
      <c r="I175">
        <f>User_Model_Calcs!A175-Sat_Data!$B$5</f>
        <v>-2.4620000000000033</v>
      </c>
      <c r="J175">
        <f>(Earth_Data!$B$1/SQRT(1-Earth_Data!$B$2^2*SIN(RADIANS(User_Model_Calcs!B175))^2))*COS(RADIANS(User_Model_Calcs!B175))</f>
        <v>5395.0535455147983</v>
      </c>
      <c r="K175">
        <f>((Earth_Data!$B$1*(1-Earth_Data!$B$2^2))/SQRT(1-Earth_Data!$B$2^2*SIN(RADIANS(User_Model_Calcs!B175))^2))*SIN(RADIANS(User_Model_Calcs!B175))</f>
        <v>-3390.6613462427381</v>
      </c>
      <c r="L175">
        <f t="shared" si="18"/>
        <v>-32.148373313395773</v>
      </c>
      <c r="M175">
        <f t="shared" si="19"/>
        <v>6372.0630194526811</v>
      </c>
      <c r="N175">
        <f>SQRT(User_Model_Calcs!M175^2+Sat_Data!$B$3^2-2*User_Model_Calcs!M175*Sat_Data!$B$3*COS(RADIANS(L175))*COS(RADIANS(I175)))</f>
        <v>36930.776573349489</v>
      </c>
      <c r="O175">
        <f>DEGREES(ACOS(((Earth_Data!$B$1+Sat_Data!$B$2)/User_Model_Calcs!N175)*SQRT(1-COS(RADIANS(User_Model_Calcs!I175))^2*COS(RADIANS(User_Model_Calcs!B175))^2)))</f>
        <v>52.276606272213044</v>
      </c>
      <c r="P175">
        <f t="shared" si="20"/>
        <v>4.5975913852460621</v>
      </c>
    </row>
    <row r="176" spans="1:16" x14ac:dyDescent="0.25">
      <c r="A176">
        <v>132.76910064948135</v>
      </c>
      <c r="B176">
        <v>-32.646876693068201</v>
      </c>
      <c r="C176">
        <v>25000</v>
      </c>
      <c r="D176">
        <f t="shared" ca="1" si="15"/>
        <v>3</v>
      </c>
      <c r="E176" s="1">
        <v>0.65</v>
      </c>
      <c r="F176">
        <v>19.899999999999999</v>
      </c>
      <c r="G176">
        <f t="shared" ca="1" si="16"/>
        <v>54.048620189015942</v>
      </c>
      <c r="H176">
        <f t="shared" ca="1" si="17"/>
        <v>18.345335990169488</v>
      </c>
      <c r="I176">
        <f>User_Model_Calcs!A176-Sat_Data!$B$5</f>
        <v>22.769100649481345</v>
      </c>
      <c r="J176">
        <f>(Earth_Data!$B$1/SQRT(1-Earth_Data!$B$2^2*SIN(RADIANS(User_Model_Calcs!B176))^2))*COS(RADIANS(User_Model_Calcs!B176))</f>
        <v>5375.7051418024257</v>
      </c>
      <c r="K176">
        <f>((Earth_Data!$B$1*(1-Earth_Data!$B$2^2))/SQRT(1-Earth_Data!$B$2^2*SIN(RADIANS(User_Model_Calcs!B176))^2))*SIN(RADIANS(User_Model_Calcs!B176))</f>
        <v>-3421.0504579820654</v>
      </c>
      <c r="L176">
        <f t="shared" si="18"/>
        <v>-32.472308857211168</v>
      </c>
      <c r="M176">
        <f t="shared" si="19"/>
        <v>6371.9535471988756</v>
      </c>
      <c r="N176">
        <f>SQRT(User_Model_Calcs!M176^2+Sat_Data!$B$3^2-2*User_Model_Calcs!M176*Sat_Data!$B$3*COS(RADIANS(L176))*COS(RADIANS(I176)))</f>
        <v>37422.174635479416</v>
      </c>
      <c r="O176">
        <f>DEGREES(ACOS(((Earth_Data!$B$1+Sat_Data!$B$2)/User_Model_Calcs!N176)*SQRT(1-COS(RADIANS(User_Model_Calcs!I176))^2*COS(RADIANS(User_Model_Calcs!B176))^2)))</f>
        <v>44.756257807895011</v>
      </c>
      <c r="P176">
        <f t="shared" si="20"/>
        <v>37.88470739652729</v>
      </c>
    </row>
    <row r="177" spans="1:16" x14ac:dyDescent="0.25">
      <c r="A177">
        <v>105.547</v>
      </c>
      <c r="B177">
        <v>-31.869964566884612</v>
      </c>
      <c r="C177">
        <v>3906.25</v>
      </c>
      <c r="D177">
        <f t="shared" ca="1" si="15"/>
        <v>3</v>
      </c>
      <c r="E177" s="1">
        <v>0.65</v>
      </c>
      <c r="F177">
        <v>19.899999999999999</v>
      </c>
      <c r="G177">
        <f t="shared" ca="1" si="16"/>
        <v>54.048620189015942</v>
      </c>
      <c r="H177">
        <f t="shared" ca="1" si="17"/>
        <v>23.281014608920884</v>
      </c>
      <c r="I177">
        <f>User_Model_Calcs!A177-Sat_Data!$B$5</f>
        <v>-4.453000000000003</v>
      </c>
      <c r="J177">
        <f>(Earth_Data!$B$1/SQRT(1-Earth_Data!$B$2^2*SIN(RADIANS(User_Model_Calcs!B177))^2))*COS(RADIANS(User_Model_Calcs!B177))</f>
        <v>5421.6879283876542</v>
      </c>
      <c r="K177">
        <f>((Earth_Data!$B$1*(1-Earth_Data!$B$2^2))/SQRT(1-Earth_Data!$B$2^2*SIN(RADIANS(User_Model_Calcs!B177))^2))*SIN(RADIANS(User_Model_Calcs!B177))</f>
        <v>-3348.1959025057727</v>
      </c>
      <c r="L177">
        <f t="shared" si="18"/>
        <v>-31.697652885698396</v>
      </c>
      <c r="M177">
        <f t="shared" si="19"/>
        <v>6372.2143556522688</v>
      </c>
      <c r="N177">
        <f>SQRT(User_Model_Calcs!M177^2+Sat_Data!$B$3^2-2*User_Model_Calcs!M177*Sat_Data!$B$3*COS(RADIANS(L177))*COS(RADIANS(I177)))</f>
        <v>36913.389545396058</v>
      </c>
      <c r="O177">
        <f>DEGREES(ACOS(((Earth_Data!$B$1+Sat_Data!$B$2)/User_Model_Calcs!N177)*SQRT(1-COS(RADIANS(User_Model_Calcs!I177))^2*COS(RADIANS(User_Model_Calcs!B177))^2)))</f>
        <v>52.570679691781116</v>
      </c>
      <c r="P177">
        <f t="shared" si="20"/>
        <v>8.3903482019381421</v>
      </c>
    </row>
    <row r="178" spans="1:16" x14ac:dyDescent="0.25">
      <c r="A178">
        <v>120.101</v>
      </c>
      <c r="B178">
        <v>-31.821000000000002</v>
      </c>
      <c r="C178">
        <v>25000</v>
      </c>
      <c r="D178">
        <f t="shared" ca="1" si="15"/>
        <v>0.75</v>
      </c>
      <c r="E178" s="1">
        <v>0.65</v>
      </c>
      <c r="F178">
        <v>19.899999999999999</v>
      </c>
      <c r="G178">
        <f t="shared" ca="1" si="16"/>
        <v>42.007420362456692</v>
      </c>
      <c r="H178">
        <f t="shared" ca="1" si="17"/>
        <v>20.54311922143436</v>
      </c>
      <c r="I178">
        <f>User_Model_Calcs!A178-Sat_Data!$B$5</f>
        <v>10.100999999999999</v>
      </c>
      <c r="J178">
        <f>(Earth_Data!$B$1/SQRT(1-Earth_Data!$B$2^2*SIN(RADIANS(User_Model_Calcs!B178))^2))*COS(RADIANS(User_Model_Calcs!B178))</f>
        <v>5424.5526412856352</v>
      </c>
      <c r="K178">
        <f>((Earth_Data!$B$1*(1-Earth_Data!$B$2^2))/SQRT(1-Earth_Data!$B$2^2*SIN(RADIANS(User_Model_Calcs!B178))^2))*SIN(RADIANS(User_Model_Calcs!B178))</f>
        <v>-3343.5837725323818</v>
      </c>
      <c r="L178">
        <f t="shared" si="18"/>
        <v>-31.648834756088345</v>
      </c>
      <c r="M178">
        <f t="shared" si="19"/>
        <v>6372.2306770879559</v>
      </c>
      <c r="N178">
        <f>SQRT(User_Model_Calcs!M178^2+Sat_Data!$B$3^2-2*User_Model_Calcs!M178*Sat_Data!$B$3*COS(RADIANS(L178))*COS(RADIANS(I178)))</f>
        <v>36987.391726901282</v>
      </c>
      <c r="O178">
        <f>DEGREES(ACOS(((Earth_Data!$B$1+Sat_Data!$B$2)/User_Model_Calcs!N178)*SQRT(1-COS(RADIANS(User_Model_Calcs!I178))^2*COS(RADIANS(User_Model_Calcs!B178))^2)))</f>
        <v>51.346479002946367</v>
      </c>
      <c r="P178">
        <f t="shared" si="20"/>
        <v>18.668309532499933</v>
      </c>
    </row>
    <row r="179" spans="1:16" x14ac:dyDescent="0.25">
      <c r="A179">
        <v>111.634</v>
      </c>
      <c r="B179">
        <v>-31.808</v>
      </c>
      <c r="C179">
        <v>25000</v>
      </c>
      <c r="D179">
        <f t="shared" ca="1" si="15"/>
        <v>0.75</v>
      </c>
      <c r="E179" s="1">
        <v>0.65</v>
      </c>
      <c r="F179">
        <v>19.899999999999999</v>
      </c>
      <c r="G179">
        <f t="shared" ca="1" si="16"/>
        <v>42.007420362456692</v>
      </c>
      <c r="H179">
        <f t="shared" ca="1" si="17"/>
        <v>20.474540286701579</v>
      </c>
      <c r="I179">
        <f>User_Model_Calcs!A179-Sat_Data!$B$5</f>
        <v>1.6340000000000003</v>
      </c>
      <c r="J179">
        <f>(Earth_Data!$B$1/SQRT(1-Earth_Data!$B$2^2*SIN(RADIANS(User_Model_Calcs!B179))^2))*COS(RADIANS(User_Model_Calcs!B179))</f>
        <v>5425.3125512064835</v>
      </c>
      <c r="K179">
        <f>((Earth_Data!$B$1*(1-Earth_Data!$B$2^2))/SQRT(1-Earth_Data!$B$2^2*SIN(RADIANS(User_Model_Calcs!B179))^2))*SIN(RADIANS(User_Model_Calcs!B179))</f>
        <v>-3342.358855578309</v>
      </c>
      <c r="L179">
        <f t="shared" si="18"/>
        <v>-31.635873719039143</v>
      </c>
      <c r="M179">
        <f t="shared" si="19"/>
        <v>6372.2350080439865</v>
      </c>
      <c r="N179">
        <f>SQRT(User_Model_Calcs!M179^2+Sat_Data!$B$3^2-2*User_Model_Calcs!M179*Sat_Data!$B$3*COS(RADIANS(L179))*COS(RADIANS(I179)))</f>
        <v>36893.073078994348</v>
      </c>
      <c r="O179">
        <f>DEGREES(ACOS(((Earth_Data!$B$1+Sat_Data!$B$2)/User_Model_Calcs!N179)*SQRT(1-COS(RADIANS(User_Model_Calcs!I179))^2*COS(RADIANS(User_Model_Calcs!B179))^2)))</f>
        <v>52.913784868838256</v>
      </c>
      <c r="P179">
        <f t="shared" si="20"/>
        <v>3.0979495008082636</v>
      </c>
    </row>
    <row r="180" spans="1:16" x14ac:dyDescent="0.25">
      <c r="A180">
        <v>157.66499999999999</v>
      </c>
      <c r="B180">
        <v>-31.742000000000001</v>
      </c>
      <c r="C180">
        <v>25000</v>
      </c>
      <c r="D180">
        <f t="shared" ca="1" si="15"/>
        <v>3</v>
      </c>
      <c r="E180" s="1">
        <v>0.65</v>
      </c>
      <c r="F180">
        <v>19.899999999999999</v>
      </c>
      <c r="G180">
        <f t="shared" ca="1" si="16"/>
        <v>54.048620189015942</v>
      </c>
      <c r="H180">
        <f t="shared" ca="1" si="17"/>
        <v>22.490534537757181</v>
      </c>
      <c r="I180">
        <f>User_Model_Calcs!A180-Sat_Data!$B$5</f>
        <v>47.664999999999992</v>
      </c>
      <c r="J180">
        <f>(Earth_Data!$B$1/SQRT(1-Earth_Data!$B$2^2*SIN(RADIANS(User_Model_Calcs!B180))^2))*COS(RADIANS(User_Model_Calcs!B180))</f>
        <v>5429.1662430894576</v>
      </c>
      <c r="K180">
        <f>((Earth_Data!$B$1*(1-Earth_Data!$B$2^2))/SQRT(1-Earth_Data!$B$2^2*SIN(RADIANS(User_Model_Calcs!B180))^2))*SIN(RADIANS(User_Model_Calcs!B180))</f>
        <v>-3336.1374271553418</v>
      </c>
      <c r="L180">
        <f t="shared" si="18"/>
        <v>-31.570072075085168</v>
      </c>
      <c r="M180">
        <f t="shared" si="19"/>
        <v>6372.2569806912807</v>
      </c>
      <c r="N180">
        <f>SQRT(User_Model_Calcs!M180^2+Sat_Data!$B$3^2-2*User_Model_Calcs!M180*Sat_Data!$B$3*COS(RADIANS(L180))*COS(RADIANS(I180)))</f>
        <v>38859.834391541524</v>
      </c>
      <c r="O180">
        <f>DEGREES(ACOS(((Earth_Data!$B$1+Sat_Data!$B$2)/User_Model_Calcs!N180)*SQRT(1-COS(RADIANS(User_Model_Calcs!I180))^2*COS(RADIANS(User_Model_Calcs!B180))^2)))</f>
        <v>27.196148898264539</v>
      </c>
      <c r="P180">
        <f t="shared" si="20"/>
        <v>64.391712790486665</v>
      </c>
    </row>
    <row r="181" spans="1:16" x14ac:dyDescent="0.25">
      <c r="A181">
        <v>153.65</v>
      </c>
      <c r="B181">
        <v>-31.742000000000001</v>
      </c>
      <c r="C181">
        <v>37500</v>
      </c>
      <c r="D181">
        <f t="shared" ca="1" si="15"/>
        <v>1.2</v>
      </c>
      <c r="E181" s="1">
        <v>0.65</v>
      </c>
      <c r="F181">
        <v>19.899999999999999</v>
      </c>
      <c r="G181">
        <f t="shared" ca="1" si="16"/>
        <v>46.089820015575185</v>
      </c>
      <c r="H181">
        <f t="shared" ca="1" si="17"/>
        <v>19.149090499013408</v>
      </c>
      <c r="I181">
        <f>User_Model_Calcs!A181-Sat_Data!$B$5</f>
        <v>43.650000000000006</v>
      </c>
      <c r="J181">
        <f>(Earth_Data!$B$1/SQRT(1-Earth_Data!$B$2^2*SIN(RADIANS(User_Model_Calcs!B181))^2))*COS(RADIANS(User_Model_Calcs!B181))</f>
        <v>5429.1662430894576</v>
      </c>
      <c r="K181">
        <f>((Earth_Data!$B$1*(1-Earth_Data!$B$2^2))/SQRT(1-Earth_Data!$B$2^2*SIN(RADIANS(User_Model_Calcs!B181))^2))*SIN(RADIANS(User_Model_Calcs!B181))</f>
        <v>-3336.1374271553418</v>
      </c>
      <c r="L181">
        <f t="shared" si="18"/>
        <v>-31.570072075085168</v>
      </c>
      <c r="M181">
        <f t="shared" si="19"/>
        <v>6372.2569806912807</v>
      </c>
      <c r="N181">
        <f>SQRT(User_Model_Calcs!M181^2+Sat_Data!$B$3^2-2*User_Model_Calcs!M181*Sat_Data!$B$3*COS(RADIANS(L181))*COS(RADIANS(I181)))</f>
        <v>38563.54211070099</v>
      </c>
      <c r="O181">
        <f>DEGREES(ACOS(((Earth_Data!$B$1+Sat_Data!$B$2)/User_Model_Calcs!N181)*SQRT(1-COS(RADIANS(User_Model_Calcs!I181))^2*COS(RADIANS(User_Model_Calcs!B181))^2)))</f>
        <v>30.474134609470138</v>
      </c>
      <c r="P181">
        <f t="shared" si="20"/>
        <v>61.123708744326365</v>
      </c>
    </row>
    <row r="182" spans="1:16" x14ac:dyDescent="0.25">
      <c r="A182">
        <v>136.61500000000001</v>
      </c>
      <c r="B182">
        <v>-31.709</v>
      </c>
      <c r="C182">
        <v>3750</v>
      </c>
      <c r="D182">
        <f t="shared" ca="1" si="15"/>
        <v>3</v>
      </c>
      <c r="E182" s="1">
        <v>0.65</v>
      </c>
      <c r="F182">
        <v>19.899999999999999</v>
      </c>
      <c r="G182">
        <f t="shared" ca="1" si="16"/>
        <v>54.048620189015942</v>
      </c>
      <c r="H182">
        <f t="shared" ca="1" si="17"/>
        <v>22.348857130773773</v>
      </c>
      <c r="I182">
        <f>User_Model_Calcs!A182-Sat_Data!$B$5</f>
        <v>26.615000000000009</v>
      </c>
      <c r="J182">
        <f>(Earth_Data!$B$1/SQRT(1-Earth_Data!$B$2^2*SIN(RADIANS(User_Model_Calcs!B182))^2))*COS(RADIANS(User_Model_Calcs!B182))</f>
        <v>5431.0903859579194</v>
      </c>
      <c r="K182">
        <f>((Earth_Data!$B$1*(1-Earth_Data!$B$2^2))/SQRT(1-Earth_Data!$B$2^2*SIN(RADIANS(User_Model_Calcs!B182))^2))*SIN(RADIANS(User_Model_Calcs!B182))</f>
        <v>-3333.0250735095542</v>
      </c>
      <c r="L182">
        <f t="shared" si="18"/>
        <v>-31.537171593831488</v>
      </c>
      <c r="M182">
        <f t="shared" si="19"/>
        <v>6372.267957414213</v>
      </c>
      <c r="N182">
        <f>SQRT(User_Model_Calcs!M182^2+Sat_Data!$B$3^2-2*User_Model_Calcs!M182*Sat_Data!$B$3*COS(RADIANS(L182))*COS(RADIANS(I182)))</f>
        <v>37536.068922484432</v>
      </c>
      <c r="O182">
        <f>DEGREES(ACOS(((Earth_Data!$B$1+Sat_Data!$B$2)/User_Model_Calcs!N182)*SQRT(1-COS(RADIANS(User_Model_Calcs!I182))^2*COS(RADIANS(User_Model_Calcs!B182))^2)))</f>
        <v>43.173079810531156</v>
      </c>
      <c r="P182">
        <f t="shared" si="20"/>
        <v>43.632169969629963</v>
      </c>
    </row>
    <row r="183" spans="1:16" x14ac:dyDescent="0.25">
      <c r="A183">
        <v>157.71</v>
      </c>
      <c r="B183">
        <v>-31.632999999999999</v>
      </c>
      <c r="C183">
        <v>3750</v>
      </c>
      <c r="D183">
        <f t="shared" ca="1" si="15"/>
        <v>1.2</v>
      </c>
      <c r="E183" s="1">
        <v>0.65</v>
      </c>
      <c r="F183">
        <v>19.899999999999999</v>
      </c>
      <c r="G183">
        <f t="shared" ca="1" si="16"/>
        <v>46.089820015575185</v>
      </c>
      <c r="H183">
        <f t="shared" ca="1" si="17"/>
        <v>19.97817202273847</v>
      </c>
      <c r="I183">
        <f>User_Model_Calcs!A183-Sat_Data!$B$5</f>
        <v>47.710000000000008</v>
      </c>
      <c r="J183">
        <f>(Earth_Data!$B$1/SQRT(1-Earth_Data!$B$2^2*SIN(RADIANS(User_Model_Calcs!B183))^2))*COS(RADIANS(User_Model_Calcs!B183))</f>
        <v>5435.5148870911689</v>
      </c>
      <c r="K183">
        <f>((Earth_Data!$B$1*(1-Earth_Data!$B$2^2))/SQRT(1-Earth_Data!$B$2^2*SIN(RADIANS(User_Model_Calcs!B183))^2))*SIN(RADIANS(User_Model_Calcs!B183))</f>
        <v>-3325.8530786577744</v>
      </c>
      <c r="L183">
        <f t="shared" si="18"/>
        <v>-31.461401651578548</v>
      </c>
      <c r="M183">
        <f t="shared" si="19"/>
        <v>6372.2932126987944</v>
      </c>
      <c r="N183">
        <f>SQRT(User_Model_Calcs!M183^2+Sat_Data!$B$3^2-2*User_Model_Calcs!M183*Sat_Data!$B$3*COS(RADIANS(L183))*COS(RADIANS(I183)))</f>
        <v>38858.626495817436</v>
      </c>
      <c r="O183">
        <f>DEGREES(ACOS(((Earth_Data!$B$1+Sat_Data!$B$2)/User_Model_Calcs!N183)*SQRT(1-COS(RADIANS(User_Model_Calcs!I183))^2*COS(RADIANS(User_Model_Calcs!B183))^2)))</f>
        <v>27.209648046110836</v>
      </c>
      <c r="P183">
        <f t="shared" si="20"/>
        <v>64.495614936081935</v>
      </c>
    </row>
    <row r="184" spans="1:16" x14ac:dyDescent="0.25">
      <c r="A184">
        <v>129.47635603982098</v>
      </c>
      <c r="B184">
        <v>-33.304588318724868</v>
      </c>
      <c r="C184">
        <v>25000</v>
      </c>
      <c r="D184">
        <f t="shared" ca="1" si="15"/>
        <v>3</v>
      </c>
      <c r="E184" s="1">
        <v>0.65</v>
      </c>
      <c r="F184">
        <v>19.899999999999999</v>
      </c>
      <c r="G184">
        <f t="shared" ca="1" si="16"/>
        <v>54.048620189015942</v>
      </c>
      <c r="H184">
        <f t="shared" ca="1" si="17"/>
        <v>23.979692707689694</v>
      </c>
      <c r="I184">
        <f>User_Model_Calcs!A184-Sat_Data!$B$5</f>
        <v>19.476356039820985</v>
      </c>
      <c r="J184">
        <f>(Earth_Data!$B$1/SQRT(1-Earth_Data!$B$2^2*SIN(RADIANS(User_Model_Calcs!B184))^2))*COS(RADIANS(User_Model_Calcs!B184))</f>
        <v>5336.0037175709876</v>
      </c>
      <c r="K184">
        <f>((Earth_Data!$B$1*(1-Earth_Data!$B$2^2))/SQRT(1-Earth_Data!$B$2^2*SIN(RADIANS(User_Model_Calcs!B184))^2))*SIN(RADIANS(User_Model_Calcs!B184))</f>
        <v>-3482.2420016114256</v>
      </c>
      <c r="L184">
        <f t="shared" si="18"/>
        <v>-33.128210343142605</v>
      </c>
      <c r="M184">
        <f t="shared" si="19"/>
        <v>6371.7301442950447</v>
      </c>
      <c r="N184">
        <f>SQRT(User_Model_Calcs!M184^2+Sat_Data!$B$3^2-2*User_Model_Calcs!M184*Sat_Data!$B$3*COS(RADIANS(L184))*COS(RADIANS(I184)))</f>
        <v>37338.795326550673</v>
      </c>
      <c r="O184">
        <f>DEGREES(ACOS(((Earth_Data!$B$1+Sat_Data!$B$2)/User_Model_Calcs!N184)*SQRT(1-COS(RADIANS(User_Model_Calcs!I184))^2*COS(RADIANS(User_Model_Calcs!B184))^2)))</f>
        <v>45.946793407891107</v>
      </c>
      <c r="P184">
        <f t="shared" si="20"/>
        <v>32.784517066444316</v>
      </c>
    </row>
    <row r="185" spans="1:16" x14ac:dyDescent="0.25">
      <c r="A185">
        <v>131.08662436879985</v>
      </c>
      <c r="B185">
        <v>-31.606999999999999</v>
      </c>
      <c r="C185">
        <v>25000</v>
      </c>
      <c r="D185">
        <f t="shared" ca="1" si="15"/>
        <v>3</v>
      </c>
      <c r="E185" s="1">
        <v>0.65</v>
      </c>
      <c r="F185">
        <v>19.899999999999999</v>
      </c>
      <c r="G185">
        <f t="shared" ca="1" si="16"/>
        <v>54.048620189015942</v>
      </c>
      <c r="H185">
        <f t="shared" ca="1" si="17"/>
        <v>23.600595911261905</v>
      </c>
      <c r="I185">
        <f>User_Model_Calcs!A185-Sat_Data!$B$5</f>
        <v>21.086624368799846</v>
      </c>
      <c r="J185">
        <f>(Earth_Data!$B$1/SQRT(1-Earth_Data!$B$2^2*SIN(RADIANS(User_Model_Calcs!B185))^2))*COS(RADIANS(User_Model_Calcs!B185))</f>
        <v>5437.026335646714</v>
      </c>
      <c r="K185">
        <f>((Earth_Data!$B$1*(1-Earth_Data!$B$2^2))/SQRT(1-Earth_Data!$B$2^2*SIN(RADIANS(User_Model_Calcs!B185))^2))*SIN(RADIANS(User_Model_Calcs!B185))</f>
        <v>-3323.398174599748</v>
      </c>
      <c r="L185">
        <f t="shared" si="18"/>
        <v>-31.435480631617132</v>
      </c>
      <c r="M185">
        <f t="shared" si="19"/>
        <v>6372.301844816272</v>
      </c>
      <c r="N185">
        <f>SQRT(User_Model_Calcs!M185^2+Sat_Data!$B$3^2-2*User_Model_Calcs!M185*Sat_Data!$B$3*COS(RADIANS(L185))*COS(RADIANS(I185)))</f>
        <v>37291.122365161282</v>
      </c>
      <c r="O185">
        <f>DEGREES(ACOS(((Earth_Data!$B$1+Sat_Data!$B$2)/User_Model_Calcs!N185)*SQRT(1-COS(RADIANS(User_Model_Calcs!I185))^2*COS(RADIANS(User_Model_Calcs!B185))^2)))</f>
        <v>46.652544140057351</v>
      </c>
      <c r="P185">
        <f t="shared" si="20"/>
        <v>36.343812605586962</v>
      </c>
    </row>
    <row r="186" spans="1:16" x14ac:dyDescent="0.25">
      <c r="A186">
        <v>132.6157910151951</v>
      </c>
      <c r="B186">
        <v>-32.219611173853885</v>
      </c>
      <c r="C186">
        <v>25000</v>
      </c>
      <c r="D186">
        <f t="shared" ca="1" si="15"/>
        <v>3</v>
      </c>
      <c r="E186" s="1">
        <v>0.65</v>
      </c>
      <c r="F186">
        <v>19.899999999999999</v>
      </c>
      <c r="G186">
        <f t="shared" ca="1" si="16"/>
        <v>54.048620189015942</v>
      </c>
      <c r="H186">
        <f t="shared" ca="1" si="17"/>
        <v>19.816343954935743</v>
      </c>
      <c r="I186">
        <f>User_Model_Calcs!A186-Sat_Data!$B$5</f>
        <v>22.6157910151951</v>
      </c>
      <c r="J186">
        <f>(Earth_Data!$B$1/SQRT(1-Earth_Data!$B$2^2*SIN(RADIANS(User_Model_Calcs!B186))^2))*COS(RADIANS(User_Model_Calcs!B186))</f>
        <v>5401.1165057876042</v>
      </c>
      <c r="K186">
        <f>((Earth_Data!$B$1*(1-Earth_Data!$B$2^2))/SQRT(1-Earth_Data!$B$2^2*SIN(RADIANS(User_Model_Calcs!B186))^2))*SIN(RADIANS(User_Model_Calcs!B186))</f>
        <v>-3381.0598657537039</v>
      </c>
      <c r="L186">
        <f t="shared" si="18"/>
        <v>-32.046268403423774</v>
      </c>
      <c r="M186">
        <f t="shared" si="19"/>
        <v>6372.0974039088378</v>
      </c>
      <c r="N186">
        <f>SQRT(User_Model_Calcs!M186^2+Sat_Data!$B$3^2-2*User_Model_Calcs!M186*Sat_Data!$B$3*COS(RADIANS(L186))*COS(RADIANS(I186)))</f>
        <v>37389.502806543416</v>
      </c>
      <c r="O186">
        <f>DEGREES(ACOS(((Earth_Data!$B$1+Sat_Data!$B$2)/User_Model_Calcs!N186)*SQRT(1-COS(RADIANS(User_Model_Calcs!I186))^2*COS(RADIANS(User_Model_Calcs!B186))^2)))</f>
        <v>45.223308798357813</v>
      </c>
      <c r="P186">
        <f t="shared" si="20"/>
        <v>38.001893967616446</v>
      </c>
    </row>
    <row r="187" spans="1:16" x14ac:dyDescent="0.25">
      <c r="A187">
        <v>153.37700000000001</v>
      </c>
      <c r="B187">
        <v>-31.52</v>
      </c>
      <c r="C187">
        <v>9375</v>
      </c>
      <c r="D187">
        <f t="shared" ca="1" si="15"/>
        <v>1.2</v>
      </c>
      <c r="E187" s="1">
        <v>0.65</v>
      </c>
      <c r="F187">
        <v>19.899999999999999</v>
      </c>
      <c r="G187">
        <f t="shared" ca="1" si="16"/>
        <v>46.089820015575185</v>
      </c>
      <c r="H187">
        <f t="shared" ca="1" si="17"/>
        <v>18.91442103447217</v>
      </c>
      <c r="I187">
        <f>User_Model_Calcs!A187-Sat_Data!$B$5</f>
        <v>43.37700000000001</v>
      </c>
      <c r="J187">
        <f>(Earth_Data!$B$1/SQRT(1-Earth_Data!$B$2^2*SIN(RADIANS(User_Model_Calcs!B187))^2))*COS(RADIANS(User_Model_Calcs!B187))</f>
        <v>5442.075727060118</v>
      </c>
      <c r="K187">
        <f>((Earth_Data!$B$1*(1-Earth_Data!$B$2^2))/SQRT(1-Earth_Data!$B$2^2*SIN(RADIANS(User_Model_Calcs!B187))^2))*SIN(RADIANS(User_Model_Calcs!B187))</f>
        <v>-3315.1787781356388</v>
      </c>
      <c r="L187">
        <f t="shared" si="18"/>
        <v>-31.34874593321998</v>
      </c>
      <c r="M187">
        <f t="shared" si="19"/>
        <v>6372.3306999917868</v>
      </c>
      <c r="N187">
        <f>SQRT(User_Model_Calcs!M187^2+Sat_Data!$B$3^2-2*User_Model_Calcs!M187*Sat_Data!$B$3*COS(RADIANS(L187))*COS(RADIANS(I187)))</f>
        <v>38533.80929459777</v>
      </c>
      <c r="O187">
        <f>DEGREES(ACOS(((Earth_Data!$B$1+Sat_Data!$B$2)/User_Model_Calcs!N187)*SQRT(1-COS(RADIANS(User_Model_Calcs!I187))^2*COS(RADIANS(User_Model_Calcs!B187))^2)))</f>
        <v>30.811393285923447</v>
      </c>
      <c r="P187">
        <f t="shared" si="20"/>
        <v>61.044851246042036</v>
      </c>
    </row>
    <row r="188" spans="1:16" x14ac:dyDescent="0.25">
      <c r="A188">
        <v>113.566</v>
      </c>
      <c r="B188">
        <v>-31.512</v>
      </c>
      <c r="C188">
        <v>37500</v>
      </c>
      <c r="D188">
        <f t="shared" ca="1" si="15"/>
        <v>3</v>
      </c>
      <c r="E188" s="1">
        <v>0.65</v>
      </c>
      <c r="F188">
        <v>19.899999999999999</v>
      </c>
      <c r="G188">
        <f t="shared" ca="1" si="16"/>
        <v>54.048620189015942</v>
      </c>
      <c r="H188">
        <f t="shared" ca="1" si="17"/>
        <v>23.653518199045344</v>
      </c>
      <c r="I188">
        <f>User_Model_Calcs!A188-Sat_Data!$B$5</f>
        <v>3.5660000000000025</v>
      </c>
      <c r="J188">
        <f>(Earth_Data!$B$1/SQRT(1-Earth_Data!$B$2^2*SIN(RADIANS(User_Model_Calcs!B188))^2))*COS(RADIANS(User_Model_Calcs!B188))</f>
        <v>5442.5394087616769</v>
      </c>
      <c r="K188">
        <f>((Earth_Data!$B$1*(1-Earth_Data!$B$2^2))/SQRT(1-Earth_Data!$B$2^2*SIN(RADIANS(User_Model_Calcs!B188))^2))*SIN(RADIANS(User_Model_Calcs!B188))</f>
        <v>-3314.4225924460839</v>
      </c>
      <c r="L188">
        <f t="shared" si="18"/>
        <v>-31.34077040773801</v>
      </c>
      <c r="M188">
        <f t="shared" si="19"/>
        <v>6372.3333510764269</v>
      </c>
      <c r="N188">
        <f>SQRT(User_Model_Calcs!M188^2+Sat_Data!$B$3^2-2*User_Model_Calcs!M188*Sat_Data!$B$3*COS(RADIANS(L188))*COS(RADIANS(I188)))</f>
        <v>36882.922597107885</v>
      </c>
      <c r="O188">
        <f>DEGREES(ACOS(((Earth_Data!$B$1+Sat_Data!$B$2)/User_Model_Calcs!N188)*SQRT(1-COS(RADIANS(User_Model_Calcs!I188))^2*COS(RADIANS(User_Model_Calcs!B188))^2)))</f>
        <v>53.088149400168476</v>
      </c>
      <c r="P188">
        <f t="shared" si="20"/>
        <v>6.7992925144204879</v>
      </c>
    </row>
    <row r="189" spans="1:16" x14ac:dyDescent="0.25">
      <c r="A189">
        <v>156.55112792139056</v>
      </c>
      <c r="B189">
        <v>-31.335000000000001</v>
      </c>
      <c r="C189">
        <v>9375</v>
      </c>
      <c r="D189">
        <f t="shared" ca="1" si="15"/>
        <v>0.75</v>
      </c>
      <c r="E189" s="1">
        <v>0.65</v>
      </c>
      <c r="F189">
        <v>19.899999999999999</v>
      </c>
      <c r="G189">
        <f t="shared" ca="1" si="16"/>
        <v>42.007420362456692</v>
      </c>
      <c r="H189">
        <f t="shared" ca="1" si="17"/>
        <v>23.895834630926565</v>
      </c>
      <c r="I189">
        <f>User_Model_Calcs!A189-Sat_Data!$B$5</f>
        <v>46.55112792139056</v>
      </c>
      <c r="J189">
        <f>(Earth_Data!$B$1/SQRT(1-Earth_Data!$B$2^2*SIN(RADIANS(User_Model_Calcs!B189))^2))*COS(RADIANS(User_Model_Calcs!B189))</f>
        <v>5452.7711907718303</v>
      </c>
      <c r="K189">
        <f>((Earth_Data!$B$1*(1-Earth_Data!$B$2^2))/SQRT(1-Earth_Data!$B$2^2*SIN(RADIANS(User_Model_Calcs!B189))^2))*SIN(RADIANS(User_Model_Calcs!B189))</f>
        <v>-3297.6756923852581</v>
      </c>
      <c r="L189">
        <f t="shared" si="18"/>
        <v>-31.164315303229117</v>
      </c>
      <c r="M189">
        <f t="shared" si="19"/>
        <v>6372.3919081503327</v>
      </c>
      <c r="N189">
        <f>SQRT(User_Model_Calcs!M189^2+Sat_Data!$B$3^2-2*User_Model_Calcs!M189*Sat_Data!$B$3*COS(RADIANS(L189))*COS(RADIANS(I189)))</f>
        <v>38758.20823024444</v>
      </c>
      <c r="O189">
        <f>DEGREES(ACOS(((Earth_Data!$B$1+Sat_Data!$B$2)/User_Model_Calcs!N189)*SQRT(1-COS(RADIANS(User_Model_Calcs!I189))^2*COS(RADIANS(User_Model_Calcs!B189))^2)))</f>
        <v>28.307455968190954</v>
      </c>
      <c r="P189">
        <f t="shared" si="20"/>
        <v>63.774255532516477</v>
      </c>
    </row>
    <row r="190" spans="1:16" x14ac:dyDescent="0.25">
      <c r="A190">
        <v>131.43847608250576</v>
      </c>
      <c r="B190">
        <v>-33.493098188138582</v>
      </c>
      <c r="C190">
        <v>25000</v>
      </c>
      <c r="D190">
        <f t="shared" ca="1" si="15"/>
        <v>3</v>
      </c>
      <c r="E190" s="1">
        <v>0.65</v>
      </c>
      <c r="F190">
        <v>19.899999999999999</v>
      </c>
      <c r="G190">
        <f t="shared" ca="1" si="16"/>
        <v>54.048620189015942</v>
      </c>
      <c r="H190">
        <f t="shared" ca="1" si="17"/>
        <v>23.1699318470625</v>
      </c>
      <c r="I190">
        <f>User_Model_Calcs!A190-Sat_Data!$B$5</f>
        <v>21.438476082505758</v>
      </c>
      <c r="J190">
        <f>(Earth_Data!$B$1/SQRT(1-Earth_Data!$B$2^2*SIN(RADIANS(User_Model_Calcs!B190))^2))*COS(RADIANS(User_Model_Calcs!B190))</f>
        <v>5324.4946594971352</v>
      </c>
      <c r="K190">
        <f>((Earth_Data!$B$1*(1-Earth_Data!$B$2^2))/SQRT(1-Earth_Data!$B$2^2*SIN(RADIANS(User_Model_Calcs!B190))^2))*SIN(RADIANS(User_Model_Calcs!B190))</f>
        <v>-3499.6971708442047</v>
      </c>
      <c r="L190">
        <f t="shared" si="18"/>
        <v>-33.316218430310641</v>
      </c>
      <c r="M190">
        <f t="shared" si="19"/>
        <v>6371.6656901181223</v>
      </c>
      <c r="N190">
        <f>SQRT(User_Model_Calcs!M190^2+Sat_Data!$B$3^2-2*User_Model_Calcs!M190*Sat_Data!$B$3*COS(RADIANS(L190))*COS(RADIANS(I190)))</f>
        <v>37422.904459677971</v>
      </c>
      <c r="O190">
        <f>DEGREES(ACOS(((Earth_Data!$B$1+Sat_Data!$B$2)/User_Model_Calcs!N190)*SQRT(1-COS(RADIANS(User_Model_Calcs!I190))^2*COS(RADIANS(User_Model_Calcs!B190))^2)))</f>
        <v>44.741185752243311</v>
      </c>
      <c r="P190">
        <f t="shared" si="20"/>
        <v>35.434532097577637</v>
      </c>
    </row>
    <row r="191" spans="1:16" x14ac:dyDescent="0.25">
      <c r="A191" s="5">
        <v>157.91200000000001</v>
      </c>
      <c r="B191">
        <v>-31.306000000000001</v>
      </c>
      <c r="C191">
        <v>50000</v>
      </c>
      <c r="D191">
        <f t="shared" ca="1" si="15"/>
        <v>0.75</v>
      </c>
      <c r="E191" s="1">
        <v>0.65</v>
      </c>
      <c r="F191">
        <v>19.899999999999999</v>
      </c>
      <c r="G191">
        <f t="shared" ca="1" si="16"/>
        <v>42.007420362456692</v>
      </c>
      <c r="H191">
        <f t="shared" ca="1" si="17"/>
        <v>17.254363298914992</v>
      </c>
      <c r="I191">
        <f>User_Model_Calcs!A191-Sat_Data!$B$5</f>
        <v>47.912000000000006</v>
      </c>
      <c r="J191">
        <f>(Earth_Data!$B$1/SQRT(1-Earth_Data!$B$2^2*SIN(RADIANS(User_Model_Calcs!B191))^2))*COS(RADIANS(User_Model_Calcs!B191))</f>
        <v>5454.4426229029805</v>
      </c>
      <c r="K191">
        <f>((Earth_Data!$B$1*(1-Earth_Data!$B$2^2))/SQRT(1-Earth_Data!$B$2^2*SIN(RADIANS(User_Model_Calcs!B191))^2))*SIN(RADIANS(User_Model_Calcs!B191))</f>
        <v>-3294.9288838986499</v>
      </c>
      <c r="L191">
        <f t="shared" si="18"/>
        <v>-31.135405198790597</v>
      </c>
      <c r="M191">
        <f t="shared" si="19"/>
        <v>6372.4014842514707</v>
      </c>
      <c r="N191">
        <f>SQRT(User_Model_Calcs!M191^2+Sat_Data!$B$3^2-2*User_Model_Calcs!M191*Sat_Data!$B$3*COS(RADIANS(L191))*COS(RADIANS(I191)))</f>
        <v>38860.284812009188</v>
      </c>
      <c r="O191">
        <f>DEGREES(ACOS(((Earth_Data!$B$1+Sat_Data!$B$2)/User_Model_Calcs!N191)*SQRT(1-COS(RADIANS(User_Model_Calcs!I191))^2*COS(RADIANS(User_Model_Calcs!B191))^2)))</f>
        <v>27.192824834895244</v>
      </c>
      <c r="P191">
        <f t="shared" si="20"/>
        <v>64.859111778793988</v>
      </c>
    </row>
    <row r="192" spans="1:16" x14ac:dyDescent="0.25">
      <c r="A192">
        <v>113.684</v>
      </c>
      <c r="B192">
        <v>-31.274999999999999</v>
      </c>
      <c r="C192">
        <v>46875</v>
      </c>
      <c r="D192">
        <f t="shared" ca="1" si="15"/>
        <v>1.2</v>
      </c>
      <c r="E192" s="1">
        <v>0.65</v>
      </c>
      <c r="F192">
        <v>19.899999999999999</v>
      </c>
      <c r="G192">
        <f t="shared" ca="1" si="16"/>
        <v>46.089820015575185</v>
      </c>
      <c r="H192">
        <f t="shared" ca="1" si="17"/>
        <v>20.148151938421321</v>
      </c>
      <c r="I192">
        <f>User_Model_Calcs!A192-Sat_Data!$B$5</f>
        <v>3.6839999999999975</v>
      </c>
      <c r="J192">
        <f>(Earth_Data!$B$1/SQRT(1-Earth_Data!$B$2^2*SIN(RADIANS(User_Model_Calcs!B192))^2))*COS(RADIANS(User_Model_Calcs!B192))</f>
        <v>5456.2277802055323</v>
      </c>
      <c r="K192">
        <f>((Earth_Data!$B$1*(1-Earth_Data!$B$2^2))/SQRT(1-Earth_Data!$B$2^2*SIN(RADIANS(User_Model_Calcs!B192))^2))*SIN(RADIANS(User_Model_Calcs!B192))</f>
        <v>-3291.9917189722796</v>
      </c>
      <c r="L192">
        <f t="shared" si="18"/>
        <v>-31.10450148645943</v>
      </c>
      <c r="M192">
        <f t="shared" si="19"/>
        <v>6372.4117151411874</v>
      </c>
      <c r="N192">
        <f>SQRT(User_Model_Calcs!M192^2+Sat_Data!$B$3^2-2*User_Model_Calcs!M192*Sat_Data!$B$3*COS(RADIANS(L192))*COS(RADIANS(I192)))</f>
        <v>36868.127279912667</v>
      </c>
      <c r="O192">
        <f>DEGREES(ACOS(((Earth_Data!$B$1+Sat_Data!$B$2)/User_Model_Calcs!N192)*SQRT(1-COS(RADIANS(User_Model_Calcs!I192))^2*COS(RADIANS(User_Model_Calcs!B192))^2)))</f>
        <v>53.342312202756268</v>
      </c>
      <c r="P192">
        <f t="shared" si="20"/>
        <v>7.0699592991599554</v>
      </c>
    </row>
    <row r="193" spans="1:16" x14ac:dyDescent="0.25">
      <c r="A193">
        <v>118.086</v>
      </c>
      <c r="B193">
        <v>-31.221</v>
      </c>
      <c r="C193">
        <v>9375</v>
      </c>
      <c r="D193">
        <f t="shared" ca="1" si="15"/>
        <v>1.2</v>
      </c>
      <c r="E193" s="1">
        <v>0.65</v>
      </c>
      <c r="F193">
        <v>19.899999999999999</v>
      </c>
      <c r="G193">
        <f t="shared" ca="1" si="16"/>
        <v>46.089820015575185</v>
      </c>
      <c r="H193">
        <f t="shared" ca="1" si="17"/>
        <v>23.173935347738787</v>
      </c>
      <c r="I193">
        <f>User_Model_Calcs!A193-Sat_Data!$B$5</f>
        <v>8.0859999999999985</v>
      </c>
      <c r="J193">
        <f>(Earth_Data!$B$1/SQRT(1-Earth_Data!$B$2^2*SIN(RADIANS(User_Model_Calcs!B193))^2))*COS(RADIANS(User_Model_Calcs!B193))</f>
        <v>5459.333592431095</v>
      </c>
      <c r="K193">
        <f>((Earth_Data!$B$1*(1-Earth_Data!$B$2^2))/SQRT(1-Earth_Data!$B$2^2*SIN(RADIANS(User_Model_Calcs!B193))^2))*SIN(RADIANS(User_Model_Calcs!B193))</f>
        <v>-3286.8730959782583</v>
      </c>
      <c r="L193">
        <f t="shared" si="18"/>
        <v>-31.050669687858861</v>
      </c>
      <c r="M193">
        <f t="shared" si="19"/>
        <v>6372.4295227575722</v>
      </c>
      <c r="N193">
        <f>SQRT(User_Model_Calcs!M193^2+Sat_Data!$B$3^2-2*User_Model_Calcs!M193*Sat_Data!$B$3*COS(RADIANS(L193))*COS(RADIANS(I193)))</f>
        <v>36913.728913534091</v>
      </c>
      <c r="O193">
        <f>DEGREES(ACOS(((Earth_Data!$B$1+Sat_Data!$B$2)/User_Model_Calcs!N193)*SQRT(1-COS(RADIANS(User_Model_Calcs!I193))^2*COS(RADIANS(User_Model_Calcs!B193))^2)))</f>
        <v>52.56940832255998</v>
      </c>
      <c r="P193">
        <f t="shared" si="20"/>
        <v>15.327750813772338</v>
      </c>
    </row>
    <row r="194" spans="1:16" x14ac:dyDescent="0.25">
      <c r="A194">
        <v>142.53700000000001</v>
      </c>
      <c r="B194">
        <v>-31.071999999999999</v>
      </c>
      <c r="C194">
        <v>12500</v>
      </c>
      <c r="D194">
        <f t="shared" ref="D194:D257" ca="1" si="21">CHOOSE(RANDBETWEEN(1,3),0.75,1.2,3)</f>
        <v>1.2</v>
      </c>
      <c r="E194" s="1">
        <v>0.65</v>
      </c>
      <c r="F194">
        <v>19.899999999999999</v>
      </c>
      <c r="G194">
        <f t="shared" ca="1" si="16"/>
        <v>46.089820015575185</v>
      </c>
      <c r="H194">
        <f t="shared" ca="1" si="17"/>
        <v>18.601911833743369</v>
      </c>
      <c r="I194">
        <f>User_Model_Calcs!A194-Sat_Data!$B$5</f>
        <v>32.537000000000006</v>
      </c>
      <c r="J194">
        <f>(Earth_Data!$B$1/SQRT(1-Earth_Data!$B$2^2*SIN(RADIANS(User_Model_Calcs!B194))^2))*COS(RADIANS(User_Model_Calcs!B194))</f>
        <v>5467.8781630872672</v>
      </c>
      <c r="K194">
        <f>((Earth_Data!$B$1*(1-Earth_Data!$B$2^2))/SQRT(1-Earth_Data!$B$2^2*SIN(RADIANS(User_Model_Calcs!B194))^2))*SIN(RADIANS(User_Model_Calcs!B194))</f>
        <v>-3272.7345556290102</v>
      </c>
      <c r="L194">
        <f t="shared" si="18"/>
        <v>-30.902136921378609</v>
      </c>
      <c r="M194">
        <f t="shared" si="19"/>
        <v>6372.4785663017183</v>
      </c>
      <c r="N194">
        <f>SQRT(User_Model_Calcs!M194^2+Sat_Data!$B$3^2-2*User_Model_Calcs!M194*Sat_Data!$B$3*COS(RADIANS(L194))*COS(RADIANS(I194)))</f>
        <v>37811.350022089151</v>
      </c>
      <c r="O194">
        <f>DEGREES(ACOS(((Earth_Data!$B$1+Sat_Data!$B$2)/User_Model_Calcs!N194)*SQRT(1-COS(RADIANS(User_Model_Calcs!I194))^2*COS(RADIANS(User_Model_Calcs!B194))^2)))</f>
        <v>39.516147117276518</v>
      </c>
      <c r="P194">
        <f t="shared" si="20"/>
        <v>51.027672556205204</v>
      </c>
    </row>
    <row r="195" spans="1:16" x14ac:dyDescent="0.25">
      <c r="A195">
        <v>117.233</v>
      </c>
      <c r="B195">
        <v>-31.068000000000001</v>
      </c>
      <c r="C195">
        <v>9375</v>
      </c>
      <c r="D195">
        <f t="shared" ca="1" si="21"/>
        <v>1.2</v>
      </c>
      <c r="E195" s="1">
        <v>0.65</v>
      </c>
      <c r="F195">
        <v>19.899999999999999</v>
      </c>
      <c r="G195">
        <f t="shared" ref="G195:G258" ca="1" si="22">20.4+20*LOG(F195)+20*LOG(D195)+10*LOG(E195)</f>
        <v>46.089820015575185</v>
      </c>
      <c r="H195">
        <f t="shared" ref="H195:H258" ca="1" si="23">RAND()*(24-14)+14</f>
        <v>23.383611481444316</v>
      </c>
      <c r="I195">
        <f>User_Model_Calcs!A195-Sat_Data!$B$5</f>
        <v>7.2330000000000041</v>
      </c>
      <c r="J195">
        <f>(Earth_Data!$B$1/SQRT(1-Earth_Data!$B$2^2*SIN(RADIANS(User_Model_Calcs!B195))^2))*COS(RADIANS(User_Model_Calcs!B195))</f>
        <v>5468.107037895038</v>
      </c>
      <c r="K195">
        <f>((Earth_Data!$B$1*(1-Earth_Data!$B$2^2))/SQRT(1-Earth_Data!$B$2^2*SIN(RADIANS(User_Model_Calcs!B195))^2))*SIN(RADIANS(User_Model_Calcs!B195))</f>
        <v>-3272.3546959752634</v>
      </c>
      <c r="L195">
        <f t="shared" ref="L195:L258" si="24">DEGREES(ATAN((K195/J195)))</f>
        <v>-30.89814952765256</v>
      </c>
      <c r="M195">
        <f t="shared" ref="M195:M258" si="25">SQRT(J195^2+K195^2)</f>
        <v>6372.4798810312932</v>
      </c>
      <c r="N195">
        <f>SQRT(User_Model_Calcs!M195^2+Sat_Data!$B$3^2-2*User_Model_Calcs!M195*Sat_Data!$B$3*COS(RADIANS(L195))*COS(RADIANS(I195)))</f>
        <v>36891.415541248069</v>
      </c>
      <c r="O195">
        <f>DEGREES(ACOS(((Earth_Data!$B$1+Sat_Data!$B$2)/User_Model_Calcs!N195)*SQRT(1-COS(RADIANS(User_Model_Calcs!I195))^2*COS(RADIANS(User_Model_Calcs!B195))^2)))</f>
        <v>52.946969765228403</v>
      </c>
      <c r="P195">
        <f t="shared" ref="P195:P258" si="26">DEGREES(ASIN(SIN(RADIANS(ABS(I195)))/(SIN(ACOS(COS(RADIANS(I195))*COS(RADIANS(B195)))))))</f>
        <v>13.816679153661095</v>
      </c>
    </row>
    <row r="196" spans="1:16" x14ac:dyDescent="0.25">
      <c r="A196">
        <v>154.292</v>
      </c>
      <c r="B196">
        <v>-31.015000000000001</v>
      </c>
      <c r="C196">
        <v>25000</v>
      </c>
      <c r="D196">
        <f t="shared" ca="1" si="21"/>
        <v>0.75</v>
      </c>
      <c r="E196" s="1">
        <v>0.65</v>
      </c>
      <c r="F196">
        <v>19.899999999999999</v>
      </c>
      <c r="G196">
        <f t="shared" ca="1" si="22"/>
        <v>42.007420362456692</v>
      </c>
      <c r="H196">
        <f t="shared" ca="1" si="23"/>
        <v>19.294659881093544</v>
      </c>
      <c r="I196">
        <f>User_Model_Calcs!A196-Sat_Data!$B$5</f>
        <v>44.292000000000002</v>
      </c>
      <c r="J196">
        <f>(Earth_Data!$B$1/SQRT(1-Earth_Data!$B$2^2*SIN(RADIANS(User_Model_Calcs!B196))^2))*COS(RADIANS(User_Model_Calcs!B196))</f>
        <v>5471.1371116396622</v>
      </c>
      <c r="K196">
        <f>((Earth_Data!$B$1*(1-Earth_Data!$B$2^2))/SQRT(1-Earth_Data!$B$2^2*SIN(RADIANS(User_Model_Calcs!B196))^2))*SIN(RADIANS(User_Model_Calcs!B196))</f>
        <v>-3267.3200701633691</v>
      </c>
      <c r="L196">
        <f t="shared" si="24"/>
        <v>-30.845316871820348</v>
      </c>
      <c r="M196">
        <f t="shared" si="25"/>
        <v>6372.4972918984558</v>
      </c>
      <c r="N196">
        <f>SQRT(User_Model_Calcs!M196^2+Sat_Data!$B$3^2-2*User_Model_Calcs!M196*Sat_Data!$B$3*COS(RADIANS(L196))*COS(RADIANS(I196)))</f>
        <v>38576.912088391124</v>
      </c>
      <c r="O196">
        <f>DEGREES(ACOS(((Earth_Data!$B$1+Sat_Data!$B$2)/User_Model_Calcs!N196)*SQRT(1-COS(RADIANS(User_Model_Calcs!I196))^2*COS(RADIANS(User_Model_Calcs!B196))^2)))</f>
        <v>30.326120570169575</v>
      </c>
      <c r="P196">
        <f t="shared" si="26"/>
        <v>62.158931114879493</v>
      </c>
    </row>
    <row r="197" spans="1:16" x14ac:dyDescent="0.25">
      <c r="A197">
        <v>114.96899999999999</v>
      </c>
      <c r="B197">
        <v>-30.927</v>
      </c>
      <c r="C197">
        <v>3750</v>
      </c>
      <c r="D197">
        <f t="shared" ca="1" si="21"/>
        <v>1.2</v>
      </c>
      <c r="E197" s="1">
        <v>0.65</v>
      </c>
      <c r="F197">
        <v>19.899999999999999</v>
      </c>
      <c r="G197">
        <f t="shared" ca="1" si="22"/>
        <v>46.089820015575185</v>
      </c>
      <c r="H197">
        <f t="shared" ca="1" si="23"/>
        <v>18.857118909814375</v>
      </c>
      <c r="I197">
        <f>User_Model_Calcs!A197-Sat_Data!$B$5</f>
        <v>4.9689999999999941</v>
      </c>
      <c r="J197">
        <f>(Earth_Data!$B$1/SQRT(1-Earth_Data!$B$2^2*SIN(RADIANS(User_Model_Calcs!B197))^2))*COS(RADIANS(User_Model_Calcs!B197))</f>
        <v>5476.1578326360332</v>
      </c>
      <c r="K197">
        <f>((Earth_Data!$B$1*(1-Earth_Data!$B$2^2))/SQRT(1-Earth_Data!$B$2^2*SIN(RADIANS(User_Model_Calcs!B197))^2))*SIN(RADIANS(User_Model_Calcs!B197))</f>
        <v>-3258.9545992383014</v>
      </c>
      <c r="L197">
        <f t="shared" si="24"/>
        <v>-30.75759600262948</v>
      </c>
      <c r="M197">
        <f t="shared" si="25"/>
        <v>6372.5261621932514</v>
      </c>
      <c r="N197">
        <f>SQRT(User_Model_Calcs!M197^2+Sat_Data!$B$3^2-2*User_Model_Calcs!M197*Sat_Data!$B$3*COS(RADIANS(L197))*COS(RADIANS(I197)))</f>
        <v>36855.995182662737</v>
      </c>
      <c r="O197">
        <f>DEGREES(ACOS(((Earth_Data!$B$1+Sat_Data!$B$2)/User_Model_Calcs!N197)*SQRT(1-COS(RADIANS(User_Model_Calcs!I197))^2*COS(RADIANS(User_Model_Calcs!B197))^2)))</f>
        <v>53.553015420025545</v>
      </c>
      <c r="P197">
        <f t="shared" si="26"/>
        <v>9.6017463437715396</v>
      </c>
    </row>
    <row r="198" spans="1:16" x14ac:dyDescent="0.25">
      <c r="A198">
        <v>152.65299999999999</v>
      </c>
      <c r="B198">
        <v>-30.733000000000001</v>
      </c>
      <c r="C198">
        <v>3906.25</v>
      </c>
      <c r="D198">
        <f t="shared" ca="1" si="21"/>
        <v>0.75</v>
      </c>
      <c r="E198" s="1">
        <v>0.65</v>
      </c>
      <c r="F198">
        <v>19.899999999999999</v>
      </c>
      <c r="G198">
        <f t="shared" ca="1" si="22"/>
        <v>42.007420362456692</v>
      </c>
      <c r="H198">
        <f t="shared" ca="1" si="23"/>
        <v>20.816989336025038</v>
      </c>
      <c r="I198">
        <f>User_Model_Calcs!A198-Sat_Data!$B$5</f>
        <v>42.652999999999992</v>
      </c>
      <c r="J198">
        <f>(Earth_Data!$B$1/SQRT(1-Earth_Data!$B$2^2*SIN(RADIANS(User_Model_Calcs!B198))^2))*COS(RADIANS(User_Model_Calcs!B198))</f>
        <v>5487.1805779789156</v>
      </c>
      <c r="K198">
        <f>((Earth_Data!$B$1*(1-Earth_Data!$B$2^2))/SQRT(1-Earth_Data!$B$2^2*SIN(RADIANS(User_Model_Calcs!B198))^2))*SIN(RADIANS(User_Model_Calcs!B198))</f>
        <v>-3240.4857657639946</v>
      </c>
      <c r="L198">
        <f t="shared" si="24"/>
        <v>-30.564216974723085</v>
      </c>
      <c r="M198">
        <f t="shared" si="25"/>
        <v>6372.5896379311989</v>
      </c>
      <c r="N198">
        <f>SQRT(User_Model_Calcs!M198^2+Sat_Data!$B$3^2-2*User_Model_Calcs!M198*Sat_Data!$B$3*COS(RADIANS(L198))*COS(RADIANS(I198)))</f>
        <v>38446.122220908321</v>
      </c>
      <c r="O198">
        <f>DEGREES(ACOS(((Earth_Data!$B$1+Sat_Data!$B$2)/User_Model_Calcs!N198)*SQRT(1-COS(RADIANS(User_Model_Calcs!I198))^2*COS(RADIANS(User_Model_Calcs!B198))^2)))</f>
        <v>31.815224758021419</v>
      </c>
      <c r="P198">
        <f t="shared" si="26"/>
        <v>60.982036267691861</v>
      </c>
    </row>
    <row r="199" spans="1:16" x14ac:dyDescent="0.25">
      <c r="A199">
        <v>141.61500000000001</v>
      </c>
      <c r="B199">
        <v>-30.709</v>
      </c>
      <c r="C199">
        <v>3750</v>
      </c>
      <c r="D199">
        <f t="shared" ca="1" si="21"/>
        <v>3</v>
      </c>
      <c r="E199" s="1">
        <v>0.65</v>
      </c>
      <c r="F199">
        <v>19.899999999999999</v>
      </c>
      <c r="G199">
        <f t="shared" ca="1" si="22"/>
        <v>54.048620189015942</v>
      </c>
      <c r="H199">
        <f t="shared" ca="1" si="23"/>
        <v>23.202924628031365</v>
      </c>
      <c r="I199">
        <f>User_Model_Calcs!A199-Sat_Data!$B$5</f>
        <v>31.615000000000009</v>
      </c>
      <c r="J199">
        <f>(Earth_Data!$B$1/SQRT(1-Earth_Data!$B$2^2*SIN(RADIANS(User_Model_Calcs!B199))^2))*COS(RADIANS(User_Model_Calcs!B199))</f>
        <v>5488.5398452241088</v>
      </c>
      <c r="K199">
        <f>((Earth_Data!$B$1*(1-Earth_Data!$B$2^2))/SQRT(1-Earth_Data!$B$2^2*SIN(RADIANS(User_Model_Calcs!B199))^2))*SIN(RADIANS(User_Model_Calcs!B199))</f>
        <v>-3238.1984089715552</v>
      </c>
      <c r="L199">
        <f t="shared" si="24"/>
        <v>-30.540294332003409</v>
      </c>
      <c r="M199">
        <f t="shared" si="25"/>
        <v>6372.5974742234102</v>
      </c>
      <c r="N199">
        <f>SQRT(User_Model_Calcs!M199^2+Sat_Data!$B$3^2-2*User_Model_Calcs!M199*Sat_Data!$B$3*COS(RADIANS(L199))*COS(RADIANS(I199)))</f>
        <v>37739.576800687413</v>
      </c>
      <c r="O199">
        <f>DEGREES(ACOS(((Earth_Data!$B$1+Sat_Data!$B$2)/User_Model_Calcs!N199)*SQRT(1-COS(RADIANS(User_Model_Calcs!I199))^2*COS(RADIANS(User_Model_Calcs!B199))^2)))</f>
        <v>40.449988864763164</v>
      </c>
      <c r="P199">
        <f t="shared" si="26"/>
        <v>50.320612023440617</v>
      </c>
    </row>
    <row r="200" spans="1:16" x14ac:dyDescent="0.25">
      <c r="A200">
        <v>136.06800000000001</v>
      </c>
      <c r="B200">
        <v>-30.597000000000001</v>
      </c>
      <c r="C200">
        <v>9375</v>
      </c>
      <c r="D200">
        <f t="shared" ca="1" si="21"/>
        <v>1.2</v>
      </c>
      <c r="E200" s="1">
        <v>0.65</v>
      </c>
      <c r="F200">
        <v>19.899999999999999</v>
      </c>
      <c r="G200">
        <f t="shared" ca="1" si="22"/>
        <v>46.089820015575185</v>
      </c>
      <c r="H200">
        <f t="shared" ca="1" si="23"/>
        <v>19.786063560742004</v>
      </c>
      <c r="I200">
        <f>User_Model_Calcs!A200-Sat_Data!$B$5</f>
        <v>26.068000000000012</v>
      </c>
      <c r="J200">
        <f>(Earth_Data!$B$1/SQRT(1-Earth_Data!$B$2^2*SIN(RADIANS(User_Model_Calcs!B200))^2))*COS(RADIANS(User_Model_Calcs!B200))</f>
        <v>5494.8703520887384</v>
      </c>
      <c r="K200">
        <f>((Earth_Data!$B$1*(1-Earth_Data!$B$2^2))/SQRT(1-Earth_Data!$B$2^2*SIN(RADIANS(User_Model_Calcs!B200))^2))*SIN(RADIANS(User_Model_Calcs!B200))</f>
        <v>-3227.5166700372552</v>
      </c>
      <c r="L200">
        <f t="shared" si="24"/>
        <v>-30.428656889758919</v>
      </c>
      <c r="M200">
        <f t="shared" si="25"/>
        <v>6372.6339955808062</v>
      </c>
      <c r="N200">
        <f>SQRT(User_Model_Calcs!M200^2+Sat_Data!$B$3^2-2*User_Model_Calcs!M200*Sat_Data!$B$3*COS(RADIANS(L200))*COS(RADIANS(I200)))</f>
        <v>37445.823202065942</v>
      </c>
      <c r="O200">
        <f>DEGREES(ACOS(((Earth_Data!$B$1+Sat_Data!$B$2)/User_Model_Calcs!N200)*SQRT(1-COS(RADIANS(User_Model_Calcs!I200))^2*COS(RADIANS(User_Model_Calcs!B200))^2)))</f>
        <v>44.433643576129555</v>
      </c>
      <c r="P200">
        <f t="shared" si="26"/>
        <v>43.864003853456509</v>
      </c>
    </row>
    <row r="201" spans="1:16" x14ac:dyDescent="0.25">
      <c r="A201">
        <v>136.71214390600215</v>
      </c>
      <c r="B201">
        <v>-30.564</v>
      </c>
      <c r="C201">
        <v>25000</v>
      </c>
      <c r="D201">
        <f t="shared" ca="1" si="21"/>
        <v>1.2</v>
      </c>
      <c r="E201" s="1">
        <v>0.65</v>
      </c>
      <c r="F201">
        <v>19.899999999999999</v>
      </c>
      <c r="G201">
        <f t="shared" ca="1" si="22"/>
        <v>46.089820015575185</v>
      </c>
      <c r="H201">
        <f t="shared" ca="1" si="23"/>
        <v>21.456935079588021</v>
      </c>
      <c r="I201">
        <f>User_Model_Calcs!A201-Sat_Data!$B$5</f>
        <v>26.712143906002154</v>
      </c>
      <c r="J201">
        <f>(Earth_Data!$B$1/SQRT(1-Earth_Data!$B$2^2*SIN(RADIANS(User_Model_Calcs!B201))^2))*COS(RADIANS(User_Model_Calcs!B201))</f>
        <v>5496.7315862421483</v>
      </c>
      <c r="K201">
        <f>((Earth_Data!$B$1*(1-Earth_Data!$B$2^2))/SQRT(1-Earth_Data!$B$2^2*SIN(RADIANS(User_Model_Calcs!B201))^2))*SIN(RADIANS(User_Model_Calcs!B201))</f>
        <v>-3224.3670489579927</v>
      </c>
      <c r="L201">
        <f t="shared" si="24"/>
        <v>-30.395764203428083</v>
      </c>
      <c r="M201">
        <f t="shared" si="25"/>
        <v>6372.6447412042517</v>
      </c>
      <c r="N201">
        <f>SQRT(User_Model_Calcs!M201^2+Sat_Data!$B$3^2-2*User_Model_Calcs!M201*Sat_Data!$B$3*COS(RADIANS(L201))*COS(RADIANS(I201)))</f>
        <v>37474.859405686009</v>
      </c>
      <c r="O201">
        <f>DEGREES(ACOS(((Earth_Data!$B$1+Sat_Data!$B$2)/User_Model_Calcs!N201)*SQRT(1-COS(RADIANS(User_Model_Calcs!I201))^2*COS(RADIANS(User_Model_Calcs!B201))^2)))</f>
        <v>44.026841157069299</v>
      </c>
      <c r="P201">
        <f t="shared" si="26"/>
        <v>44.700570324310448</v>
      </c>
    </row>
    <row r="202" spans="1:16" x14ac:dyDescent="0.25">
      <c r="A202">
        <v>147.58000000000001</v>
      </c>
      <c r="B202">
        <v>-30.901011206128459</v>
      </c>
      <c r="C202">
        <v>46875</v>
      </c>
      <c r="D202">
        <f t="shared" ca="1" si="21"/>
        <v>1.2</v>
      </c>
      <c r="E202" s="1">
        <v>0.65</v>
      </c>
      <c r="F202">
        <v>19.899999999999999</v>
      </c>
      <c r="G202">
        <f t="shared" ca="1" si="22"/>
        <v>46.089820015575185</v>
      </c>
      <c r="H202">
        <f t="shared" ca="1" si="23"/>
        <v>20.395957395800764</v>
      </c>
      <c r="I202">
        <f>User_Model_Calcs!A202-Sat_Data!$B$5</f>
        <v>37.580000000000013</v>
      </c>
      <c r="J202">
        <f>(Earth_Data!$B$1/SQRT(1-Earth_Data!$B$2^2*SIN(RADIANS(User_Model_Calcs!B202))^2))*COS(RADIANS(User_Model_Calcs!B202))</f>
        <v>5477.6381168991193</v>
      </c>
      <c r="K202">
        <f>((Earth_Data!$B$1*(1-Earth_Data!$B$2^2))/SQRT(1-Earth_Data!$B$2^2*SIN(RADIANS(User_Model_Calcs!B202))^2))*SIN(RADIANS(User_Model_Calcs!B202))</f>
        <v>-3256.4825959697964</v>
      </c>
      <c r="L202">
        <f t="shared" si="24"/>
        <v>-30.731689948085645</v>
      </c>
      <c r="M202">
        <f t="shared" si="25"/>
        <v>6372.5346791963648</v>
      </c>
      <c r="N202">
        <f>SQRT(User_Model_Calcs!M202^2+Sat_Data!$B$3^2-2*User_Model_Calcs!M202*Sat_Data!$B$3*COS(RADIANS(L202))*COS(RADIANS(I202)))</f>
        <v>38109.726686577713</v>
      </c>
      <c r="O202">
        <f>DEGREES(ACOS(((Earth_Data!$B$1+Sat_Data!$B$2)/User_Model_Calcs!N202)*SQRT(1-COS(RADIANS(User_Model_Calcs!I202))^2*COS(RADIANS(User_Model_Calcs!B202))^2)))</f>
        <v>35.786146256208404</v>
      </c>
      <c r="P202">
        <f t="shared" si="26"/>
        <v>56.282902047734538</v>
      </c>
    </row>
    <row r="203" spans="1:16" x14ac:dyDescent="0.25">
      <c r="A203">
        <v>138.35300000000001</v>
      </c>
      <c r="B203">
        <v>-30.388999999999999</v>
      </c>
      <c r="C203">
        <v>3750</v>
      </c>
      <c r="D203">
        <f t="shared" ca="1" si="21"/>
        <v>0.75</v>
      </c>
      <c r="E203" s="1">
        <v>0.65</v>
      </c>
      <c r="F203">
        <v>19.899999999999999</v>
      </c>
      <c r="G203">
        <f t="shared" ca="1" si="22"/>
        <v>42.007420362456692</v>
      </c>
      <c r="H203">
        <f t="shared" ca="1" si="23"/>
        <v>22.152312433013002</v>
      </c>
      <c r="I203">
        <f>User_Model_Calcs!A203-Sat_Data!$B$5</f>
        <v>28.353000000000009</v>
      </c>
      <c r="J203">
        <f>(Earth_Data!$B$1/SQRT(1-Earth_Data!$B$2^2*SIN(RADIANS(User_Model_Calcs!B203))^2))*COS(RADIANS(User_Model_Calcs!B203))</f>
        <v>5506.5712728692733</v>
      </c>
      <c r="K203">
        <f>((Earth_Data!$B$1*(1-Earth_Data!$B$2^2))/SQRT(1-Earth_Data!$B$2^2*SIN(RADIANS(User_Model_Calcs!B203))^2))*SIN(RADIANS(User_Model_Calcs!B203))</f>
        <v>-3207.6468981046205</v>
      </c>
      <c r="L203">
        <f t="shared" si="24"/>
        <v>-30.221337000238748</v>
      </c>
      <c r="M203">
        <f t="shared" si="25"/>
        <v>6372.7016096871603</v>
      </c>
      <c r="N203">
        <f>SQRT(User_Model_Calcs!M203^2+Sat_Data!$B$3^2-2*User_Model_Calcs!M203*Sat_Data!$B$3*COS(RADIANS(L203))*COS(RADIANS(I203)))</f>
        <v>37546.926088037428</v>
      </c>
      <c r="O203">
        <f>DEGREES(ACOS(((Earth_Data!$B$1+Sat_Data!$B$2)/User_Model_Calcs!N203)*SQRT(1-COS(RADIANS(User_Model_Calcs!I203))^2*COS(RADIANS(User_Model_Calcs!B203))^2)))</f>
        <v>43.030937576206512</v>
      </c>
      <c r="P203">
        <f t="shared" si="26"/>
        <v>46.850027165908479</v>
      </c>
    </row>
    <row r="204" spans="1:16" x14ac:dyDescent="0.25">
      <c r="A204">
        <v>114.09</v>
      </c>
      <c r="B204">
        <v>-30.242999999999999</v>
      </c>
      <c r="C204">
        <v>3750</v>
      </c>
      <c r="D204">
        <f t="shared" ca="1" si="21"/>
        <v>1.2</v>
      </c>
      <c r="E204" s="1">
        <v>0.65</v>
      </c>
      <c r="F204">
        <v>19.899999999999999</v>
      </c>
      <c r="G204">
        <f t="shared" ca="1" si="22"/>
        <v>46.089820015575185</v>
      </c>
      <c r="H204">
        <f t="shared" ca="1" si="23"/>
        <v>18.014674080768913</v>
      </c>
      <c r="I204">
        <f>User_Model_Calcs!A204-Sat_Data!$B$5</f>
        <v>4.0900000000000034</v>
      </c>
      <c r="J204">
        <f>(Earth_Data!$B$1/SQRT(1-Earth_Data!$B$2^2*SIN(RADIANS(User_Model_Calcs!B204))^2))*COS(RADIANS(User_Model_Calcs!B204))</f>
        <v>5514.7410749268684</v>
      </c>
      <c r="K204">
        <f>((Earth_Data!$B$1*(1-Earth_Data!$B$2^2))/SQRT(1-Earth_Data!$B$2^2*SIN(RADIANS(User_Model_Calcs!B204))^2))*SIN(RADIANS(User_Model_Calcs!B204))</f>
        <v>-3193.6749160660684</v>
      </c>
      <c r="L204">
        <f t="shared" si="24"/>
        <v>-30.075819640929598</v>
      </c>
      <c r="M204">
        <f t="shared" si="25"/>
        <v>6372.7489039656321</v>
      </c>
      <c r="N204">
        <f>SQRT(User_Model_Calcs!M204^2+Sat_Data!$B$3^2-2*User_Model_Calcs!M204*Sat_Data!$B$3*COS(RADIANS(L204))*COS(RADIANS(I204)))</f>
        <v>36804.379702847211</v>
      </c>
      <c r="O204">
        <f>DEGREES(ACOS(((Earth_Data!$B$1+Sat_Data!$B$2)/User_Model_Calcs!N204)*SQRT(1-COS(RADIANS(User_Model_Calcs!I204))^2*COS(RADIANS(User_Model_Calcs!B204))^2)))</f>
        <v>54.456665163970001</v>
      </c>
      <c r="P204">
        <f t="shared" si="26"/>
        <v>8.0802448629946664</v>
      </c>
    </row>
    <row r="205" spans="1:16" x14ac:dyDescent="0.25">
      <c r="A205">
        <v>116.22</v>
      </c>
      <c r="B205">
        <v>-30.231999999999999</v>
      </c>
      <c r="C205">
        <v>6250</v>
      </c>
      <c r="D205">
        <f t="shared" ca="1" si="21"/>
        <v>0.75</v>
      </c>
      <c r="E205" s="1">
        <v>0.65</v>
      </c>
      <c r="F205">
        <v>19.899999999999999</v>
      </c>
      <c r="G205">
        <f t="shared" ca="1" si="22"/>
        <v>42.007420362456692</v>
      </c>
      <c r="H205">
        <f t="shared" ca="1" si="23"/>
        <v>20.397234473025399</v>
      </c>
      <c r="I205">
        <f>User_Model_Calcs!A205-Sat_Data!$B$5</f>
        <v>6.2199999999999989</v>
      </c>
      <c r="J205">
        <f>(Earth_Data!$B$1/SQRT(1-Earth_Data!$B$2^2*SIN(RADIANS(User_Model_Calcs!B205))^2))*COS(RADIANS(User_Model_Calcs!B205))</f>
        <v>5515.355157905813</v>
      </c>
      <c r="K205">
        <f>((Earth_Data!$B$1*(1-Earth_Data!$B$2^2))/SQRT(1-Earth_Data!$B$2^2*SIN(RADIANS(User_Model_Calcs!B205))^2))*SIN(RADIANS(User_Model_Calcs!B205))</f>
        <v>-3192.6214025044355</v>
      </c>
      <c r="L205">
        <f t="shared" si="24"/>
        <v>-30.06485617945172</v>
      </c>
      <c r="M205">
        <f t="shared" si="25"/>
        <v>6372.752461657964</v>
      </c>
      <c r="N205">
        <f>SQRT(User_Model_Calcs!M205^2+Sat_Data!$B$3^2-2*User_Model_Calcs!M205*Sat_Data!$B$3*COS(RADIANS(L205))*COS(RADIANS(I205)))</f>
        <v>36824.77715937348</v>
      </c>
      <c r="O205">
        <f>DEGREES(ACOS(((Earth_Data!$B$1+Sat_Data!$B$2)/User_Model_Calcs!N205)*SQRT(1-COS(RADIANS(User_Model_Calcs!I205))^2*COS(RADIANS(User_Model_Calcs!B205))^2)))</f>
        <v>54.099008622089428</v>
      </c>
      <c r="P205">
        <f t="shared" si="26"/>
        <v>12.213789922019389</v>
      </c>
    </row>
    <row r="206" spans="1:16" x14ac:dyDescent="0.25">
      <c r="A206">
        <v>153.80099999999999</v>
      </c>
      <c r="B206">
        <v>-30.128</v>
      </c>
      <c r="C206">
        <v>25000</v>
      </c>
      <c r="D206">
        <f t="shared" ca="1" si="21"/>
        <v>1.2</v>
      </c>
      <c r="E206" s="1">
        <v>0.65</v>
      </c>
      <c r="F206">
        <v>19.899999999999999</v>
      </c>
      <c r="G206">
        <f t="shared" ca="1" si="22"/>
        <v>46.089820015575185</v>
      </c>
      <c r="H206">
        <f t="shared" ca="1" si="23"/>
        <v>19.251612967012214</v>
      </c>
      <c r="I206">
        <f>User_Model_Calcs!A206-Sat_Data!$B$5</f>
        <v>43.800999999999988</v>
      </c>
      <c r="J206">
        <f>(Earth_Data!$B$1/SQRT(1-Earth_Data!$B$2^2*SIN(RADIANS(User_Model_Calcs!B206))^2))*COS(RADIANS(User_Model_Calcs!B206))</f>
        <v>5521.1509827911777</v>
      </c>
      <c r="K206">
        <f>((Earth_Data!$B$1*(1-Earth_Data!$B$2^2))/SQRT(1-Earth_Data!$B$2^2*SIN(RADIANS(User_Model_Calcs!B206))^2))*SIN(RADIANS(User_Model_Calcs!B206))</f>
        <v>-3182.6551779410861</v>
      </c>
      <c r="L206">
        <f t="shared" si="24"/>
        <v>-29.961202845635455</v>
      </c>
      <c r="M206">
        <f t="shared" si="25"/>
        <v>6372.7860592092056</v>
      </c>
      <c r="N206">
        <f>SQRT(User_Model_Calcs!M206^2+Sat_Data!$B$3^2-2*User_Model_Calcs!M206*Sat_Data!$B$3*COS(RADIANS(L206))*COS(RADIANS(I206)))</f>
        <v>38501.80496931629</v>
      </c>
      <c r="O206">
        <f>DEGREES(ACOS(((Earth_Data!$B$1+Sat_Data!$B$2)/User_Model_Calcs!N206)*SQRT(1-COS(RADIANS(User_Model_Calcs!I206))^2*COS(RADIANS(User_Model_Calcs!B206))^2)))</f>
        <v>31.180507865066666</v>
      </c>
      <c r="P206">
        <f t="shared" si="26"/>
        <v>62.372750344132605</v>
      </c>
    </row>
    <row r="207" spans="1:16" x14ac:dyDescent="0.25">
      <c r="A207">
        <v>148.852</v>
      </c>
      <c r="B207">
        <v>-30.077000000000002</v>
      </c>
      <c r="C207">
        <v>9375</v>
      </c>
      <c r="D207">
        <f t="shared" ca="1" si="21"/>
        <v>1.2</v>
      </c>
      <c r="E207" s="1">
        <v>0.65</v>
      </c>
      <c r="F207">
        <v>19.899999999999999</v>
      </c>
      <c r="G207">
        <f t="shared" ca="1" si="22"/>
        <v>46.089820015575185</v>
      </c>
      <c r="H207">
        <f t="shared" ca="1" si="23"/>
        <v>15.153147328201673</v>
      </c>
      <c r="I207">
        <f>User_Model_Calcs!A207-Sat_Data!$B$5</f>
        <v>38.852000000000004</v>
      </c>
      <c r="J207">
        <f>(Earth_Data!$B$1/SQRT(1-Earth_Data!$B$2^2*SIN(RADIANS(User_Model_Calcs!B207))^2))*COS(RADIANS(User_Model_Calcs!B207))</f>
        <v>5523.9865196416094</v>
      </c>
      <c r="K207">
        <f>((Earth_Data!$B$1*(1-Earth_Data!$B$2^2))/SQRT(1-Earth_Data!$B$2^2*SIN(RADIANS(User_Model_Calcs!B207))^2))*SIN(RADIANS(User_Model_Calcs!B207))</f>
        <v>-3177.764112075648</v>
      </c>
      <c r="L207">
        <f t="shared" si="24"/>
        <v>-29.910373644958295</v>
      </c>
      <c r="M207">
        <f t="shared" si="25"/>
        <v>6372.8025091931222</v>
      </c>
      <c r="N207">
        <f>SQRT(User_Model_Calcs!M207^2+Sat_Data!$B$3^2-2*User_Model_Calcs!M207*Sat_Data!$B$3*COS(RADIANS(L207))*COS(RADIANS(I207)))</f>
        <v>38153.043243481225</v>
      </c>
      <c r="O207">
        <f>DEGREES(ACOS(((Earth_Data!$B$1+Sat_Data!$B$2)/User_Model_Calcs!N207)*SQRT(1-COS(RADIANS(User_Model_Calcs!I207))^2*COS(RADIANS(User_Model_Calcs!B207))^2)))</f>
        <v>35.265398444995419</v>
      </c>
      <c r="P207">
        <f t="shared" si="26"/>
        <v>58.111595474794598</v>
      </c>
    </row>
    <row r="208" spans="1:16" x14ac:dyDescent="0.25">
      <c r="A208">
        <v>152.82090758243027</v>
      </c>
      <c r="B208">
        <v>-28.810177116236034</v>
      </c>
      <c r="C208">
        <v>46875</v>
      </c>
      <c r="D208">
        <f t="shared" ca="1" si="21"/>
        <v>0.75</v>
      </c>
      <c r="E208" s="1">
        <v>0.65</v>
      </c>
      <c r="F208">
        <v>19.899999999999999</v>
      </c>
      <c r="G208">
        <f t="shared" ca="1" si="22"/>
        <v>42.007420362456692</v>
      </c>
      <c r="H208">
        <f t="shared" ca="1" si="23"/>
        <v>20.912567305315278</v>
      </c>
      <c r="I208">
        <f>User_Model_Calcs!A208-Sat_Data!$B$5</f>
        <v>42.820907582430266</v>
      </c>
      <c r="J208">
        <f>(Earth_Data!$B$1/SQRT(1-Earth_Data!$B$2^2*SIN(RADIANS(User_Model_Calcs!B208))^2))*COS(RADIANS(User_Model_Calcs!B208))</f>
        <v>5593.0102633785045</v>
      </c>
      <c r="K208">
        <f>((Earth_Data!$B$1*(1-Earth_Data!$B$2^2))/SQRT(1-Earth_Data!$B$2^2*SIN(RADIANS(User_Model_Calcs!B208))^2))*SIN(RADIANS(User_Model_Calcs!B208))</f>
        <v>-3055.4844068039656</v>
      </c>
      <c r="L208">
        <f t="shared" si="24"/>
        <v>-28.647960559003252</v>
      </c>
      <c r="M208">
        <f t="shared" si="25"/>
        <v>6373.2055330484573</v>
      </c>
      <c r="N208">
        <f>SQRT(User_Model_Calcs!M208^2+Sat_Data!$B$3^2-2*User_Model_Calcs!M208*Sat_Data!$B$3*COS(RADIANS(L208))*COS(RADIANS(I208)))</f>
        <v>38372.991819678748</v>
      </c>
      <c r="O208">
        <f>DEGREES(ACOS(((Earth_Data!$B$1+Sat_Data!$B$2)/User_Model_Calcs!N208)*SQRT(1-COS(RADIANS(User_Model_Calcs!I208))^2*COS(RADIANS(User_Model_Calcs!B208))^2)))</f>
        <v>32.667675480544801</v>
      </c>
      <c r="P208">
        <f t="shared" si="26"/>
        <v>62.52403732783749</v>
      </c>
    </row>
    <row r="209" spans="1:16" x14ac:dyDescent="0.25">
      <c r="A209">
        <v>139.00700000000001</v>
      </c>
      <c r="B209">
        <v>-29.981000000000002</v>
      </c>
      <c r="C209">
        <v>25000</v>
      </c>
      <c r="D209">
        <f t="shared" ca="1" si="21"/>
        <v>3</v>
      </c>
      <c r="E209" s="1">
        <v>0.65</v>
      </c>
      <c r="F209">
        <v>19.899999999999999</v>
      </c>
      <c r="G209">
        <f t="shared" ca="1" si="22"/>
        <v>54.048620189015942</v>
      </c>
      <c r="H209">
        <f t="shared" ca="1" si="23"/>
        <v>23.125274627734385</v>
      </c>
      <c r="I209">
        <f>User_Model_Calcs!A209-Sat_Data!$B$5</f>
        <v>29.007000000000005</v>
      </c>
      <c r="J209">
        <f>(Earth_Data!$B$1/SQRT(1-Earth_Data!$B$2^2*SIN(RADIANS(User_Model_Calcs!B209))^2))*COS(RADIANS(User_Model_Calcs!B209))</f>
        <v>5529.3121258362062</v>
      </c>
      <c r="K209">
        <f>((Earth_Data!$B$1*(1-Earth_Data!$B$2^2))/SQRT(1-Earth_Data!$B$2^2*SIN(RADIANS(User_Model_Calcs!B209))^2))*SIN(RADIANS(User_Model_Calcs!B209))</f>
        <v>-3168.5506642917771</v>
      </c>
      <c r="L209">
        <f t="shared" si="24"/>
        <v>-29.814696574506335</v>
      </c>
      <c r="M209">
        <f t="shared" si="25"/>
        <v>6372.8334276915766</v>
      </c>
      <c r="N209">
        <f>SQRT(User_Model_Calcs!M209^2+Sat_Data!$B$3^2-2*User_Model_Calcs!M209*Sat_Data!$B$3*COS(RADIANS(L209))*COS(RADIANS(I209)))</f>
        <v>37558.486953682332</v>
      </c>
      <c r="O209">
        <f>DEGREES(ACOS(((Earth_Data!$B$1+Sat_Data!$B$2)/User_Model_Calcs!N209)*SQRT(1-COS(RADIANS(User_Model_Calcs!I209))^2*COS(RADIANS(User_Model_Calcs!B209))^2)))</f>
        <v>42.874800455078159</v>
      </c>
      <c r="P209">
        <f t="shared" si="26"/>
        <v>47.973368338505765</v>
      </c>
    </row>
    <row r="210" spans="1:16" x14ac:dyDescent="0.25">
      <c r="A210">
        <v>159.55099999999999</v>
      </c>
      <c r="B210">
        <v>-29.977</v>
      </c>
      <c r="C210">
        <v>37500</v>
      </c>
      <c r="D210">
        <f t="shared" ca="1" si="21"/>
        <v>1.2</v>
      </c>
      <c r="E210" s="1">
        <v>0.65</v>
      </c>
      <c r="F210">
        <v>19.899999999999999</v>
      </c>
      <c r="G210">
        <f t="shared" ca="1" si="22"/>
        <v>46.089820015575185</v>
      </c>
      <c r="H210">
        <f t="shared" ca="1" si="23"/>
        <v>19.581623106438837</v>
      </c>
      <c r="I210">
        <f>User_Model_Calcs!A210-Sat_Data!$B$5</f>
        <v>49.550999999999988</v>
      </c>
      <c r="J210">
        <f>(Earth_Data!$B$1/SQRT(1-Earth_Data!$B$2^2*SIN(RADIANS(User_Model_Calcs!B210))^2))*COS(RADIANS(User_Model_Calcs!B210))</f>
        <v>5529.5336893398553</v>
      </c>
      <c r="K210">
        <f>((Earth_Data!$B$1*(1-Earth_Data!$B$2^2))/SQRT(1-Earth_Data!$B$2^2*SIN(RADIANS(User_Model_Calcs!B210))^2))*SIN(RADIANS(User_Model_Calcs!B210))</f>
        <v>-3168.1665800109399</v>
      </c>
      <c r="L210">
        <f t="shared" si="24"/>
        <v>-29.810710070251989</v>
      </c>
      <c r="M210">
        <f t="shared" si="25"/>
        <v>6372.8347146495689</v>
      </c>
      <c r="N210">
        <f>SQRT(User_Model_Calcs!M210^2+Sat_Data!$B$3^2-2*User_Model_Calcs!M210*Sat_Data!$B$3*COS(RADIANS(L210))*COS(RADIANS(I210)))</f>
        <v>38934.668196999999</v>
      </c>
      <c r="O210">
        <f>DEGREES(ACOS(((Earth_Data!$B$1+Sat_Data!$B$2)/User_Model_Calcs!N210)*SQRT(1-COS(RADIANS(User_Model_Calcs!I210))^2*COS(RADIANS(User_Model_Calcs!B210))^2)))</f>
        <v>26.394050958734734</v>
      </c>
      <c r="P210">
        <f t="shared" si="26"/>
        <v>66.927217417055374</v>
      </c>
    </row>
    <row r="211" spans="1:16" x14ac:dyDescent="0.25">
      <c r="A211">
        <v>118.96899999999999</v>
      </c>
      <c r="B211">
        <v>-29.927</v>
      </c>
      <c r="C211">
        <v>3750</v>
      </c>
      <c r="D211">
        <f t="shared" ca="1" si="21"/>
        <v>1.2</v>
      </c>
      <c r="E211" s="1">
        <v>0.65</v>
      </c>
      <c r="F211">
        <v>19.899999999999999</v>
      </c>
      <c r="G211">
        <f t="shared" ca="1" si="22"/>
        <v>46.089820015575185</v>
      </c>
      <c r="H211">
        <f t="shared" ca="1" si="23"/>
        <v>19.20566767289306</v>
      </c>
      <c r="I211">
        <f>User_Model_Calcs!A211-Sat_Data!$B$5</f>
        <v>8.9689999999999941</v>
      </c>
      <c r="J211">
        <f>(Earth_Data!$B$1/SQRT(1-Earth_Data!$B$2^2*SIN(RADIANS(User_Model_Calcs!B211))^2))*COS(RADIANS(User_Model_Calcs!B211))</f>
        <v>5532.3009589495268</v>
      </c>
      <c r="K211">
        <f>((Earth_Data!$B$1*(1-Earth_Data!$B$2^2))/SQRT(1-Earth_Data!$B$2^2*SIN(RADIANS(User_Model_Calcs!B211))^2))*SIN(RADIANS(User_Model_Calcs!B211))</f>
        <v>-3163.364241767888</v>
      </c>
      <c r="L211">
        <f t="shared" si="24"/>
        <v>-29.760879039140505</v>
      </c>
      <c r="M211">
        <f t="shared" si="25"/>
        <v>6372.8507927370765</v>
      </c>
      <c r="N211">
        <f>SQRT(User_Model_Calcs!M211^2+Sat_Data!$B$3^2-2*User_Model_Calcs!M211*Sat_Data!$B$3*COS(RADIANS(L211))*COS(RADIANS(I211)))</f>
        <v>36845.662390619611</v>
      </c>
      <c r="O211">
        <f>DEGREES(ACOS(((Earth_Data!$B$1+Sat_Data!$B$2)/User_Model_Calcs!N211)*SQRT(1-COS(RADIANS(User_Model_Calcs!I211))^2*COS(RADIANS(User_Model_Calcs!B211))^2)))</f>
        <v>53.738214581728762</v>
      </c>
      <c r="P211">
        <f t="shared" si="26"/>
        <v>17.555190036434436</v>
      </c>
    </row>
    <row r="212" spans="1:16" x14ac:dyDescent="0.25">
      <c r="A212">
        <v>150</v>
      </c>
      <c r="B212">
        <v>-30.692787544332969</v>
      </c>
      <c r="C212">
        <v>46875</v>
      </c>
      <c r="D212">
        <f t="shared" ca="1" si="21"/>
        <v>3</v>
      </c>
      <c r="E212" s="1">
        <v>0.65</v>
      </c>
      <c r="F212">
        <v>19.899999999999999</v>
      </c>
      <c r="G212">
        <f t="shared" ca="1" si="22"/>
        <v>54.048620189015942</v>
      </c>
      <c r="H212">
        <f t="shared" ca="1" si="23"/>
        <v>23.504044027136608</v>
      </c>
      <c r="I212">
        <f>User_Model_Calcs!A212-Sat_Data!$B$5</f>
        <v>40</v>
      </c>
      <c r="J212">
        <f>(Earth_Data!$B$1/SQRT(1-Earth_Data!$B$2^2*SIN(RADIANS(User_Model_Calcs!B212))^2))*COS(RADIANS(User_Model_Calcs!B212))</f>
        <v>5489.4575109328407</v>
      </c>
      <c r="K212">
        <f>((Earth_Data!$B$1*(1-Earth_Data!$B$2^2))/SQRT(1-Earth_Data!$B$2^2*SIN(RADIANS(User_Model_Calcs!B212))^2))*SIN(RADIANS(User_Model_Calcs!B212))</f>
        <v>-3236.6529386916618</v>
      </c>
      <c r="L212">
        <f t="shared" si="24"/>
        <v>-30.524134199335197</v>
      </c>
      <c r="M212">
        <f t="shared" si="25"/>
        <v>6372.6027657369596</v>
      </c>
      <c r="N212">
        <f>SQRT(User_Model_Calcs!M212^2+Sat_Data!$B$3^2-2*User_Model_Calcs!M212*Sat_Data!$B$3*COS(RADIANS(L212))*COS(RADIANS(I212)))</f>
        <v>38259.771925782959</v>
      </c>
      <c r="O212">
        <f>DEGREES(ACOS(((Earth_Data!$B$1+Sat_Data!$B$2)/User_Model_Calcs!N212)*SQRT(1-COS(RADIANS(User_Model_Calcs!I212))^2*COS(RADIANS(User_Model_Calcs!B212))^2)))</f>
        <v>33.987988207426838</v>
      </c>
      <c r="P212">
        <f t="shared" si="26"/>
        <v>58.687333944307525</v>
      </c>
    </row>
    <row r="213" spans="1:16" x14ac:dyDescent="0.25">
      <c r="A213">
        <v>152.06965875995303</v>
      </c>
      <c r="B213">
        <v>-29.562254000446693</v>
      </c>
      <c r="C213">
        <v>46875</v>
      </c>
      <c r="D213">
        <f t="shared" ca="1" si="21"/>
        <v>1.2</v>
      </c>
      <c r="E213" s="1">
        <v>0.65</v>
      </c>
      <c r="F213">
        <v>19.899999999999999</v>
      </c>
      <c r="G213">
        <f t="shared" ca="1" si="22"/>
        <v>46.089820015575185</v>
      </c>
      <c r="H213">
        <f t="shared" ca="1" si="23"/>
        <v>20.816736062147132</v>
      </c>
      <c r="I213">
        <f>User_Model_Calcs!A213-Sat_Data!$B$5</f>
        <v>42.069658759953029</v>
      </c>
      <c r="J213">
        <f>(Earth_Data!$B$1/SQRT(1-Earth_Data!$B$2^2*SIN(RADIANS(User_Model_Calcs!B213))^2))*COS(RADIANS(User_Model_Calcs!B213))</f>
        <v>5552.3603798117083</v>
      </c>
      <c r="K213">
        <f>((Earth_Data!$B$1*(1-Earth_Data!$B$2^2))/SQRT(1-Earth_Data!$B$2^2*SIN(RADIANS(User_Model_Calcs!B213))^2))*SIN(RADIANS(User_Model_Calcs!B213))</f>
        <v>-3128.2598959566703</v>
      </c>
      <c r="L213">
        <f t="shared" si="24"/>
        <v>-29.397380853531917</v>
      </c>
      <c r="M213">
        <f t="shared" si="25"/>
        <v>6372.9675790759875</v>
      </c>
      <c r="N213">
        <f>SQRT(User_Model_Calcs!M213^2+Sat_Data!$B$3^2-2*User_Model_Calcs!M213*Sat_Data!$B$3*COS(RADIANS(L213))*COS(RADIANS(I213)))</f>
        <v>38351.721790585536</v>
      </c>
      <c r="O213">
        <f>DEGREES(ACOS(((Earth_Data!$B$1+Sat_Data!$B$2)/User_Model_Calcs!N213)*SQRT(1-COS(RADIANS(User_Model_Calcs!I213))^2*COS(RADIANS(User_Model_Calcs!B213))^2)))</f>
        <v>32.912365486924543</v>
      </c>
      <c r="P213">
        <f t="shared" si="26"/>
        <v>61.338814331794275</v>
      </c>
    </row>
    <row r="214" spans="1:16" x14ac:dyDescent="0.25">
      <c r="A214">
        <v>120.765</v>
      </c>
      <c r="B214">
        <v>-29.731999999999999</v>
      </c>
      <c r="C214">
        <v>37500</v>
      </c>
      <c r="D214">
        <f t="shared" ca="1" si="21"/>
        <v>0.75</v>
      </c>
      <c r="E214" s="1">
        <v>0.65</v>
      </c>
      <c r="F214">
        <v>19.899999999999999</v>
      </c>
      <c r="G214">
        <f t="shared" ca="1" si="22"/>
        <v>42.007420362456692</v>
      </c>
      <c r="H214">
        <f t="shared" ca="1" si="23"/>
        <v>23.325623674878237</v>
      </c>
      <c r="I214">
        <f>User_Model_Calcs!A214-Sat_Data!$B$5</f>
        <v>10.765000000000001</v>
      </c>
      <c r="J214">
        <f>(Earth_Data!$B$1/SQRT(1-Earth_Data!$B$2^2*SIN(RADIANS(User_Model_Calcs!B214))^2))*COS(RADIANS(User_Model_Calcs!B214))</f>
        <v>5543.0530379441361</v>
      </c>
      <c r="K214">
        <f>((Earth_Data!$B$1*(1-Earth_Data!$B$2^2))/SQRT(1-Earth_Data!$B$2^2*SIN(RADIANS(User_Model_Calcs!B214))^2))*SIN(RADIANS(User_Model_Calcs!B214))</f>
        <v>-3144.6124480117915</v>
      </c>
      <c r="L214">
        <f t="shared" si="24"/>
        <v>-29.56654282362744</v>
      </c>
      <c r="M214">
        <f t="shared" si="25"/>
        <v>6372.913339254852</v>
      </c>
      <c r="N214">
        <f>SQRT(User_Model_Calcs!M214^2+Sat_Data!$B$3^2-2*User_Model_Calcs!M214*Sat_Data!$B$3*COS(RADIANS(L214))*COS(RADIANS(I214)))</f>
        <v>36867.584100380023</v>
      </c>
      <c r="O214">
        <f>DEGREES(ACOS(((Earth_Data!$B$1+Sat_Data!$B$2)/User_Model_Calcs!N214)*SQRT(1-COS(RADIANS(User_Model_Calcs!I214))^2*COS(RADIANS(User_Model_Calcs!B214))^2)))</f>
        <v>53.362192182877735</v>
      </c>
      <c r="P214">
        <f t="shared" si="26"/>
        <v>20.975046601582225</v>
      </c>
    </row>
    <row r="215" spans="1:16" x14ac:dyDescent="0.25">
      <c r="A215">
        <v>145.61500000000001</v>
      </c>
      <c r="B215">
        <v>-29.709</v>
      </c>
      <c r="C215">
        <v>9375</v>
      </c>
      <c r="D215">
        <f t="shared" ca="1" si="21"/>
        <v>1.2</v>
      </c>
      <c r="E215" s="1">
        <v>0.65</v>
      </c>
      <c r="F215">
        <v>19.899999999999999</v>
      </c>
      <c r="G215">
        <f t="shared" ca="1" si="22"/>
        <v>46.089820015575185</v>
      </c>
      <c r="H215">
        <f t="shared" ca="1" si="23"/>
        <v>14.833503361189356</v>
      </c>
      <c r="I215">
        <f>User_Model_Calcs!A215-Sat_Data!$B$5</f>
        <v>35.615000000000009</v>
      </c>
      <c r="J215">
        <f>(Earth_Data!$B$1/SQRT(1-Earth_Data!$B$2^2*SIN(RADIANS(User_Model_Calcs!B215))^2))*COS(RADIANS(User_Model_Calcs!B215))</f>
        <v>5544.3170016582935</v>
      </c>
      <c r="K215">
        <f>((Earth_Data!$B$1*(1-Earth_Data!$B$2^2))/SQRT(1-Earth_Data!$B$2^2*SIN(RADIANS(User_Model_Calcs!B215))^2))*SIN(RADIANS(User_Model_Calcs!B215))</f>
        <v>-3142.398324830207</v>
      </c>
      <c r="L215">
        <f t="shared" si="24"/>
        <v>-29.543621619591605</v>
      </c>
      <c r="M215">
        <f t="shared" si="25"/>
        <v>6372.9206998653999</v>
      </c>
      <c r="N215">
        <f>SQRT(User_Model_Calcs!M215^2+Sat_Data!$B$3^2-2*User_Model_Calcs!M215*Sat_Data!$B$3*COS(RADIANS(L215))*COS(RADIANS(I215)))</f>
        <v>37925.463053628453</v>
      </c>
      <c r="O215">
        <f>DEGREES(ACOS(((Earth_Data!$B$1+Sat_Data!$B$2)/User_Model_Calcs!N215)*SQRT(1-COS(RADIANS(User_Model_Calcs!I215))^2*COS(RADIANS(User_Model_Calcs!B215))^2)))</f>
        <v>38.069347213485067</v>
      </c>
      <c r="P215">
        <f t="shared" si="26"/>
        <v>55.322299481802233</v>
      </c>
    </row>
    <row r="216" spans="1:16" x14ac:dyDescent="0.25">
      <c r="A216">
        <v>139.61500000000001</v>
      </c>
      <c r="B216">
        <v>-29.709</v>
      </c>
      <c r="C216">
        <v>12500</v>
      </c>
      <c r="D216">
        <f t="shared" ca="1" si="21"/>
        <v>1.2</v>
      </c>
      <c r="E216" s="1">
        <v>0.65</v>
      </c>
      <c r="F216">
        <v>19.899999999999999</v>
      </c>
      <c r="G216">
        <f t="shared" ca="1" si="22"/>
        <v>46.089820015575185</v>
      </c>
      <c r="H216">
        <f t="shared" ca="1" si="23"/>
        <v>18.403394099178975</v>
      </c>
      <c r="I216">
        <f>User_Model_Calcs!A216-Sat_Data!$B$5</f>
        <v>29.615000000000009</v>
      </c>
      <c r="J216">
        <f>(Earth_Data!$B$1/SQRT(1-Earth_Data!$B$2^2*SIN(RADIANS(User_Model_Calcs!B216))^2))*COS(RADIANS(User_Model_Calcs!B216))</f>
        <v>5544.3170016582935</v>
      </c>
      <c r="K216">
        <f>((Earth_Data!$B$1*(1-Earth_Data!$B$2^2))/SQRT(1-Earth_Data!$B$2^2*SIN(RADIANS(User_Model_Calcs!B216))^2))*SIN(RADIANS(User_Model_Calcs!B216))</f>
        <v>-3142.398324830207</v>
      </c>
      <c r="L216">
        <f t="shared" si="24"/>
        <v>-29.543621619591605</v>
      </c>
      <c r="M216">
        <f t="shared" si="25"/>
        <v>6372.9206998653999</v>
      </c>
      <c r="N216">
        <f>SQRT(User_Model_Calcs!M216^2+Sat_Data!$B$3^2-2*User_Model_Calcs!M216*Sat_Data!$B$3*COS(RADIANS(L216))*COS(RADIANS(I216)))</f>
        <v>37576.099750244168</v>
      </c>
      <c r="O216">
        <f>DEGREES(ACOS(((Earth_Data!$B$1+Sat_Data!$B$2)/User_Model_Calcs!N216)*SQRT(1-COS(RADIANS(User_Model_Calcs!I216))^2*COS(RADIANS(User_Model_Calcs!B216))^2)))</f>
        <v>42.636004839355259</v>
      </c>
      <c r="P216">
        <f t="shared" si="26"/>
        <v>48.915685770921193</v>
      </c>
    </row>
    <row r="217" spans="1:16" x14ac:dyDescent="0.25">
      <c r="A217">
        <v>149.97499999999999</v>
      </c>
      <c r="B217">
        <v>-29.594999999999999</v>
      </c>
      <c r="C217">
        <v>3750</v>
      </c>
      <c r="D217">
        <f t="shared" ca="1" si="21"/>
        <v>0.75</v>
      </c>
      <c r="E217" s="1">
        <v>0.65</v>
      </c>
      <c r="F217">
        <v>19.899999999999999</v>
      </c>
      <c r="G217">
        <f t="shared" ca="1" si="22"/>
        <v>42.007420362456692</v>
      </c>
      <c r="H217">
        <f t="shared" ca="1" si="23"/>
        <v>15.248521268507707</v>
      </c>
      <c r="I217">
        <f>User_Model_Calcs!A217-Sat_Data!$B$5</f>
        <v>39.974999999999994</v>
      </c>
      <c r="J217">
        <f>(Earth_Data!$B$1/SQRT(1-Earth_Data!$B$2^2*SIN(RADIANS(User_Model_Calcs!B217))^2))*COS(RADIANS(User_Model_Calcs!B217))</f>
        <v>5550.5686747818136</v>
      </c>
      <c r="K217">
        <f>((Earth_Data!$B$1*(1-Earth_Data!$B$2^2))/SQRT(1-Earth_Data!$B$2^2*SIN(RADIANS(User_Model_Calcs!B217))^2))*SIN(RADIANS(User_Model_Calcs!B217))</f>
        <v>-3131.4166084035528</v>
      </c>
      <c r="L217">
        <f t="shared" si="24"/>
        <v>-29.430013738002501</v>
      </c>
      <c r="M217">
        <f t="shared" si="25"/>
        <v>6372.9571306305479</v>
      </c>
      <c r="N217">
        <f>SQRT(User_Model_Calcs!M217^2+Sat_Data!$B$3^2-2*User_Model_Calcs!M217*Sat_Data!$B$3*COS(RADIANS(L217))*COS(RADIANS(I217)))</f>
        <v>38206.487492342254</v>
      </c>
      <c r="O217">
        <f>DEGREES(ACOS(((Earth_Data!$B$1+Sat_Data!$B$2)/User_Model_Calcs!N217)*SQRT(1-COS(RADIANS(User_Model_Calcs!I217))^2*COS(RADIANS(User_Model_Calcs!B217))^2)))</f>
        <v>34.626043161250294</v>
      </c>
      <c r="P217">
        <f t="shared" si="26"/>
        <v>59.498155482431876</v>
      </c>
    </row>
    <row r="218" spans="1:16" x14ac:dyDescent="0.25">
      <c r="A218">
        <v>152.17500000000001</v>
      </c>
      <c r="B218">
        <v>-29.396999999999998</v>
      </c>
      <c r="C218">
        <v>9375</v>
      </c>
      <c r="D218">
        <f t="shared" ca="1" si="21"/>
        <v>0.75</v>
      </c>
      <c r="E218" s="1">
        <v>0.65</v>
      </c>
      <c r="F218">
        <v>19.899999999999999</v>
      </c>
      <c r="G218">
        <f t="shared" ca="1" si="22"/>
        <v>42.007420362456692</v>
      </c>
      <c r="H218">
        <f t="shared" ca="1" si="23"/>
        <v>16.101308068809537</v>
      </c>
      <c r="I218">
        <f>User_Model_Calcs!A218-Sat_Data!$B$5</f>
        <v>42.175000000000011</v>
      </c>
      <c r="J218">
        <f>(Earth_Data!$B$1/SQRT(1-Earth_Data!$B$2^2*SIN(RADIANS(User_Model_Calcs!B218))^2))*COS(RADIANS(User_Model_Calcs!B218))</f>
        <v>5561.3746145085197</v>
      </c>
      <c r="K218">
        <f>((Earth_Data!$B$1*(1-Earth_Data!$B$2^2))/SQRT(1-Earth_Data!$B$2^2*SIN(RADIANS(User_Model_Calcs!B218))^2))*SIN(RADIANS(User_Model_Calcs!B218))</f>
        <v>-3112.3140634358601</v>
      </c>
      <c r="L218">
        <f t="shared" si="24"/>
        <v>-29.232700959429138</v>
      </c>
      <c r="M218">
        <f t="shared" si="25"/>
        <v>6373.0201970777107</v>
      </c>
      <c r="N218">
        <f>SQRT(User_Model_Calcs!M218^2+Sat_Data!$B$3^2-2*User_Model_Calcs!M218*Sat_Data!$B$3*COS(RADIANS(L218))*COS(RADIANS(I218)))</f>
        <v>38351.9135177157</v>
      </c>
      <c r="O218">
        <f>DEGREES(ACOS(((Earth_Data!$B$1+Sat_Data!$B$2)/User_Model_Calcs!N218)*SQRT(1-COS(RADIANS(User_Model_Calcs!I218))^2*COS(RADIANS(User_Model_Calcs!B218))^2)))</f>
        <v>32.910776443222332</v>
      </c>
      <c r="P218">
        <f t="shared" si="26"/>
        <v>61.550456355750697</v>
      </c>
    </row>
    <row r="219" spans="1:16" x14ac:dyDescent="0.25">
      <c r="A219">
        <v>117.62</v>
      </c>
      <c r="B219">
        <v>-29.338999999999999</v>
      </c>
      <c r="C219">
        <v>50000</v>
      </c>
      <c r="D219">
        <f t="shared" ca="1" si="21"/>
        <v>0.75</v>
      </c>
      <c r="E219" s="1">
        <v>0.65</v>
      </c>
      <c r="F219">
        <v>19.899999999999999</v>
      </c>
      <c r="G219">
        <f t="shared" ca="1" si="22"/>
        <v>42.007420362456692</v>
      </c>
      <c r="H219">
        <f t="shared" ca="1" si="23"/>
        <v>21.222768666427683</v>
      </c>
      <c r="I219">
        <f>User_Model_Calcs!A219-Sat_Data!$B$5</f>
        <v>7.6200000000000045</v>
      </c>
      <c r="J219">
        <f>(Earth_Data!$B$1/SQRT(1-Earth_Data!$B$2^2*SIN(RADIANS(User_Model_Calcs!B219))^2))*COS(RADIANS(User_Model_Calcs!B219))</f>
        <v>5564.5274227380223</v>
      </c>
      <c r="K219">
        <f>((Earth_Data!$B$1*(1-Earth_Data!$B$2^2))/SQRT(1-Earth_Data!$B$2^2*SIN(RADIANS(User_Model_Calcs!B219))^2))*SIN(RADIANS(User_Model_Calcs!B219))</f>
        <v>-3106.7114161057361</v>
      </c>
      <c r="L219">
        <f t="shared" si="24"/>
        <v>-29.174903746664857</v>
      </c>
      <c r="M219">
        <f t="shared" si="25"/>
        <v>6373.0386207338461</v>
      </c>
      <c r="N219">
        <f>SQRT(User_Model_Calcs!M219^2+Sat_Data!$B$3^2-2*User_Model_Calcs!M219*Sat_Data!$B$3*COS(RADIANS(L219))*COS(RADIANS(I219)))</f>
        <v>36787.593967658569</v>
      </c>
      <c r="O219">
        <f>DEGREES(ACOS(((Earth_Data!$B$1+Sat_Data!$B$2)/User_Model_Calcs!N219)*SQRT(1-COS(RADIANS(User_Model_Calcs!I219))^2*COS(RADIANS(User_Model_Calcs!B219))^2)))</f>
        <v>54.759971245062978</v>
      </c>
      <c r="P219">
        <f t="shared" si="26"/>
        <v>15.271876961550518</v>
      </c>
    </row>
    <row r="220" spans="1:16" x14ac:dyDescent="0.25">
      <c r="A220">
        <v>147.76499999999999</v>
      </c>
      <c r="B220">
        <v>-29.257000000000001</v>
      </c>
      <c r="C220">
        <v>12500</v>
      </c>
      <c r="D220">
        <f t="shared" ca="1" si="21"/>
        <v>0.75</v>
      </c>
      <c r="E220" s="1">
        <v>0.65</v>
      </c>
      <c r="F220">
        <v>19.899999999999999</v>
      </c>
      <c r="G220">
        <f t="shared" ca="1" si="22"/>
        <v>42.007420362456692</v>
      </c>
      <c r="H220">
        <f t="shared" ca="1" si="23"/>
        <v>14.334473839500946</v>
      </c>
      <c r="I220">
        <f>User_Model_Calcs!A220-Sat_Data!$B$5</f>
        <v>37.764999999999986</v>
      </c>
      <c r="J220">
        <f>(Earth_Data!$B$1/SQRT(1-Earth_Data!$B$2^2*SIN(RADIANS(User_Model_Calcs!B220))^2))*COS(RADIANS(User_Model_Calcs!B220))</f>
        <v>5568.9751137729554</v>
      </c>
      <c r="K220">
        <f>((Earth_Data!$B$1*(1-Earth_Data!$B$2^2))/SQRT(1-Earth_Data!$B$2^2*SIN(RADIANS(User_Model_Calcs!B220))^2))*SIN(RADIANS(User_Model_Calcs!B220))</f>
        <v>-3098.7850756300795</v>
      </c>
      <c r="L220">
        <f t="shared" si="24"/>
        <v>-29.093191587334893</v>
      </c>
      <c r="M220">
        <f t="shared" si="25"/>
        <v>6373.0646287928248</v>
      </c>
      <c r="N220">
        <f>SQRT(User_Model_Calcs!M220^2+Sat_Data!$B$3^2-2*User_Model_Calcs!M220*Sat_Data!$B$3*COS(RADIANS(L220))*COS(RADIANS(I220)))</f>
        <v>38041.827575239273</v>
      </c>
      <c r="O220">
        <f>DEGREES(ACOS(((Earth_Data!$B$1+Sat_Data!$B$2)/User_Model_Calcs!N220)*SQRT(1-COS(RADIANS(User_Model_Calcs!I220))^2*COS(RADIANS(User_Model_Calcs!B220))^2)))</f>
        <v>36.623350563219553</v>
      </c>
      <c r="P220">
        <f t="shared" si="26"/>
        <v>57.753832800631791</v>
      </c>
    </row>
    <row r="221" spans="1:16" x14ac:dyDescent="0.25">
      <c r="A221">
        <v>138.13499999999999</v>
      </c>
      <c r="B221">
        <v>-29.178000000000001</v>
      </c>
      <c r="C221">
        <v>9375</v>
      </c>
      <c r="D221">
        <f t="shared" ca="1" si="21"/>
        <v>3</v>
      </c>
      <c r="E221" s="1">
        <v>0.65</v>
      </c>
      <c r="F221">
        <v>19.899999999999999</v>
      </c>
      <c r="G221">
        <f t="shared" ca="1" si="22"/>
        <v>54.048620189015942</v>
      </c>
      <c r="H221">
        <f t="shared" ca="1" si="23"/>
        <v>19.745965877158078</v>
      </c>
      <c r="I221">
        <f>User_Model_Calcs!A221-Sat_Data!$B$5</f>
        <v>28.134999999999991</v>
      </c>
      <c r="J221">
        <f>(Earth_Data!$B$1/SQRT(1-Earth_Data!$B$2^2*SIN(RADIANS(User_Model_Calcs!B221))^2))*COS(RADIANS(User_Model_Calcs!B221))</f>
        <v>5573.2492996967267</v>
      </c>
      <c r="K221">
        <f>((Earth_Data!$B$1*(1-Earth_Data!$B$2^2))/SQRT(1-Earth_Data!$B$2^2*SIN(RADIANS(User_Model_Calcs!B221))^2))*SIN(RADIANS(User_Model_Calcs!B221))</f>
        <v>-3091.142802467828</v>
      </c>
      <c r="L221">
        <f t="shared" si="24"/>
        <v>-29.014470159915806</v>
      </c>
      <c r="M221">
        <f t="shared" si="25"/>
        <v>6373.0896417529475</v>
      </c>
      <c r="N221">
        <f>SQRT(User_Model_Calcs!M221^2+Sat_Data!$B$3^2-2*User_Model_Calcs!M221*Sat_Data!$B$3*COS(RADIANS(L221))*COS(RADIANS(I221)))</f>
        <v>37469.748630867914</v>
      </c>
      <c r="O221">
        <f>DEGREES(ACOS(((Earth_Data!$B$1+Sat_Data!$B$2)/User_Model_Calcs!N221)*SQRT(1-COS(RADIANS(User_Model_Calcs!I221))^2*COS(RADIANS(User_Model_Calcs!B221))^2)))</f>
        <v>44.105451711846477</v>
      </c>
      <c r="P221">
        <f t="shared" si="26"/>
        <v>47.644216357623847</v>
      </c>
    </row>
    <row r="222" spans="1:16" x14ac:dyDescent="0.25">
      <c r="A222">
        <v>113.309</v>
      </c>
      <c r="B222">
        <v>-29.158000000000001</v>
      </c>
      <c r="C222">
        <v>3750</v>
      </c>
      <c r="D222">
        <f t="shared" ca="1" si="21"/>
        <v>3</v>
      </c>
      <c r="E222" s="1">
        <v>0.65</v>
      </c>
      <c r="F222">
        <v>19.899999999999999</v>
      </c>
      <c r="G222">
        <f t="shared" ca="1" si="22"/>
        <v>54.048620189015942</v>
      </c>
      <c r="H222">
        <f t="shared" ca="1" si="23"/>
        <v>18.874850981508395</v>
      </c>
      <c r="I222">
        <f>User_Model_Calcs!A222-Sat_Data!$B$5</f>
        <v>3.3089999999999975</v>
      </c>
      <c r="J222">
        <f>(Earth_Data!$B$1/SQRT(1-Earth_Data!$B$2^2*SIN(RADIANS(User_Model_Calcs!B222))^2))*COS(RADIANS(User_Model_Calcs!B222))</f>
        <v>5574.3296922546442</v>
      </c>
      <c r="K222">
        <f>((Earth_Data!$B$1*(1-Earth_Data!$B$2^2))/SQRT(1-Earth_Data!$B$2^2*SIN(RADIANS(User_Model_Calcs!B222))^2))*SIN(RADIANS(User_Model_Calcs!B222))</f>
        <v>-3089.2071298274659</v>
      </c>
      <c r="L222">
        <f t="shared" si="24"/>
        <v>-28.994540880923932</v>
      </c>
      <c r="M222">
        <f t="shared" si="25"/>
        <v>6373.095967340254</v>
      </c>
      <c r="N222">
        <f>SQRT(User_Model_Calcs!M222^2+Sat_Data!$B$3^2-2*User_Model_Calcs!M222*Sat_Data!$B$3*COS(RADIANS(L222))*COS(RADIANS(I222)))</f>
        <v>36730.65672703358</v>
      </c>
      <c r="O222">
        <f>DEGREES(ACOS(((Earth_Data!$B$1+Sat_Data!$B$2)/User_Model_Calcs!N222)*SQRT(1-COS(RADIANS(User_Model_Calcs!I222))^2*COS(RADIANS(User_Model_Calcs!B222))^2)))</f>
        <v>55.786506025194932</v>
      </c>
      <c r="P222">
        <f t="shared" si="26"/>
        <v>6.7675107562280576</v>
      </c>
    </row>
    <row r="223" spans="1:16" x14ac:dyDescent="0.25">
      <c r="A223">
        <v>139.673</v>
      </c>
      <c r="B223">
        <v>-29.140999999999998</v>
      </c>
      <c r="C223">
        <v>3750</v>
      </c>
      <c r="D223">
        <f t="shared" ca="1" si="21"/>
        <v>0.75</v>
      </c>
      <c r="E223" s="1">
        <v>0.65</v>
      </c>
      <c r="F223">
        <v>19.899999999999999</v>
      </c>
      <c r="G223">
        <f t="shared" ca="1" si="22"/>
        <v>42.007420362456692</v>
      </c>
      <c r="H223">
        <f t="shared" ca="1" si="23"/>
        <v>21.975599275365511</v>
      </c>
      <c r="I223">
        <f>User_Model_Calcs!A223-Sat_Data!$B$5</f>
        <v>29.673000000000002</v>
      </c>
      <c r="J223">
        <f>(Earth_Data!$B$1/SQRT(1-Earth_Data!$B$2^2*SIN(RADIANS(User_Model_Calcs!B223))^2))*COS(RADIANS(User_Model_Calcs!B223))</f>
        <v>5575.247492094667</v>
      </c>
      <c r="K223">
        <f>((Earth_Data!$B$1*(1-Earth_Data!$B$2^2))/SQRT(1-Earth_Data!$B$2^2*SIN(RADIANS(User_Model_Calcs!B223))^2))*SIN(RADIANS(User_Model_Calcs!B223))</f>
        <v>-3087.5615161973274</v>
      </c>
      <c r="L223">
        <f t="shared" si="24"/>
        <v>-28.977601056089281</v>
      </c>
      <c r="M223">
        <f t="shared" si="25"/>
        <v>6373.1013419222054</v>
      </c>
      <c r="N223">
        <f>SQRT(User_Model_Calcs!M223^2+Sat_Data!$B$3^2-2*User_Model_Calcs!M223*Sat_Data!$B$3*COS(RADIANS(L223))*COS(RADIANS(I223)))</f>
        <v>37549.079813558601</v>
      </c>
      <c r="O223">
        <f>DEGREES(ACOS(((Earth_Data!$B$1+Sat_Data!$B$2)/User_Model_Calcs!N223)*SQRT(1-COS(RADIANS(User_Model_Calcs!I223))^2*COS(RADIANS(User_Model_Calcs!B223))^2)))</f>
        <v>43.007720100351193</v>
      </c>
      <c r="P223">
        <f t="shared" si="26"/>
        <v>49.480540321102829</v>
      </c>
    </row>
    <row r="224" spans="1:16" x14ac:dyDescent="0.25">
      <c r="A224">
        <v>114.863</v>
      </c>
      <c r="B224">
        <v>-29.111999999999998</v>
      </c>
      <c r="C224">
        <v>50000</v>
      </c>
      <c r="D224">
        <f t="shared" ca="1" si="21"/>
        <v>0.75</v>
      </c>
      <c r="E224" s="1">
        <v>0.65</v>
      </c>
      <c r="F224">
        <v>19.899999999999999</v>
      </c>
      <c r="G224">
        <f t="shared" ca="1" si="22"/>
        <v>42.007420362456692</v>
      </c>
      <c r="H224">
        <f t="shared" ca="1" si="23"/>
        <v>21.25669945880416</v>
      </c>
      <c r="I224">
        <f>User_Model_Calcs!A224-Sat_Data!$B$5</f>
        <v>4.8629999999999995</v>
      </c>
      <c r="J224">
        <f>(Earth_Data!$B$1/SQRT(1-Earth_Data!$B$2^2*SIN(RADIANS(User_Model_Calcs!B224))^2))*COS(RADIANS(User_Model_Calcs!B224))</f>
        <v>5576.8120182441207</v>
      </c>
      <c r="K224">
        <f>((Earth_Data!$B$1*(1-Earth_Data!$B$2^2))/SQRT(1-Earth_Data!$B$2^2*SIN(RADIANS(User_Model_Calcs!B224))^2))*SIN(RADIANS(User_Model_Calcs!B224))</f>
        <v>-3084.753674338855</v>
      </c>
      <c r="L224">
        <f t="shared" si="24"/>
        <v>-28.948703839923564</v>
      </c>
      <c r="M224">
        <f t="shared" si="25"/>
        <v>6373.1105057247469</v>
      </c>
      <c r="N224">
        <f>SQRT(User_Model_Calcs!M224^2+Sat_Data!$B$3^2-2*User_Model_Calcs!M224*Sat_Data!$B$3*COS(RADIANS(L224))*COS(RADIANS(I224)))</f>
        <v>36740.184757144583</v>
      </c>
      <c r="O224">
        <f>DEGREES(ACOS(((Earth_Data!$B$1+Sat_Data!$B$2)/User_Model_Calcs!N224)*SQRT(1-COS(RADIANS(User_Model_Calcs!I224))^2*COS(RADIANS(User_Model_Calcs!B224))^2)))</f>
        <v>55.613275747689535</v>
      </c>
      <c r="P224">
        <f t="shared" si="26"/>
        <v>9.9192801298060296</v>
      </c>
    </row>
    <row r="225" spans="1:16" x14ac:dyDescent="0.25">
      <c r="A225">
        <v>116.922</v>
      </c>
      <c r="B225">
        <v>-29.059000000000001</v>
      </c>
      <c r="C225">
        <v>3906.25</v>
      </c>
      <c r="D225">
        <f t="shared" ca="1" si="21"/>
        <v>3</v>
      </c>
      <c r="E225" s="1">
        <v>0.65</v>
      </c>
      <c r="F225">
        <v>19.899999999999999</v>
      </c>
      <c r="G225">
        <f t="shared" ca="1" si="22"/>
        <v>54.048620189015942</v>
      </c>
      <c r="H225">
        <f t="shared" ca="1" si="23"/>
        <v>14.455051549065914</v>
      </c>
      <c r="I225">
        <f>User_Model_Calcs!A225-Sat_Data!$B$5</f>
        <v>6.921999999999997</v>
      </c>
      <c r="J225">
        <f>(Earth_Data!$B$1/SQRT(1-Earth_Data!$B$2^2*SIN(RADIANS(User_Model_Calcs!B225))^2))*COS(RADIANS(User_Model_Calcs!B225))</f>
        <v>5579.6676343088511</v>
      </c>
      <c r="K225">
        <f>((Earth_Data!$B$1*(1-Earth_Data!$B$2^2))/SQRT(1-Earth_Data!$B$2^2*SIN(RADIANS(User_Model_Calcs!B225))^2))*SIN(RADIANS(User_Model_Calcs!B225))</f>
        <v>-3079.6200880577644</v>
      </c>
      <c r="L225">
        <f t="shared" si="24"/>
        <v>-28.895892116233835</v>
      </c>
      <c r="M225">
        <f t="shared" si="25"/>
        <v>6373.1272383440328</v>
      </c>
      <c r="N225">
        <f>SQRT(User_Model_Calcs!M225^2+Sat_Data!$B$3^2-2*User_Model_Calcs!M225*Sat_Data!$B$3*COS(RADIANS(L225))*COS(RADIANS(I225)))</f>
        <v>36760.539445330658</v>
      </c>
      <c r="O225">
        <f>DEGREES(ACOS(((Earth_Data!$B$1+Sat_Data!$B$2)/User_Model_Calcs!N225)*SQRT(1-COS(RADIANS(User_Model_Calcs!I225))^2*COS(RADIANS(User_Model_Calcs!B225))^2)))</f>
        <v>55.245586759808646</v>
      </c>
      <c r="P225">
        <f t="shared" si="26"/>
        <v>14.033513454556054</v>
      </c>
    </row>
    <row r="226" spans="1:16" x14ac:dyDescent="0.25">
      <c r="A226">
        <v>155.27199999999999</v>
      </c>
      <c r="B226">
        <v>-29.048999999999999</v>
      </c>
      <c r="C226">
        <v>37500</v>
      </c>
      <c r="D226">
        <f t="shared" ca="1" si="21"/>
        <v>1.2</v>
      </c>
      <c r="E226" s="1">
        <v>0.65</v>
      </c>
      <c r="F226">
        <v>19.899999999999999</v>
      </c>
      <c r="G226">
        <f t="shared" ca="1" si="22"/>
        <v>46.089820015575185</v>
      </c>
      <c r="H226">
        <f t="shared" ca="1" si="23"/>
        <v>22.542626315853092</v>
      </c>
      <c r="I226">
        <f>User_Model_Calcs!A226-Sat_Data!$B$5</f>
        <v>45.271999999999991</v>
      </c>
      <c r="J226">
        <f>(Earth_Data!$B$1/SQRT(1-Earth_Data!$B$2^2*SIN(RADIANS(User_Model_Calcs!B226))^2))*COS(RADIANS(User_Model_Calcs!B226))</f>
        <v>5580.2058946848983</v>
      </c>
      <c r="K226">
        <f>((Earth_Data!$B$1*(1-Earth_Data!$B$2^2))/SQRT(1-Earth_Data!$B$2^2*SIN(RADIANS(User_Model_Calcs!B226))^2))*SIN(RADIANS(User_Model_Calcs!B226))</f>
        <v>-3078.6511953178006</v>
      </c>
      <c r="L226">
        <f t="shared" si="24"/>
        <v>-28.885927702355897</v>
      </c>
      <c r="M226">
        <f t="shared" si="25"/>
        <v>6373.1303932610545</v>
      </c>
      <c r="N226">
        <f>SQRT(User_Model_Calcs!M226^2+Sat_Data!$B$3^2-2*User_Model_Calcs!M226*Sat_Data!$B$3*COS(RADIANS(L226))*COS(RADIANS(I226)))</f>
        <v>38565.16843595136</v>
      </c>
      <c r="O226">
        <f>DEGREES(ACOS(((Earth_Data!$B$1+Sat_Data!$B$2)/User_Model_Calcs!N226)*SQRT(1-COS(RADIANS(User_Model_Calcs!I226))^2*COS(RADIANS(User_Model_Calcs!B226))^2)))</f>
        <v>30.465925639233511</v>
      </c>
      <c r="P226">
        <f t="shared" si="26"/>
        <v>64.313887716804999</v>
      </c>
    </row>
    <row r="227" spans="1:16" x14ac:dyDescent="0.25">
      <c r="A227">
        <v>114.5</v>
      </c>
      <c r="B227">
        <v>-28.9</v>
      </c>
      <c r="C227">
        <v>6250</v>
      </c>
      <c r="D227">
        <f t="shared" ca="1" si="21"/>
        <v>1.2</v>
      </c>
      <c r="E227" s="1">
        <v>0.65</v>
      </c>
      <c r="F227">
        <v>19.899999999999999</v>
      </c>
      <c r="G227">
        <f t="shared" ca="1" si="22"/>
        <v>46.089820015575185</v>
      </c>
      <c r="H227">
        <f t="shared" ca="1" si="23"/>
        <v>21.298133927071831</v>
      </c>
      <c r="I227">
        <f>User_Model_Calcs!A227-Sat_Data!$B$5</f>
        <v>4.5</v>
      </c>
      <c r="J227">
        <f>(Earth_Data!$B$1/SQRT(1-Earth_Data!$B$2^2*SIN(RADIANS(User_Model_Calcs!B227))^2))*COS(RADIANS(User_Model_Calcs!B227))</f>
        <v>5588.2058385389619</v>
      </c>
      <c r="K227">
        <f>((Earth_Data!$B$1*(1-Earth_Data!$B$2^2))/SQRT(1-Earth_Data!$B$2^2*SIN(RADIANS(User_Model_Calcs!B227))^2))*SIN(RADIANS(User_Model_Calcs!B227))</f>
        <v>-3064.2037543211281</v>
      </c>
      <c r="L227">
        <f t="shared" si="24"/>
        <v>-28.737460274308535</v>
      </c>
      <c r="M227">
        <f t="shared" si="25"/>
        <v>6373.1773191930442</v>
      </c>
      <c r="N227">
        <f>SQRT(User_Model_Calcs!M227^2+Sat_Data!$B$3^2-2*User_Model_Calcs!M227*Sat_Data!$B$3*COS(RADIANS(L227))*COS(RADIANS(I227)))</f>
        <v>36723.847725369233</v>
      </c>
      <c r="O227">
        <f>DEGREES(ACOS(((Earth_Data!$B$1+Sat_Data!$B$2)/User_Model_Calcs!N227)*SQRT(1-COS(RADIANS(User_Model_Calcs!I227))^2*COS(RADIANS(User_Model_Calcs!B227))^2)))</f>
        <v>55.912904428292073</v>
      </c>
      <c r="P227">
        <f t="shared" si="26"/>
        <v>9.2493269915729162</v>
      </c>
    </row>
    <row r="228" spans="1:16" x14ac:dyDescent="0.25">
      <c r="A228">
        <v>114.863</v>
      </c>
      <c r="B228">
        <v>-28.888999999999999</v>
      </c>
      <c r="C228">
        <v>9375</v>
      </c>
      <c r="D228">
        <f t="shared" ca="1" si="21"/>
        <v>3</v>
      </c>
      <c r="E228" s="1">
        <v>0.65</v>
      </c>
      <c r="F228">
        <v>19.899999999999999</v>
      </c>
      <c r="G228">
        <f t="shared" ca="1" si="22"/>
        <v>54.048620189015942</v>
      </c>
      <c r="H228">
        <f t="shared" ca="1" si="23"/>
        <v>15.330163855854602</v>
      </c>
      <c r="I228">
        <f>User_Model_Calcs!A228-Sat_Data!$B$5</f>
        <v>4.8629999999999995</v>
      </c>
      <c r="J228">
        <f>(Earth_Data!$B$1/SQRT(1-Earth_Data!$B$2^2*SIN(RADIANS(User_Model_Calcs!B228))^2))*COS(RADIANS(User_Model_Calcs!B228))</f>
        <v>5588.794941758084</v>
      </c>
      <c r="K228">
        <f>((Earth_Data!$B$1*(1-Earth_Data!$B$2^2))/SQRT(1-Earth_Data!$B$2^2*SIN(RADIANS(User_Model_Calcs!B228))^2))*SIN(RADIANS(User_Model_Calcs!B228))</f>
        <v>-3063.1363535192399</v>
      </c>
      <c r="L228">
        <f t="shared" si="24"/>
        <v>-28.726499765226183</v>
      </c>
      <c r="M228">
        <f t="shared" si="25"/>
        <v>6373.1807773883129</v>
      </c>
      <c r="N228">
        <f>SQRT(User_Model_Calcs!M228^2+Sat_Data!$B$3^2-2*User_Model_Calcs!M228*Sat_Data!$B$3*COS(RADIANS(L228))*COS(RADIANS(I228)))</f>
        <v>36726.491935789432</v>
      </c>
      <c r="O228">
        <f>DEGREES(ACOS(((Earth_Data!$B$1+Sat_Data!$B$2)/User_Model_Calcs!N228)*SQRT(1-COS(RADIANS(User_Model_Calcs!I228))^2*COS(RADIANS(User_Model_Calcs!B228))^2)))</f>
        <v>55.864567222939435</v>
      </c>
      <c r="P228">
        <f t="shared" si="26"/>
        <v>9.9877698928923291</v>
      </c>
    </row>
    <row r="229" spans="1:16" x14ac:dyDescent="0.25">
      <c r="A229">
        <v>114.863</v>
      </c>
      <c r="B229">
        <v>-28.888999999999999</v>
      </c>
      <c r="C229">
        <v>9375</v>
      </c>
      <c r="D229">
        <f t="shared" ca="1" si="21"/>
        <v>1.2</v>
      </c>
      <c r="E229" s="1">
        <v>0.65</v>
      </c>
      <c r="F229">
        <v>19.899999999999999</v>
      </c>
      <c r="G229">
        <f t="shared" ca="1" si="22"/>
        <v>46.089820015575185</v>
      </c>
      <c r="H229">
        <f t="shared" ca="1" si="23"/>
        <v>21.149497749084123</v>
      </c>
      <c r="I229">
        <f>User_Model_Calcs!A229-Sat_Data!$B$5</f>
        <v>4.8629999999999995</v>
      </c>
      <c r="J229">
        <f>(Earth_Data!$B$1/SQRT(1-Earth_Data!$B$2^2*SIN(RADIANS(User_Model_Calcs!B229))^2))*COS(RADIANS(User_Model_Calcs!B229))</f>
        <v>5588.794941758084</v>
      </c>
      <c r="K229">
        <f>((Earth_Data!$B$1*(1-Earth_Data!$B$2^2))/SQRT(1-Earth_Data!$B$2^2*SIN(RADIANS(User_Model_Calcs!B229))^2))*SIN(RADIANS(User_Model_Calcs!B229))</f>
        <v>-3063.1363535192399</v>
      </c>
      <c r="L229">
        <f t="shared" si="24"/>
        <v>-28.726499765226183</v>
      </c>
      <c r="M229">
        <f t="shared" si="25"/>
        <v>6373.1807773883129</v>
      </c>
      <c r="N229">
        <f>SQRT(User_Model_Calcs!M229^2+Sat_Data!$B$3^2-2*User_Model_Calcs!M229*Sat_Data!$B$3*COS(RADIANS(L229))*COS(RADIANS(I229)))</f>
        <v>36726.491935789432</v>
      </c>
      <c r="O229">
        <f>DEGREES(ACOS(((Earth_Data!$B$1+Sat_Data!$B$2)/User_Model_Calcs!N229)*SQRT(1-COS(RADIANS(User_Model_Calcs!I229))^2*COS(RADIANS(User_Model_Calcs!B229))^2)))</f>
        <v>55.864567222939435</v>
      </c>
      <c r="P229">
        <f t="shared" si="26"/>
        <v>9.9877698928923291</v>
      </c>
    </row>
    <row r="230" spans="1:16" x14ac:dyDescent="0.25">
      <c r="A230">
        <v>149.05600000000001</v>
      </c>
      <c r="B230">
        <v>-28.856000000000002</v>
      </c>
      <c r="C230">
        <v>25000</v>
      </c>
      <c r="D230">
        <f t="shared" ca="1" si="21"/>
        <v>3</v>
      </c>
      <c r="E230" s="1">
        <v>0.65</v>
      </c>
      <c r="F230">
        <v>19.899999999999999</v>
      </c>
      <c r="G230">
        <f t="shared" ca="1" si="22"/>
        <v>54.048620189015942</v>
      </c>
      <c r="H230">
        <f t="shared" ca="1" si="23"/>
        <v>14.614434946103245</v>
      </c>
      <c r="I230">
        <f>User_Model_Calcs!A230-Sat_Data!$B$5</f>
        <v>39.056000000000012</v>
      </c>
      <c r="J230">
        <f>(Earth_Data!$B$1/SQRT(1-Earth_Data!$B$2^2*SIN(RADIANS(User_Model_Calcs!B230))^2))*COS(RADIANS(User_Model_Calcs!B230))</f>
        <v>5590.561015937813</v>
      </c>
      <c r="K230">
        <f>((Earth_Data!$B$1*(1-Earth_Data!$B$2^2))/SQRT(1-Earth_Data!$B$2^2*SIN(RADIANS(User_Model_Calcs!B230))^2))*SIN(RADIANS(User_Model_Calcs!B230))</f>
        <v>-3059.9334832533841</v>
      </c>
      <c r="L230">
        <f t="shared" si="24"/>
        <v>-28.69361838093176</v>
      </c>
      <c r="M230">
        <f t="shared" si="25"/>
        <v>6373.1911468948447</v>
      </c>
      <c r="N230">
        <f>SQRT(User_Model_Calcs!M230^2+Sat_Data!$B$3^2-2*User_Model_Calcs!M230*Sat_Data!$B$3*COS(RADIANS(L230))*COS(RADIANS(I230)))</f>
        <v>38109.616472754969</v>
      </c>
      <c r="O230">
        <f>DEGREES(ACOS(((Earth_Data!$B$1+Sat_Data!$B$2)/User_Model_Calcs!N230)*SQRT(1-COS(RADIANS(User_Model_Calcs!I230))^2*COS(RADIANS(User_Model_Calcs!B230))^2)))</f>
        <v>35.79611557023437</v>
      </c>
      <c r="P230">
        <f t="shared" si="26"/>
        <v>59.256493217924806</v>
      </c>
    </row>
    <row r="231" spans="1:16" x14ac:dyDescent="0.25">
      <c r="A231">
        <v>147.44900000000001</v>
      </c>
      <c r="B231">
        <v>-28.826000000000001</v>
      </c>
      <c r="C231">
        <v>62500</v>
      </c>
      <c r="D231">
        <f t="shared" ca="1" si="21"/>
        <v>3</v>
      </c>
      <c r="E231" s="1">
        <v>0.65</v>
      </c>
      <c r="F231">
        <v>19.899999999999999</v>
      </c>
      <c r="G231">
        <f t="shared" ca="1" si="22"/>
        <v>54.048620189015942</v>
      </c>
      <c r="H231">
        <f t="shared" ca="1" si="23"/>
        <v>22.174109698507863</v>
      </c>
      <c r="I231">
        <f>User_Model_Calcs!A231-Sat_Data!$B$5</f>
        <v>37.449000000000012</v>
      </c>
      <c r="J231">
        <f>(Earth_Data!$B$1/SQRT(1-Earth_Data!$B$2^2*SIN(RADIANS(User_Model_Calcs!B231))^2))*COS(RADIANS(User_Model_Calcs!B231))</f>
        <v>5592.1649293922437</v>
      </c>
      <c r="K231">
        <f>((Earth_Data!$B$1*(1-Earth_Data!$B$2^2))/SQRT(1-Earth_Data!$B$2^2*SIN(RADIANS(User_Model_Calcs!B231))^2))*SIN(RADIANS(User_Model_Calcs!B231))</f>
        <v>-3057.0209143777211</v>
      </c>
      <c r="L231">
        <f t="shared" si="24"/>
        <v>-28.663726399363178</v>
      </c>
      <c r="M231">
        <f t="shared" si="25"/>
        <v>6373.2005670987128</v>
      </c>
      <c r="N231">
        <f>SQRT(User_Model_Calcs!M231^2+Sat_Data!$B$3^2-2*User_Model_Calcs!M231*Sat_Data!$B$3*COS(RADIANS(L231))*COS(RADIANS(I231)))</f>
        <v>38000.648656538877</v>
      </c>
      <c r="O231">
        <f>DEGREES(ACOS(((Earth_Data!$B$1+Sat_Data!$B$2)/User_Model_Calcs!N231)*SQRT(1-COS(RADIANS(User_Model_Calcs!I231))^2*COS(RADIANS(User_Model_Calcs!B231))^2)))</f>
        <v>37.133881878932833</v>
      </c>
      <c r="P231">
        <f t="shared" si="26"/>
        <v>57.809125440456668</v>
      </c>
    </row>
    <row r="232" spans="1:16" x14ac:dyDescent="0.25">
      <c r="A232">
        <v>121.101</v>
      </c>
      <c r="B232">
        <v>-28.821000000000002</v>
      </c>
      <c r="C232">
        <v>25000</v>
      </c>
      <c r="D232">
        <f t="shared" ca="1" si="21"/>
        <v>0.75</v>
      </c>
      <c r="E232" s="1">
        <v>0.65</v>
      </c>
      <c r="F232">
        <v>19.899999999999999</v>
      </c>
      <c r="G232">
        <f t="shared" ca="1" si="22"/>
        <v>42.007420362456692</v>
      </c>
      <c r="H232">
        <f t="shared" ca="1" si="23"/>
        <v>14.685374154249207</v>
      </c>
      <c r="I232">
        <f>User_Model_Calcs!A232-Sat_Data!$B$5</f>
        <v>11.100999999999999</v>
      </c>
      <c r="J232">
        <f>(Earth_Data!$B$1/SQRT(1-Earth_Data!$B$2^2*SIN(RADIANS(User_Model_Calcs!B232))^2))*COS(RADIANS(User_Model_Calcs!B232))</f>
        <v>5592.4320993326583</v>
      </c>
      <c r="K232">
        <f>((Earth_Data!$B$1*(1-Earth_Data!$B$2^2))/SQRT(1-Earth_Data!$B$2^2*SIN(RADIANS(User_Model_Calcs!B232))^2))*SIN(RADIANS(User_Model_Calcs!B232))</f>
        <v>-3056.5354058612697</v>
      </c>
      <c r="L232">
        <f t="shared" si="24"/>
        <v>-28.658744419645934</v>
      </c>
      <c r="M232">
        <f t="shared" si="25"/>
        <v>6373.2021365189566</v>
      </c>
      <c r="N232">
        <f>SQRT(User_Model_Calcs!M232^2+Sat_Data!$B$3^2-2*User_Model_Calcs!M232*Sat_Data!$B$3*COS(RADIANS(L232))*COS(RADIANS(I232)))</f>
        <v>36819.236754730213</v>
      </c>
      <c r="O232">
        <f>DEGREES(ACOS(((Earth_Data!$B$1+Sat_Data!$B$2)/User_Model_Calcs!N232)*SQRT(1-COS(RADIANS(User_Model_Calcs!I232))^2*COS(RADIANS(User_Model_Calcs!B232))^2)))</f>
        <v>54.205586303748021</v>
      </c>
      <c r="P232">
        <f t="shared" si="26"/>
        <v>22.146921808028363</v>
      </c>
    </row>
    <row r="233" spans="1:16" x14ac:dyDescent="0.25">
      <c r="A233">
        <v>143.70500000000001</v>
      </c>
      <c r="B233">
        <v>-28.82</v>
      </c>
      <c r="C233">
        <v>12500</v>
      </c>
      <c r="D233">
        <f t="shared" ca="1" si="21"/>
        <v>0.75</v>
      </c>
      <c r="E233" s="1">
        <v>0.65</v>
      </c>
      <c r="F233">
        <v>19.899999999999999</v>
      </c>
      <c r="G233">
        <f t="shared" ca="1" si="22"/>
        <v>42.007420362456692</v>
      </c>
      <c r="H233">
        <f t="shared" ca="1" si="23"/>
        <v>20.390356981840561</v>
      </c>
      <c r="I233">
        <f>User_Model_Calcs!A233-Sat_Data!$B$5</f>
        <v>33.705000000000013</v>
      </c>
      <c r="J233">
        <f>(Earth_Data!$B$1/SQRT(1-Earth_Data!$B$2^2*SIN(RADIANS(User_Model_Calcs!B233))^2))*COS(RADIANS(User_Model_Calcs!B233))</f>
        <v>5592.4855282126828</v>
      </c>
      <c r="K233">
        <f>((Earth_Data!$B$1*(1-Earth_Data!$B$2^2))/SQRT(1-Earth_Data!$B$2^2*SIN(RADIANS(User_Model_Calcs!B233))^2))*SIN(RADIANS(User_Model_Calcs!B233))</f>
        <v>-3056.4383014034815</v>
      </c>
      <c r="L233">
        <f t="shared" si="24"/>
        <v>-28.65774802429241</v>
      </c>
      <c r="M233">
        <f t="shared" si="25"/>
        <v>6373.2024503819503</v>
      </c>
      <c r="N233">
        <f>SQRT(User_Model_Calcs!M233^2+Sat_Data!$B$3^2-2*User_Model_Calcs!M233*Sat_Data!$B$3*COS(RADIANS(L233))*COS(RADIANS(I233)))</f>
        <v>37763.762862659089</v>
      </c>
      <c r="O233">
        <f>DEGREES(ACOS(((Earth_Data!$B$1+Sat_Data!$B$2)/User_Model_Calcs!N233)*SQRT(1-COS(RADIANS(User_Model_Calcs!I233))^2*COS(RADIANS(User_Model_Calcs!B233))^2)))</f>
        <v>40.143084467904821</v>
      </c>
      <c r="P233">
        <f t="shared" si="26"/>
        <v>54.14507008115131</v>
      </c>
    </row>
    <row r="234" spans="1:16" x14ac:dyDescent="0.25">
      <c r="A234">
        <v>121.003</v>
      </c>
      <c r="B234">
        <v>-28.812000000000001</v>
      </c>
      <c r="C234">
        <v>25000</v>
      </c>
      <c r="D234">
        <f t="shared" ca="1" si="21"/>
        <v>0.75</v>
      </c>
      <c r="E234" s="1">
        <v>0.65</v>
      </c>
      <c r="F234">
        <v>19.899999999999999</v>
      </c>
      <c r="G234">
        <f t="shared" ca="1" si="22"/>
        <v>42.007420362456692</v>
      </c>
      <c r="H234">
        <f t="shared" ca="1" si="23"/>
        <v>23.80925837219138</v>
      </c>
      <c r="I234">
        <f>User_Model_Calcs!A234-Sat_Data!$B$5</f>
        <v>11.003</v>
      </c>
      <c r="J234">
        <f>(Earth_Data!$B$1/SQRT(1-Earth_Data!$B$2^2*SIN(RADIANS(User_Model_Calcs!B234))^2))*COS(RADIANS(User_Model_Calcs!B234))</f>
        <v>5592.9128979535571</v>
      </c>
      <c r="K234">
        <f>((Earth_Data!$B$1*(1-Earth_Data!$B$2^2))/SQRT(1-Earth_Data!$B$2^2*SIN(RADIANS(User_Model_Calcs!B234))^2))*SIN(RADIANS(User_Model_Calcs!B234))</f>
        <v>-3055.6614326921763</v>
      </c>
      <c r="L234">
        <f t="shared" si="24"/>
        <v>-28.649776868542595</v>
      </c>
      <c r="M234">
        <f t="shared" si="25"/>
        <v>6373.2049610331587</v>
      </c>
      <c r="N234">
        <f>SQRT(User_Model_Calcs!M234^2+Sat_Data!$B$3^2-2*User_Model_Calcs!M234*Sat_Data!$B$3*COS(RADIANS(L234))*COS(RADIANS(I234)))</f>
        <v>36816.596797230668</v>
      </c>
      <c r="O234">
        <f>DEGREES(ACOS(((Earth_Data!$B$1+Sat_Data!$B$2)/User_Model_Calcs!N234)*SQRT(1-COS(RADIANS(User_Model_Calcs!I234))^2*COS(RADIANS(User_Model_Calcs!B234))^2)))</f>
        <v>54.251890973646532</v>
      </c>
      <c r="P234">
        <f t="shared" si="26"/>
        <v>21.971314102003699</v>
      </c>
    </row>
    <row r="235" spans="1:16" x14ac:dyDescent="0.25">
      <c r="A235">
        <v>140.61500000000001</v>
      </c>
      <c r="B235">
        <v>-28.709</v>
      </c>
      <c r="C235">
        <v>9375</v>
      </c>
      <c r="D235">
        <f t="shared" ca="1" si="21"/>
        <v>1.2</v>
      </c>
      <c r="E235" s="1">
        <v>0.65</v>
      </c>
      <c r="F235">
        <v>19.899999999999999</v>
      </c>
      <c r="G235">
        <f t="shared" ca="1" si="22"/>
        <v>46.089820015575185</v>
      </c>
      <c r="H235">
        <f t="shared" ca="1" si="23"/>
        <v>22.013488808032154</v>
      </c>
      <c r="I235">
        <f>User_Model_Calcs!A235-Sat_Data!$B$5</f>
        <v>30.615000000000009</v>
      </c>
      <c r="J235">
        <f>(Earth_Data!$B$1/SQRT(1-Earth_Data!$B$2^2*SIN(RADIANS(User_Model_Calcs!B235))^2))*COS(RADIANS(User_Model_Calcs!B235))</f>
        <v>5598.4055462208262</v>
      </c>
      <c r="K235">
        <f>((Earth_Data!$B$1*(1-Earth_Data!$B$2^2))/SQRT(1-Earth_Data!$B$2^2*SIN(RADIANS(User_Model_Calcs!B235))^2))*SIN(RADIANS(User_Model_Calcs!B235))</f>
        <v>-3045.6540064323081</v>
      </c>
      <c r="L235">
        <f t="shared" si="24"/>
        <v>-28.547149361304974</v>
      </c>
      <c r="M235">
        <f t="shared" si="25"/>
        <v>6373.2372454548777</v>
      </c>
      <c r="N235">
        <f>SQRT(User_Model_Calcs!M235^2+Sat_Data!$B$3^2-2*User_Model_Calcs!M235*Sat_Data!$B$3*COS(RADIANS(L235))*COS(RADIANS(I235)))</f>
        <v>37578.399483673493</v>
      </c>
      <c r="O235">
        <f>DEGREES(ACOS(((Earth_Data!$B$1+Sat_Data!$B$2)/User_Model_Calcs!N235)*SQRT(1-COS(RADIANS(User_Model_Calcs!I235))^2*COS(RADIANS(User_Model_Calcs!B235))^2)))</f>
        <v>42.609653896047277</v>
      </c>
      <c r="P235">
        <f t="shared" si="26"/>
        <v>50.931639481639323</v>
      </c>
    </row>
    <row r="236" spans="1:16" x14ac:dyDescent="0.25">
      <c r="A236">
        <v>139.61500000000001</v>
      </c>
      <c r="B236">
        <v>-28.709</v>
      </c>
      <c r="C236">
        <v>3750</v>
      </c>
      <c r="D236">
        <f t="shared" ca="1" si="21"/>
        <v>0.75</v>
      </c>
      <c r="E236" s="1">
        <v>0.65</v>
      </c>
      <c r="F236">
        <v>19.899999999999999</v>
      </c>
      <c r="G236">
        <f t="shared" ca="1" si="22"/>
        <v>42.007420362456692</v>
      </c>
      <c r="H236">
        <f t="shared" ca="1" si="23"/>
        <v>23.585336655850966</v>
      </c>
      <c r="I236">
        <f>User_Model_Calcs!A236-Sat_Data!$B$5</f>
        <v>29.615000000000009</v>
      </c>
      <c r="J236">
        <f>(Earth_Data!$B$1/SQRT(1-Earth_Data!$B$2^2*SIN(RADIANS(User_Model_Calcs!B236))^2))*COS(RADIANS(User_Model_Calcs!B236))</f>
        <v>5598.4055462208262</v>
      </c>
      <c r="K236">
        <f>((Earth_Data!$B$1*(1-Earth_Data!$B$2^2))/SQRT(1-Earth_Data!$B$2^2*SIN(RADIANS(User_Model_Calcs!B236))^2))*SIN(RADIANS(User_Model_Calcs!B236))</f>
        <v>-3045.6540064323081</v>
      </c>
      <c r="L236">
        <f t="shared" si="24"/>
        <v>-28.547149361304974</v>
      </c>
      <c r="M236">
        <f t="shared" si="25"/>
        <v>6373.2372454548777</v>
      </c>
      <c r="N236">
        <f>SQRT(User_Model_Calcs!M236^2+Sat_Data!$B$3^2-2*User_Model_Calcs!M236*Sat_Data!$B$3*COS(RADIANS(L236))*COS(RADIANS(I236)))</f>
        <v>37523.352224259601</v>
      </c>
      <c r="O236">
        <f>DEGREES(ACOS(((Earth_Data!$B$1+Sat_Data!$B$2)/User_Model_Calcs!N236)*SQRT(1-COS(RADIANS(User_Model_Calcs!I236))^2*COS(RADIANS(User_Model_Calcs!B236))^2)))</f>
        <v>43.363479546584642</v>
      </c>
      <c r="P236">
        <f t="shared" si="26"/>
        <v>49.799731532230787</v>
      </c>
    </row>
    <row r="237" spans="1:16" x14ac:dyDescent="0.25">
      <c r="A237">
        <v>155.92599999999999</v>
      </c>
      <c r="B237">
        <v>-28.658999999999999</v>
      </c>
      <c r="C237">
        <v>9375</v>
      </c>
      <c r="D237">
        <f t="shared" ca="1" si="21"/>
        <v>3</v>
      </c>
      <c r="E237" s="1">
        <v>0.65</v>
      </c>
      <c r="F237">
        <v>19.899999999999999</v>
      </c>
      <c r="G237">
        <f t="shared" ca="1" si="22"/>
        <v>54.048620189015942</v>
      </c>
      <c r="H237">
        <f t="shared" ca="1" si="23"/>
        <v>19.165191021494106</v>
      </c>
      <c r="I237">
        <f>User_Model_Calcs!A237-Sat_Data!$B$5</f>
        <v>45.925999999999988</v>
      </c>
      <c r="J237">
        <f>(Earth_Data!$B$1/SQRT(1-Earth_Data!$B$2^2*SIN(RADIANS(User_Model_Calcs!B237))^2))*COS(RADIANS(User_Model_Calcs!B237))</f>
        <v>5601.0653618594824</v>
      </c>
      <c r="K237">
        <f>((Earth_Data!$B$1*(1-Earth_Data!$B$2^2))/SQRT(1-Earth_Data!$B$2^2*SIN(RADIANS(User_Model_Calcs!B237))^2))*SIN(RADIANS(User_Model_Calcs!B237))</f>
        <v>-3040.7925313477667</v>
      </c>
      <c r="L237">
        <f t="shared" si="24"/>
        <v>-28.497330933566758</v>
      </c>
      <c r="M237">
        <f t="shared" si="25"/>
        <v>6373.2528905200716</v>
      </c>
      <c r="N237">
        <f>SQRT(User_Model_Calcs!M237^2+Sat_Data!$B$3^2-2*User_Model_Calcs!M237*Sat_Data!$B$3*COS(RADIANS(L237))*COS(RADIANS(I237)))</f>
        <v>38599.064290282578</v>
      </c>
      <c r="O237">
        <f>DEGREES(ACOS(((Earth_Data!$B$1+Sat_Data!$B$2)/User_Model_Calcs!N237)*SQRT(1-COS(RADIANS(User_Model_Calcs!I237))^2*COS(RADIANS(User_Model_Calcs!B237))^2)))</f>
        <v>30.085592907347888</v>
      </c>
      <c r="P237">
        <f t="shared" si="26"/>
        <v>65.09273176479023</v>
      </c>
    </row>
    <row r="238" spans="1:16" x14ac:dyDescent="0.25">
      <c r="A238">
        <v>155.71600000000001</v>
      </c>
      <c r="B238">
        <v>-28.646999999999998</v>
      </c>
      <c r="C238">
        <v>3750</v>
      </c>
      <c r="D238">
        <f t="shared" ca="1" si="21"/>
        <v>1.2</v>
      </c>
      <c r="E238" s="1">
        <v>0.65</v>
      </c>
      <c r="F238">
        <v>19.899999999999999</v>
      </c>
      <c r="G238">
        <f t="shared" ca="1" si="22"/>
        <v>46.089820015575185</v>
      </c>
      <c r="H238">
        <f t="shared" ca="1" si="23"/>
        <v>17.642872419645535</v>
      </c>
      <c r="I238">
        <f>User_Model_Calcs!A238-Sat_Data!$B$5</f>
        <v>45.716000000000008</v>
      </c>
      <c r="J238">
        <f>(Earth_Data!$B$1/SQRT(1-Earth_Data!$B$2^2*SIN(RADIANS(User_Model_Calcs!B238))^2))*COS(RADIANS(User_Model_Calcs!B238))</f>
        <v>5601.7030833415538</v>
      </c>
      <c r="K238">
        <f>((Earth_Data!$B$1*(1-Earth_Data!$B$2^2))/SQRT(1-Earth_Data!$B$2^2*SIN(RADIANS(User_Model_Calcs!B238))^2))*SIN(RADIANS(User_Model_Calcs!B238))</f>
        <v>-3039.6254374261766</v>
      </c>
      <c r="L238">
        <f t="shared" si="24"/>
        <v>-28.485374583811431</v>
      </c>
      <c r="M238">
        <f t="shared" si="25"/>
        <v>6373.2566427036772</v>
      </c>
      <c r="N238">
        <f>SQRT(User_Model_Calcs!M238^2+Sat_Data!$B$3^2-2*User_Model_Calcs!M238*Sat_Data!$B$3*COS(RADIANS(L238))*COS(RADIANS(I238)))</f>
        <v>38582.492470478966</v>
      </c>
      <c r="O238">
        <f>DEGREES(ACOS(((Earth_Data!$B$1+Sat_Data!$B$2)/User_Model_Calcs!N238)*SQRT(1-COS(RADIANS(User_Model_Calcs!I238))^2*COS(RADIANS(User_Model_Calcs!B238))^2)))</f>
        <v>30.272048198999119</v>
      </c>
      <c r="P238">
        <f t="shared" si="26"/>
        <v>64.940281816229046</v>
      </c>
    </row>
    <row r="239" spans="1:16" x14ac:dyDescent="0.25">
      <c r="A239">
        <v>153.51857910958867</v>
      </c>
      <c r="B239">
        <v>-28.782190758761814</v>
      </c>
      <c r="C239">
        <v>46875</v>
      </c>
      <c r="D239">
        <f t="shared" ca="1" si="21"/>
        <v>0.75</v>
      </c>
      <c r="E239" s="1">
        <v>0.65</v>
      </c>
      <c r="F239">
        <v>19.899999999999999</v>
      </c>
      <c r="G239">
        <f t="shared" ca="1" si="22"/>
        <v>42.007420362456692</v>
      </c>
      <c r="H239">
        <f t="shared" ca="1" si="23"/>
        <v>16.851399303020912</v>
      </c>
      <c r="I239">
        <f>User_Model_Calcs!A239-Sat_Data!$B$5</f>
        <v>43.518579109588671</v>
      </c>
      <c r="J239">
        <f>(Earth_Data!$B$1/SQRT(1-Earth_Data!$B$2^2*SIN(RADIANS(User_Model_Calcs!B239))^2))*COS(RADIANS(User_Model_Calcs!B239))</f>
        <v>5594.504384243035</v>
      </c>
      <c r="K239">
        <f>((Earth_Data!$B$1*(1-Earth_Data!$B$2^2))/SQRT(1-Earth_Data!$B$2^2*SIN(RADIANS(User_Model_Calcs!B239))^2))*SIN(RADIANS(User_Model_Calcs!B239))</f>
        <v>-3052.766182215832</v>
      </c>
      <c r="L239">
        <f t="shared" si="24"/>
        <v>-28.620075216226294</v>
      </c>
      <c r="M239">
        <f t="shared" si="25"/>
        <v>6373.2143121501231</v>
      </c>
      <c r="N239">
        <f>SQRT(User_Model_Calcs!M239^2+Sat_Data!$B$3^2-2*User_Model_Calcs!M239*Sat_Data!$B$3*COS(RADIANS(L239))*COS(RADIANS(I239)))</f>
        <v>38422.967623456861</v>
      </c>
      <c r="O239">
        <f>DEGREES(ACOS(((Earth_Data!$B$1+Sat_Data!$B$2)/User_Model_Calcs!N239)*SQRT(1-COS(RADIANS(User_Model_Calcs!I239))^2*COS(RADIANS(User_Model_Calcs!B239))^2)))</f>
        <v>32.089242521139859</v>
      </c>
      <c r="P239">
        <f t="shared" si="26"/>
        <v>63.112894931610022</v>
      </c>
    </row>
    <row r="240" spans="1:16" x14ac:dyDescent="0.25">
      <c r="A240">
        <v>155.79300000000001</v>
      </c>
      <c r="B240">
        <v>-28.606999999999999</v>
      </c>
      <c r="C240">
        <v>3750</v>
      </c>
      <c r="D240">
        <f t="shared" ca="1" si="21"/>
        <v>1.2</v>
      </c>
      <c r="E240" s="1">
        <v>0.65</v>
      </c>
      <c r="F240">
        <v>19.899999999999999</v>
      </c>
      <c r="G240">
        <f t="shared" ca="1" si="22"/>
        <v>46.089820015575185</v>
      </c>
      <c r="H240">
        <f t="shared" ca="1" si="23"/>
        <v>21.358985589701756</v>
      </c>
      <c r="I240">
        <f>User_Model_Calcs!A240-Sat_Data!$B$5</f>
        <v>45.793000000000006</v>
      </c>
      <c r="J240">
        <f>(Earth_Data!$B$1/SQRT(1-Earth_Data!$B$2^2*SIN(RADIANS(User_Model_Calcs!B240))^2))*COS(RADIANS(User_Model_Calcs!B240))</f>
        <v>5603.8270478353406</v>
      </c>
      <c r="K240">
        <f>((Earth_Data!$B$1*(1-Earth_Data!$B$2^2))/SQRT(1-Earth_Data!$B$2^2*SIN(RADIANS(User_Model_Calcs!B240))^2))*SIN(RADIANS(User_Model_Calcs!B240))</f>
        <v>-3035.7341751382605</v>
      </c>
      <c r="L240">
        <f t="shared" si="24"/>
        <v>-28.445520288280736</v>
      </c>
      <c r="M240">
        <f t="shared" si="25"/>
        <v>6373.2691426106685</v>
      </c>
      <c r="N240">
        <f>SQRT(User_Model_Calcs!M240^2+Sat_Data!$B$3^2-2*User_Model_Calcs!M240*Sat_Data!$B$3*COS(RADIANS(L240))*COS(RADIANS(I240)))</f>
        <v>38586.769343018161</v>
      </c>
      <c r="O240">
        <f>DEGREES(ACOS(((Earth_Data!$B$1+Sat_Data!$B$2)/User_Model_Calcs!N240)*SQRT(1-COS(RADIANS(User_Model_Calcs!I240))^2*COS(RADIANS(User_Model_Calcs!B240))^2)))</f>
        <v>30.224041273054183</v>
      </c>
      <c r="P240">
        <f t="shared" si="26"/>
        <v>65.027397862890695</v>
      </c>
    </row>
    <row r="241" spans="1:16" x14ac:dyDescent="0.25">
      <c r="A241">
        <v>156.79300000000001</v>
      </c>
      <c r="B241">
        <v>-28.606999999999999</v>
      </c>
      <c r="C241">
        <v>3750</v>
      </c>
      <c r="D241">
        <f t="shared" ca="1" si="21"/>
        <v>1.2</v>
      </c>
      <c r="E241" s="1">
        <v>0.65</v>
      </c>
      <c r="F241">
        <v>19.899999999999999</v>
      </c>
      <c r="G241">
        <f t="shared" ca="1" si="22"/>
        <v>46.089820015575185</v>
      </c>
      <c r="H241">
        <f t="shared" ca="1" si="23"/>
        <v>14.145485313998858</v>
      </c>
      <c r="I241">
        <f>User_Model_Calcs!A241-Sat_Data!$B$5</f>
        <v>46.793000000000006</v>
      </c>
      <c r="J241">
        <f>(Earth_Data!$B$1/SQRT(1-Earth_Data!$B$2^2*SIN(RADIANS(User_Model_Calcs!B241))^2))*COS(RADIANS(User_Model_Calcs!B241))</f>
        <v>5603.8270478353406</v>
      </c>
      <c r="K241">
        <f>((Earth_Data!$B$1*(1-Earth_Data!$B$2^2))/SQRT(1-Earth_Data!$B$2^2*SIN(RADIANS(User_Model_Calcs!B241))^2))*SIN(RADIANS(User_Model_Calcs!B241))</f>
        <v>-3035.7341751382605</v>
      </c>
      <c r="L241">
        <f t="shared" si="24"/>
        <v>-28.445520288280736</v>
      </c>
      <c r="M241">
        <f t="shared" si="25"/>
        <v>6373.2691426106685</v>
      </c>
      <c r="N241">
        <f>SQRT(User_Model_Calcs!M241^2+Sat_Data!$B$3^2-2*User_Model_Calcs!M241*Sat_Data!$B$3*COS(RADIANS(L241))*COS(RADIANS(I241)))</f>
        <v>38663.947633260177</v>
      </c>
      <c r="O241">
        <f>DEGREES(ACOS(((Earth_Data!$B$1+Sat_Data!$B$2)/User_Model_Calcs!N241)*SQRT(1-COS(RADIANS(User_Model_Calcs!I241))^2*COS(RADIANS(User_Model_Calcs!B241))^2)))</f>
        <v>29.360078635160988</v>
      </c>
      <c r="P241">
        <f t="shared" si="26"/>
        <v>65.785006596188623</v>
      </c>
    </row>
    <row r="242" spans="1:16" x14ac:dyDescent="0.25">
      <c r="A242">
        <v>133.92860458316989</v>
      </c>
      <c r="B242">
        <v>-28.564</v>
      </c>
      <c r="C242">
        <v>25000</v>
      </c>
      <c r="D242">
        <f t="shared" ca="1" si="21"/>
        <v>1.2</v>
      </c>
      <c r="E242" s="1">
        <v>0.65</v>
      </c>
      <c r="F242">
        <v>19.899999999999999</v>
      </c>
      <c r="G242">
        <f t="shared" ca="1" si="22"/>
        <v>46.089820015575185</v>
      </c>
      <c r="H242">
        <f t="shared" ca="1" si="23"/>
        <v>18.253854844770913</v>
      </c>
      <c r="I242">
        <f>User_Model_Calcs!A242-Sat_Data!$B$5</f>
        <v>23.928604583169886</v>
      </c>
      <c r="J242">
        <f>(Earth_Data!$B$1/SQRT(1-Earth_Data!$B$2^2*SIN(RADIANS(User_Model_Calcs!B242))^2))*COS(RADIANS(User_Model_Calcs!B242))</f>
        <v>5606.1072652234188</v>
      </c>
      <c r="K242">
        <f>((Earth_Data!$B$1*(1-Earth_Data!$B$2^2))/SQRT(1-Earth_Data!$B$2^2*SIN(RADIANS(User_Model_Calcs!B242))^2))*SIN(RADIANS(User_Model_Calcs!B242))</f>
        <v>-3031.5494411236868</v>
      </c>
      <c r="L242">
        <f t="shared" si="24"/>
        <v>-28.402677269774816</v>
      </c>
      <c r="M242">
        <f t="shared" si="25"/>
        <v>6373.2825673406433</v>
      </c>
      <c r="N242">
        <f>SQRT(User_Model_Calcs!M242^2+Sat_Data!$B$3^2-2*User_Model_Calcs!M242*Sat_Data!$B$3*COS(RADIANS(L242))*COS(RADIANS(I242)))</f>
        <v>37233.217122984381</v>
      </c>
      <c r="O242">
        <f>DEGREES(ACOS(((Earth_Data!$B$1+Sat_Data!$B$2)/User_Model_Calcs!N242)*SQRT(1-COS(RADIANS(User_Model_Calcs!I242))^2*COS(RADIANS(User_Model_Calcs!B242))^2)))</f>
        <v>47.528997066455986</v>
      </c>
      <c r="P242">
        <f t="shared" si="26"/>
        <v>42.86275927557768</v>
      </c>
    </row>
    <row r="243" spans="1:16" x14ac:dyDescent="0.25">
      <c r="A243">
        <v>153.01913977233409</v>
      </c>
      <c r="B243">
        <v>-28.617975327385086</v>
      </c>
      <c r="C243">
        <v>46875</v>
      </c>
      <c r="D243">
        <f t="shared" ca="1" si="21"/>
        <v>3</v>
      </c>
      <c r="E243" s="1">
        <v>0.65</v>
      </c>
      <c r="F243">
        <v>19.899999999999999</v>
      </c>
      <c r="G243">
        <f t="shared" ca="1" si="22"/>
        <v>54.048620189015942</v>
      </c>
      <c r="H243">
        <f t="shared" ca="1" si="23"/>
        <v>18.525738681035044</v>
      </c>
      <c r="I243">
        <f>User_Model_Calcs!A243-Sat_Data!$B$5</f>
        <v>43.019139772334086</v>
      </c>
      <c r="J243">
        <f>(Earth_Data!$B$1/SQRT(1-Earth_Data!$B$2^2*SIN(RADIANS(User_Model_Calcs!B243))^2))*COS(RADIANS(User_Model_Calcs!B243))</f>
        <v>5603.2445393844318</v>
      </c>
      <c r="K243">
        <f>((Earth_Data!$B$1*(1-Earth_Data!$B$2^2))/SQRT(1-Earth_Data!$B$2^2*SIN(RADIANS(User_Model_Calcs!B243))^2))*SIN(RADIANS(User_Model_Calcs!B243))</f>
        <v>-3036.8020173865316</v>
      </c>
      <c r="L243">
        <f t="shared" si="24"/>
        <v>-28.456455605629369</v>
      </c>
      <c r="M243">
        <f t="shared" si="25"/>
        <v>6373.2657139761841</v>
      </c>
      <c r="N243">
        <f>SQRT(User_Model_Calcs!M243^2+Sat_Data!$B$3^2-2*User_Model_Calcs!M243*Sat_Data!$B$3*COS(RADIANS(L243))*COS(RADIANS(I243)))</f>
        <v>38379.258781207333</v>
      </c>
      <c r="O243">
        <f>DEGREES(ACOS(((Earth_Data!$B$1+Sat_Data!$B$2)/User_Model_Calcs!N243)*SQRT(1-COS(RADIANS(User_Model_Calcs!I243))^2*COS(RADIANS(User_Model_Calcs!B243))^2)))</f>
        <v>32.595612244303872</v>
      </c>
      <c r="P243">
        <f t="shared" si="26"/>
        <v>62.829220965991595</v>
      </c>
    </row>
    <row r="244" spans="1:16" x14ac:dyDescent="0.25">
      <c r="A244">
        <v>156.19399999999999</v>
      </c>
      <c r="B244">
        <v>-28.291</v>
      </c>
      <c r="C244">
        <v>3750</v>
      </c>
      <c r="D244">
        <f t="shared" ca="1" si="21"/>
        <v>0.75</v>
      </c>
      <c r="E244" s="1">
        <v>0.65</v>
      </c>
      <c r="F244">
        <v>19.899999999999999</v>
      </c>
      <c r="G244">
        <f t="shared" ca="1" si="22"/>
        <v>42.007420362456692</v>
      </c>
      <c r="H244">
        <f t="shared" ca="1" si="23"/>
        <v>17.35124009205936</v>
      </c>
      <c r="I244">
        <f>User_Model_Calcs!A244-Sat_Data!$B$5</f>
        <v>46.193999999999988</v>
      </c>
      <c r="J244">
        <f>(Earth_Data!$B$1/SQRT(1-Earth_Data!$B$2^2*SIN(RADIANS(User_Model_Calcs!B244))^2))*COS(RADIANS(User_Model_Calcs!B244))</f>
        <v>5620.5103264939098</v>
      </c>
      <c r="K244">
        <f>((Earth_Data!$B$1*(1-Earth_Data!$B$2^2))/SQRT(1-Earth_Data!$B$2^2*SIN(RADIANS(User_Model_Calcs!B244))^2))*SIN(RADIANS(User_Model_Calcs!B244))</f>
        <v>-3004.9420693151988</v>
      </c>
      <c r="L244">
        <f t="shared" si="24"/>
        <v>-28.130682337144584</v>
      </c>
      <c r="M244">
        <f t="shared" si="25"/>
        <v>6373.3674905943553</v>
      </c>
      <c r="N244">
        <f>SQRT(User_Model_Calcs!M244^2+Sat_Data!$B$3^2-2*User_Model_Calcs!M244*Sat_Data!$B$3*COS(RADIANS(L244))*COS(RADIANS(I244)))</f>
        <v>38604.986713246704</v>
      </c>
      <c r="O244">
        <f>DEGREES(ACOS(((Earth_Data!$B$1+Sat_Data!$B$2)/User_Model_Calcs!N244)*SQRT(1-COS(RADIANS(User_Model_Calcs!I244))^2*COS(RADIANS(User_Model_Calcs!B244))^2)))</f>
        <v>30.020398166135713</v>
      </c>
      <c r="P244">
        <f t="shared" si="26"/>
        <v>65.553602615235263</v>
      </c>
    </row>
    <row r="245" spans="1:16" x14ac:dyDescent="0.25">
      <c r="A245">
        <v>134.58000000000001</v>
      </c>
      <c r="B245">
        <v>-28.271000000000001</v>
      </c>
      <c r="C245">
        <v>9375</v>
      </c>
      <c r="D245">
        <f t="shared" ca="1" si="21"/>
        <v>3</v>
      </c>
      <c r="E245" s="1">
        <v>0.65</v>
      </c>
      <c r="F245">
        <v>19.899999999999999</v>
      </c>
      <c r="G245">
        <f t="shared" ca="1" si="22"/>
        <v>54.048620189015942</v>
      </c>
      <c r="H245">
        <f t="shared" ca="1" si="23"/>
        <v>15.071607056906839</v>
      </c>
      <c r="I245">
        <f>User_Model_Calcs!A245-Sat_Data!$B$5</f>
        <v>24.580000000000013</v>
      </c>
      <c r="J245">
        <f>(Earth_Data!$B$1/SQRT(1-Earth_Data!$B$2^2*SIN(RADIANS(User_Model_Calcs!B245))^2))*COS(RADIANS(User_Model_Calcs!B245))</f>
        <v>5621.5604866749773</v>
      </c>
      <c r="K245">
        <f>((Earth_Data!$B$1*(1-Earth_Data!$B$2^2))/SQRT(1-Earth_Data!$B$2^2*SIN(RADIANS(User_Model_Calcs!B245))^2))*SIN(RADIANS(User_Model_Calcs!B245))</f>
        <v>-3002.9901598350975</v>
      </c>
      <c r="L245">
        <f t="shared" si="24"/>
        <v>-28.110756538748628</v>
      </c>
      <c r="M245">
        <f t="shared" si="25"/>
        <v>6373.373691022035</v>
      </c>
      <c r="N245">
        <f>SQRT(User_Model_Calcs!M245^2+Sat_Data!$B$3^2-2*User_Model_Calcs!M245*Sat_Data!$B$3*COS(RADIANS(L245))*COS(RADIANS(I245)))</f>
        <v>37246.965294845919</v>
      </c>
      <c r="O245">
        <f>DEGREES(ACOS(((Earth_Data!$B$1+Sat_Data!$B$2)/User_Model_Calcs!N245)*SQRT(1-COS(RADIANS(User_Model_Calcs!I245))^2*COS(RADIANS(User_Model_Calcs!B245))^2)))</f>
        <v>47.325158673668184</v>
      </c>
      <c r="P245">
        <f t="shared" si="26"/>
        <v>44.001397988890865</v>
      </c>
    </row>
    <row r="246" spans="1:16" x14ac:dyDescent="0.25">
      <c r="A246">
        <v>146.76499999999999</v>
      </c>
      <c r="B246">
        <v>-28.257999999999999</v>
      </c>
      <c r="C246">
        <v>12500</v>
      </c>
      <c r="D246">
        <f t="shared" ca="1" si="21"/>
        <v>1.2</v>
      </c>
      <c r="E246" s="1">
        <v>0.65</v>
      </c>
      <c r="F246">
        <v>19.899999999999999</v>
      </c>
      <c r="G246">
        <f t="shared" ca="1" si="22"/>
        <v>46.089820015575185</v>
      </c>
      <c r="H246">
        <f t="shared" ca="1" si="23"/>
        <v>22.464869523539299</v>
      </c>
      <c r="I246">
        <f>User_Model_Calcs!A246-Sat_Data!$B$5</f>
        <v>36.764999999999986</v>
      </c>
      <c r="J246">
        <f>(Earth_Data!$B$1/SQRT(1-Earth_Data!$B$2^2*SIN(RADIANS(User_Model_Calcs!B246))^2))*COS(RADIANS(User_Model_Calcs!B246))</f>
        <v>5622.2427237465372</v>
      </c>
      <c r="K246">
        <f>((Earth_Data!$B$1*(1-Earth_Data!$B$2^2))/SQRT(1-Earth_Data!$B$2^2*SIN(RADIANS(User_Model_Calcs!B246))^2))*SIN(RADIANS(User_Model_Calcs!B246))</f>
        <v>-3001.7212252122449</v>
      </c>
      <c r="L246">
        <f t="shared" si="24"/>
        <v>-28.097804811442249</v>
      </c>
      <c r="M246">
        <f t="shared" si="25"/>
        <v>6373.3777197503823</v>
      </c>
      <c r="N246">
        <f>SQRT(User_Model_Calcs!M246^2+Sat_Data!$B$3^2-2*User_Model_Calcs!M246*Sat_Data!$B$3*COS(RADIANS(L246))*COS(RADIANS(I246)))</f>
        <v>37929.187008031469</v>
      </c>
      <c r="O246">
        <f>DEGREES(ACOS(((Earth_Data!$B$1+Sat_Data!$B$2)/User_Model_Calcs!N246)*SQRT(1-COS(RADIANS(User_Model_Calcs!I246))^2*COS(RADIANS(User_Model_Calcs!B246))^2)))</f>
        <v>38.02883777054641</v>
      </c>
      <c r="P246">
        <f t="shared" si="26"/>
        <v>57.638770679773579</v>
      </c>
    </row>
    <row r="247" spans="1:16" x14ac:dyDescent="0.25">
      <c r="A247">
        <v>118.09</v>
      </c>
      <c r="B247">
        <v>-28.242999999999999</v>
      </c>
      <c r="C247">
        <v>3750</v>
      </c>
      <c r="D247">
        <f t="shared" ca="1" si="21"/>
        <v>3</v>
      </c>
      <c r="E247" s="1">
        <v>0.65</v>
      </c>
      <c r="F247">
        <v>19.899999999999999</v>
      </c>
      <c r="G247">
        <f t="shared" ca="1" si="22"/>
        <v>54.048620189015942</v>
      </c>
      <c r="H247">
        <f t="shared" ca="1" si="23"/>
        <v>22.067158203644034</v>
      </c>
      <c r="I247">
        <f>User_Model_Calcs!A247-Sat_Data!$B$5</f>
        <v>8.0900000000000034</v>
      </c>
      <c r="J247">
        <f>(Earth_Data!$B$1/SQRT(1-Earth_Data!$B$2^2*SIN(RADIANS(User_Model_Calcs!B247))^2))*COS(RADIANS(User_Model_Calcs!B247))</f>
        <v>5623.0295609702698</v>
      </c>
      <c r="K247">
        <f>((Earth_Data!$B$1*(1-Earth_Data!$B$2^2))/SQRT(1-Earth_Data!$B$2^2*SIN(RADIANS(User_Model_Calcs!B247))^2))*SIN(RADIANS(User_Model_Calcs!B247))</f>
        <v>-3000.2568805757019</v>
      </c>
      <c r="L247">
        <f t="shared" si="24"/>
        <v>-28.082860551465991</v>
      </c>
      <c r="M247">
        <f t="shared" si="25"/>
        <v>6373.3823667647112</v>
      </c>
      <c r="N247">
        <f>SQRT(User_Model_Calcs!M247^2+Sat_Data!$B$3^2-2*User_Model_Calcs!M247*Sat_Data!$B$3*COS(RADIANS(L247))*COS(RADIANS(I247)))</f>
        <v>36728.370855575042</v>
      </c>
      <c r="O247">
        <f>DEGREES(ACOS(((Earth_Data!$B$1+Sat_Data!$B$2)/User_Model_Calcs!N247)*SQRT(1-COS(RADIANS(User_Model_Calcs!I247))^2*COS(RADIANS(User_Model_Calcs!B247))^2)))</f>
        <v>55.834803341199013</v>
      </c>
      <c r="P247">
        <f t="shared" si="26"/>
        <v>16.719170024821288</v>
      </c>
    </row>
    <row r="248" spans="1:16" x14ac:dyDescent="0.25">
      <c r="A248">
        <v>155.18700000000001</v>
      </c>
      <c r="B248">
        <v>-28.079000000000001</v>
      </c>
      <c r="C248">
        <v>25000</v>
      </c>
      <c r="D248">
        <f t="shared" ca="1" si="21"/>
        <v>3</v>
      </c>
      <c r="E248" s="1">
        <v>0.65</v>
      </c>
      <c r="F248">
        <v>19.899999999999999</v>
      </c>
      <c r="G248">
        <f t="shared" ca="1" si="22"/>
        <v>54.048620189015942</v>
      </c>
      <c r="H248">
        <f t="shared" ca="1" si="23"/>
        <v>17.401651296526772</v>
      </c>
      <c r="I248">
        <f>User_Model_Calcs!A248-Sat_Data!$B$5</f>
        <v>45.187000000000012</v>
      </c>
      <c r="J248">
        <f>(Earth_Data!$B$1/SQRT(1-Earth_Data!$B$2^2*SIN(RADIANS(User_Model_Calcs!B248))^2))*COS(RADIANS(User_Model_Calcs!B248))</f>
        <v>5631.6071801012622</v>
      </c>
      <c r="K248">
        <f>((Earth_Data!$B$1*(1-Earth_Data!$B$2^2))/SQRT(1-Earth_Data!$B$2^2*SIN(RADIANS(User_Model_Calcs!B248))^2))*SIN(RADIANS(User_Model_Calcs!B248))</f>
        <v>-2984.2335090895822</v>
      </c>
      <c r="L248">
        <f t="shared" si="24"/>
        <v>-27.919472820496093</v>
      </c>
      <c r="M248">
        <f t="shared" si="25"/>
        <v>6373.4330676442514</v>
      </c>
      <c r="N248">
        <f>SQRT(User_Model_Calcs!M248^2+Sat_Data!$B$3^2-2*User_Model_Calcs!M248*Sat_Data!$B$3*COS(RADIANS(L248))*COS(RADIANS(I248)))</f>
        <v>38519.157248224037</v>
      </c>
      <c r="O248">
        <f>DEGREES(ACOS(((Earth_Data!$B$1+Sat_Data!$B$2)/User_Model_Calcs!N248)*SQRT(1-COS(RADIANS(User_Model_Calcs!I248))^2*COS(RADIANS(User_Model_Calcs!B248))^2)))</f>
        <v>30.990667508454155</v>
      </c>
      <c r="P248">
        <f t="shared" si="26"/>
        <v>64.93798309394009</v>
      </c>
    </row>
    <row r="249" spans="1:16" x14ac:dyDescent="0.25">
      <c r="A249">
        <v>117.63500000000001</v>
      </c>
      <c r="B249">
        <v>-28.056000000000001</v>
      </c>
      <c r="C249">
        <v>25000</v>
      </c>
      <c r="D249">
        <f t="shared" ca="1" si="21"/>
        <v>1.2</v>
      </c>
      <c r="E249" s="1">
        <v>0.65</v>
      </c>
      <c r="F249">
        <v>19.899999999999999</v>
      </c>
      <c r="G249">
        <f t="shared" ca="1" si="22"/>
        <v>46.089820015575185</v>
      </c>
      <c r="H249">
        <f t="shared" ca="1" si="23"/>
        <v>21.090283536525646</v>
      </c>
      <c r="I249">
        <f>User_Model_Calcs!A249-Sat_Data!$B$5</f>
        <v>7.6350000000000051</v>
      </c>
      <c r="J249">
        <f>(Earth_Data!$B$1/SQRT(1-Earth_Data!$B$2^2*SIN(RADIANS(User_Model_Calcs!B249))^2))*COS(RADIANS(User_Model_Calcs!B249))</f>
        <v>5632.8064541704025</v>
      </c>
      <c r="K249">
        <f>((Earth_Data!$B$1*(1-Earth_Data!$B$2^2))/SQRT(1-Earth_Data!$B$2^2*SIN(RADIANS(User_Model_Calcs!B249))^2))*SIN(RADIANS(User_Model_Calcs!B249))</f>
        <v>-2981.9843987793279</v>
      </c>
      <c r="L249">
        <f t="shared" si="24"/>
        <v>-27.89655910362336</v>
      </c>
      <c r="M249">
        <f t="shared" si="25"/>
        <v>6373.4401624795264</v>
      </c>
      <c r="N249">
        <f>SQRT(User_Model_Calcs!M249^2+Sat_Data!$B$3^2-2*User_Model_Calcs!M249*Sat_Data!$B$3*COS(RADIANS(L249))*COS(RADIANS(I249)))</f>
        <v>36710.239535072033</v>
      </c>
      <c r="O249">
        <f>DEGREES(ACOS(((Earth_Data!$B$1+Sat_Data!$B$2)/User_Model_Calcs!N249)*SQRT(1-COS(RADIANS(User_Model_Calcs!I249))^2*COS(RADIANS(User_Model_Calcs!B249))^2)))</f>
        <v>56.169164506930045</v>
      </c>
      <c r="P249">
        <f t="shared" si="26"/>
        <v>15.908115070574629</v>
      </c>
    </row>
    <row r="250" spans="1:16" x14ac:dyDescent="0.25">
      <c r="A250" s="5">
        <v>157.66</v>
      </c>
      <c r="B250">
        <v>-27.942</v>
      </c>
      <c r="C250">
        <v>9375</v>
      </c>
      <c r="D250">
        <f t="shared" ca="1" si="21"/>
        <v>0.75</v>
      </c>
      <c r="E250" s="1">
        <v>0.65</v>
      </c>
      <c r="F250">
        <v>19.899999999999999</v>
      </c>
      <c r="G250">
        <f t="shared" ca="1" si="22"/>
        <v>42.007420362456692</v>
      </c>
      <c r="H250">
        <f t="shared" ca="1" si="23"/>
        <v>21.182248443998795</v>
      </c>
      <c r="I250">
        <f>User_Model_Calcs!A250-Sat_Data!$B$5</f>
        <v>47.66</v>
      </c>
      <c r="J250">
        <f>(Earth_Data!$B$1/SQRT(1-Earth_Data!$B$2^2*SIN(RADIANS(User_Model_Calcs!B250))^2))*COS(RADIANS(User_Model_Calcs!B250))</f>
        <v>5638.7372901431509</v>
      </c>
      <c r="K250">
        <f>((Earth_Data!$B$1*(1-Earth_Data!$B$2^2))/SQRT(1-Earth_Data!$B$2^2*SIN(RADIANS(User_Model_Calcs!B250))^2))*SIN(RADIANS(User_Model_Calcs!B250))</f>
        <v>-2970.8296490119492</v>
      </c>
      <c r="L250">
        <f t="shared" si="24"/>
        <v>-27.782988275284637</v>
      </c>
      <c r="M250">
        <f t="shared" si="25"/>
        <v>6373.4752710510602</v>
      </c>
      <c r="N250">
        <f>SQRT(User_Model_Calcs!M250^2+Sat_Data!$B$3^2-2*User_Model_Calcs!M250*Sat_Data!$B$3*COS(RADIANS(L250))*COS(RADIANS(I250)))</f>
        <v>38706.195996719202</v>
      </c>
      <c r="O250">
        <f>DEGREES(ACOS(((Earth_Data!$B$1+Sat_Data!$B$2)/User_Model_Calcs!N250)*SQRT(1-COS(RADIANS(User_Model_Calcs!I250))^2*COS(RADIANS(User_Model_Calcs!B250))^2)))</f>
        <v>28.893326085380558</v>
      </c>
      <c r="P250">
        <f t="shared" si="26"/>
        <v>66.878918233230891</v>
      </c>
    </row>
    <row r="251" spans="1:16" x14ac:dyDescent="0.25">
      <c r="A251">
        <v>139.91800000000001</v>
      </c>
      <c r="B251">
        <v>-27.847000000000001</v>
      </c>
      <c r="C251">
        <v>3750</v>
      </c>
      <c r="D251">
        <f t="shared" ca="1" si="21"/>
        <v>1.2</v>
      </c>
      <c r="E251" s="1">
        <v>0.65</v>
      </c>
      <c r="F251">
        <v>19.899999999999999</v>
      </c>
      <c r="G251">
        <f t="shared" ca="1" si="22"/>
        <v>46.089820015575185</v>
      </c>
      <c r="H251">
        <f t="shared" ca="1" si="23"/>
        <v>14.327743955771048</v>
      </c>
      <c r="I251">
        <f>User_Model_Calcs!A251-Sat_Data!$B$5</f>
        <v>29.918000000000006</v>
      </c>
      <c r="J251">
        <f>(Earth_Data!$B$1/SQRT(1-Earth_Data!$B$2^2*SIN(RADIANS(User_Model_Calcs!B251))^2))*COS(RADIANS(User_Model_Calcs!B251))</f>
        <v>5643.6626166764563</v>
      </c>
      <c r="K251">
        <f>((Earth_Data!$B$1*(1-Earth_Data!$B$2^2))/SQRT(1-Earth_Data!$B$2^2*SIN(RADIANS(User_Model_Calcs!B251))^2))*SIN(RADIANS(User_Model_Calcs!B251))</f>
        <v>-2961.5251662883229</v>
      </c>
      <c r="L251">
        <f t="shared" si="24"/>
        <v>-27.68834783121255</v>
      </c>
      <c r="M251">
        <f t="shared" si="25"/>
        <v>6373.5044552765812</v>
      </c>
      <c r="N251">
        <f>SQRT(User_Model_Calcs!M251^2+Sat_Data!$B$3^2-2*User_Model_Calcs!M251*Sat_Data!$B$3*COS(RADIANS(L251))*COS(RADIANS(I251)))</f>
        <v>37495.826415889656</v>
      </c>
      <c r="O251">
        <f>DEGREES(ACOS(((Earth_Data!$B$1+Sat_Data!$B$2)/User_Model_Calcs!N251)*SQRT(1-COS(RADIANS(User_Model_Calcs!I251))^2*COS(RADIANS(User_Model_Calcs!B251))^2)))</f>
        <v>43.748700327907024</v>
      </c>
      <c r="P251">
        <f t="shared" si="26"/>
        <v>50.93228970102686</v>
      </c>
    </row>
    <row r="252" spans="1:16" x14ac:dyDescent="0.25">
      <c r="A252">
        <v>147.66999999999999</v>
      </c>
      <c r="B252">
        <v>-27.771999999999998</v>
      </c>
      <c r="C252">
        <v>3750</v>
      </c>
      <c r="D252">
        <f t="shared" ca="1" si="21"/>
        <v>1.2</v>
      </c>
      <c r="E252" s="1">
        <v>0.65</v>
      </c>
      <c r="F252">
        <v>19.899999999999999</v>
      </c>
      <c r="G252">
        <f t="shared" ca="1" si="22"/>
        <v>46.089820015575185</v>
      </c>
      <c r="H252">
        <f t="shared" ca="1" si="23"/>
        <v>19.852804243170699</v>
      </c>
      <c r="I252">
        <f>User_Model_Calcs!A252-Sat_Data!$B$5</f>
        <v>37.669999999999987</v>
      </c>
      <c r="J252">
        <f>(Earth_Data!$B$1/SQRT(1-Earth_Data!$B$2^2*SIN(RADIANS(User_Model_Calcs!B252))^2))*COS(RADIANS(User_Model_Calcs!B252))</f>
        <v>5647.540082972404</v>
      </c>
      <c r="K252">
        <f>((Earth_Data!$B$1*(1-Earth_Data!$B$2^2))/SQRT(1-Earth_Data!$B$2^2*SIN(RADIANS(User_Model_Calcs!B252))^2))*SIN(RADIANS(User_Model_Calcs!B252))</f>
        <v>-2954.1738518280254</v>
      </c>
      <c r="L252">
        <f t="shared" si="24"/>
        <v>-27.613632916720587</v>
      </c>
      <c r="M252">
        <f t="shared" si="25"/>
        <v>6373.5274484075444</v>
      </c>
      <c r="N252">
        <f>SQRT(User_Model_Calcs!M252^2+Sat_Data!$B$3^2-2*User_Model_Calcs!M252*Sat_Data!$B$3*COS(RADIANS(L252))*COS(RADIANS(I252)))</f>
        <v>37966.643382812937</v>
      </c>
      <c r="O252">
        <f>DEGREES(ACOS(((Earth_Data!$B$1+Sat_Data!$B$2)/User_Model_Calcs!N252)*SQRT(1-COS(RADIANS(User_Model_Calcs!I252))^2*COS(RADIANS(User_Model_Calcs!B252))^2)))</f>
        <v>37.561502912153685</v>
      </c>
      <c r="P252">
        <f t="shared" si="26"/>
        <v>58.887874303821754</v>
      </c>
    </row>
    <row r="253" spans="1:16" x14ac:dyDescent="0.25">
      <c r="A253">
        <v>153.345</v>
      </c>
      <c r="B253">
        <v>-27.76</v>
      </c>
      <c r="C253">
        <v>9375</v>
      </c>
      <c r="D253">
        <f t="shared" ca="1" si="21"/>
        <v>1.2</v>
      </c>
      <c r="E253" s="1">
        <v>0.65</v>
      </c>
      <c r="F253">
        <v>19.899999999999999</v>
      </c>
      <c r="G253">
        <f t="shared" ca="1" si="22"/>
        <v>46.089820015575185</v>
      </c>
      <c r="H253">
        <f t="shared" ca="1" si="23"/>
        <v>16.602424922023619</v>
      </c>
      <c r="I253">
        <f>User_Model_Calcs!A253-Sat_Data!$B$5</f>
        <v>43.344999999999999</v>
      </c>
      <c r="J253">
        <f>(Earth_Data!$B$1/SQRT(1-Earth_Data!$B$2^2*SIN(RADIANS(User_Model_Calcs!B253))^2))*COS(RADIANS(User_Model_Calcs!B253))</f>
        <v>5648.1595805404331</v>
      </c>
      <c r="K253">
        <f>((Earth_Data!$B$1*(1-Earth_Data!$B$2^2))/SQRT(1-Earth_Data!$B$2^2*SIN(RADIANS(User_Model_Calcs!B253))^2))*SIN(RADIANS(User_Model_Calcs!B253))</f>
        <v>-2952.9971781674822</v>
      </c>
      <c r="L253">
        <f t="shared" si="24"/>
        <v>-27.601678630606582</v>
      </c>
      <c r="M253">
        <f t="shared" si="25"/>
        <v>6373.5311234445062</v>
      </c>
      <c r="N253">
        <f>SQRT(User_Model_Calcs!M253^2+Sat_Data!$B$3^2-2*User_Model_Calcs!M253*Sat_Data!$B$3*COS(RADIANS(L253))*COS(RADIANS(I253)))</f>
        <v>38367.374178402752</v>
      </c>
      <c r="O253">
        <f>DEGREES(ACOS(((Earth_Data!$B$1+Sat_Data!$B$2)/User_Model_Calcs!N253)*SQRT(1-COS(RADIANS(User_Model_Calcs!I253))^2*COS(RADIANS(User_Model_Calcs!B253))^2)))</f>
        <v>32.736976690023312</v>
      </c>
      <c r="P253">
        <f t="shared" si="26"/>
        <v>63.734355583524078</v>
      </c>
    </row>
    <row r="254" spans="1:16" x14ac:dyDescent="0.25">
      <c r="A254">
        <v>156.69292685720112</v>
      </c>
      <c r="B254">
        <v>-27.731999999999999</v>
      </c>
      <c r="C254">
        <v>9375</v>
      </c>
      <c r="D254">
        <f t="shared" ca="1" si="21"/>
        <v>1.2</v>
      </c>
      <c r="E254" s="1">
        <v>0.65</v>
      </c>
      <c r="F254">
        <v>19.899999999999999</v>
      </c>
      <c r="G254">
        <f t="shared" ca="1" si="22"/>
        <v>46.089820015575185</v>
      </c>
      <c r="H254">
        <f t="shared" ca="1" si="23"/>
        <v>15.716772539729913</v>
      </c>
      <c r="I254">
        <f>User_Model_Calcs!A254-Sat_Data!$B$5</f>
        <v>46.692926857201115</v>
      </c>
      <c r="J254">
        <f>(Earth_Data!$B$1/SQRT(1-Earth_Data!$B$2^2*SIN(RADIANS(User_Model_Calcs!B254))^2))*COS(RADIANS(User_Model_Calcs!B254))</f>
        <v>5649.6041122015986</v>
      </c>
      <c r="K254">
        <f>((Earth_Data!$B$1*(1-Earth_Data!$B$2^2))/SQRT(1-Earth_Data!$B$2^2*SIN(RADIANS(User_Model_Calcs!B254))^2))*SIN(RADIANS(User_Model_Calcs!B254))</f>
        <v>-2950.2511098551163</v>
      </c>
      <c r="L254">
        <f t="shared" si="24"/>
        <v>-27.573785403739635</v>
      </c>
      <c r="M254">
        <f t="shared" si="25"/>
        <v>6373.5396943775722</v>
      </c>
      <c r="N254">
        <f>SQRT(User_Model_Calcs!M254^2+Sat_Data!$B$3^2-2*User_Model_Calcs!M254*Sat_Data!$B$3*COS(RADIANS(L254))*COS(RADIANS(I254)))</f>
        <v>38621.954524569002</v>
      </c>
      <c r="O254">
        <f>DEGREES(ACOS(((Earth_Data!$B$1+Sat_Data!$B$2)/User_Model_Calcs!N254)*SQRT(1-COS(RADIANS(User_Model_Calcs!I254))^2*COS(RADIANS(User_Model_Calcs!B254))^2)))</f>
        <v>29.83211052478007</v>
      </c>
      <c r="P254">
        <f t="shared" si="26"/>
        <v>66.316812529345171</v>
      </c>
    </row>
    <row r="255" spans="1:16" x14ac:dyDescent="0.25">
      <c r="A255">
        <v>151.09899999999999</v>
      </c>
      <c r="B255">
        <v>-33.884</v>
      </c>
      <c r="C255">
        <v>3906.25</v>
      </c>
      <c r="D255">
        <f t="shared" ca="1" si="21"/>
        <v>1.2</v>
      </c>
      <c r="E255" s="1">
        <v>0.65</v>
      </c>
      <c r="F255">
        <v>19.899999999999999</v>
      </c>
      <c r="G255">
        <f t="shared" ca="1" si="22"/>
        <v>46.089820015575185</v>
      </c>
      <c r="H255">
        <f t="shared" ca="1" si="23"/>
        <v>14.838113820910859</v>
      </c>
      <c r="I255">
        <f>User_Model_Calcs!A255-Sat_Data!$B$5</f>
        <v>41.09899999999999</v>
      </c>
      <c r="J255">
        <f>(Earth_Data!$B$1/SQRT(1-Earth_Data!$B$2^2*SIN(RADIANS(User_Model_Calcs!B255))^2))*COS(RADIANS(User_Model_Calcs!B255))</f>
        <v>5300.4451997149608</v>
      </c>
      <c r="K255">
        <f>((Earth_Data!$B$1*(1-Earth_Data!$B$2^2))/SQRT(1-Earth_Data!$B$2^2*SIN(RADIANS(User_Model_Calcs!B255))^2))*SIN(RADIANS(User_Model_Calcs!B255))</f>
        <v>-3535.7734291712236</v>
      </c>
      <c r="L255">
        <f t="shared" si="24"/>
        <v>-33.706104061273166</v>
      </c>
      <c r="M255">
        <f t="shared" si="25"/>
        <v>6371.5314530821079</v>
      </c>
      <c r="N255">
        <f>SQRT(User_Model_Calcs!M255^2+Sat_Data!$B$3^2-2*User_Model_Calcs!M255*Sat_Data!$B$3*COS(RADIANS(L255))*COS(RADIANS(I255)))</f>
        <v>38491.299803951886</v>
      </c>
      <c r="O255">
        <f>DEGREES(ACOS(((Earth_Data!$B$1+Sat_Data!$B$2)/User_Model_Calcs!N255)*SQRT(1-COS(RADIANS(User_Model_Calcs!I255))^2*COS(RADIANS(User_Model_Calcs!B255))^2)))</f>
        <v>31.285439178979956</v>
      </c>
      <c r="P255">
        <f t="shared" si="26"/>
        <v>57.416865201408257</v>
      </c>
    </row>
    <row r="256" spans="1:16" x14ac:dyDescent="0.25">
      <c r="A256">
        <v>143.58699999999999</v>
      </c>
      <c r="B256">
        <v>-27.460999999999999</v>
      </c>
      <c r="C256">
        <v>3750</v>
      </c>
      <c r="D256">
        <f t="shared" ca="1" si="21"/>
        <v>1.2</v>
      </c>
      <c r="E256" s="1">
        <v>0.65</v>
      </c>
      <c r="F256">
        <v>19.899999999999999</v>
      </c>
      <c r="G256">
        <f t="shared" ca="1" si="22"/>
        <v>46.089820015575185</v>
      </c>
      <c r="H256">
        <f t="shared" ca="1" si="23"/>
        <v>18.960853556280085</v>
      </c>
      <c r="I256">
        <f>User_Model_Calcs!A256-Sat_Data!$B$5</f>
        <v>33.586999999999989</v>
      </c>
      <c r="J256">
        <f>(Earth_Data!$B$1/SQRT(1-Earth_Data!$B$2^2*SIN(RADIANS(User_Model_Calcs!B256))^2))*COS(RADIANS(User_Model_Calcs!B256))</f>
        <v>5663.5154058622302</v>
      </c>
      <c r="K256">
        <f>((Earth_Data!$B$1*(1-Earth_Data!$B$2^2))/SQRT(1-Earth_Data!$B$2^2*SIN(RADIANS(User_Model_Calcs!B256))^2))*SIN(RADIANS(User_Model_Calcs!B256))</f>
        <v>-2923.6373007924626</v>
      </c>
      <c r="L256">
        <f t="shared" si="24"/>
        <v>-27.303826565472775</v>
      </c>
      <c r="M256">
        <f t="shared" si="25"/>
        <v>6373.6223467525788</v>
      </c>
      <c r="N256">
        <f>SQRT(User_Model_Calcs!M256^2+Sat_Data!$B$3^2-2*User_Model_Calcs!M256*Sat_Data!$B$3*COS(RADIANS(L256))*COS(RADIANS(I256)))</f>
        <v>37690.571668500139</v>
      </c>
      <c r="O256">
        <f>DEGREES(ACOS(((Earth_Data!$B$1+Sat_Data!$B$2)/User_Model_Calcs!N256)*SQRT(1-COS(RADIANS(User_Model_Calcs!I256))^2*COS(RADIANS(User_Model_Calcs!B256))^2)))</f>
        <v>41.110403830162859</v>
      </c>
      <c r="P256">
        <f t="shared" si="26"/>
        <v>55.223097966424945</v>
      </c>
    </row>
    <row r="257" spans="1:16" x14ac:dyDescent="0.25">
      <c r="A257">
        <v>151.09700000000001</v>
      </c>
      <c r="B257">
        <v>-33.881999999999998</v>
      </c>
      <c r="C257">
        <v>9375</v>
      </c>
      <c r="D257">
        <f t="shared" ca="1" si="21"/>
        <v>1.2</v>
      </c>
      <c r="E257" s="1">
        <v>0.65</v>
      </c>
      <c r="F257">
        <v>19.899999999999999</v>
      </c>
      <c r="G257">
        <f t="shared" ca="1" si="22"/>
        <v>46.089820015575185</v>
      </c>
      <c r="H257">
        <f t="shared" ca="1" si="23"/>
        <v>19.997935854345464</v>
      </c>
      <c r="I257">
        <f>User_Model_Calcs!A257-Sat_Data!$B$5</f>
        <v>41.097000000000008</v>
      </c>
      <c r="J257">
        <f>(Earth_Data!$B$1/SQRT(1-Earth_Data!$B$2^2*SIN(RADIANS(User_Model_Calcs!B257))^2))*COS(RADIANS(User_Model_Calcs!B257))</f>
        <v>5300.5688756074142</v>
      </c>
      <c r="K257">
        <f>((Earth_Data!$B$1*(1-Earth_Data!$B$2^2))/SQRT(1-Earth_Data!$B$2^2*SIN(RADIANS(User_Model_Calcs!B257))^2))*SIN(RADIANS(User_Model_Calcs!B257))</f>
        <v>-3535.5892620133345</v>
      </c>
      <c r="L257">
        <f t="shared" si="24"/>
        <v>-33.704109176622183</v>
      </c>
      <c r="M257">
        <f t="shared" si="25"/>
        <v>6371.5321418574076</v>
      </c>
      <c r="N257">
        <f>SQRT(User_Model_Calcs!M257^2+Sat_Data!$B$3^2-2*User_Model_Calcs!M257*Sat_Data!$B$3*COS(RADIANS(L257))*COS(RADIANS(I257)))</f>
        <v>38491.06459378307</v>
      </c>
      <c r="O257">
        <f>DEGREES(ACOS(((Earth_Data!$B$1+Sat_Data!$B$2)/User_Model_Calcs!N257)*SQRT(1-COS(RADIANS(User_Model_Calcs!I257))^2*COS(RADIANS(User_Model_Calcs!B257))^2)))</f>
        <v>31.288130524317832</v>
      </c>
      <c r="P257">
        <f t="shared" si="26"/>
        <v>57.416384584860538</v>
      </c>
    </row>
    <row r="258" spans="1:16" x14ac:dyDescent="0.25">
      <c r="A258">
        <v>155.54826679945637</v>
      </c>
      <c r="B258">
        <v>-27.303999999999998</v>
      </c>
      <c r="C258">
        <v>9375</v>
      </c>
      <c r="D258">
        <f t="shared" ref="D258:D321" ca="1" si="27">CHOOSE(RANDBETWEEN(1,3),0.75,1.2,3)</f>
        <v>1.2</v>
      </c>
      <c r="E258" s="1">
        <v>0.65</v>
      </c>
      <c r="F258">
        <v>19.899999999999999</v>
      </c>
      <c r="G258">
        <f t="shared" ca="1" si="22"/>
        <v>46.089820015575185</v>
      </c>
      <c r="H258">
        <f t="shared" ca="1" si="23"/>
        <v>18.875643920816344</v>
      </c>
      <c r="I258">
        <f>User_Model_Calcs!A258-Sat_Data!$B$5</f>
        <v>45.548266799456371</v>
      </c>
      <c r="J258">
        <f>(Earth_Data!$B$1/SQRT(1-Earth_Data!$B$2^2*SIN(RADIANS(User_Model_Calcs!B258))^2))*COS(RADIANS(User_Model_Calcs!B258))</f>
        <v>5671.5168312088945</v>
      </c>
      <c r="K258">
        <f>((Earth_Data!$B$1*(1-Earth_Data!$B$2^2))/SQRT(1-Earth_Data!$B$2^2*SIN(RADIANS(User_Model_Calcs!B258))^2))*SIN(RADIANS(User_Model_Calcs!B258))</f>
        <v>-2908.1894402889043</v>
      </c>
      <c r="L258">
        <f t="shared" si="24"/>
        <v>-27.147436150870625</v>
      </c>
      <c r="M258">
        <f t="shared" si="25"/>
        <v>6373.6699779086202</v>
      </c>
      <c r="N258">
        <f>SQRT(User_Model_Calcs!M258^2+Sat_Data!$B$3^2-2*User_Model_Calcs!M258*Sat_Data!$B$3*COS(RADIANS(L258))*COS(RADIANS(I258)))</f>
        <v>38516.262856543057</v>
      </c>
      <c r="O258">
        <f>DEGREES(ACOS(((Earth_Data!$B$1+Sat_Data!$B$2)/User_Model_Calcs!N258)*SQRT(1-COS(RADIANS(User_Model_Calcs!I258))^2*COS(RADIANS(User_Model_Calcs!B258))^2)))</f>
        <v>31.026361860793529</v>
      </c>
      <c r="P258">
        <f t="shared" si="26"/>
        <v>65.771508587964021</v>
      </c>
    </row>
    <row r="259" spans="1:16" x14ac:dyDescent="0.25">
      <c r="A259">
        <v>117.06699999999999</v>
      </c>
      <c r="B259">
        <v>-27.242000000000001</v>
      </c>
      <c r="C259">
        <v>6250</v>
      </c>
      <c r="D259">
        <f t="shared" ca="1" si="27"/>
        <v>0.75</v>
      </c>
      <c r="E259" s="1">
        <v>0.65</v>
      </c>
      <c r="F259">
        <v>19.899999999999999</v>
      </c>
      <c r="G259">
        <f t="shared" ref="G259:G322" ca="1" si="28">20.4+20*LOG(F259)+20*LOG(D259)+10*LOG(E259)</f>
        <v>42.007420362456692</v>
      </c>
      <c r="H259">
        <f t="shared" ref="H259:H322" ca="1" si="29">RAND()*(24-14)+14</f>
        <v>16.546632887933967</v>
      </c>
      <c r="I259">
        <f>User_Model_Calcs!A259-Sat_Data!$B$5</f>
        <v>7.0669999999999931</v>
      </c>
      <c r="J259">
        <f>(Earth_Data!$B$1/SQRT(1-Earth_Data!$B$2^2*SIN(RADIANS(User_Model_Calcs!B259))^2))*COS(RADIANS(User_Model_Calcs!B259))</f>
        <v>5674.6649166883399</v>
      </c>
      <c r="K259">
        <f>((Earth_Data!$B$1*(1-Earth_Data!$B$2^2))/SQRT(1-Earth_Data!$B$2^2*SIN(RADIANS(User_Model_Calcs!B259))^2))*SIN(RADIANS(User_Model_Calcs!B259))</f>
        <v>-2902.0830777589795</v>
      </c>
      <c r="L259">
        <f t="shared" ref="L259:L322" si="30">DEGREES(ATAN((K259/J259)))</f>
        <v>-27.085678167453604</v>
      </c>
      <c r="M259">
        <f t="shared" ref="M259:M322" si="31">SQRT(J259^2+K259^2)</f>
        <v>6373.6887362741927</v>
      </c>
      <c r="N259">
        <f>SQRT(User_Model_Calcs!M259^2+Sat_Data!$B$3^2-2*User_Model_Calcs!M259*Sat_Data!$B$3*COS(RADIANS(L259))*COS(RADIANS(I259)))</f>
        <v>36654.322041036634</v>
      </c>
      <c r="O259">
        <f>DEGREES(ACOS(((Earth_Data!$B$1+Sat_Data!$B$2)/User_Model_Calcs!N259)*SQRT(1-COS(RADIANS(User_Model_Calcs!I259))^2*COS(RADIANS(User_Model_Calcs!B259))^2)))</f>
        <v>57.222169737462188</v>
      </c>
      <c r="P259">
        <f t="shared" ref="P259:P322" si="32">DEGREES(ASIN(SIN(RADIANS(ABS(I259)))/(SIN(ACOS(COS(RADIANS(I259))*COS(RADIANS(B259)))))))</f>
        <v>15.153815359638806</v>
      </c>
    </row>
    <row r="260" spans="1:16" x14ac:dyDescent="0.25">
      <c r="A260">
        <v>149.375</v>
      </c>
      <c r="B260">
        <v>-27.111999999999998</v>
      </c>
      <c r="C260">
        <v>25000</v>
      </c>
      <c r="D260">
        <f t="shared" ca="1" si="27"/>
        <v>1.2</v>
      </c>
      <c r="E260" s="1">
        <v>0.65</v>
      </c>
      <c r="F260">
        <v>19.899999999999999</v>
      </c>
      <c r="G260">
        <f t="shared" ca="1" si="28"/>
        <v>46.089820015575185</v>
      </c>
      <c r="H260">
        <f t="shared" ca="1" si="29"/>
        <v>17.291038565890137</v>
      </c>
      <c r="I260">
        <f>User_Model_Calcs!A260-Sat_Data!$B$5</f>
        <v>39.375</v>
      </c>
      <c r="J260">
        <f>(Earth_Data!$B$1/SQRT(1-Earth_Data!$B$2^2*SIN(RADIANS(User_Model_Calcs!B260))^2))*COS(RADIANS(User_Model_Calcs!B260))</f>
        <v>5681.2441878476629</v>
      </c>
      <c r="K260">
        <f>((Earth_Data!$B$1*(1-Earth_Data!$B$2^2))/SQRT(1-Earth_Data!$B$2^2*SIN(RADIANS(User_Model_Calcs!B260))^2))*SIN(RADIANS(User_Model_Calcs!B260))</f>
        <v>-2889.2685503622724</v>
      </c>
      <c r="L260">
        <f t="shared" si="30"/>
        <v>-26.956187983414111</v>
      </c>
      <c r="M260">
        <f t="shared" si="31"/>
        <v>6373.7279733343939</v>
      </c>
      <c r="N260">
        <f>SQRT(User_Model_Calcs!M260^2+Sat_Data!$B$3^2-2*User_Model_Calcs!M260*Sat_Data!$B$3*COS(RADIANS(L260))*COS(RADIANS(I260)))</f>
        <v>38053.881267101118</v>
      </c>
      <c r="O260">
        <f>DEGREES(ACOS(((Earth_Data!$B$1+Sat_Data!$B$2)/User_Model_Calcs!N260)*SQRT(1-COS(RADIANS(User_Model_Calcs!I260))^2*COS(RADIANS(User_Model_Calcs!B260))^2)))</f>
        <v>36.484066298116261</v>
      </c>
      <c r="P260">
        <f t="shared" si="32"/>
        <v>60.956137221919086</v>
      </c>
    </row>
    <row r="261" spans="1:16" x14ac:dyDescent="0.25">
      <c r="A261">
        <v>155.37299999999999</v>
      </c>
      <c r="B261">
        <v>-27.105</v>
      </c>
      <c r="C261">
        <v>25000</v>
      </c>
      <c r="D261">
        <f t="shared" ca="1" si="27"/>
        <v>1.2</v>
      </c>
      <c r="E261" s="1">
        <v>0.65</v>
      </c>
      <c r="F261">
        <v>19.899999999999999</v>
      </c>
      <c r="G261">
        <f t="shared" ca="1" si="28"/>
        <v>46.089820015575185</v>
      </c>
      <c r="H261">
        <f t="shared" ca="1" si="29"/>
        <v>23.067671937059842</v>
      </c>
      <c r="I261">
        <f>User_Model_Calcs!A261-Sat_Data!$B$5</f>
        <v>45.37299999999999</v>
      </c>
      <c r="J261">
        <f>(Earth_Data!$B$1/SQRT(1-Earth_Data!$B$2^2*SIN(RADIANS(User_Model_Calcs!B261))^2))*COS(RADIANS(User_Model_Calcs!B261))</f>
        <v>5681.5976277185409</v>
      </c>
      <c r="K261">
        <f>((Earth_Data!$B$1*(1-Earth_Data!$B$2^2))/SQRT(1-Earth_Data!$B$2^2*SIN(RADIANS(User_Model_Calcs!B261))^2))*SIN(RADIANS(User_Model_Calcs!B261))</f>
        <v>-2888.5781208883309</v>
      </c>
      <c r="L261">
        <f t="shared" si="30"/>
        <v>-26.949215525635225</v>
      </c>
      <c r="M261">
        <f t="shared" si="31"/>
        <v>6373.7300824377335</v>
      </c>
      <c r="N261">
        <f>SQRT(User_Model_Calcs!M261^2+Sat_Data!$B$3^2-2*User_Model_Calcs!M261*Sat_Data!$B$3*COS(RADIANS(L261))*COS(RADIANS(I261)))</f>
        <v>38494.977531748271</v>
      </c>
      <c r="O261">
        <f>DEGREES(ACOS(((Earth_Data!$B$1+Sat_Data!$B$2)/User_Model_Calcs!N261)*SQRT(1-COS(RADIANS(User_Model_Calcs!I261))^2*COS(RADIANS(User_Model_Calcs!B261))^2)))</f>
        <v>31.269507673400177</v>
      </c>
      <c r="P261">
        <f t="shared" si="32"/>
        <v>65.785187403637821</v>
      </c>
    </row>
    <row r="262" spans="1:16" x14ac:dyDescent="0.25">
      <c r="A262">
        <v>152.27199999999999</v>
      </c>
      <c r="B262">
        <v>-27.048999999999999</v>
      </c>
      <c r="C262">
        <v>37500</v>
      </c>
      <c r="D262">
        <f t="shared" ca="1" si="27"/>
        <v>1.2</v>
      </c>
      <c r="E262" s="1">
        <v>0.65</v>
      </c>
      <c r="F262">
        <v>19.899999999999999</v>
      </c>
      <c r="G262">
        <f t="shared" ca="1" si="28"/>
        <v>46.089820015575185</v>
      </c>
      <c r="H262">
        <f t="shared" ca="1" si="29"/>
        <v>14.472877687962264</v>
      </c>
      <c r="I262">
        <f>User_Model_Calcs!A262-Sat_Data!$B$5</f>
        <v>42.271999999999991</v>
      </c>
      <c r="J262">
        <f>(Earth_Data!$B$1/SQRT(1-Earth_Data!$B$2^2*SIN(RADIANS(User_Model_Calcs!B262))^2))*COS(RADIANS(User_Model_Calcs!B262))</f>
        <v>5684.4220968227783</v>
      </c>
      <c r="K262">
        <f>((Earth_Data!$B$1*(1-Earth_Data!$B$2^2))/SQRT(1-Earth_Data!$B$2^2*SIN(RADIANS(User_Model_Calcs!B262))^2))*SIN(RADIANS(User_Model_Calcs!B262))</f>
        <v>-2883.0531564065491</v>
      </c>
      <c r="L262">
        <f t="shared" si="30"/>
        <v>-26.893436196132168</v>
      </c>
      <c r="M262">
        <f t="shared" si="31"/>
        <v>6373.7469417535585</v>
      </c>
      <c r="N262">
        <f>SQRT(User_Model_Calcs!M262^2+Sat_Data!$B$3^2-2*User_Model_Calcs!M262*Sat_Data!$B$3*COS(RADIANS(L262))*COS(RADIANS(I262)))</f>
        <v>38258.776701866118</v>
      </c>
      <c r="O262">
        <f>DEGREES(ACOS(((Earth_Data!$B$1+Sat_Data!$B$2)/User_Model_Calcs!N262)*SQRT(1-COS(RADIANS(User_Model_Calcs!I262))^2*COS(RADIANS(User_Model_Calcs!B262))^2)))</f>
        <v>34.014191107519743</v>
      </c>
      <c r="P262">
        <f t="shared" si="32"/>
        <v>63.423161181458447</v>
      </c>
    </row>
    <row r="263" spans="1:16" x14ac:dyDescent="0.25">
      <c r="A263">
        <v>151.01300000000001</v>
      </c>
      <c r="B263">
        <v>-26.943999999999999</v>
      </c>
      <c r="C263">
        <v>25000</v>
      </c>
      <c r="D263">
        <f t="shared" ca="1" si="27"/>
        <v>3</v>
      </c>
      <c r="E263" s="1">
        <v>0.65</v>
      </c>
      <c r="F263">
        <v>19.899999999999999</v>
      </c>
      <c r="G263">
        <f t="shared" ca="1" si="28"/>
        <v>54.048620189015942</v>
      </c>
      <c r="H263">
        <f t="shared" ca="1" si="29"/>
        <v>18.973927000847176</v>
      </c>
      <c r="I263">
        <f>User_Model_Calcs!A263-Sat_Data!$B$5</f>
        <v>41.013000000000005</v>
      </c>
      <c r="J263">
        <f>(Earth_Data!$B$1/SQRT(1-Earth_Data!$B$2^2*SIN(RADIANS(User_Model_Calcs!B263))^2))*COS(RADIANS(User_Model_Calcs!B263))</f>
        <v>5689.7033555193784</v>
      </c>
      <c r="K263">
        <f>((Earth_Data!$B$1*(1-Earth_Data!$B$2^2))/SQRT(1-Earth_Data!$B$2^2*SIN(RADIANS(User_Model_Calcs!B263))^2))*SIN(RADIANS(User_Model_Calcs!B263))</f>
        <v>-2872.6865372067518</v>
      </c>
      <c r="L263">
        <f t="shared" si="30"/>
        <v>-26.788851545348486</v>
      </c>
      <c r="M263">
        <f t="shared" si="31"/>
        <v>6373.7784880600766</v>
      </c>
      <c r="N263">
        <f>SQRT(User_Model_Calcs!M263^2+Sat_Data!$B$3^2-2*User_Model_Calcs!M263*Sat_Data!$B$3*COS(RADIANS(L263))*COS(RADIANS(I263)))</f>
        <v>38162.800487789791</v>
      </c>
      <c r="O263">
        <f>DEGREES(ACOS(((Earth_Data!$B$1+Sat_Data!$B$2)/User_Model_Calcs!N263)*SQRT(1-COS(RADIANS(User_Model_Calcs!I263))^2*COS(RADIANS(User_Model_Calcs!B263))^2)))</f>
        <v>35.160501919274175</v>
      </c>
      <c r="P263">
        <f t="shared" si="32"/>
        <v>62.479788953857749</v>
      </c>
    </row>
    <row r="264" spans="1:16" x14ac:dyDescent="0.25">
      <c r="A264">
        <v>150.62899999999999</v>
      </c>
      <c r="B264">
        <v>-26.855</v>
      </c>
      <c r="C264">
        <v>12500</v>
      </c>
      <c r="D264">
        <f t="shared" ca="1" si="27"/>
        <v>3</v>
      </c>
      <c r="E264" s="1">
        <v>0.65</v>
      </c>
      <c r="F264">
        <v>19.899999999999999</v>
      </c>
      <c r="G264">
        <f t="shared" ca="1" si="28"/>
        <v>54.048620189015942</v>
      </c>
      <c r="H264">
        <f t="shared" ca="1" si="29"/>
        <v>16.553854475922979</v>
      </c>
      <c r="I264">
        <f>User_Model_Calcs!A264-Sat_Data!$B$5</f>
        <v>40.628999999999991</v>
      </c>
      <c r="J264">
        <f>(Earth_Data!$B$1/SQRT(1-Earth_Data!$B$2^2*SIN(RADIANS(User_Model_Calcs!B264))^2))*COS(RADIANS(User_Model_Calcs!B264))</f>
        <v>5694.1649073528915</v>
      </c>
      <c r="K264">
        <f>((Earth_Data!$B$1*(1-Earth_Data!$B$2^2))/SQRT(1-Earth_Data!$B$2^2*SIN(RADIANS(User_Model_Calcs!B264))^2))*SIN(RADIANS(User_Model_Calcs!B264))</f>
        <v>-2863.8921479565752</v>
      </c>
      <c r="L264">
        <f t="shared" si="30"/>
        <v>-26.700205225800822</v>
      </c>
      <c r="M264">
        <f t="shared" si="31"/>
        <v>6373.8051607541702</v>
      </c>
      <c r="N264">
        <f>SQRT(User_Model_Calcs!M264^2+Sat_Data!$B$3^2-2*User_Model_Calcs!M264*Sat_Data!$B$3*COS(RADIANS(L264))*COS(RADIANS(I264)))</f>
        <v>38131.510165887863</v>
      </c>
      <c r="O264">
        <f>DEGREES(ACOS(((Earth_Data!$B$1+Sat_Data!$B$2)/User_Model_Calcs!N264)*SQRT(1-COS(RADIANS(User_Model_Calcs!I264))^2*COS(RADIANS(User_Model_Calcs!B264))^2)))</f>
        <v>35.538610228551811</v>
      </c>
      <c r="P264">
        <f t="shared" si="32"/>
        <v>62.232848756953054</v>
      </c>
    </row>
    <row r="265" spans="1:16" x14ac:dyDescent="0.25">
      <c r="A265">
        <v>150.6</v>
      </c>
      <c r="B265">
        <v>-26.763999999999999</v>
      </c>
      <c r="C265">
        <v>25000</v>
      </c>
      <c r="D265">
        <f t="shared" ca="1" si="27"/>
        <v>1.2</v>
      </c>
      <c r="E265" s="1">
        <v>0.65</v>
      </c>
      <c r="F265">
        <v>19.899999999999999</v>
      </c>
      <c r="G265">
        <f t="shared" ca="1" si="28"/>
        <v>46.089820015575185</v>
      </c>
      <c r="H265">
        <f t="shared" ca="1" si="29"/>
        <v>16.783116924962549</v>
      </c>
      <c r="I265">
        <f>User_Model_Calcs!A265-Sat_Data!$B$5</f>
        <v>40.599999999999994</v>
      </c>
      <c r="J265">
        <f>(Earth_Data!$B$1/SQRT(1-Earth_Data!$B$2^2*SIN(RADIANS(User_Model_Calcs!B265))^2))*COS(RADIANS(User_Model_Calcs!B265))</f>
        <v>5698.7125306133603</v>
      </c>
      <c r="K265">
        <f>((Earth_Data!$B$1*(1-Earth_Data!$B$2^2))/SQRT(1-Earth_Data!$B$2^2*SIN(RADIANS(User_Model_Calcs!B265))^2))*SIN(RADIANS(User_Model_Calcs!B265))</f>
        <v>-2854.8930920120515</v>
      </c>
      <c r="L265">
        <f t="shared" si="30"/>
        <v>-26.609568389627579</v>
      </c>
      <c r="M265">
        <f t="shared" si="31"/>
        <v>6373.8323694138571</v>
      </c>
      <c r="N265">
        <f>SQRT(User_Model_Calcs!M265^2+Sat_Data!$B$3^2-2*User_Model_Calcs!M265*Sat_Data!$B$3*COS(RADIANS(L265))*COS(RADIANS(I265)))</f>
        <v>38125.621670650988</v>
      </c>
      <c r="O265">
        <f>DEGREES(ACOS(((Earth_Data!$B$1+Sat_Data!$B$2)/User_Model_Calcs!N265)*SQRT(1-COS(RADIANS(User_Model_Calcs!I265))^2*COS(RADIANS(User_Model_Calcs!B265))^2)))</f>
        <v>35.610293658774822</v>
      </c>
      <c r="P265">
        <f t="shared" si="32"/>
        <v>62.282859274188461</v>
      </c>
    </row>
    <row r="266" spans="1:16" x14ac:dyDescent="0.25">
      <c r="A266">
        <v>115.759</v>
      </c>
      <c r="B266">
        <v>-26.617000000000001</v>
      </c>
      <c r="C266">
        <v>6250</v>
      </c>
      <c r="D266">
        <f t="shared" ca="1" si="27"/>
        <v>1.2</v>
      </c>
      <c r="E266" s="1">
        <v>0.65</v>
      </c>
      <c r="F266">
        <v>19.899999999999999</v>
      </c>
      <c r="G266">
        <f t="shared" ca="1" si="28"/>
        <v>46.089820015575185</v>
      </c>
      <c r="H266">
        <f t="shared" ca="1" si="29"/>
        <v>21.05385106941327</v>
      </c>
      <c r="I266">
        <f>User_Model_Calcs!A266-Sat_Data!$B$5</f>
        <v>5.7590000000000003</v>
      </c>
      <c r="J266">
        <f>(Earth_Data!$B$1/SQRT(1-Earth_Data!$B$2^2*SIN(RADIANS(User_Model_Calcs!B266))^2))*COS(RADIANS(User_Model_Calcs!B266))</f>
        <v>5706.0283590677964</v>
      </c>
      <c r="K266">
        <f>((Earth_Data!$B$1*(1-Earth_Data!$B$2^2))/SQRT(1-Earth_Data!$B$2^2*SIN(RADIANS(User_Model_Calcs!B266))^2))*SIN(RADIANS(User_Model_Calcs!B266))</f>
        <v>-2840.3411760562085</v>
      </c>
      <c r="L266">
        <f t="shared" si="30"/>
        <v>-26.463158309231424</v>
      </c>
      <c r="M266">
        <f t="shared" si="31"/>
        <v>6373.8761857198242</v>
      </c>
      <c r="N266">
        <f>SQRT(User_Model_Calcs!M266^2+Sat_Data!$B$3^2-2*User_Model_Calcs!M266*Sat_Data!$B$3*COS(RADIANS(L266))*COS(RADIANS(I266)))</f>
        <v>36601.776829144495</v>
      </c>
      <c r="O266">
        <f>DEGREES(ACOS(((Earth_Data!$B$1+Sat_Data!$B$2)/User_Model_Calcs!N266)*SQRT(1-COS(RADIANS(User_Model_Calcs!I266))^2*COS(RADIANS(User_Model_Calcs!B266))^2)))</f>
        <v>58.240474542272089</v>
      </c>
      <c r="P266">
        <f t="shared" si="32"/>
        <v>12.686213532253211</v>
      </c>
    </row>
    <row r="267" spans="1:16" x14ac:dyDescent="0.25">
      <c r="A267">
        <v>147.28</v>
      </c>
      <c r="B267">
        <v>-26.521000000000001</v>
      </c>
      <c r="C267">
        <v>3750</v>
      </c>
      <c r="D267">
        <f t="shared" ca="1" si="27"/>
        <v>0.75</v>
      </c>
      <c r="E267" s="1">
        <v>0.65</v>
      </c>
      <c r="F267">
        <v>19.899999999999999</v>
      </c>
      <c r="G267">
        <f t="shared" ca="1" si="28"/>
        <v>42.007420362456692</v>
      </c>
      <c r="H267">
        <f t="shared" ca="1" si="29"/>
        <v>23.446006459932168</v>
      </c>
      <c r="I267">
        <f>User_Model_Calcs!A267-Sat_Data!$B$5</f>
        <v>37.28</v>
      </c>
      <c r="J267">
        <f>(Earth_Data!$B$1/SQRT(1-Earth_Data!$B$2^2*SIN(RADIANS(User_Model_Calcs!B267))^2))*COS(RADIANS(User_Model_Calcs!B267))</f>
        <v>5710.7857992082409</v>
      </c>
      <c r="K267">
        <f>((Earth_Data!$B$1*(1-Earth_Data!$B$2^2))/SQRT(1-Earth_Data!$B$2^2*SIN(RADIANS(User_Model_Calcs!B267))^2))*SIN(RADIANS(User_Model_Calcs!B267))</f>
        <v>-2830.8279350070916</v>
      </c>
      <c r="L267">
        <f t="shared" si="30"/>
        <v>-26.367545737074153</v>
      </c>
      <c r="M267">
        <f t="shared" si="31"/>
        <v>6373.9047092073024</v>
      </c>
      <c r="N267">
        <f>SQRT(User_Model_Calcs!M267^2+Sat_Data!$B$3^2-2*User_Model_Calcs!M267*Sat_Data!$B$3*COS(RADIANS(L267))*COS(RADIANS(I267)))</f>
        <v>37884.756923565867</v>
      </c>
      <c r="O267">
        <f>DEGREES(ACOS(((Earth_Data!$B$1+Sat_Data!$B$2)/User_Model_Calcs!N267)*SQRT(1-COS(RADIANS(User_Model_Calcs!I267))^2*COS(RADIANS(User_Model_Calcs!B267))^2)))</f>
        <v>38.597632605817807</v>
      </c>
      <c r="P267">
        <f t="shared" si="32"/>
        <v>59.605242320857741</v>
      </c>
    </row>
    <row r="268" spans="1:16" x14ac:dyDescent="0.25">
      <c r="A268">
        <v>148.76499999999999</v>
      </c>
      <c r="B268">
        <v>-26.257000000000001</v>
      </c>
      <c r="C268">
        <v>12500</v>
      </c>
      <c r="D268">
        <f t="shared" ca="1" si="27"/>
        <v>0.75</v>
      </c>
      <c r="E268" s="1">
        <v>0.65</v>
      </c>
      <c r="F268">
        <v>19.899999999999999</v>
      </c>
      <c r="G268">
        <f t="shared" ca="1" si="28"/>
        <v>42.007420362456692</v>
      </c>
      <c r="H268">
        <f t="shared" ca="1" si="29"/>
        <v>21.39507245903939</v>
      </c>
      <c r="I268">
        <f>User_Model_Calcs!A268-Sat_Data!$B$5</f>
        <v>38.764999999999986</v>
      </c>
      <c r="J268">
        <f>(Earth_Data!$B$1/SQRT(1-Earth_Data!$B$2^2*SIN(RADIANS(User_Model_Calcs!B268))^2))*COS(RADIANS(User_Model_Calcs!B268))</f>
        <v>5723.7861693311497</v>
      </c>
      <c r="K268">
        <f>((Earth_Data!$B$1*(1-Earth_Data!$B$2^2))/SQRT(1-Earth_Data!$B$2^2*SIN(RADIANS(User_Model_Calcs!B268))^2))*SIN(RADIANS(User_Model_Calcs!B268))</f>
        <v>-2804.6262306501349</v>
      </c>
      <c r="L268">
        <f t="shared" si="30"/>
        <v>-26.104619981868023</v>
      </c>
      <c r="M268">
        <f t="shared" si="31"/>
        <v>6373.982774206198</v>
      </c>
      <c r="N268">
        <f>SQRT(User_Model_Calcs!M268^2+Sat_Data!$B$3^2-2*User_Model_Calcs!M268*Sat_Data!$B$3*COS(RADIANS(L268))*COS(RADIANS(I268)))</f>
        <v>37974.848647511018</v>
      </c>
      <c r="O268">
        <f>DEGREES(ACOS(((Earth_Data!$B$1+Sat_Data!$B$2)/User_Model_Calcs!N268)*SQRT(1-COS(RADIANS(User_Model_Calcs!I268))^2*COS(RADIANS(User_Model_Calcs!B268))^2)))</f>
        <v>37.465368649607392</v>
      </c>
      <c r="P268">
        <f t="shared" si="32"/>
        <v>61.148695712905905</v>
      </c>
    </row>
    <row r="269" spans="1:16" x14ac:dyDescent="0.25">
      <c r="A269">
        <v>119.70099999999999</v>
      </c>
      <c r="B269">
        <v>-26.236999999999998</v>
      </c>
      <c r="C269">
        <v>25000</v>
      </c>
      <c r="D269">
        <f t="shared" ca="1" si="27"/>
        <v>3</v>
      </c>
      <c r="E269" s="1">
        <v>0.65</v>
      </c>
      <c r="F269">
        <v>19.899999999999999</v>
      </c>
      <c r="G269">
        <f t="shared" ca="1" si="28"/>
        <v>54.048620189015942</v>
      </c>
      <c r="H269">
        <f t="shared" ca="1" si="29"/>
        <v>17.383472420745179</v>
      </c>
      <c r="I269">
        <f>User_Model_Calcs!A269-Sat_Data!$B$5</f>
        <v>9.7009999999999934</v>
      </c>
      <c r="J269">
        <f>(Earth_Data!$B$1/SQRT(1-Earth_Data!$B$2^2*SIN(RADIANS(User_Model_Calcs!B269))^2))*COS(RADIANS(User_Model_Calcs!B269))</f>
        <v>5724.7661047461479</v>
      </c>
      <c r="K269">
        <f>((Earth_Data!$B$1*(1-Earth_Data!$B$2^2))/SQRT(1-Earth_Data!$B$2^2*SIN(RADIANS(User_Model_Calcs!B269))^2))*SIN(RADIANS(User_Model_Calcs!B269))</f>
        <v>-2802.6388558825502</v>
      </c>
      <c r="L269">
        <f t="shared" si="30"/>
        <v>-26.084701889274793</v>
      </c>
      <c r="M269">
        <f t="shared" si="31"/>
        <v>6373.9886657063516</v>
      </c>
      <c r="N269">
        <f>SQRT(User_Model_Calcs!M269^2+Sat_Data!$B$3^2-2*User_Model_Calcs!M269*Sat_Data!$B$3*COS(RADIANS(L269))*COS(RADIANS(I269)))</f>
        <v>36641.314971347398</v>
      </c>
      <c r="O269">
        <f>DEGREES(ACOS(((Earth_Data!$B$1+Sat_Data!$B$2)/User_Model_Calcs!N269)*SQRT(1-COS(RADIANS(User_Model_Calcs!I269))^2*COS(RADIANS(User_Model_Calcs!B269))^2)))</f>
        <v>57.477549127911978</v>
      </c>
      <c r="P269">
        <f t="shared" si="32"/>
        <v>21.141120124054563</v>
      </c>
    </row>
    <row r="270" spans="1:16" x14ac:dyDescent="0.25">
      <c r="A270">
        <v>156.78</v>
      </c>
      <c r="B270">
        <v>-26.22</v>
      </c>
      <c r="C270">
        <v>3750</v>
      </c>
      <c r="D270">
        <f t="shared" ca="1" si="27"/>
        <v>0.75</v>
      </c>
      <c r="E270" s="1">
        <v>0.65</v>
      </c>
      <c r="F270">
        <v>19.899999999999999</v>
      </c>
      <c r="G270">
        <f t="shared" ca="1" si="28"/>
        <v>42.007420362456692</v>
      </c>
      <c r="H270">
        <f t="shared" ca="1" si="29"/>
        <v>14.289395635682924</v>
      </c>
      <c r="I270">
        <f>User_Model_Calcs!A270-Sat_Data!$B$5</f>
        <v>46.78</v>
      </c>
      <c r="J270">
        <f>(Earth_Data!$B$1/SQRT(1-Earth_Data!$B$2^2*SIN(RADIANS(User_Model_Calcs!B270))^2))*COS(RADIANS(User_Model_Calcs!B270))</f>
        <v>5725.5985022222894</v>
      </c>
      <c r="K270">
        <f>((Earth_Data!$B$1*(1-Earth_Data!$B$2^2))/SQRT(1-Earth_Data!$B$2^2*SIN(RADIANS(User_Model_Calcs!B270))^2))*SIN(RADIANS(User_Model_Calcs!B270))</f>
        <v>-2800.9493228198585</v>
      </c>
      <c r="L270">
        <f t="shared" si="30"/>
        <v>-26.067771568576035</v>
      </c>
      <c r="M270">
        <f t="shared" si="31"/>
        <v>6373.9936709770227</v>
      </c>
      <c r="N270">
        <f>SQRT(User_Model_Calcs!M270^2+Sat_Data!$B$3^2-2*User_Model_Calcs!M270*Sat_Data!$B$3*COS(RADIANS(L270))*COS(RADIANS(I270)))</f>
        <v>38572.00882471988</v>
      </c>
      <c r="O270">
        <f>DEGREES(ACOS(((Earth_Data!$B$1+Sat_Data!$B$2)/User_Model_Calcs!N270)*SQRT(1-COS(RADIANS(User_Model_Calcs!I270))^2*COS(RADIANS(User_Model_Calcs!B270))^2)))</f>
        <v>30.39875778188366</v>
      </c>
      <c r="P270">
        <f t="shared" si="32"/>
        <v>67.452459121611142</v>
      </c>
    </row>
    <row r="271" spans="1:16" x14ac:dyDescent="0.25">
      <c r="A271">
        <v>151.78700000000001</v>
      </c>
      <c r="B271">
        <v>-25.916</v>
      </c>
      <c r="C271">
        <v>25000</v>
      </c>
      <c r="D271">
        <f t="shared" ca="1" si="27"/>
        <v>0.75</v>
      </c>
      <c r="E271" s="1">
        <v>0.65</v>
      </c>
      <c r="F271">
        <v>19.899999999999999</v>
      </c>
      <c r="G271">
        <f t="shared" ca="1" si="28"/>
        <v>42.007420362456692</v>
      </c>
      <c r="H271">
        <f t="shared" ca="1" si="29"/>
        <v>17.589467331527466</v>
      </c>
      <c r="I271">
        <f>User_Model_Calcs!A271-Sat_Data!$B$5</f>
        <v>41.787000000000006</v>
      </c>
      <c r="J271">
        <f>(Earth_Data!$B$1/SQRT(1-Earth_Data!$B$2^2*SIN(RADIANS(User_Model_Calcs!B271))^2))*COS(RADIANS(User_Model_Calcs!B271))</f>
        <v>5740.3986892518415</v>
      </c>
      <c r="K271">
        <f>((Earth_Data!$B$1*(1-Earth_Data!$B$2^2))/SQRT(1-Earth_Data!$B$2^2*SIN(RADIANS(User_Model_Calcs!B271))^2))*SIN(RADIANS(User_Model_Calcs!B271))</f>
        <v>-2770.6956270042924</v>
      </c>
      <c r="L271">
        <f t="shared" si="30"/>
        <v>-25.765026569592354</v>
      </c>
      <c r="M271">
        <f t="shared" si="31"/>
        <v>6374.0827864928906</v>
      </c>
      <c r="N271">
        <f>SQRT(User_Model_Calcs!M271^2+Sat_Data!$B$3^2-2*User_Model_Calcs!M271*Sat_Data!$B$3*COS(RADIANS(L271))*COS(RADIANS(I271)))</f>
        <v>38177.243779619923</v>
      </c>
      <c r="O271">
        <f>DEGREES(ACOS(((Earth_Data!$B$1+Sat_Data!$B$2)/User_Model_Calcs!N271)*SQRT(1-COS(RADIANS(User_Model_Calcs!I271))^2*COS(RADIANS(User_Model_Calcs!B271))^2)))</f>
        <v>34.99076263232233</v>
      </c>
      <c r="P271">
        <f t="shared" si="32"/>
        <v>63.939497948589491</v>
      </c>
    </row>
    <row r="272" spans="1:16" x14ac:dyDescent="0.25">
      <c r="A272">
        <v>156.71600000000001</v>
      </c>
      <c r="B272">
        <v>-25.646999999999998</v>
      </c>
      <c r="C272">
        <v>3750</v>
      </c>
      <c r="D272">
        <f t="shared" ca="1" si="27"/>
        <v>0.75</v>
      </c>
      <c r="E272" s="1">
        <v>0.65</v>
      </c>
      <c r="F272">
        <v>19.899999999999999</v>
      </c>
      <c r="G272">
        <f t="shared" ca="1" si="28"/>
        <v>42.007420362456692</v>
      </c>
      <c r="H272">
        <f t="shared" ca="1" si="29"/>
        <v>16.591119329735637</v>
      </c>
      <c r="I272">
        <f>User_Model_Calcs!A272-Sat_Data!$B$5</f>
        <v>46.716000000000008</v>
      </c>
      <c r="J272">
        <f>(Earth_Data!$B$1/SQRT(1-Earth_Data!$B$2^2*SIN(RADIANS(User_Model_Calcs!B272))^2))*COS(RADIANS(User_Model_Calcs!B272))</f>
        <v>5753.3603723224087</v>
      </c>
      <c r="K272">
        <f>((Earth_Data!$B$1*(1-Earth_Data!$B$2^2))/SQRT(1-Earth_Data!$B$2^2*SIN(RADIANS(User_Model_Calcs!B272))^2))*SIN(RADIANS(User_Model_Calcs!B272))</f>
        <v>-2743.8609901775199</v>
      </c>
      <c r="L272">
        <f t="shared" si="30"/>
        <v>-25.497151173840368</v>
      </c>
      <c r="M272">
        <f t="shared" si="31"/>
        <v>6374.1610198698154</v>
      </c>
      <c r="N272">
        <f>SQRT(User_Model_Calcs!M272^2+Sat_Data!$B$3^2-2*User_Model_Calcs!M272*Sat_Data!$B$3*COS(RADIANS(L272))*COS(RADIANS(I272)))</f>
        <v>38546.129257117616</v>
      </c>
      <c r="O272">
        <f>DEGREES(ACOS(((Earth_Data!$B$1+Sat_Data!$B$2)/User_Model_Calcs!N272)*SQRT(1-COS(RADIANS(User_Model_Calcs!I272))^2*COS(RADIANS(User_Model_Calcs!B272))^2)))</f>
        <v>30.693206378838543</v>
      </c>
      <c r="P272">
        <f t="shared" si="32"/>
        <v>67.82193749856394</v>
      </c>
    </row>
    <row r="273" spans="1:16" x14ac:dyDescent="0.25">
      <c r="A273">
        <v>151.089</v>
      </c>
      <c r="B273">
        <v>-33.799999999999997</v>
      </c>
      <c r="C273">
        <v>37500</v>
      </c>
      <c r="D273">
        <f t="shared" ca="1" si="27"/>
        <v>1.2</v>
      </c>
      <c r="E273" s="1">
        <v>0.65</v>
      </c>
      <c r="F273">
        <v>19.899999999999999</v>
      </c>
      <c r="G273">
        <f t="shared" ca="1" si="28"/>
        <v>46.089820015575185</v>
      </c>
      <c r="H273">
        <f t="shared" ca="1" si="29"/>
        <v>18.131351900923214</v>
      </c>
      <c r="I273">
        <f>User_Model_Calcs!A273-Sat_Data!$B$5</f>
        <v>41.088999999999999</v>
      </c>
      <c r="J273">
        <f>(Earth_Data!$B$1/SQRT(1-Earth_Data!$B$2^2*SIN(RADIANS(User_Model_Calcs!B273))^2))*COS(RADIANS(User_Model_Calcs!B273))</f>
        <v>5305.6340157809118</v>
      </c>
      <c r="K273">
        <f>((Earth_Data!$B$1*(1-Earth_Data!$B$2^2))/SQRT(1-Earth_Data!$B$2^2*SIN(RADIANS(User_Model_Calcs!B273))^2))*SIN(RADIANS(User_Model_Calcs!B273))</f>
        <v>-3528.034745756539</v>
      </c>
      <c r="L273">
        <f t="shared" si="30"/>
        <v>-33.622319649283092</v>
      </c>
      <c r="M273">
        <f t="shared" si="31"/>
        <v>6371.5603643594941</v>
      </c>
      <c r="N273">
        <f>SQRT(User_Model_Calcs!M273^2+Sat_Data!$B$3^2-2*User_Model_Calcs!M273*Sat_Data!$B$3*COS(RADIANS(L273))*COS(RADIANS(I273)))</f>
        <v>38486.3542629453</v>
      </c>
      <c r="O273">
        <f>DEGREES(ACOS(((Earth_Data!$B$1+Sat_Data!$B$2)/User_Model_Calcs!N273)*SQRT(1-COS(RADIANS(User_Model_Calcs!I273))^2*COS(RADIANS(User_Model_Calcs!B273))^2)))</f>
        <v>31.34221853375271</v>
      </c>
      <c r="P273">
        <f t="shared" si="32"/>
        <v>57.464533757533609</v>
      </c>
    </row>
    <row r="274" spans="1:16" x14ac:dyDescent="0.25">
      <c r="A274">
        <v>154.18299999999999</v>
      </c>
      <c r="B274">
        <v>-25.475999999999999</v>
      </c>
      <c r="C274">
        <v>25000</v>
      </c>
      <c r="D274">
        <f t="shared" ca="1" si="27"/>
        <v>0.75</v>
      </c>
      <c r="E274" s="1">
        <v>0.65</v>
      </c>
      <c r="F274">
        <v>19.899999999999999</v>
      </c>
      <c r="G274">
        <f t="shared" ca="1" si="28"/>
        <v>42.007420362456692</v>
      </c>
      <c r="H274">
        <f t="shared" ca="1" si="29"/>
        <v>20.779669515655428</v>
      </c>
      <c r="I274">
        <f>User_Model_Calcs!A274-Sat_Data!$B$5</f>
        <v>44.182999999999993</v>
      </c>
      <c r="J274">
        <f>(Earth_Data!$B$1/SQRT(1-Earth_Data!$B$2^2*SIN(RADIANS(User_Model_Calcs!B274))^2))*COS(RADIANS(User_Model_Calcs!B274))</f>
        <v>5761.5341527655555</v>
      </c>
      <c r="K274">
        <f>((Earth_Data!$B$1*(1-Earth_Data!$B$2^2))/SQRT(1-Earth_Data!$B$2^2*SIN(RADIANS(User_Model_Calcs!B274))^2))*SIN(RADIANS(User_Model_Calcs!B274))</f>
        <v>-2726.7715347497665</v>
      </c>
      <c r="L274">
        <f t="shared" si="30"/>
        <v>-25.326872902889008</v>
      </c>
      <c r="M274">
        <f t="shared" si="31"/>
        <v>6374.2104449261406</v>
      </c>
      <c r="N274">
        <f>SQRT(User_Model_Calcs!M274^2+Sat_Data!$B$3^2-2*User_Model_Calcs!M274*Sat_Data!$B$3*COS(RADIANS(L274))*COS(RADIANS(I274)))</f>
        <v>38340.923259461095</v>
      </c>
      <c r="O274">
        <f>DEGREES(ACOS(((Earth_Data!$B$1+Sat_Data!$B$2)/User_Model_Calcs!N274)*SQRT(1-COS(RADIANS(User_Model_Calcs!I274))^2*COS(RADIANS(User_Model_Calcs!B274))^2)))</f>
        <v>33.05371212750962</v>
      </c>
      <c r="P274">
        <f t="shared" si="32"/>
        <v>66.126867353891996</v>
      </c>
    </row>
    <row r="275" spans="1:16" x14ac:dyDescent="0.25">
      <c r="A275">
        <v>152.298</v>
      </c>
      <c r="B275">
        <v>-25.401</v>
      </c>
      <c r="C275">
        <v>9375</v>
      </c>
      <c r="D275">
        <f t="shared" ca="1" si="27"/>
        <v>0.75</v>
      </c>
      <c r="E275" s="1">
        <v>0.65</v>
      </c>
      <c r="F275">
        <v>19.899999999999999</v>
      </c>
      <c r="G275">
        <f t="shared" ca="1" si="28"/>
        <v>42.007420362456692</v>
      </c>
      <c r="H275">
        <f t="shared" ca="1" si="29"/>
        <v>16.78159357277125</v>
      </c>
      <c r="I275">
        <f>User_Model_Calcs!A275-Sat_Data!$B$5</f>
        <v>42.298000000000002</v>
      </c>
      <c r="J275">
        <f>(Earth_Data!$B$1/SQRT(1-Earth_Data!$B$2^2*SIN(RADIANS(User_Model_Calcs!B275))^2))*COS(RADIANS(User_Model_Calcs!B275))</f>
        <v>5765.1029863626727</v>
      </c>
      <c r="K275">
        <f>((Earth_Data!$B$1*(1-Earth_Data!$B$2^2))/SQRT(1-Earth_Data!$B$2^2*SIN(RADIANS(User_Model_Calcs!B275))^2))*SIN(RADIANS(User_Model_Calcs!B275))</f>
        <v>-2719.268604358615</v>
      </c>
      <c r="L275">
        <f t="shared" si="30"/>
        <v>-25.252191117855581</v>
      </c>
      <c r="M275">
        <f t="shared" si="31"/>
        <v>6374.2320467659674</v>
      </c>
      <c r="N275">
        <f>SQRT(User_Model_Calcs!M275^2+Sat_Data!$B$3^2-2*User_Model_Calcs!M275*Sat_Data!$B$3*COS(RADIANS(L275))*COS(RADIANS(I275)))</f>
        <v>38194.949411215181</v>
      </c>
      <c r="O275">
        <f>DEGREES(ACOS(((Earth_Data!$B$1+Sat_Data!$B$2)/User_Model_Calcs!N275)*SQRT(1-COS(RADIANS(User_Model_Calcs!I275))^2*COS(RADIANS(User_Model_Calcs!B275))^2)))</f>
        <v>34.780365762528547</v>
      </c>
      <c r="P275">
        <f t="shared" si="32"/>
        <v>64.758750204861826</v>
      </c>
    </row>
    <row r="276" spans="1:16" x14ac:dyDescent="0.25">
      <c r="A276">
        <v>147.774</v>
      </c>
      <c r="B276">
        <v>-25.239000000000001</v>
      </c>
      <c r="C276">
        <v>3750</v>
      </c>
      <c r="D276">
        <f t="shared" ca="1" si="27"/>
        <v>1.2</v>
      </c>
      <c r="E276" s="1">
        <v>0.65</v>
      </c>
      <c r="F276">
        <v>19.899999999999999</v>
      </c>
      <c r="G276">
        <f t="shared" ca="1" si="28"/>
        <v>46.089820015575185</v>
      </c>
      <c r="H276">
        <f t="shared" ca="1" si="29"/>
        <v>21.114324942788226</v>
      </c>
      <c r="I276">
        <f>User_Model_Calcs!A276-Sat_Data!$B$5</f>
        <v>37.774000000000001</v>
      </c>
      <c r="J276">
        <f>(Earth_Data!$B$1/SQRT(1-Earth_Data!$B$2^2*SIN(RADIANS(User_Model_Calcs!B276))^2))*COS(RADIANS(User_Model_Calcs!B276))</f>
        <v>5772.7780067705526</v>
      </c>
      <c r="K276">
        <f>((Earth_Data!$B$1*(1-Earth_Data!$B$2^2))/SQRT(1-Earth_Data!$B$2^2*SIN(RADIANS(User_Model_Calcs!B276))^2))*SIN(RADIANS(User_Model_Calcs!B276))</f>
        <v>-2703.046631651293</v>
      </c>
      <c r="L276">
        <f t="shared" si="30"/>
        <v>-25.090881917919219</v>
      </c>
      <c r="M276">
        <f t="shared" si="31"/>
        <v>6374.2785480660632</v>
      </c>
      <c r="N276">
        <f>SQRT(User_Model_Calcs!M276^2+Sat_Data!$B$3^2-2*User_Model_Calcs!M276*Sat_Data!$B$3*COS(RADIANS(L276))*COS(RADIANS(I276)))</f>
        <v>37863.658622316274</v>
      </c>
      <c r="O276">
        <f>DEGREES(ACOS(((Earth_Data!$B$1+Sat_Data!$B$2)/User_Model_Calcs!N276)*SQRT(1-COS(RADIANS(User_Model_Calcs!I276))^2*COS(RADIANS(User_Model_Calcs!B276))^2)))</f>
        <v>38.871352409737497</v>
      </c>
      <c r="P276">
        <f t="shared" si="32"/>
        <v>61.179502426202305</v>
      </c>
    </row>
    <row r="277" spans="1:16" x14ac:dyDescent="0.25">
      <c r="A277">
        <v>146.28270000000001</v>
      </c>
      <c r="B277">
        <v>-25.152999999999999</v>
      </c>
      <c r="C277">
        <v>3750</v>
      </c>
      <c r="D277">
        <f t="shared" ca="1" si="27"/>
        <v>3</v>
      </c>
      <c r="E277" s="1">
        <v>0.65</v>
      </c>
      <c r="F277">
        <v>19.899999999999999</v>
      </c>
      <c r="G277">
        <f t="shared" ca="1" si="28"/>
        <v>54.048620189015942</v>
      </c>
      <c r="H277">
        <f t="shared" ca="1" si="29"/>
        <v>22.437039982670839</v>
      </c>
      <c r="I277">
        <f>User_Model_Calcs!A277-Sat_Data!$B$5</f>
        <v>36.282700000000006</v>
      </c>
      <c r="J277">
        <f>(Earth_Data!$B$1/SQRT(1-Earth_Data!$B$2^2*SIN(RADIANS(User_Model_Calcs!B277))^2))*COS(RADIANS(User_Model_Calcs!B277))</f>
        <v>5776.8336861730841</v>
      </c>
      <c r="K277">
        <f>((Earth_Data!$B$1*(1-Earth_Data!$B$2^2))/SQRT(1-Earth_Data!$B$2^2*SIN(RADIANS(User_Model_Calcs!B277))^2))*SIN(RADIANS(User_Model_Calcs!B277))</f>
        <v>-2694.4263121827303</v>
      </c>
      <c r="L277">
        <f t="shared" si="30"/>
        <v>-25.005250552629843</v>
      </c>
      <c r="M277">
        <f t="shared" si="31"/>
        <v>6374.3031454023849</v>
      </c>
      <c r="N277">
        <f>SQRT(User_Model_Calcs!M277^2+Sat_Data!$B$3^2-2*User_Model_Calcs!M277*Sat_Data!$B$3*COS(RADIANS(L277))*COS(RADIANS(I277)))</f>
        <v>37759.118849405124</v>
      </c>
      <c r="O277">
        <f>DEGREES(ACOS(((Earth_Data!$B$1+Sat_Data!$B$2)/User_Model_Calcs!N277)*SQRT(1-COS(RADIANS(User_Model_Calcs!I277))^2*COS(RADIANS(User_Model_Calcs!B277))^2)))</f>
        <v>40.219723987540469</v>
      </c>
      <c r="P277">
        <f t="shared" si="32"/>
        <v>59.929846633397275</v>
      </c>
    </row>
    <row r="278" spans="1:16" x14ac:dyDescent="0.25">
      <c r="A278">
        <v>151.25399999999999</v>
      </c>
      <c r="B278">
        <v>-24.966000000000001</v>
      </c>
      <c r="C278">
        <v>3750</v>
      </c>
      <c r="D278">
        <f t="shared" ca="1" si="27"/>
        <v>3</v>
      </c>
      <c r="E278" s="1">
        <v>0.65</v>
      </c>
      <c r="F278">
        <v>19.899999999999999</v>
      </c>
      <c r="G278">
        <f t="shared" ca="1" si="28"/>
        <v>54.048620189015942</v>
      </c>
      <c r="H278">
        <f t="shared" ca="1" si="29"/>
        <v>15.395909734376927</v>
      </c>
      <c r="I278">
        <f>User_Model_Calcs!A278-Sat_Data!$B$5</f>
        <v>41.253999999999991</v>
      </c>
      <c r="J278">
        <f>(Earth_Data!$B$1/SQRT(1-Earth_Data!$B$2^2*SIN(RADIANS(User_Model_Calcs!B278))^2))*COS(RADIANS(User_Model_Calcs!B278))</f>
        <v>5785.6075857552478</v>
      </c>
      <c r="K278">
        <f>((Earth_Data!$B$1*(1-Earth_Data!$B$2^2))/SQRT(1-Earth_Data!$B$2^2*SIN(RADIANS(User_Model_Calcs!B278))^2))*SIN(RADIANS(User_Model_Calcs!B278))</f>
        <v>-2675.6615249344604</v>
      </c>
      <c r="L278">
        <f t="shared" si="30"/>
        <v>-24.81905668004563</v>
      </c>
      <c r="M278">
        <f t="shared" si="31"/>
        <v>6374.3564171109283</v>
      </c>
      <c r="N278">
        <f>SQRT(User_Model_Calcs!M278^2+Sat_Data!$B$3^2-2*User_Model_Calcs!M278*Sat_Data!$B$3*COS(RADIANS(L278))*COS(RADIANS(I278)))</f>
        <v>38100.580100836021</v>
      </c>
      <c r="O278">
        <f>DEGREES(ACOS(((Earth_Data!$B$1+Sat_Data!$B$2)/User_Model_Calcs!N278)*SQRT(1-COS(RADIANS(User_Model_Calcs!I278))^2*COS(RADIANS(User_Model_Calcs!B278))^2)))</f>
        <v>35.921385689256816</v>
      </c>
      <c r="P278">
        <f t="shared" si="32"/>
        <v>64.302086523088278</v>
      </c>
    </row>
    <row r="279" spans="1:16" x14ac:dyDescent="0.25">
      <c r="A279">
        <v>112.529</v>
      </c>
      <c r="B279">
        <v>-24.940999999999999</v>
      </c>
      <c r="C279">
        <v>3750</v>
      </c>
      <c r="D279">
        <f t="shared" ca="1" si="27"/>
        <v>3</v>
      </c>
      <c r="E279" s="1">
        <v>0.65</v>
      </c>
      <c r="F279">
        <v>19.899999999999999</v>
      </c>
      <c r="G279">
        <f t="shared" ca="1" si="28"/>
        <v>54.048620189015942</v>
      </c>
      <c r="H279">
        <f t="shared" ca="1" si="29"/>
        <v>20.170441676786389</v>
      </c>
      <c r="I279">
        <f>User_Model_Calcs!A279-Sat_Data!$B$5</f>
        <v>2.5289999999999964</v>
      </c>
      <c r="J279">
        <f>(Earth_Data!$B$1/SQRT(1-Earth_Data!$B$2^2*SIN(RADIANS(User_Model_Calcs!B279))^2))*COS(RADIANS(User_Model_Calcs!B279))</f>
        <v>5786.7759076673019</v>
      </c>
      <c r="K279">
        <f>((Earth_Data!$B$1*(1-Earth_Data!$B$2^2))/SQRT(1-Earth_Data!$B$2^2*SIN(RADIANS(User_Model_Calcs!B279))^2))*SIN(RADIANS(User_Model_Calcs!B279))</f>
        <v>-2673.1507324530735</v>
      </c>
      <c r="L279">
        <f t="shared" si="30"/>
        <v>-24.794164923242963</v>
      </c>
      <c r="M279">
        <f t="shared" si="31"/>
        <v>6374.3635167735083</v>
      </c>
      <c r="N279">
        <f>SQRT(User_Model_Calcs!M279^2+Sat_Data!$B$3^2-2*User_Model_Calcs!M279*Sat_Data!$B$3*COS(RADIANS(L279))*COS(RADIANS(I279)))</f>
        <v>36481.963304557998</v>
      </c>
      <c r="O279">
        <f>DEGREES(ACOS(((Earth_Data!$B$1+Sat_Data!$B$2)/User_Model_Calcs!N279)*SQRT(1-COS(RADIANS(User_Model_Calcs!I279))^2*COS(RADIANS(User_Model_Calcs!B279))^2)))</f>
        <v>60.688841250627668</v>
      </c>
      <c r="P279">
        <f t="shared" si="32"/>
        <v>5.9794658054761527</v>
      </c>
    </row>
    <row r="280" spans="1:16" x14ac:dyDescent="0.25">
      <c r="A280">
        <v>120.315</v>
      </c>
      <c r="B280">
        <v>-24.907</v>
      </c>
      <c r="C280">
        <v>6250</v>
      </c>
      <c r="D280">
        <f t="shared" ca="1" si="27"/>
        <v>1.2</v>
      </c>
      <c r="E280" s="1">
        <v>0.65</v>
      </c>
      <c r="F280">
        <v>19.899999999999999</v>
      </c>
      <c r="G280">
        <f t="shared" ca="1" si="28"/>
        <v>46.089820015575185</v>
      </c>
      <c r="H280">
        <f t="shared" ca="1" si="29"/>
        <v>14.075499078925787</v>
      </c>
      <c r="I280">
        <f>User_Model_Calcs!A280-Sat_Data!$B$5</f>
        <v>10.314999999999998</v>
      </c>
      <c r="J280">
        <f>(Earth_Data!$B$1/SQRT(1-Earth_Data!$B$2^2*SIN(RADIANS(User_Model_Calcs!B280))^2))*COS(RADIANS(User_Model_Calcs!B280))</f>
        <v>5788.3630608422345</v>
      </c>
      <c r="K280">
        <f>((Earth_Data!$B$1*(1-Earth_Data!$B$2^2))/SQRT(1-Earth_Data!$B$2^2*SIN(RADIANS(User_Model_Calcs!B280))^2))*SIN(RADIANS(User_Model_Calcs!B280))</f>
        <v>-2669.7352505836761</v>
      </c>
      <c r="L280">
        <f t="shared" si="30"/>
        <v>-24.760312312262265</v>
      </c>
      <c r="M280">
        <f t="shared" si="31"/>
        <v>6374.3731638751715</v>
      </c>
      <c r="N280">
        <f>SQRT(User_Model_Calcs!M280^2+Sat_Data!$B$3^2-2*User_Model_Calcs!M280*Sat_Data!$B$3*COS(RADIANS(L280))*COS(RADIANS(I280)))</f>
        <v>36581.601641781381</v>
      </c>
      <c r="O280">
        <f>DEGREES(ACOS(((Earth_Data!$B$1+Sat_Data!$B$2)/User_Model_Calcs!N280)*SQRT(1-COS(RADIANS(User_Model_Calcs!I280))^2*COS(RADIANS(User_Model_Calcs!B280))^2)))</f>
        <v>58.650434226838449</v>
      </c>
      <c r="P280">
        <f t="shared" si="32"/>
        <v>23.371901336032344</v>
      </c>
    </row>
    <row r="281" spans="1:16" x14ac:dyDescent="0.25">
      <c r="A281">
        <v>149.54599999999999</v>
      </c>
      <c r="B281">
        <v>-24.75</v>
      </c>
      <c r="C281">
        <v>9375</v>
      </c>
      <c r="D281">
        <f t="shared" ca="1" si="27"/>
        <v>1.2</v>
      </c>
      <c r="E281" s="1">
        <v>0.65</v>
      </c>
      <c r="F281">
        <v>19.899999999999999</v>
      </c>
      <c r="G281">
        <f t="shared" ca="1" si="28"/>
        <v>46.089820015575185</v>
      </c>
      <c r="H281">
        <f t="shared" ca="1" si="29"/>
        <v>18.664320428846317</v>
      </c>
      <c r="I281">
        <f>User_Model_Calcs!A281-Sat_Data!$B$5</f>
        <v>39.545999999999992</v>
      </c>
      <c r="J281">
        <f>(Earth_Data!$B$1/SQRT(1-Earth_Data!$B$2^2*SIN(RADIANS(User_Model_Calcs!B281))^2))*COS(RADIANS(User_Model_Calcs!B281))</f>
        <v>5795.6655806330491</v>
      </c>
      <c r="K281">
        <f>((Earth_Data!$B$1*(1-Earth_Data!$B$2^2))/SQRT(1-Earth_Data!$B$2^2*SIN(RADIANS(User_Model_Calcs!B281))^2))*SIN(RADIANS(User_Model_Calcs!B281))</f>
        <v>-2653.9517734872957</v>
      </c>
      <c r="L281">
        <f t="shared" si="30"/>
        <v>-24.603995561919874</v>
      </c>
      <c r="M281">
        <f t="shared" si="31"/>
        <v>6374.4175842606182</v>
      </c>
      <c r="N281">
        <f>SQRT(User_Model_Calcs!M281^2+Sat_Data!$B$3^2-2*User_Model_Calcs!M281*Sat_Data!$B$3*COS(RADIANS(L281))*COS(RADIANS(I281)))</f>
        <v>37968.078185689432</v>
      </c>
      <c r="O281">
        <f>DEGREES(ACOS(((Earth_Data!$B$1+Sat_Data!$B$2)/User_Model_Calcs!N281)*SQRT(1-COS(RADIANS(User_Model_Calcs!I281))^2*COS(RADIANS(User_Model_Calcs!B281))^2)))</f>
        <v>37.555803856487067</v>
      </c>
      <c r="P281">
        <f t="shared" si="32"/>
        <v>63.112944186954763</v>
      </c>
    </row>
    <row r="282" spans="1:16" x14ac:dyDescent="0.25">
      <c r="A282">
        <v>149.65</v>
      </c>
      <c r="B282">
        <v>-24.742000000000001</v>
      </c>
      <c r="C282">
        <v>37500</v>
      </c>
      <c r="D282">
        <f t="shared" ca="1" si="27"/>
        <v>1.2</v>
      </c>
      <c r="E282" s="1">
        <v>0.65</v>
      </c>
      <c r="F282">
        <v>19.899999999999999</v>
      </c>
      <c r="G282">
        <f t="shared" ca="1" si="28"/>
        <v>46.089820015575185</v>
      </c>
      <c r="H282">
        <f t="shared" ca="1" si="29"/>
        <v>21.951996084439624</v>
      </c>
      <c r="I282">
        <f>User_Model_Calcs!A282-Sat_Data!$B$5</f>
        <v>39.650000000000006</v>
      </c>
      <c r="J282">
        <f>(Earth_Data!$B$1/SQRT(1-Earth_Data!$B$2^2*SIN(RADIANS(User_Model_Calcs!B282))^2))*COS(RADIANS(User_Model_Calcs!B282))</f>
        <v>5796.0365211475337</v>
      </c>
      <c r="K282">
        <f>((Earth_Data!$B$1*(1-Earth_Data!$B$2^2))/SQRT(1-Earth_Data!$B$2^2*SIN(RADIANS(User_Model_Calcs!B282))^2))*SIN(RADIANS(User_Model_Calcs!B282))</f>
        <v>-2653.1469935405448</v>
      </c>
      <c r="L282">
        <f t="shared" si="30"/>
        <v>-24.596030494011323</v>
      </c>
      <c r="M282">
        <f t="shared" si="31"/>
        <v>6374.4198421353794</v>
      </c>
      <c r="N282">
        <f>SQRT(User_Model_Calcs!M282^2+Sat_Data!$B$3^2-2*User_Model_Calcs!M282*Sat_Data!$B$3*COS(RADIANS(L282))*COS(RADIANS(I282)))</f>
        <v>37975.207162896106</v>
      </c>
      <c r="O282">
        <f>DEGREES(ACOS(((Earth_Data!$B$1+Sat_Data!$B$2)/User_Model_Calcs!N282)*SQRT(1-COS(RADIANS(User_Model_Calcs!I282))^2*COS(RADIANS(User_Model_Calcs!B282))^2)))</f>
        <v>37.466883723029817</v>
      </c>
      <c r="P282">
        <f t="shared" si="32"/>
        <v>63.205245747855642</v>
      </c>
    </row>
    <row r="283" spans="1:16" x14ac:dyDescent="0.25">
      <c r="A283">
        <v>154.892</v>
      </c>
      <c r="B283">
        <v>-24.728999999999999</v>
      </c>
      <c r="C283">
        <v>3750</v>
      </c>
      <c r="D283">
        <f t="shared" ca="1" si="27"/>
        <v>0.75</v>
      </c>
      <c r="E283" s="1">
        <v>0.65</v>
      </c>
      <c r="F283">
        <v>19.899999999999999</v>
      </c>
      <c r="G283">
        <f t="shared" ca="1" si="28"/>
        <v>42.007420362456692</v>
      </c>
      <c r="H283">
        <f t="shared" ca="1" si="29"/>
        <v>19.220168331314571</v>
      </c>
      <c r="I283">
        <f>User_Model_Calcs!A283-Sat_Data!$B$5</f>
        <v>44.891999999999996</v>
      </c>
      <c r="J283">
        <f>(Earth_Data!$B$1/SQRT(1-Earth_Data!$B$2^2*SIN(RADIANS(User_Model_Calcs!B283))^2))*COS(RADIANS(User_Model_Calcs!B283))</f>
        <v>5796.6390589678776</v>
      </c>
      <c r="K283">
        <f>((Earth_Data!$B$1*(1-Earth_Data!$B$2^2))/SQRT(1-Earth_Data!$B$2^2*SIN(RADIANS(User_Model_Calcs!B283))^2))*SIN(RADIANS(User_Model_Calcs!B283))</f>
        <v>-2651.8391175176712</v>
      </c>
      <c r="L283">
        <f t="shared" si="30"/>
        <v>-24.583087282777765</v>
      </c>
      <c r="M283">
        <f t="shared" si="31"/>
        <v>6374.4235100241731</v>
      </c>
      <c r="N283">
        <f>SQRT(User_Model_Calcs!M283^2+Sat_Data!$B$3^2-2*User_Model_Calcs!M283*Sat_Data!$B$3*COS(RADIANS(L283))*COS(RADIANS(I283)))</f>
        <v>38368.589985295301</v>
      </c>
      <c r="O283">
        <f>DEGREES(ACOS(((Earth_Data!$B$1+Sat_Data!$B$2)/User_Model_Calcs!N283)*SQRT(1-COS(RADIANS(User_Model_Calcs!I283))^2*COS(RADIANS(User_Model_Calcs!B283))^2)))</f>
        <v>32.733756863166725</v>
      </c>
      <c r="P283">
        <f t="shared" si="32"/>
        <v>67.22212914288049</v>
      </c>
    </row>
    <row r="284" spans="1:16" x14ac:dyDescent="0.25">
      <c r="A284">
        <v>158.71</v>
      </c>
      <c r="B284">
        <v>-24.632999999999999</v>
      </c>
      <c r="C284">
        <v>3750</v>
      </c>
      <c r="D284">
        <f t="shared" ca="1" si="27"/>
        <v>1.2</v>
      </c>
      <c r="E284" s="1">
        <v>0.65</v>
      </c>
      <c r="F284">
        <v>19.899999999999999</v>
      </c>
      <c r="G284">
        <f t="shared" ca="1" si="28"/>
        <v>46.089820015575185</v>
      </c>
      <c r="H284">
        <f t="shared" ca="1" si="29"/>
        <v>20.427984788221288</v>
      </c>
      <c r="I284">
        <f>User_Model_Calcs!A284-Sat_Data!$B$5</f>
        <v>48.710000000000008</v>
      </c>
      <c r="J284">
        <f>(Earth_Data!$B$1/SQRT(1-Earth_Data!$B$2^2*SIN(RADIANS(User_Model_Calcs!B284))^2))*COS(RADIANS(User_Model_Calcs!B284))</f>
        <v>5801.0793473935255</v>
      </c>
      <c r="K284">
        <f>((Earth_Data!$B$1*(1-Earth_Data!$B$2^2))/SQRT(1-Earth_Data!$B$2^2*SIN(RADIANS(User_Model_Calcs!B284))^2))*SIN(RADIANS(User_Model_Calcs!B284))</f>
        <v>-2642.1767993713579</v>
      </c>
      <c r="L284">
        <f t="shared" si="30"/>
        <v>-24.487507569315465</v>
      </c>
      <c r="M284">
        <f t="shared" si="31"/>
        <v>6374.4505515292822</v>
      </c>
      <c r="N284">
        <f>SQRT(User_Model_Calcs!M284^2+Sat_Data!$B$3^2-2*User_Model_Calcs!M284*Sat_Data!$B$3*COS(RADIANS(L284))*COS(RADIANS(I284)))</f>
        <v>38673.542964543936</v>
      </c>
      <c r="O284">
        <f>DEGREES(ACOS(((Earth_Data!$B$1+Sat_Data!$B$2)/User_Model_Calcs!N284)*SQRT(1-COS(RADIANS(User_Model_Calcs!I284))^2*COS(RADIANS(User_Model_Calcs!B284))^2)))</f>
        <v>29.266680956669322</v>
      </c>
      <c r="P284">
        <f t="shared" si="32"/>
        <v>69.895214417768216</v>
      </c>
    </row>
    <row r="285" spans="1:16" x14ac:dyDescent="0.25">
      <c r="A285">
        <v>153.71</v>
      </c>
      <c r="B285">
        <v>-24.632999999999999</v>
      </c>
      <c r="C285">
        <v>3750</v>
      </c>
      <c r="D285">
        <f t="shared" ca="1" si="27"/>
        <v>3</v>
      </c>
      <c r="E285" s="1">
        <v>0.65</v>
      </c>
      <c r="F285">
        <v>19.899999999999999</v>
      </c>
      <c r="G285">
        <f t="shared" ca="1" si="28"/>
        <v>54.048620189015942</v>
      </c>
      <c r="H285">
        <f t="shared" ca="1" si="29"/>
        <v>19.405569387844494</v>
      </c>
      <c r="I285">
        <f>User_Model_Calcs!A285-Sat_Data!$B$5</f>
        <v>43.710000000000008</v>
      </c>
      <c r="J285">
        <f>(Earth_Data!$B$1/SQRT(1-Earth_Data!$B$2^2*SIN(RADIANS(User_Model_Calcs!B285))^2))*COS(RADIANS(User_Model_Calcs!B285))</f>
        <v>5801.0793473935255</v>
      </c>
      <c r="K285">
        <f>((Earth_Data!$B$1*(1-Earth_Data!$B$2^2))/SQRT(1-Earth_Data!$B$2^2*SIN(RADIANS(User_Model_Calcs!B285))^2))*SIN(RADIANS(User_Model_Calcs!B285))</f>
        <v>-2642.1767993713579</v>
      </c>
      <c r="L285">
        <f t="shared" si="30"/>
        <v>-24.487507569315465</v>
      </c>
      <c r="M285">
        <f t="shared" si="31"/>
        <v>6374.4505515292822</v>
      </c>
      <c r="N285">
        <f>SQRT(User_Model_Calcs!M285^2+Sat_Data!$B$3^2-2*User_Model_Calcs!M285*Sat_Data!$B$3*COS(RADIANS(L285))*COS(RADIANS(I285)))</f>
        <v>38273.167764698002</v>
      </c>
      <c r="O285">
        <f>DEGREES(ACOS(((Earth_Data!$B$1+Sat_Data!$B$2)/User_Model_Calcs!N285)*SQRT(1-COS(RADIANS(User_Model_Calcs!I285))^2*COS(RADIANS(User_Model_Calcs!B285))^2)))</f>
        <v>33.852816930437463</v>
      </c>
      <c r="P285">
        <f t="shared" si="32"/>
        <v>66.442388217334226</v>
      </c>
    </row>
    <row r="286" spans="1:16" x14ac:dyDescent="0.25">
      <c r="A286">
        <v>134.83667501731233</v>
      </c>
      <c r="B286">
        <v>-24.606999999999999</v>
      </c>
      <c r="C286">
        <v>25000</v>
      </c>
      <c r="D286">
        <f t="shared" ca="1" si="27"/>
        <v>3</v>
      </c>
      <c r="E286" s="1">
        <v>0.65</v>
      </c>
      <c r="F286">
        <v>19.899999999999999</v>
      </c>
      <c r="G286">
        <f t="shared" ca="1" si="28"/>
        <v>54.048620189015942</v>
      </c>
      <c r="H286">
        <f t="shared" ca="1" si="29"/>
        <v>21.315782089479136</v>
      </c>
      <c r="I286">
        <f>User_Model_Calcs!A286-Sat_Data!$B$5</f>
        <v>24.836675017312331</v>
      </c>
      <c r="J286">
        <f>(Earth_Data!$B$1/SQRT(1-Earth_Data!$B$2^2*SIN(RADIANS(User_Model_Calcs!B286))^2))*COS(RADIANS(User_Model_Calcs!B286))</f>
        <v>5802.2791291546046</v>
      </c>
      <c r="K286">
        <f>((Earth_Data!$B$1*(1-Earth_Data!$B$2^2))/SQRT(1-Earth_Data!$B$2^2*SIN(RADIANS(User_Model_Calcs!B286))^2))*SIN(RADIANS(User_Model_Calcs!B286))</f>
        <v>-2639.5586636612097</v>
      </c>
      <c r="L286">
        <f t="shared" si="30"/>
        <v>-24.461621676433879</v>
      </c>
      <c r="M286">
        <f t="shared" si="31"/>
        <v>6374.4578617739771</v>
      </c>
      <c r="N286">
        <f>SQRT(User_Model_Calcs!M286^2+Sat_Data!$B$3^2-2*User_Model_Calcs!M286*Sat_Data!$B$3*COS(RADIANS(L286))*COS(RADIANS(I286)))</f>
        <v>37073.006213510598</v>
      </c>
      <c r="O286">
        <f>DEGREES(ACOS(((Earth_Data!$B$1+Sat_Data!$B$2)/User_Model_Calcs!N286)*SQRT(1-COS(RADIANS(User_Model_Calcs!I286))^2*COS(RADIANS(User_Model_Calcs!B286))^2)))</f>
        <v>50.015122670158767</v>
      </c>
      <c r="P286">
        <f t="shared" si="32"/>
        <v>48.024129333421506</v>
      </c>
    </row>
    <row r="287" spans="1:16" x14ac:dyDescent="0.25">
      <c r="A287">
        <v>148.11699999999999</v>
      </c>
      <c r="B287">
        <v>-24.594000000000001</v>
      </c>
      <c r="C287">
        <v>25000</v>
      </c>
      <c r="D287">
        <f t="shared" ca="1" si="27"/>
        <v>1.2</v>
      </c>
      <c r="E287" s="1">
        <v>0.65</v>
      </c>
      <c r="F287">
        <v>19.899999999999999</v>
      </c>
      <c r="G287">
        <f t="shared" ca="1" si="28"/>
        <v>46.089820015575185</v>
      </c>
      <c r="H287">
        <f t="shared" ca="1" si="29"/>
        <v>22.987748666965832</v>
      </c>
      <c r="I287">
        <f>User_Model_Calcs!A287-Sat_Data!$B$5</f>
        <v>38.11699999999999</v>
      </c>
      <c r="J287">
        <f>(Earth_Data!$B$1/SQRT(1-Earth_Data!$B$2^2*SIN(RADIANS(User_Model_Calcs!B287))^2))*COS(RADIANS(User_Model_Calcs!B287))</f>
        <v>5802.8785729238625</v>
      </c>
      <c r="K287">
        <f>((Earth_Data!$B$1*(1-Earth_Data!$B$2^2))/SQRT(1-Earth_Data!$B$2^2*SIN(RADIANS(User_Model_Calcs!B287))^2))*SIN(RADIANS(User_Model_Calcs!B287))</f>
        <v>-2638.2493950994103</v>
      </c>
      <c r="L287">
        <f t="shared" si="30"/>
        <v>-24.448678774608492</v>
      </c>
      <c r="M287">
        <f t="shared" si="31"/>
        <v>6374.461514735287</v>
      </c>
      <c r="N287">
        <f>SQRT(User_Model_Calcs!M287^2+Sat_Data!$B$3^2-2*User_Model_Calcs!M287*Sat_Data!$B$3*COS(RADIANS(L287))*COS(RADIANS(I287)))</f>
        <v>37860.981983308615</v>
      </c>
      <c r="O287">
        <f>DEGREES(ACOS(((Earth_Data!$B$1+Sat_Data!$B$2)/User_Model_Calcs!N287)*SQRT(1-COS(RADIANS(User_Model_Calcs!I287))^2*COS(RADIANS(User_Model_Calcs!B287))^2)))</f>
        <v>38.908090122618546</v>
      </c>
      <c r="P287">
        <f t="shared" si="32"/>
        <v>62.055975374992109</v>
      </c>
    </row>
    <row r="288" spans="1:16" x14ac:dyDescent="0.25">
      <c r="A288">
        <v>148.43899999999999</v>
      </c>
      <c r="B288">
        <v>-24.385999999999999</v>
      </c>
      <c r="C288">
        <v>50000</v>
      </c>
      <c r="D288">
        <f t="shared" ca="1" si="27"/>
        <v>1.2</v>
      </c>
      <c r="E288" s="1">
        <v>0.65</v>
      </c>
      <c r="F288">
        <v>19.899999999999999</v>
      </c>
      <c r="G288">
        <f t="shared" ca="1" si="28"/>
        <v>46.089820015575185</v>
      </c>
      <c r="H288">
        <f t="shared" ca="1" si="29"/>
        <v>15.27445824233533</v>
      </c>
      <c r="I288">
        <f>User_Model_Calcs!A288-Sat_Data!$B$5</f>
        <v>38.438999999999993</v>
      </c>
      <c r="J288">
        <f>(Earth_Data!$B$1/SQRT(1-Earth_Data!$B$2^2*SIN(RADIANS(User_Model_Calcs!B288))^2))*COS(RADIANS(User_Model_Calcs!B288))</f>
        <v>5812.4291098430494</v>
      </c>
      <c r="K288">
        <f>((Earth_Data!$B$1*(1-Earth_Data!$B$2^2))/SQRT(1-Earth_Data!$B$2^2*SIN(RADIANS(User_Model_Calcs!B288))^2))*SIN(RADIANS(User_Model_Calcs!B288))</f>
        <v>-2617.2829584101455</v>
      </c>
      <c r="L288">
        <f t="shared" si="30"/>
        <v>-24.241596380365547</v>
      </c>
      <c r="M288">
        <f t="shared" si="31"/>
        <v>6374.5197655458742</v>
      </c>
      <c r="N288">
        <f>SQRT(User_Model_Calcs!M288^2+Sat_Data!$B$3^2-2*User_Model_Calcs!M288*Sat_Data!$B$3*COS(RADIANS(L288))*COS(RADIANS(I288)))</f>
        <v>37875.15673607467</v>
      </c>
      <c r="O288">
        <f>DEGREES(ACOS(((Earth_Data!$B$1+Sat_Data!$B$2)/User_Model_Calcs!N288)*SQRT(1-COS(RADIANS(User_Model_Calcs!I288))^2*COS(RADIANS(User_Model_Calcs!B288))^2)))</f>
        <v>38.728311202420571</v>
      </c>
      <c r="P288">
        <f t="shared" si="32"/>
        <v>62.516570728725654</v>
      </c>
    </row>
    <row r="289" spans="1:16" x14ac:dyDescent="0.25">
      <c r="A289">
        <v>113.70099999999999</v>
      </c>
      <c r="B289">
        <v>-24.295000000000002</v>
      </c>
      <c r="C289">
        <v>25000</v>
      </c>
      <c r="D289">
        <f t="shared" ca="1" si="27"/>
        <v>3</v>
      </c>
      <c r="E289" s="1">
        <v>0.65</v>
      </c>
      <c r="F289">
        <v>19.899999999999999</v>
      </c>
      <c r="G289">
        <f t="shared" ca="1" si="28"/>
        <v>54.048620189015942</v>
      </c>
      <c r="H289">
        <f t="shared" ca="1" si="29"/>
        <v>22.576419846298943</v>
      </c>
      <c r="I289">
        <f>User_Model_Calcs!A289-Sat_Data!$B$5</f>
        <v>3.7009999999999934</v>
      </c>
      <c r="J289">
        <f>(Earth_Data!$B$1/SQRT(1-Earth_Data!$B$2^2*SIN(RADIANS(User_Model_Calcs!B289))^2))*COS(RADIANS(User_Model_Calcs!B289))</f>
        <v>5816.5834409451882</v>
      </c>
      <c r="K289">
        <f>((Earth_Data!$B$1*(1-Earth_Data!$B$2^2))/SQRT(1-Earth_Data!$B$2^2*SIN(RADIANS(User_Model_Calcs!B289))^2))*SIN(RADIANS(User_Model_Calcs!B289))</f>
        <v>-2608.0994484291105</v>
      </c>
      <c r="L289">
        <f t="shared" si="30"/>
        <v>-24.151000213600028</v>
      </c>
      <c r="M289">
        <f t="shared" si="31"/>
        <v>6374.5451334486597</v>
      </c>
      <c r="N289">
        <f>SQRT(User_Model_Calcs!M289^2+Sat_Data!$B$3^2-2*User_Model_Calcs!M289*Sat_Data!$B$3*COS(RADIANS(L289))*COS(RADIANS(I289)))</f>
        <v>36455.040769080319</v>
      </c>
      <c r="O289">
        <f>DEGREES(ACOS(((Earth_Data!$B$1+Sat_Data!$B$2)/User_Model_Calcs!N289)*SQRT(1-COS(RADIANS(User_Model_Calcs!I289))^2*COS(RADIANS(User_Model_Calcs!B289))^2)))</f>
        <v>61.268296099878434</v>
      </c>
      <c r="P289">
        <f t="shared" si="32"/>
        <v>8.9347462231960826</v>
      </c>
    </row>
    <row r="290" spans="1:16" x14ac:dyDescent="0.25">
      <c r="A290">
        <v>158.87299999999999</v>
      </c>
      <c r="B290">
        <v>-24.274999999999999</v>
      </c>
      <c r="C290">
        <v>46875</v>
      </c>
      <c r="D290">
        <f t="shared" ca="1" si="27"/>
        <v>0.75</v>
      </c>
      <c r="E290" s="1">
        <v>0.65</v>
      </c>
      <c r="F290">
        <v>19.899999999999999</v>
      </c>
      <c r="G290">
        <f t="shared" ca="1" si="28"/>
        <v>42.007420362456692</v>
      </c>
      <c r="H290">
        <f t="shared" ca="1" si="29"/>
        <v>14.526576478879987</v>
      </c>
      <c r="I290">
        <f>User_Model_Calcs!A290-Sat_Data!$B$5</f>
        <v>48.87299999999999</v>
      </c>
      <c r="J290">
        <f>(Earth_Data!$B$1/SQRT(1-Earth_Data!$B$2^2*SIN(RADIANS(User_Model_Calcs!B290))^2))*COS(RADIANS(User_Model_Calcs!B290))</f>
        <v>5817.4945186548803</v>
      </c>
      <c r="K290">
        <f>((Earth_Data!$B$1*(1-Earth_Data!$B$2^2))/SQRT(1-Earth_Data!$B$2^2*SIN(RADIANS(User_Model_Calcs!B290))^2))*SIN(RADIANS(User_Model_Calcs!B290))</f>
        <v>-2606.080225665994</v>
      </c>
      <c r="L290">
        <f t="shared" si="30"/>
        <v>-24.131089161762961</v>
      </c>
      <c r="M290">
        <f t="shared" si="31"/>
        <v>6374.5506992404489</v>
      </c>
      <c r="N290">
        <f>SQRT(User_Model_Calcs!M290^2+Sat_Data!$B$3^2-2*User_Model_Calcs!M290*Sat_Data!$B$3*COS(RADIANS(L290))*COS(RADIANS(I290)))</f>
        <v>38675.324604256049</v>
      </c>
      <c r="O290">
        <f>DEGREES(ACOS(((Earth_Data!$B$1+Sat_Data!$B$2)/User_Model_Calcs!N290)*SQRT(1-COS(RADIANS(User_Model_Calcs!I290))^2*COS(RADIANS(User_Model_Calcs!B290))^2)))</f>
        <v>29.247999217432323</v>
      </c>
      <c r="P290">
        <f t="shared" si="32"/>
        <v>70.252815435110975</v>
      </c>
    </row>
    <row r="291" spans="1:16" x14ac:dyDescent="0.25">
      <c r="A291">
        <v>156.33600000000001</v>
      </c>
      <c r="B291">
        <v>-24.266999999999999</v>
      </c>
      <c r="C291">
        <v>3906.25</v>
      </c>
      <c r="D291">
        <f t="shared" ca="1" si="27"/>
        <v>0.75</v>
      </c>
      <c r="E291" s="1">
        <v>0.65</v>
      </c>
      <c r="F291">
        <v>19.899999999999999</v>
      </c>
      <c r="G291">
        <f t="shared" ca="1" si="28"/>
        <v>42.007420362456692</v>
      </c>
      <c r="H291">
        <f t="shared" ca="1" si="29"/>
        <v>14.234802110271122</v>
      </c>
      <c r="I291">
        <f>User_Model_Calcs!A291-Sat_Data!$B$5</f>
        <v>46.336000000000013</v>
      </c>
      <c r="J291">
        <f>(Earth_Data!$B$1/SQRT(1-Earth_Data!$B$2^2*SIN(RADIANS(User_Model_Calcs!B291))^2))*COS(RADIANS(User_Model_Calcs!B291))</f>
        <v>5817.8587517029955</v>
      </c>
      <c r="K291">
        <f>((Earth_Data!$B$1*(1-Earth_Data!$B$2^2))/SQRT(1-Earth_Data!$B$2^2*SIN(RADIANS(User_Model_Calcs!B291))^2))*SIN(RADIANS(User_Model_Calcs!B291))</f>
        <v>-2605.2724490215346</v>
      </c>
      <c r="L291">
        <f t="shared" si="30"/>
        <v>-24.123124760539053</v>
      </c>
      <c r="M291">
        <f t="shared" si="31"/>
        <v>6374.5529245899115</v>
      </c>
      <c r="N291">
        <f>SQRT(User_Model_Calcs!M291^2+Sat_Data!$B$3^2-2*User_Model_Calcs!M291*Sat_Data!$B$3*COS(RADIANS(L291))*COS(RADIANS(I291)))</f>
        <v>38467.112192706853</v>
      </c>
      <c r="O291">
        <f>DEGREES(ACOS(((Earth_Data!$B$1+Sat_Data!$B$2)/User_Model_Calcs!N291)*SQRT(1-COS(RADIANS(User_Model_Calcs!I291))^2*COS(RADIANS(User_Model_Calcs!B291))^2)))</f>
        <v>31.59787005584678</v>
      </c>
      <c r="P291">
        <f t="shared" si="32"/>
        <v>68.58209738368511</v>
      </c>
    </row>
    <row r="292" spans="1:16" x14ac:dyDescent="0.25">
      <c r="A292">
        <v>154.71100000000001</v>
      </c>
      <c r="B292">
        <v>-24.257999999999999</v>
      </c>
      <c r="C292">
        <v>9375</v>
      </c>
      <c r="D292">
        <f t="shared" ca="1" si="27"/>
        <v>0.75</v>
      </c>
      <c r="E292" s="1">
        <v>0.65</v>
      </c>
      <c r="F292">
        <v>19.899999999999999</v>
      </c>
      <c r="G292">
        <f t="shared" ca="1" si="28"/>
        <v>42.007420362456692</v>
      </c>
      <c r="H292">
        <f t="shared" ca="1" si="29"/>
        <v>23.219556693849153</v>
      </c>
      <c r="I292">
        <f>User_Model_Calcs!A292-Sat_Data!$B$5</f>
        <v>44.711000000000013</v>
      </c>
      <c r="J292">
        <f>(Earth_Data!$B$1/SQRT(1-Earth_Data!$B$2^2*SIN(RADIANS(User_Model_Calcs!B292))^2))*COS(RADIANS(User_Model_Calcs!B292))</f>
        <v>5818.2683786041553</v>
      </c>
      <c r="K292">
        <f>((Earth_Data!$B$1*(1-Earth_Data!$B$2^2))/SQRT(1-Earth_Data!$B$2^2*SIN(RADIANS(User_Model_Calcs!B292))^2))*SIN(RADIANS(User_Model_Calcs!B292))</f>
        <v>-2604.3636405329362</v>
      </c>
      <c r="L292">
        <f t="shared" si="30"/>
        <v>-24.114164822483673</v>
      </c>
      <c r="M292">
        <f t="shared" si="31"/>
        <v>6374.5554274470778</v>
      </c>
      <c r="N292">
        <f>SQRT(User_Model_Calcs!M292^2+Sat_Data!$B$3^2-2*User_Model_Calcs!M292*Sat_Data!$B$3*COS(RADIANS(L292))*COS(RADIANS(I292)))</f>
        <v>38337.527623837421</v>
      </c>
      <c r="O292">
        <f>DEGREES(ACOS(((Earth_Data!$B$1+Sat_Data!$B$2)/User_Model_Calcs!N292)*SQRT(1-COS(RADIANS(User_Model_Calcs!I292))^2*COS(RADIANS(User_Model_Calcs!B292))^2)))</f>
        <v>33.097659117065895</v>
      </c>
      <c r="P292">
        <f t="shared" si="32"/>
        <v>67.460972283533508</v>
      </c>
    </row>
    <row r="293" spans="1:16" x14ac:dyDescent="0.25">
      <c r="A293">
        <v>148.143</v>
      </c>
      <c r="B293">
        <v>-24.257999999999999</v>
      </c>
      <c r="C293">
        <v>9375</v>
      </c>
      <c r="D293">
        <f t="shared" ca="1" si="27"/>
        <v>3</v>
      </c>
      <c r="E293" s="1">
        <v>0.65</v>
      </c>
      <c r="F293">
        <v>19.899999999999999</v>
      </c>
      <c r="G293">
        <f t="shared" ca="1" si="28"/>
        <v>54.048620189015942</v>
      </c>
      <c r="H293">
        <f t="shared" ca="1" si="29"/>
        <v>16.746313563047412</v>
      </c>
      <c r="I293">
        <f>User_Model_Calcs!A293-Sat_Data!$B$5</f>
        <v>38.143000000000001</v>
      </c>
      <c r="J293">
        <f>(Earth_Data!$B$1/SQRT(1-Earth_Data!$B$2^2*SIN(RADIANS(User_Model_Calcs!B293))^2))*COS(RADIANS(User_Model_Calcs!B293))</f>
        <v>5818.2683786041553</v>
      </c>
      <c r="K293">
        <f>((Earth_Data!$B$1*(1-Earth_Data!$B$2^2))/SQRT(1-Earth_Data!$B$2^2*SIN(RADIANS(User_Model_Calcs!B293))^2))*SIN(RADIANS(User_Model_Calcs!B293))</f>
        <v>-2604.3636405329362</v>
      </c>
      <c r="L293">
        <f t="shared" si="30"/>
        <v>-24.114164822483673</v>
      </c>
      <c r="M293">
        <f t="shared" si="31"/>
        <v>6374.5554274470778</v>
      </c>
      <c r="N293">
        <f>SQRT(User_Model_Calcs!M293^2+Sat_Data!$B$3^2-2*User_Model_Calcs!M293*Sat_Data!$B$3*COS(RADIANS(L293))*COS(RADIANS(I293)))</f>
        <v>37849.327389747239</v>
      </c>
      <c r="O293">
        <f>DEGREES(ACOS(((Earth_Data!$B$1+Sat_Data!$B$2)/User_Model_Calcs!N293)*SQRT(1-COS(RADIANS(User_Model_Calcs!I293))^2*COS(RADIANS(User_Model_Calcs!B293))^2)))</f>
        <v>39.058320198541693</v>
      </c>
      <c r="P293">
        <f t="shared" si="32"/>
        <v>62.383124778397438</v>
      </c>
    </row>
    <row r="294" spans="1:16" x14ac:dyDescent="0.25">
      <c r="A294">
        <v>149.76599999999999</v>
      </c>
      <c r="B294">
        <v>-24.256</v>
      </c>
      <c r="C294">
        <v>3750</v>
      </c>
      <c r="D294">
        <f t="shared" ca="1" si="27"/>
        <v>0.75</v>
      </c>
      <c r="E294" s="1">
        <v>0.65</v>
      </c>
      <c r="F294">
        <v>19.899999999999999</v>
      </c>
      <c r="G294">
        <f t="shared" ca="1" si="28"/>
        <v>42.007420362456692</v>
      </c>
      <c r="H294">
        <f t="shared" ca="1" si="29"/>
        <v>17.161623326508188</v>
      </c>
      <c r="I294">
        <f>User_Model_Calcs!A294-Sat_Data!$B$5</f>
        <v>39.765999999999991</v>
      </c>
      <c r="J294">
        <f>(Earth_Data!$B$1/SQRT(1-Earth_Data!$B$2^2*SIN(RADIANS(User_Model_Calcs!B294))^2))*COS(RADIANS(User_Model_Calcs!B294))</f>
        <v>5818.3593873517575</v>
      </c>
      <c r="K294">
        <f>((Earth_Data!$B$1*(1-Earth_Data!$B$2^2))/SQRT(1-Earth_Data!$B$2^2*SIN(RADIANS(User_Model_Calcs!B294))^2))*SIN(RADIANS(User_Model_Calcs!B294))</f>
        <v>-2604.1616744996977</v>
      </c>
      <c r="L294">
        <f t="shared" si="30"/>
        <v>-24.112173727053168</v>
      </c>
      <c r="M294">
        <f t="shared" si="31"/>
        <v>6374.555983542492</v>
      </c>
      <c r="N294">
        <f>SQRT(User_Model_Calcs!M294^2+Sat_Data!$B$3^2-2*User_Model_Calcs!M294*Sat_Data!$B$3*COS(RADIANS(L294))*COS(RADIANS(I294)))</f>
        <v>37964.500881832188</v>
      </c>
      <c r="O294">
        <f>DEGREES(ACOS(((Earth_Data!$B$1+Sat_Data!$B$2)/User_Model_Calcs!N294)*SQRT(1-COS(RADIANS(User_Model_Calcs!I294))^2*COS(RADIANS(User_Model_Calcs!B294))^2)))</f>
        <v>37.602387828664341</v>
      </c>
      <c r="P294">
        <f t="shared" si="32"/>
        <v>63.725825690775302</v>
      </c>
    </row>
    <row r="295" spans="1:16" x14ac:dyDescent="0.25">
      <c r="A295">
        <v>153.76400000000001</v>
      </c>
      <c r="B295">
        <v>-24.245999999999999</v>
      </c>
      <c r="C295">
        <v>62500</v>
      </c>
      <c r="D295">
        <f t="shared" ca="1" si="27"/>
        <v>3</v>
      </c>
      <c r="E295" s="1">
        <v>0.65</v>
      </c>
      <c r="F295">
        <v>19.899999999999999</v>
      </c>
      <c r="G295">
        <f t="shared" ca="1" si="28"/>
        <v>54.048620189015942</v>
      </c>
      <c r="H295">
        <f t="shared" ca="1" si="29"/>
        <v>22.190233142178528</v>
      </c>
      <c r="I295">
        <f>User_Model_Calcs!A295-Sat_Data!$B$5</f>
        <v>43.76400000000001</v>
      </c>
      <c r="J295">
        <f>(Earth_Data!$B$1/SQRT(1-Earth_Data!$B$2^2*SIN(RADIANS(User_Model_Calcs!B295))^2))*COS(RADIANS(User_Model_Calcs!B295))</f>
        <v>5818.81432497883</v>
      </c>
      <c r="K295">
        <f>((Earth_Data!$B$1*(1-Earth_Data!$B$2^2))/SQRT(1-Earth_Data!$B$2^2*SIN(RADIANS(User_Model_Calcs!B295))^2))*SIN(RADIANS(User_Model_Calcs!B295))</f>
        <v>-2603.1517974845551</v>
      </c>
      <c r="L295">
        <f t="shared" si="30"/>
        <v>-24.10221826034455</v>
      </c>
      <c r="M295">
        <f t="shared" si="31"/>
        <v>6374.5587635008833</v>
      </c>
      <c r="N295">
        <f>SQRT(User_Model_Calcs!M295^2+Sat_Data!$B$3^2-2*User_Model_Calcs!M295*Sat_Data!$B$3*COS(RADIANS(L295))*COS(RADIANS(I295)))</f>
        <v>38263.238422843322</v>
      </c>
      <c r="O295">
        <f>DEGREES(ACOS(((Earth_Data!$B$1+Sat_Data!$B$2)/User_Model_Calcs!N295)*SQRT(1-COS(RADIANS(User_Model_Calcs!I295))^2*COS(RADIANS(User_Model_Calcs!B295))^2)))</f>
        <v>33.971602050367366</v>
      </c>
      <c r="P295">
        <f t="shared" si="32"/>
        <v>66.791980607912421</v>
      </c>
    </row>
    <row r="296" spans="1:16" x14ac:dyDescent="0.25">
      <c r="A296">
        <v>119.416</v>
      </c>
      <c r="B296">
        <v>-23.994</v>
      </c>
      <c r="C296">
        <v>25000</v>
      </c>
      <c r="D296">
        <f t="shared" ca="1" si="27"/>
        <v>3</v>
      </c>
      <c r="E296" s="1">
        <v>0.65</v>
      </c>
      <c r="F296">
        <v>19.899999999999999</v>
      </c>
      <c r="G296">
        <f t="shared" ca="1" si="28"/>
        <v>54.048620189015942</v>
      </c>
      <c r="H296">
        <f t="shared" ca="1" si="29"/>
        <v>23.482718554395031</v>
      </c>
      <c r="I296">
        <f>User_Model_Calcs!A296-Sat_Data!$B$5</f>
        <v>9.4159999999999968</v>
      </c>
      <c r="J296">
        <f>(Earth_Data!$B$1/SQRT(1-Earth_Data!$B$2^2*SIN(RADIANS(User_Model_Calcs!B296))^2))*COS(RADIANS(User_Model_Calcs!B296))</f>
        <v>5830.2203326645085</v>
      </c>
      <c r="K296">
        <f>((Earth_Data!$B$1*(1-Earth_Data!$B$2^2))/SQRT(1-Earth_Data!$B$2^2*SIN(RADIANS(User_Model_Calcs!B296))^2))*SIN(RADIANS(User_Model_Calcs!B296))</f>
        <v>-2577.6772092210549</v>
      </c>
      <c r="L296">
        <f t="shared" si="30"/>
        <v>-23.851346229697278</v>
      </c>
      <c r="M296">
        <f t="shared" si="31"/>
        <v>6374.6285321069727</v>
      </c>
      <c r="N296">
        <f>SQRT(User_Model_Calcs!M296^2+Sat_Data!$B$3^2-2*User_Model_Calcs!M296*Sat_Data!$B$3*COS(RADIANS(L296))*COS(RADIANS(I296)))</f>
        <v>36516.056888182895</v>
      </c>
      <c r="O296">
        <f>DEGREES(ACOS(((Earth_Data!$B$1+Sat_Data!$B$2)/User_Model_Calcs!N296)*SQRT(1-COS(RADIANS(User_Model_Calcs!I296))^2*COS(RADIANS(User_Model_Calcs!B296))^2)))</f>
        <v>59.983433818770365</v>
      </c>
      <c r="P296">
        <f t="shared" si="32"/>
        <v>22.186559949936008</v>
      </c>
    </row>
    <row r="297" spans="1:16" x14ac:dyDescent="0.25">
      <c r="A297">
        <v>157.51900000000001</v>
      </c>
      <c r="B297">
        <v>-23.826000000000001</v>
      </c>
      <c r="C297">
        <v>9375</v>
      </c>
      <c r="D297">
        <f t="shared" ca="1" si="27"/>
        <v>0.75</v>
      </c>
      <c r="E297" s="1">
        <v>0.65</v>
      </c>
      <c r="F297">
        <v>19.899999999999999</v>
      </c>
      <c r="G297">
        <f t="shared" ca="1" si="28"/>
        <v>42.007420362456692</v>
      </c>
      <c r="H297">
        <f t="shared" ca="1" si="29"/>
        <v>21.604316185004066</v>
      </c>
      <c r="I297">
        <f>User_Model_Calcs!A297-Sat_Data!$B$5</f>
        <v>47.519000000000005</v>
      </c>
      <c r="J297">
        <f>(Earth_Data!$B$1/SQRT(1-Earth_Data!$B$2^2*SIN(RADIANS(User_Model_Calcs!B297))^2))*COS(RADIANS(User_Model_Calcs!B297))</f>
        <v>5837.7618373085716</v>
      </c>
      <c r="K297">
        <f>((Earth_Data!$B$1*(1-Earth_Data!$B$2^2))/SQRT(1-Earth_Data!$B$2^2*SIN(RADIANS(User_Model_Calcs!B297))^2))*SIN(RADIANS(User_Model_Calcs!B297))</f>
        <v>-2560.6668528117516</v>
      </c>
      <c r="L297">
        <f t="shared" si="30"/>
        <v>-23.684104305703254</v>
      </c>
      <c r="M297">
        <f t="shared" si="31"/>
        <v>6374.6747368179649</v>
      </c>
      <c r="N297">
        <f>SQRT(User_Model_Calcs!M297^2+Sat_Data!$B$3^2-2*User_Model_Calcs!M297*Sat_Data!$B$3*COS(RADIANS(L297))*COS(RADIANS(I297)))</f>
        <v>38548.493169936693</v>
      </c>
      <c r="O297">
        <f>DEGREES(ACOS(((Earth_Data!$B$1+Sat_Data!$B$2)/User_Model_Calcs!N297)*SQRT(1-COS(RADIANS(User_Model_Calcs!I297))^2*COS(RADIANS(User_Model_Calcs!B297))^2)))</f>
        <v>30.672443516504984</v>
      </c>
      <c r="P297">
        <f t="shared" si="32"/>
        <v>69.699800518137579</v>
      </c>
    </row>
    <row r="298" spans="1:16" x14ac:dyDescent="0.25">
      <c r="A298">
        <v>144.482</v>
      </c>
      <c r="B298">
        <v>-23.449000000000002</v>
      </c>
      <c r="C298">
        <v>50000</v>
      </c>
      <c r="D298">
        <f t="shared" ca="1" si="27"/>
        <v>3</v>
      </c>
      <c r="E298" s="1">
        <v>0.65</v>
      </c>
      <c r="F298">
        <v>19.899999999999999</v>
      </c>
      <c r="G298">
        <f t="shared" ca="1" si="28"/>
        <v>54.048620189015942</v>
      </c>
      <c r="H298">
        <f t="shared" ca="1" si="29"/>
        <v>17.533261264296897</v>
      </c>
      <c r="I298">
        <f>User_Model_Calcs!A298-Sat_Data!$B$5</f>
        <v>34.481999999999999</v>
      </c>
      <c r="J298">
        <f>(Earth_Data!$B$1/SQRT(1-Earth_Data!$B$2^2*SIN(RADIANS(User_Model_Calcs!B298))^2))*COS(RADIANS(User_Model_Calcs!B298))</f>
        <v>5854.5029813790943</v>
      </c>
      <c r="K298">
        <f>((Earth_Data!$B$1*(1-Earth_Data!$B$2^2))/SQRT(1-Earth_Data!$B$2^2*SIN(RADIANS(User_Model_Calcs!B298))^2))*SIN(RADIANS(User_Model_Calcs!B298))</f>
        <v>-2522.4161507882086</v>
      </c>
      <c r="L298">
        <f t="shared" si="30"/>
        <v>-23.308823066254153</v>
      </c>
      <c r="M298">
        <f t="shared" si="31"/>
        <v>6374.7775174302287</v>
      </c>
      <c r="N298">
        <f>SQRT(User_Model_Calcs!M298^2+Sat_Data!$B$3^2-2*User_Model_Calcs!M298*Sat_Data!$B$3*COS(RADIANS(L298))*COS(RADIANS(I298)))</f>
        <v>37569.847269483726</v>
      </c>
      <c r="O298">
        <f>DEGREES(ACOS(((Earth_Data!$B$1+Sat_Data!$B$2)/User_Model_Calcs!N298)*SQRT(1-COS(RADIANS(User_Model_Calcs!I298))^2*COS(RADIANS(User_Model_Calcs!B298))^2)))</f>
        <v>42.750165398149569</v>
      </c>
      <c r="P298">
        <f t="shared" si="32"/>
        <v>59.912623416230865</v>
      </c>
    </row>
    <row r="299" spans="1:16" x14ac:dyDescent="0.25">
      <c r="A299" s="5">
        <v>157.899</v>
      </c>
      <c r="B299">
        <v>-23.417999999999999</v>
      </c>
      <c r="C299">
        <v>9375</v>
      </c>
      <c r="D299">
        <f t="shared" ca="1" si="27"/>
        <v>3</v>
      </c>
      <c r="E299" s="1">
        <v>0.65</v>
      </c>
      <c r="F299">
        <v>19.899999999999999</v>
      </c>
      <c r="G299">
        <f t="shared" ca="1" si="28"/>
        <v>54.048620189015942</v>
      </c>
      <c r="H299">
        <f t="shared" ca="1" si="29"/>
        <v>15.171421496619043</v>
      </c>
      <c r="I299">
        <f>User_Model_Calcs!A299-Sat_Data!$B$5</f>
        <v>47.899000000000001</v>
      </c>
      <c r="J299">
        <f>(Earth_Data!$B$1/SQRT(1-Earth_Data!$B$2^2*SIN(RADIANS(User_Model_Calcs!B299))^2))*COS(RADIANS(User_Model_Calcs!B299))</f>
        <v>5855.8683332819519</v>
      </c>
      <c r="K299">
        <f>((Earth_Data!$B$1*(1-Earth_Data!$B$2^2))/SQRT(1-Earth_Data!$B$2^2*SIN(RADIANS(User_Model_Calcs!B299))^2))*SIN(RADIANS(User_Model_Calcs!B299))</f>
        <v>-2519.266063176045</v>
      </c>
      <c r="L299">
        <f t="shared" si="30"/>
        <v>-23.277965473489694</v>
      </c>
      <c r="M299">
        <f t="shared" si="31"/>
        <v>6374.7859127820811</v>
      </c>
      <c r="N299">
        <f>SQRT(User_Model_Calcs!M299^2+Sat_Data!$B$3^2-2*User_Model_Calcs!M299*Sat_Data!$B$3*COS(RADIANS(L299))*COS(RADIANS(I299)))</f>
        <v>38566.556465420908</v>
      </c>
      <c r="O299">
        <f>DEGREES(ACOS(((Earth_Data!$B$1+Sat_Data!$B$2)/User_Model_Calcs!N299)*SQRT(1-COS(RADIANS(User_Model_Calcs!I299))^2*COS(RADIANS(User_Model_Calcs!B299))^2)))</f>
        <v>30.469502070759827</v>
      </c>
      <c r="P299">
        <f t="shared" si="32"/>
        <v>70.245581019463643</v>
      </c>
    </row>
    <row r="300" spans="1:16" x14ac:dyDescent="0.25">
      <c r="A300">
        <v>150.24100000000001</v>
      </c>
      <c r="B300">
        <v>-23.309000000000001</v>
      </c>
      <c r="C300">
        <v>3906.25</v>
      </c>
      <c r="D300">
        <f t="shared" ca="1" si="27"/>
        <v>0.75</v>
      </c>
      <c r="E300" s="1">
        <v>0.65</v>
      </c>
      <c r="F300">
        <v>19.899999999999999</v>
      </c>
      <c r="G300">
        <f t="shared" ca="1" si="28"/>
        <v>42.007420362456692</v>
      </c>
      <c r="H300">
        <f t="shared" ca="1" si="29"/>
        <v>18.449497201930274</v>
      </c>
      <c r="I300">
        <f>User_Model_Calcs!A300-Sat_Data!$B$5</f>
        <v>40.241000000000014</v>
      </c>
      <c r="J300">
        <f>(Earth_Data!$B$1/SQRT(1-Earth_Data!$B$2^2*SIN(RADIANS(User_Model_Calcs!B300))^2))*COS(RADIANS(User_Model_Calcs!B300))</f>
        <v>5860.6555076527284</v>
      </c>
      <c r="K300">
        <f>((Earth_Data!$B$1*(1-Earth_Data!$B$2^2))/SQRT(1-Earth_Data!$B$2^2*SIN(RADIANS(User_Model_Calcs!B300))^2))*SIN(RADIANS(User_Model_Calcs!B300))</f>
        <v>-2508.1841924420378</v>
      </c>
      <c r="L300">
        <f t="shared" si="30"/>
        <v>-23.169467487522411</v>
      </c>
      <c r="M300">
        <f t="shared" si="31"/>
        <v>6374.8153638043805</v>
      </c>
      <c r="N300">
        <f>SQRT(User_Model_Calcs!M300^2+Sat_Data!$B$3^2-2*User_Model_Calcs!M300*Sat_Data!$B$3*COS(RADIANS(L300))*COS(RADIANS(I300)))</f>
        <v>37963.124619134665</v>
      </c>
      <c r="O300">
        <f>DEGREES(ACOS(((Earth_Data!$B$1+Sat_Data!$B$2)/User_Model_Calcs!N300)*SQRT(1-COS(RADIANS(User_Model_Calcs!I300))^2*COS(RADIANS(User_Model_Calcs!B300))^2)))</f>
        <v>37.623153143962099</v>
      </c>
      <c r="P300">
        <f t="shared" si="32"/>
        <v>64.941252748537536</v>
      </c>
    </row>
    <row r="301" spans="1:16" x14ac:dyDescent="0.25">
      <c r="A301">
        <v>115.07899999999999</v>
      </c>
      <c r="B301">
        <v>-23.222000000000001</v>
      </c>
      <c r="C301">
        <v>62500</v>
      </c>
      <c r="D301">
        <f t="shared" ca="1" si="27"/>
        <v>3</v>
      </c>
      <c r="E301" s="1">
        <v>0.65</v>
      </c>
      <c r="F301">
        <v>19.899999999999999</v>
      </c>
      <c r="G301">
        <f t="shared" ca="1" si="28"/>
        <v>54.048620189015942</v>
      </c>
      <c r="H301">
        <f t="shared" ca="1" si="29"/>
        <v>19.193269432180266</v>
      </c>
      <c r="I301">
        <f>User_Model_Calcs!A301-Sat_Data!$B$5</f>
        <v>5.0789999999999935</v>
      </c>
      <c r="J301">
        <f>(Earth_Data!$B$1/SQRT(1-Earth_Data!$B$2^2*SIN(RADIANS(User_Model_Calcs!B301))^2))*COS(RADIANS(User_Model_Calcs!B301))</f>
        <v>5864.4612814258835</v>
      </c>
      <c r="K301">
        <f>((Earth_Data!$B$1*(1-Earth_Data!$B$2^2))/SQRT(1-Earth_Data!$B$2^2*SIN(RADIANS(User_Model_Calcs!B301))^2))*SIN(RADIANS(User_Model_Calcs!B301))</f>
        <v>-2499.332617206092</v>
      </c>
      <c r="L301">
        <f t="shared" si="30"/>
        <v>-23.082869617513946</v>
      </c>
      <c r="M301">
        <f t="shared" si="31"/>
        <v>6374.8387942577474</v>
      </c>
      <c r="N301">
        <f>SQRT(User_Model_Calcs!M301^2+Sat_Data!$B$3^2-2*User_Model_Calcs!M301*Sat_Data!$B$3*COS(RADIANS(L301))*COS(RADIANS(I301)))</f>
        <v>36412.293392506836</v>
      </c>
      <c r="O301">
        <f>DEGREES(ACOS(((Earth_Data!$B$1+Sat_Data!$B$2)/User_Model_Calcs!N301)*SQRT(1-COS(RADIANS(User_Model_Calcs!I301))^2*COS(RADIANS(User_Model_Calcs!B301))^2)))</f>
        <v>62.212262391392429</v>
      </c>
      <c r="P301">
        <f t="shared" si="32"/>
        <v>12.702769112235387</v>
      </c>
    </row>
    <row r="302" spans="1:16" x14ac:dyDescent="0.25">
      <c r="A302">
        <v>116.086</v>
      </c>
      <c r="B302">
        <v>-23.221</v>
      </c>
      <c r="C302">
        <v>9375</v>
      </c>
      <c r="D302">
        <f t="shared" ca="1" si="27"/>
        <v>1.2</v>
      </c>
      <c r="E302" s="1">
        <v>0.65</v>
      </c>
      <c r="F302">
        <v>19.899999999999999</v>
      </c>
      <c r="G302">
        <f t="shared" ca="1" si="28"/>
        <v>46.089820015575185</v>
      </c>
      <c r="H302">
        <f t="shared" ca="1" si="29"/>
        <v>23.448347169057843</v>
      </c>
      <c r="I302">
        <f>User_Model_Calcs!A302-Sat_Data!$B$5</f>
        <v>6.0859999999999985</v>
      </c>
      <c r="J302">
        <f>(Earth_Data!$B$1/SQRT(1-Earth_Data!$B$2^2*SIN(RADIANS(User_Model_Calcs!B302))^2))*COS(RADIANS(User_Model_Calcs!B302))</f>
        <v>5864.504947566219</v>
      </c>
      <c r="K302">
        <f>((Earth_Data!$B$1*(1-Earth_Data!$B$2^2))/SQRT(1-Earth_Data!$B$2^2*SIN(RADIANS(User_Model_Calcs!B302))^2))*SIN(RADIANS(User_Model_Calcs!B302))</f>
        <v>-2499.2308419586971</v>
      </c>
      <c r="L302">
        <f t="shared" si="30"/>
        <v>-23.081874247112324</v>
      </c>
      <c r="M302">
        <f t="shared" si="31"/>
        <v>6374.8390631784769</v>
      </c>
      <c r="N302">
        <f>SQRT(User_Model_Calcs!M302^2+Sat_Data!$B$3^2-2*User_Model_Calcs!M302*Sat_Data!$B$3*COS(RADIANS(L302))*COS(RADIANS(I302)))</f>
        <v>36423.851623217874</v>
      </c>
      <c r="O302">
        <f>DEGREES(ACOS(((Earth_Data!$B$1+Sat_Data!$B$2)/User_Model_Calcs!N302)*SQRT(1-COS(RADIANS(User_Model_Calcs!I302))^2*COS(RADIANS(User_Model_Calcs!B302))^2)))</f>
        <v>61.956279123762798</v>
      </c>
      <c r="P302">
        <f t="shared" si="32"/>
        <v>15.132161265293856</v>
      </c>
    </row>
    <row r="303" spans="1:16" x14ac:dyDescent="0.25">
      <c r="A303">
        <v>120.014</v>
      </c>
      <c r="B303">
        <v>-22.888000000000002</v>
      </c>
      <c r="C303">
        <v>37500</v>
      </c>
      <c r="D303">
        <f t="shared" ca="1" si="27"/>
        <v>0.75</v>
      </c>
      <c r="E303" s="1">
        <v>0.65</v>
      </c>
      <c r="F303">
        <v>19.899999999999999</v>
      </c>
      <c r="G303">
        <f t="shared" ca="1" si="28"/>
        <v>42.007420362456692</v>
      </c>
      <c r="H303">
        <f t="shared" ca="1" si="29"/>
        <v>19.130522453455352</v>
      </c>
      <c r="I303">
        <f>User_Model_Calcs!A303-Sat_Data!$B$5</f>
        <v>10.013999999999996</v>
      </c>
      <c r="J303">
        <f>(Earth_Data!$B$1/SQRT(1-Earth_Data!$B$2^2*SIN(RADIANS(User_Model_Calcs!B303))^2))*COS(RADIANS(User_Model_Calcs!B303))</f>
        <v>5878.9466029850119</v>
      </c>
      <c r="K303">
        <f>((Earth_Data!$B$1*(1-Earth_Data!$B$2^2))/SQRT(1-Earth_Data!$B$2^2*SIN(RADIANS(User_Model_Calcs!B303))^2))*SIN(RADIANS(User_Model_Calcs!B303))</f>
        <v>-2465.298212328315</v>
      </c>
      <c r="L303">
        <f t="shared" si="30"/>
        <v>-22.750425230386124</v>
      </c>
      <c r="M303">
        <f t="shared" si="31"/>
        <v>6374.9281122580669</v>
      </c>
      <c r="N303">
        <f>SQRT(User_Model_Calcs!M303^2+Sat_Data!$B$3^2-2*User_Model_Calcs!M303*Sat_Data!$B$3*COS(RADIANS(L303))*COS(RADIANS(I303)))</f>
        <v>36472.533987492141</v>
      </c>
      <c r="O303">
        <f>DEGREES(ACOS(((Earth_Data!$B$1+Sat_Data!$B$2)/User_Model_Calcs!N303)*SQRT(1-COS(RADIANS(User_Model_Calcs!I303))^2*COS(RADIANS(User_Model_Calcs!B303))^2)))</f>
        <v>60.904179542758563</v>
      </c>
      <c r="P303">
        <f t="shared" si="32"/>
        <v>24.418568529621275</v>
      </c>
    </row>
    <row r="304" spans="1:16" x14ac:dyDescent="0.25">
      <c r="A304">
        <v>132.310271728743</v>
      </c>
      <c r="B304">
        <v>-22.84</v>
      </c>
      <c r="C304">
        <v>25000</v>
      </c>
      <c r="D304">
        <f t="shared" ca="1" si="27"/>
        <v>3</v>
      </c>
      <c r="E304" s="1">
        <v>0.65</v>
      </c>
      <c r="F304">
        <v>19.899999999999999</v>
      </c>
      <c r="G304">
        <f t="shared" ca="1" si="28"/>
        <v>54.048620189015942</v>
      </c>
      <c r="H304">
        <f t="shared" ca="1" si="29"/>
        <v>22.591706291472036</v>
      </c>
      <c r="I304">
        <f>User_Model_Calcs!A304-Sat_Data!$B$5</f>
        <v>22.310271728743004</v>
      </c>
      <c r="J304">
        <f>(Earth_Data!$B$1/SQRT(1-Earth_Data!$B$2^2*SIN(RADIANS(User_Model_Calcs!B304))^2))*COS(RADIANS(User_Model_Calcs!B304))</f>
        <v>5881.0119622082584</v>
      </c>
      <c r="K304">
        <f>((Earth_Data!$B$1*(1-Earth_Data!$B$2^2))/SQRT(1-Earth_Data!$B$2^2*SIN(RADIANS(User_Model_Calcs!B304))^2))*SIN(RADIANS(User_Model_Calcs!B304))</f>
        <v>-2460.4002391371878</v>
      </c>
      <c r="L304">
        <f t="shared" si="30"/>
        <v>-22.702650322550785</v>
      </c>
      <c r="M304">
        <f t="shared" si="31"/>
        <v>6374.9408653243963</v>
      </c>
      <c r="N304">
        <f>SQRT(User_Model_Calcs!M304^2+Sat_Data!$B$3^2-2*User_Model_Calcs!M304*Sat_Data!$B$3*COS(RADIANS(L304))*COS(RADIANS(I304)))</f>
        <v>36873.348898108445</v>
      </c>
      <c r="O304">
        <f>DEGREES(ACOS(((Earth_Data!$B$1+Sat_Data!$B$2)/User_Model_Calcs!N304)*SQRT(1-COS(RADIANS(User_Model_Calcs!I304))^2*COS(RADIANS(User_Model_Calcs!B304))^2)))</f>
        <v>53.306235070683037</v>
      </c>
      <c r="P304">
        <f t="shared" si="32"/>
        <v>46.591122376938181</v>
      </c>
    </row>
    <row r="305" spans="1:16" x14ac:dyDescent="0.25">
      <c r="A305">
        <v>154.78</v>
      </c>
      <c r="B305">
        <v>-22.71</v>
      </c>
      <c r="C305">
        <v>25000</v>
      </c>
      <c r="D305">
        <f t="shared" ca="1" si="27"/>
        <v>1.2</v>
      </c>
      <c r="E305" s="1">
        <v>0.65</v>
      </c>
      <c r="F305">
        <v>19.899999999999999</v>
      </c>
      <c r="G305">
        <f t="shared" ca="1" si="28"/>
        <v>46.089820015575185</v>
      </c>
      <c r="H305">
        <f t="shared" ca="1" si="29"/>
        <v>20.718585327579873</v>
      </c>
      <c r="I305">
        <f>User_Model_Calcs!A305-Sat_Data!$B$5</f>
        <v>44.78</v>
      </c>
      <c r="J305">
        <f>(Earth_Data!$B$1/SQRT(1-Earth_Data!$B$2^2*SIN(RADIANS(User_Model_Calcs!B305))^2))*COS(RADIANS(User_Model_Calcs!B305))</f>
        <v>5886.5849678723162</v>
      </c>
      <c r="K305">
        <f>((Earth_Data!$B$1*(1-Earth_Data!$B$2^2))/SQRT(1-Earth_Data!$B$2^2*SIN(RADIANS(User_Model_Calcs!B305))^2))*SIN(RADIANS(User_Model_Calcs!B305))</f>
        <v>-2447.1263727985315</v>
      </c>
      <c r="L305">
        <f t="shared" si="30"/>
        <v>-22.573261868058829</v>
      </c>
      <c r="M305">
        <f t="shared" si="31"/>
        <v>6374.9752994365726</v>
      </c>
      <c r="N305">
        <f>SQRT(User_Model_Calcs!M305^2+Sat_Data!$B$3^2-2*User_Model_Calcs!M305*Sat_Data!$B$3*COS(RADIANS(L305))*COS(RADIANS(I305)))</f>
        <v>38289.659946678104</v>
      </c>
      <c r="O305">
        <f>DEGREES(ACOS(((Earth_Data!$B$1+Sat_Data!$B$2)/User_Model_Calcs!N305)*SQRT(1-COS(RADIANS(User_Model_Calcs!I305))^2*COS(RADIANS(User_Model_Calcs!B305))^2)))</f>
        <v>33.664777892577561</v>
      </c>
      <c r="P305">
        <f t="shared" si="32"/>
        <v>68.741811286302365</v>
      </c>
    </row>
    <row r="306" spans="1:16" x14ac:dyDescent="0.25">
      <c r="A306">
        <v>130.89099999999999</v>
      </c>
      <c r="B306">
        <v>-22.417999999999999</v>
      </c>
      <c r="C306">
        <v>3750</v>
      </c>
      <c r="D306">
        <f t="shared" ca="1" si="27"/>
        <v>3</v>
      </c>
      <c r="E306" s="1">
        <v>0.65</v>
      </c>
      <c r="F306">
        <v>19.899999999999999</v>
      </c>
      <c r="G306">
        <f t="shared" ca="1" si="28"/>
        <v>54.048620189015942</v>
      </c>
      <c r="H306">
        <f t="shared" ca="1" si="29"/>
        <v>23.290774197203461</v>
      </c>
      <c r="I306">
        <f>User_Model_Calcs!A306-Sat_Data!$B$5</f>
        <v>20.890999999999991</v>
      </c>
      <c r="J306">
        <f>(Earth_Data!$B$1/SQRT(1-Earth_Data!$B$2^2*SIN(RADIANS(User_Model_Calcs!B306))^2))*COS(RADIANS(User_Model_Calcs!B306))</f>
        <v>5898.9925758222435</v>
      </c>
      <c r="K306">
        <f>((Earth_Data!$B$1*(1-Earth_Data!$B$2^2))/SQRT(1-Earth_Data!$B$2^2*SIN(RADIANS(User_Model_Calcs!B306))^2))*SIN(RADIANS(User_Model_Calcs!B306))</f>
        <v>-2417.2661423384634</v>
      </c>
      <c r="L306">
        <f t="shared" si="30"/>
        <v>-22.282645666959489</v>
      </c>
      <c r="M306">
        <f t="shared" si="31"/>
        <v>6375.052079199183</v>
      </c>
      <c r="N306">
        <f>SQRT(User_Model_Calcs!M306^2+Sat_Data!$B$3^2-2*User_Model_Calcs!M306*Sat_Data!$B$3*COS(RADIANS(L306))*COS(RADIANS(I306)))</f>
        <v>36792.748372319926</v>
      </c>
      <c r="O306">
        <f>DEGREES(ACOS(((Earth_Data!$B$1+Sat_Data!$B$2)/User_Model_Calcs!N306)*SQRT(1-COS(RADIANS(User_Model_Calcs!I306))^2*COS(RADIANS(User_Model_Calcs!B306))^2)))</f>
        <v>54.712830563250726</v>
      </c>
      <c r="P306">
        <f t="shared" si="32"/>
        <v>45.024184573715353</v>
      </c>
    </row>
    <row r="307" spans="1:16" x14ac:dyDescent="0.25">
      <c r="A307">
        <v>153.119</v>
      </c>
      <c r="B307">
        <v>-22.402000000000001</v>
      </c>
      <c r="C307">
        <v>3750</v>
      </c>
      <c r="D307">
        <f t="shared" ca="1" si="27"/>
        <v>1.2</v>
      </c>
      <c r="E307" s="1">
        <v>0.65</v>
      </c>
      <c r="F307">
        <v>19.899999999999999</v>
      </c>
      <c r="G307">
        <f t="shared" ca="1" si="28"/>
        <v>46.089820015575185</v>
      </c>
      <c r="H307">
        <f t="shared" ca="1" si="29"/>
        <v>21.387265751679408</v>
      </c>
      <c r="I307">
        <f>User_Model_Calcs!A307-Sat_Data!$B$5</f>
        <v>43.119</v>
      </c>
      <c r="J307">
        <f>(Earth_Data!$B$1/SQRT(1-Earth_Data!$B$2^2*SIN(RADIANS(User_Model_Calcs!B307))^2))*COS(RADIANS(User_Model_Calcs!B307))</f>
        <v>5899.6680323676219</v>
      </c>
      <c r="K307">
        <f>((Earth_Data!$B$1*(1-Earth_Data!$B$2^2))/SQRT(1-Earth_Data!$B$2^2*SIN(RADIANS(User_Model_Calcs!B307))^2))*SIN(RADIANS(User_Model_Calcs!B307))</f>
        <v>-2415.6281734076997</v>
      </c>
      <c r="L307">
        <f t="shared" si="30"/>
        <v>-22.266721896346514</v>
      </c>
      <c r="M307">
        <f t="shared" si="31"/>
        <v>6375.0562636184995</v>
      </c>
      <c r="N307">
        <f>SQRT(User_Model_Calcs!M307^2+Sat_Data!$B$3^2-2*User_Model_Calcs!M307*Sat_Data!$B$3*COS(RADIANS(L307))*COS(RADIANS(I307)))</f>
        <v>38148.480843959202</v>
      </c>
      <c r="O307">
        <f>DEGREES(ACOS(((Earth_Data!$B$1+Sat_Data!$B$2)/User_Model_Calcs!N307)*SQRT(1-COS(RADIANS(User_Model_Calcs!I307))^2*COS(RADIANS(User_Model_Calcs!B307))^2)))</f>
        <v>35.349745815449822</v>
      </c>
      <c r="P307">
        <f t="shared" si="32"/>
        <v>67.854435282633716</v>
      </c>
    </row>
    <row r="308" spans="1:16" x14ac:dyDescent="0.25">
      <c r="A308">
        <v>156.29</v>
      </c>
      <c r="B308">
        <v>-22.36</v>
      </c>
      <c r="C308">
        <v>37500</v>
      </c>
      <c r="D308">
        <f t="shared" ca="1" si="27"/>
        <v>0.75</v>
      </c>
      <c r="E308" s="1">
        <v>0.65</v>
      </c>
      <c r="F308">
        <v>19.899999999999999</v>
      </c>
      <c r="G308">
        <f t="shared" ca="1" si="28"/>
        <v>42.007420362456692</v>
      </c>
      <c r="H308">
        <f t="shared" ca="1" si="29"/>
        <v>21.343688842584974</v>
      </c>
      <c r="I308">
        <f>User_Model_Calcs!A308-Sat_Data!$B$5</f>
        <v>46.289999999999992</v>
      </c>
      <c r="J308">
        <f>(Earth_Data!$B$1/SQRT(1-Earth_Data!$B$2^2*SIN(RADIANS(User_Model_Calcs!B308))^2))*COS(RADIANS(User_Model_Calcs!B308))</f>
        <v>5901.4389229348226</v>
      </c>
      <c r="K308">
        <f>((Earth_Data!$B$1*(1-Earth_Data!$B$2^2))/SQRT(1-Earth_Data!$B$2^2*SIN(RADIANS(User_Model_Calcs!B308))^2))*SIN(RADIANS(User_Model_Calcs!B308))</f>
        <v>-2411.3276235781696</v>
      </c>
      <c r="L308">
        <f t="shared" si="30"/>
        <v>-22.224922197759312</v>
      </c>
      <c r="M308">
        <f t="shared" si="31"/>
        <v>6375.0672364580796</v>
      </c>
      <c r="N308">
        <f>SQRT(User_Model_Calcs!M308^2+Sat_Data!$B$3^2-2*User_Model_Calcs!M308*Sat_Data!$B$3*COS(RADIANS(L308))*COS(RADIANS(I308)))</f>
        <v>38400.131526627061</v>
      </c>
      <c r="O308">
        <f>DEGREES(ACOS(((Earth_Data!$B$1+Sat_Data!$B$2)/User_Model_Calcs!N308)*SQRT(1-COS(RADIANS(User_Model_Calcs!I308))^2*COS(RADIANS(User_Model_Calcs!B308))^2)))</f>
        <v>32.375533877977951</v>
      </c>
      <c r="P308">
        <f t="shared" si="32"/>
        <v>70.015246274316539</v>
      </c>
    </row>
    <row r="309" spans="1:16" x14ac:dyDescent="0.25">
      <c r="A309">
        <v>151.25</v>
      </c>
      <c r="B309">
        <v>-22.234999999999999</v>
      </c>
      <c r="C309">
        <v>25000</v>
      </c>
      <c r="D309">
        <f t="shared" ca="1" si="27"/>
        <v>3</v>
      </c>
      <c r="E309" s="1">
        <v>0.65</v>
      </c>
      <c r="F309">
        <v>19.899999999999999</v>
      </c>
      <c r="G309">
        <f t="shared" ca="1" si="28"/>
        <v>54.048620189015942</v>
      </c>
      <c r="H309">
        <f t="shared" ca="1" si="29"/>
        <v>20.327755741263935</v>
      </c>
      <c r="I309">
        <f>User_Model_Calcs!A309-Sat_Data!$B$5</f>
        <v>41.25</v>
      </c>
      <c r="J309">
        <f>(Earth_Data!$B$1/SQRT(1-Earth_Data!$B$2^2*SIN(RADIANS(User_Model_Calcs!B309))^2))*COS(RADIANS(User_Model_Calcs!B309))</f>
        <v>5906.6907170194754</v>
      </c>
      <c r="K309">
        <f>((Earth_Data!$B$1*(1-Earth_Data!$B$2^2))/SQRT(1-Earth_Data!$B$2^2*SIN(RADIANS(User_Model_Calcs!B309))^2))*SIN(RADIANS(User_Model_Calcs!B309))</f>
        <v>-2398.5208348955521</v>
      </c>
      <c r="L309">
        <f t="shared" si="30"/>
        <v>-22.100520036849709</v>
      </c>
      <c r="M309">
        <f t="shared" si="31"/>
        <v>6375.0997970190319</v>
      </c>
      <c r="N309">
        <f>SQRT(User_Model_Calcs!M309^2+Sat_Data!$B$3^2-2*User_Model_Calcs!M309*Sat_Data!$B$3*COS(RADIANS(L309))*COS(RADIANS(I309)))</f>
        <v>37999.53141548569</v>
      </c>
      <c r="O309">
        <f>DEGREES(ACOS(((Earth_Data!$B$1+Sat_Data!$B$2)/User_Model_Calcs!N309)*SQRT(1-COS(RADIANS(User_Model_Calcs!I309))^2*COS(RADIANS(User_Model_Calcs!B309))^2)))</f>
        <v>37.173554693455536</v>
      </c>
      <c r="P309">
        <f t="shared" si="32"/>
        <v>66.660300468837875</v>
      </c>
    </row>
    <row r="310" spans="1:16" x14ac:dyDescent="0.25">
      <c r="A310" s="5">
        <v>106.35</v>
      </c>
      <c r="B310">
        <v>-22.1</v>
      </c>
      <c r="C310">
        <v>46875</v>
      </c>
      <c r="D310">
        <f t="shared" ca="1" si="27"/>
        <v>1.2</v>
      </c>
      <c r="E310" s="1">
        <v>0.65</v>
      </c>
      <c r="F310">
        <v>19.899999999999999</v>
      </c>
      <c r="G310">
        <f t="shared" ca="1" si="28"/>
        <v>46.089820015575185</v>
      </c>
      <c r="H310">
        <f t="shared" ca="1" si="29"/>
        <v>14.118245854670951</v>
      </c>
      <c r="I310">
        <f>User_Model_Calcs!A310-Sat_Data!$B$5</f>
        <v>-3.6500000000000057</v>
      </c>
      <c r="J310">
        <f>(Earth_Data!$B$1/SQRT(1-Earth_Data!$B$2^2*SIN(RADIANS(User_Model_Calcs!B310))^2))*COS(RADIANS(User_Model_Calcs!B310))</f>
        <v>5912.3311674782481</v>
      </c>
      <c r="K310">
        <f>((Earth_Data!$B$1*(1-Earth_Data!$B$2^2))/SQRT(1-Earth_Data!$B$2^2*SIN(RADIANS(User_Model_Calcs!B310))^2))*SIN(RADIANS(User_Model_Calcs!B310))</f>
        <v>-2384.676891123484</v>
      </c>
      <c r="L310">
        <f t="shared" si="30"/>
        <v>-21.966168557823373</v>
      </c>
      <c r="M310">
        <f t="shared" si="31"/>
        <v>6375.1347992801748</v>
      </c>
      <c r="N310">
        <f>SQRT(User_Model_Calcs!M310^2+Sat_Data!$B$3^2-2*User_Model_Calcs!M310*Sat_Data!$B$3*COS(RADIANS(L310))*COS(RADIANS(I310)))</f>
        <v>36344.073296462608</v>
      </c>
      <c r="O310">
        <f>DEGREES(ACOS(((Earth_Data!$B$1+Sat_Data!$B$2)/User_Model_Calcs!N310)*SQRT(1-COS(RADIANS(User_Model_Calcs!I310))^2*COS(RADIANS(User_Model_Calcs!B310))^2)))</f>
        <v>63.780980466900552</v>
      </c>
      <c r="P310">
        <f t="shared" si="32"/>
        <v>9.6232821996594993</v>
      </c>
    </row>
    <row r="311" spans="1:16" x14ac:dyDescent="0.25">
      <c r="A311">
        <v>118.834</v>
      </c>
      <c r="B311">
        <v>-22.013000000000002</v>
      </c>
      <c r="C311">
        <v>3906.25</v>
      </c>
      <c r="D311">
        <f t="shared" ca="1" si="27"/>
        <v>1.2</v>
      </c>
      <c r="E311" s="1">
        <v>0.65</v>
      </c>
      <c r="F311">
        <v>19.899999999999999</v>
      </c>
      <c r="G311">
        <f t="shared" ca="1" si="28"/>
        <v>46.089820015575185</v>
      </c>
      <c r="H311">
        <f t="shared" ca="1" si="29"/>
        <v>19.486479159888525</v>
      </c>
      <c r="I311">
        <f>User_Model_Calcs!A311-Sat_Data!$B$5</f>
        <v>8.8340000000000032</v>
      </c>
      <c r="J311">
        <f>(Earth_Data!$B$1/SQRT(1-Earth_Data!$B$2^2*SIN(RADIANS(User_Model_Calcs!B311))^2))*COS(RADIANS(User_Model_Calcs!B311))</f>
        <v>5915.9487849068537</v>
      </c>
      <c r="K311">
        <f>((Earth_Data!$B$1*(1-Earth_Data!$B$2^2))/SQRT(1-Earth_Data!$B$2^2*SIN(RADIANS(User_Model_Calcs!B311))^2))*SIN(RADIANS(User_Model_Calcs!B311))</f>
        <v>-2375.7483332249572</v>
      </c>
      <c r="L311">
        <f t="shared" si="30"/>
        <v>-21.879588057876354</v>
      </c>
      <c r="M311">
        <f t="shared" si="31"/>
        <v>6375.1572661748542</v>
      </c>
      <c r="N311">
        <f>SQRT(User_Model_Calcs!M311^2+Sat_Data!$B$3^2-2*User_Model_Calcs!M311*Sat_Data!$B$3*COS(RADIANS(L311))*COS(RADIANS(I311)))</f>
        <v>36407.32851623209</v>
      </c>
      <c r="O311">
        <f>DEGREES(ACOS(((Earth_Data!$B$1+Sat_Data!$B$2)/User_Model_Calcs!N311)*SQRT(1-COS(RADIANS(User_Model_Calcs!I311))^2*COS(RADIANS(User_Model_Calcs!B311))^2)))</f>
        <v>62.332082968772937</v>
      </c>
      <c r="P311">
        <f t="shared" si="32"/>
        <v>22.521082162229774</v>
      </c>
    </row>
    <row r="312" spans="1:16" x14ac:dyDescent="0.25">
      <c r="A312">
        <v>118.416</v>
      </c>
      <c r="B312">
        <v>-21.994</v>
      </c>
      <c r="C312">
        <v>25000</v>
      </c>
      <c r="D312">
        <f t="shared" ca="1" si="27"/>
        <v>0.75</v>
      </c>
      <c r="E312" s="1">
        <v>0.65</v>
      </c>
      <c r="F312">
        <v>19.899999999999999</v>
      </c>
      <c r="G312">
        <f t="shared" ca="1" si="28"/>
        <v>42.007420362456692</v>
      </c>
      <c r="H312">
        <f t="shared" ca="1" si="29"/>
        <v>17.540082651647118</v>
      </c>
      <c r="I312">
        <f>User_Model_Calcs!A312-Sat_Data!$B$5</f>
        <v>8.4159999999999968</v>
      </c>
      <c r="J312">
        <f>(Earth_Data!$B$1/SQRT(1-Earth_Data!$B$2^2*SIN(RADIANS(User_Model_Calcs!B312))^2))*COS(RADIANS(User_Model_Calcs!B312))</f>
        <v>5916.7370302029658</v>
      </c>
      <c r="K312">
        <f>((Earth_Data!$B$1*(1-Earth_Data!$B$2^2))/SQRT(1-Earth_Data!$B$2^2*SIN(RADIANS(User_Model_Calcs!B312))^2))*SIN(RADIANS(User_Model_Calcs!B312))</f>
        <v>-2373.7977007316185</v>
      </c>
      <c r="L312">
        <f t="shared" si="30"/>
        <v>-21.860679835477395</v>
      </c>
      <c r="M312">
        <f t="shared" si="31"/>
        <v>6375.1621633158265</v>
      </c>
      <c r="N312">
        <f>SQRT(User_Model_Calcs!M312^2+Sat_Data!$B$3^2-2*User_Model_Calcs!M312*Sat_Data!$B$3*COS(RADIANS(L312))*COS(RADIANS(I312)))</f>
        <v>36398.92940359105</v>
      </c>
      <c r="O312">
        <f>DEGREES(ACOS(((Earth_Data!$B$1+Sat_Data!$B$2)/User_Model_Calcs!N312)*SQRT(1-COS(RADIANS(User_Model_Calcs!I312))^2*COS(RADIANS(User_Model_Calcs!B312))^2)))</f>
        <v>62.520467653497747</v>
      </c>
      <c r="P312">
        <f t="shared" si="32"/>
        <v>21.556832769585871</v>
      </c>
    </row>
    <row r="313" spans="1:16" x14ac:dyDescent="0.25">
      <c r="A313">
        <v>121.003</v>
      </c>
      <c r="B313">
        <v>-21.812000000000001</v>
      </c>
      <c r="C313">
        <v>25000</v>
      </c>
      <c r="D313">
        <f t="shared" ca="1" si="27"/>
        <v>1.2</v>
      </c>
      <c r="E313" s="1">
        <v>0.65</v>
      </c>
      <c r="F313">
        <v>19.899999999999999</v>
      </c>
      <c r="G313">
        <f t="shared" ca="1" si="28"/>
        <v>46.089820015575185</v>
      </c>
      <c r="H313">
        <f t="shared" ca="1" si="29"/>
        <v>14.230003521859594</v>
      </c>
      <c r="I313">
        <f>User_Model_Calcs!A313-Sat_Data!$B$5</f>
        <v>11.003</v>
      </c>
      <c r="J313">
        <f>(Earth_Data!$B$1/SQRT(1-Earth_Data!$B$2^2*SIN(RADIANS(User_Model_Calcs!B313))^2))*COS(RADIANS(User_Model_Calcs!B313))</f>
        <v>5924.2547093776348</v>
      </c>
      <c r="K313">
        <f>((Earth_Data!$B$1*(1-Earth_Data!$B$2^2))/SQRT(1-Earth_Data!$B$2^2*SIN(RADIANS(User_Model_Calcs!B313))^2))*SIN(RADIANS(User_Model_Calcs!B313))</f>
        <v>-2355.0997157038032</v>
      </c>
      <c r="L313">
        <f t="shared" si="30"/>
        <v>-21.679561912245507</v>
      </c>
      <c r="M313">
        <f t="shared" si="31"/>
        <v>6375.2089010863965</v>
      </c>
      <c r="N313">
        <f>SQRT(User_Model_Calcs!M313^2+Sat_Data!$B$3^2-2*User_Model_Calcs!M313*Sat_Data!$B$3*COS(RADIANS(L313))*COS(RADIANS(I313)))</f>
        <v>36442.550743740947</v>
      </c>
      <c r="O313">
        <f>DEGREES(ACOS(((Earth_Data!$B$1+Sat_Data!$B$2)/User_Model_Calcs!N313)*SQRT(1-COS(RADIANS(User_Model_Calcs!I313))^2*COS(RADIANS(User_Model_Calcs!B313))^2)))</f>
        <v>61.557134900812869</v>
      </c>
      <c r="P313">
        <f t="shared" si="32"/>
        <v>27.622590592257552</v>
      </c>
    </row>
    <row r="314" spans="1:16" x14ac:dyDescent="0.25">
      <c r="A314">
        <v>153.447</v>
      </c>
      <c r="B314">
        <v>-21.748999999999999</v>
      </c>
      <c r="C314">
        <v>46875</v>
      </c>
      <c r="D314">
        <f t="shared" ca="1" si="27"/>
        <v>1.2</v>
      </c>
      <c r="E314" s="1">
        <v>0.65</v>
      </c>
      <c r="F314">
        <v>19.899999999999999</v>
      </c>
      <c r="G314">
        <f t="shared" ca="1" si="28"/>
        <v>46.089820015575185</v>
      </c>
      <c r="H314">
        <f t="shared" ca="1" si="29"/>
        <v>20.610082226091325</v>
      </c>
      <c r="I314">
        <f>User_Model_Calcs!A314-Sat_Data!$B$5</f>
        <v>43.447000000000003</v>
      </c>
      <c r="J314">
        <f>(Earth_Data!$B$1/SQRT(1-Earth_Data!$B$2^2*SIN(RADIANS(User_Model_Calcs!B314))^2))*COS(RADIANS(User_Model_Calcs!B314))</f>
        <v>5926.8431013630197</v>
      </c>
      <c r="K314">
        <f>((Earth_Data!$B$1*(1-Earth_Data!$B$2^2))/SQRT(1-Earth_Data!$B$2^2*SIN(RADIANS(User_Model_Calcs!B314))^2))*SIN(RADIANS(User_Model_Calcs!B314))</f>
        <v>-2348.6218811045906</v>
      </c>
      <c r="L314">
        <f t="shared" si="30"/>
        <v>-21.616868484642811</v>
      </c>
      <c r="M314">
        <f t="shared" si="31"/>
        <v>6375.2250068980065</v>
      </c>
      <c r="N314">
        <f>SQRT(User_Model_Calcs!M314^2+Sat_Data!$B$3^2-2*User_Model_Calcs!M314*Sat_Data!$B$3*COS(RADIANS(L314))*COS(RADIANS(I314)))</f>
        <v>38152.29538930198</v>
      </c>
      <c r="O314">
        <f>DEGREES(ACOS(((Earth_Data!$B$1+Sat_Data!$B$2)/User_Model_Calcs!N314)*SQRT(1-COS(RADIANS(User_Model_Calcs!I314))^2*COS(RADIANS(User_Model_Calcs!B314))^2)))</f>
        <v>35.305896819800672</v>
      </c>
      <c r="P314">
        <f t="shared" si="32"/>
        <v>68.634907351631711</v>
      </c>
    </row>
    <row r="315" spans="1:16" x14ac:dyDescent="0.25">
      <c r="A315">
        <v>153.72800000000001</v>
      </c>
      <c r="B315">
        <v>-21.725999999999999</v>
      </c>
      <c r="C315">
        <v>9375</v>
      </c>
      <c r="D315">
        <f t="shared" ca="1" si="27"/>
        <v>0.75</v>
      </c>
      <c r="E315" s="1">
        <v>0.65</v>
      </c>
      <c r="F315">
        <v>19.899999999999999</v>
      </c>
      <c r="G315">
        <f t="shared" ca="1" si="28"/>
        <v>42.007420362456692</v>
      </c>
      <c r="H315">
        <f t="shared" ca="1" si="29"/>
        <v>21.271232589407255</v>
      </c>
      <c r="I315">
        <f>User_Model_Calcs!A315-Sat_Data!$B$5</f>
        <v>43.728000000000009</v>
      </c>
      <c r="J315">
        <f>(Earth_Data!$B$1/SQRT(1-Earth_Data!$B$2^2*SIN(RADIANS(User_Model_Calcs!B315))^2))*COS(RADIANS(User_Model_Calcs!B315))</f>
        <v>5927.7862898844169</v>
      </c>
      <c r="K315">
        <f>((Earth_Data!$B$1*(1-Earth_Data!$B$2^2))/SQRT(1-Earth_Data!$B$2^2*SIN(RADIANS(User_Model_Calcs!B315))^2))*SIN(RADIANS(User_Model_Calcs!B315))</f>
        <v>-2346.256261022183</v>
      </c>
      <c r="L315">
        <f t="shared" si="30"/>
        <v>-21.593980566043108</v>
      </c>
      <c r="M315">
        <f t="shared" si="31"/>
        <v>6375.2308774606308</v>
      </c>
      <c r="N315">
        <f>SQRT(User_Model_Calcs!M315^2+Sat_Data!$B$3^2-2*User_Model_Calcs!M315*Sat_Data!$B$3*COS(RADIANS(L315))*COS(RADIANS(I315)))</f>
        <v>38173.685372424297</v>
      </c>
      <c r="O315">
        <f>DEGREES(ACOS(((Earth_Data!$B$1+Sat_Data!$B$2)/User_Model_Calcs!N315)*SQRT(1-COS(RADIANS(User_Model_Calcs!I315))^2*COS(RADIANS(User_Model_Calcs!B315))^2)))</f>
        <v>35.04834699644136</v>
      </c>
      <c r="P315">
        <f t="shared" si="32"/>
        <v>68.844546594838747</v>
      </c>
    </row>
    <row r="316" spans="1:16" x14ac:dyDescent="0.25">
      <c r="A316">
        <v>118.8387</v>
      </c>
      <c r="B316">
        <v>-21.692</v>
      </c>
      <c r="C316">
        <v>3750</v>
      </c>
      <c r="D316">
        <f t="shared" ca="1" si="27"/>
        <v>1.2</v>
      </c>
      <c r="E316" s="1">
        <v>0.65</v>
      </c>
      <c r="F316">
        <v>19.899999999999999</v>
      </c>
      <c r="G316">
        <f t="shared" ca="1" si="28"/>
        <v>46.089820015575185</v>
      </c>
      <c r="H316">
        <f t="shared" ca="1" si="29"/>
        <v>14.708772259332703</v>
      </c>
      <c r="I316">
        <f>User_Model_Calcs!A316-Sat_Data!$B$5</f>
        <v>8.8387000000000029</v>
      </c>
      <c r="J316">
        <f>(Earth_Data!$B$1/SQRT(1-Earth_Data!$B$2^2*SIN(RADIANS(User_Model_Calcs!B316))^2))*COS(RADIANS(User_Model_Calcs!B316))</f>
        <v>5929.1788241221611</v>
      </c>
      <c r="K316">
        <f>((Earth_Data!$B$1*(1-Earth_Data!$B$2^2))/SQRT(1-Earth_Data!$B$2^2*SIN(RADIANS(User_Model_Calcs!B316))^2))*SIN(RADIANS(User_Model_Calcs!B316))</f>
        <v>-2342.7585763671755</v>
      </c>
      <c r="L316">
        <f t="shared" si="30"/>
        <v>-21.560146406307538</v>
      </c>
      <c r="M316">
        <f t="shared" si="31"/>
        <v>6375.2395465237705</v>
      </c>
      <c r="N316">
        <f>SQRT(User_Model_Calcs!M316^2+Sat_Data!$B$3^2-2*User_Model_Calcs!M316*Sat_Data!$B$3*COS(RADIANS(L316))*COS(RADIANS(I316)))</f>
        <v>36392.286098220546</v>
      </c>
      <c r="O316">
        <f>DEGREES(ACOS(((Earth_Data!$B$1+Sat_Data!$B$2)/User_Model_Calcs!N316)*SQRT(1-COS(RADIANS(User_Model_Calcs!I316))^2*COS(RADIANS(User_Model_Calcs!B316))^2)))</f>
        <v>62.672497674694874</v>
      </c>
      <c r="P316">
        <f t="shared" si="32"/>
        <v>22.816753657360167</v>
      </c>
    </row>
    <row r="317" spans="1:16" x14ac:dyDescent="0.25">
      <c r="A317">
        <v>116.092</v>
      </c>
      <c r="B317">
        <v>-21.672999999999998</v>
      </c>
      <c r="C317">
        <v>3750</v>
      </c>
      <c r="D317">
        <f t="shared" ca="1" si="27"/>
        <v>1.2</v>
      </c>
      <c r="E317" s="1">
        <v>0.65</v>
      </c>
      <c r="F317">
        <v>19.899999999999999</v>
      </c>
      <c r="G317">
        <f t="shared" ca="1" si="28"/>
        <v>46.089820015575185</v>
      </c>
      <c r="H317">
        <f t="shared" ca="1" si="29"/>
        <v>21.255106045805928</v>
      </c>
      <c r="I317">
        <f>User_Model_Calcs!A317-Sat_Data!$B$5</f>
        <v>6.0919999999999987</v>
      </c>
      <c r="J317">
        <f>(Earth_Data!$B$1/SQRT(1-Earth_Data!$B$2^2*SIN(RADIANS(User_Model_Calcs!B317))^2))*COS(RADIANS(User_Model_Calcs!B317))</f>
        <v>5929.9560984405825</v>
      </c>
      <c r="K317">
        <f>((Earth_Data!$B$1*(1-Earth_Data!$B$2^2))/SQRT(1-Earth_Data!$B$2^2*SIN(RADIANS(User_Model_Calcs!B317))^2))*SIN(RADIANS(User_Model_Calcs!B317))</f>
        <v>-2340.8036343980548</v>
      </c>
      <c r="L317">
        <f t="shared" si="30"/>
        <v>-21.541239162065416</v>
      </c>
      <c r="M317">
        <f t="shared" si="31"/>
        <v>6375.2443862367973</v>
      </c>
      <c r="N317">
        <f>SQRT(User_Model_Calcs!M317^2+Sat_Data!$B$3^2-2*User_Model_Calcs!M317*Sat_Data!$B$3*COS(RADIANS(L317))*COS(RADIANS(I317)))</f>
        <v>36348.582016089669</v>
      </c>
      <c r="O317">
        <f>DEGREES(ACOS(((Earth_Data!$B$1+Sat_Data!$B$2)/User_Model_Calcs!N317)*SQRT(1-COS(RADIANS(User_Model_Calcs!I317))^2*COS(RADIANS(User_Model_Calcs!B317))^2)))</f>
        <v>63.678444580672561</v>
      </c>
      <c r="P317">
        <f t="shared" si="32"/>
        <v>16.118962750102057</v>
      </c>
    </row>
    <row r="318" spans="1:16" x14ac:dyDescent="0.25">
      <c r="A318">
        <v>155.55199999999999</v>
      </c>
      <c r="B318">
        <v>-21.620999999999999</v>
      </c>
      <c r="C318">
        <v>3750</v>
      </c>
      <c r="D318">
        <f t="shared" ca="1" si="27"/>
        <v>0.75</v>
      </c>
      <c r="E318" s="1">
        <v>0.65</v>
      </c>
      <c r="F318">
        <v>19.899999999999999</v>
      </c>
      <c r="G318">
        <f t="shared" ca="1" si="28"/>
        <v>42.007420362456692</v>
      </c>
      <c r="H318">
        <f t="shared" ca="1" si="29"/>
        <v>18.103758221703238</v>
      </c>
      <c r="I318">
        <f>User_Model_Calcs!A318-Sat_Data!$B$5</f>
        <v>45.551999999999992</v>
      </c>
      <c r="J318">
        <f>(Earth_Data!$B$1/SQRT(1-Earth_Data!$B$2^2*SIN(RADIANS(User_Model_Calcs!B318))^2))*COS(RADIANS(User_Model_Calcs!B318))</f>
        <v>5932.0800509339415</v>
      </c>
      <c r="K318">
        <f>((Earth_Data!$B$1*(1-Earth_Data!$B$2^2))/SQRT(1-Earth_Data!$B$2^2*SIN(RADIANS(User_Model_Calcs!B318))^2))*SIN(RADIANS(User_Model_Calcs!B318))</f>
        <v>-2335.4519729138055</v>
      </c>
      <c r="L318">
        <f t="shared" si="30"/>
        <v>-21.489493314010421</v>
      </c>
      <c r="M318">
        <f t="shared" si="31"/>
        <v>6375.2576142831604</v>
      </c>
      <c r="N318">
        <f>SQRT(User_Model_Calcs!M318^2+Sat_Data!$B$3^2-2*User_Model_Calcs!M318*Sat_Data!$B$3*COS(RADIANS(L318))*COS(RADIANS(I318)))</f>
        <v>38316.553184010358</v>
      </c>
      <c r="O318">
        <f>DEGREES(ACOS(((Earth_Data!$B$1+Sat_Data!$B$2)/User_Model_Calcs!N318)*SQRT(1-COS(RADIANS(User_Model_Calcs!I318))^2*COS(RADIANS(User_Model_Calcs!B318))^2)))</f>
        <v>33.352036136001942</v>
      </c>
      <c r="P318">
        <f t="shared" si="32"/>
        <v>70.128467344986433</v>
      </c>
    </row>
    <row r="319" spans="1:16" x14ac:dyDescent="0.25">
      <c r="A319">
        <v>152.613</v>
      </c>
      <c r="B319">
        <v>-21.593</v>
      </c>
      <c r="C319">
        <v>25000</v>
      </c>
      <c r="D319">
        <f t="shared" ca="1" si="27"/>
        <v>0.75</v>
      </c>
      <c r="E319" s="1">
        <v>0.65</v>
      </c>
      <c r="F319">
        <v>19.899999999999999</v>
      </c>
      <c r="G319">
        <f t="shared" ca="1" si="28"/>
        <v>42.007420362456692</v>
      </c>
      <c r="H319">
        <f t="shared" ca="1" si="29"/>
        <v>15.970908301767505</v>
      </c>
      <c r="I319">
        <f>User_Model_Calcs!A319-Sat_Data!$B$5</f>
        <v>42.613</v>
      </c>
      <c r="J319">
        <f>(Earth_Data!$B$1/SQRT(1-Earth_Data!$B$2^2*SIN(RADIANS(User_Model_Calcs!B319))^2))*COS(RADIANS(User_Model_Calcs!B319))</f>
        <v>5933.2217001388553</v>
      </c>
      <c r="K319">
        <f>((Earth_Data!$B$1*(1-Earth_Data!$B$2^2))/SQRT(1-Earth_Data!$B$2^2*SIN(RADIANS(User_Model_Calcs!B319))^2))*SIN(RADIANS(User_Model_Calcs!B319))</f>
        <v>-2332.5695250997733</v>
      </c>
      <c r="L319">
        <f t="shared" si="30"/>
        <v>-21.46163034326203</v>
      </c>
      <c r="M319">
        <f t="shared" si="31"/>
        <v>6375.2647264582502</v>
      </c>
      <c r="N319">
        <f>SQRT(User_Model_Calcs!M319^2+Sat_Data!$B$3^2-2*User_Model_Calcs!M319*Sat_Data!$B$3*COS(RADIANS(L319))*COS(RADIANS(I319)))</f>
        <v>38081.989550942708</v>
      </c>
      <c r="O319">
        <f>DEGREES(ACOS(((Earth_Data!$B$1+Sat_Data!$B$2)/User_Model_Calcs!N319)*SQRT(1-COS(RADIANS(User_Model_Calcs!I319))^2*COS(RADIANS(User_Model_Calcs!B319))^2)))</f>
        <v>36.160194221229531</v>
      </c>
      <c r="P319">
        <f t="shared" si="32"/>
        <v>68.197271479578859</v>
      </c>
    </row>
    <row r="320" spans="1:16" x14ac:dyDescent="0.25">
      <c r="A320">
        <v>159.119</v>
      </c>
      <c r="B320">
        <v>-21.402000000000001</v>
      </c>
      <c r="C320">
        <v>3750</v>
      </c>
      <c r="D320">
        <f t="shared" ca="1" si="27"/>
        <v>3</v>
      </c>
      <c r="E320" s="1">
        <v>0.65</v>
      </c>
      <c r="F320">
        <v>19.899999999999999</v>
      </c>
      <c r="G320">
        <f t="shared" ca="1" si="28"/>
        <v>54.048620189015942</v>
      </c>
      <c r="H320">
        <f t="shared" ca="1" si="29"/>
        <v>23.831747962822</v>
      </c>
      <c r="I320">
        <f>User_Model_Calcs!A320-Sat_Data!$B$5</f>
        <v>49.119</v>
      </c>
      <c r="J320">
        <f>(Earth_Data!$B$1/SQRT(1-Earth_Data!$B$2^2*SIN(RADIANS(User_Model_Calcs!B320))^2))*COS(RADIANS(User_Model_Calcs!B320))</f>
        <v>5940.9716818481893</v>
      </c>
      <c r="K320">
        <f>((Earth_Data!$B$1*(1-Earth_Data!$B$2^2))/SQRT(1-Earth_Data!$B$2^2*SIN(RADIANS(User_Model_Calcs!B320))^2))*SIN(RADIANS(User_Model_Calcs!B320))</f>
        <v>-2312.8925329426165</v>
      </c>
      <c r="L320">
        <f t="shared" si="30"/>
        <v>-21.271568394972835</v>
      </c>
      <c r="M320">
        <f t="shared" si="31"/>
        <v>6375.313042781806</v>
      </c>
      <c r="N320">
        <f>SQRT(User_Model_Calcs!M320^2+Sat_Data!$B$3^2-2*User_Model_Calcs!M320*Sat_Data!$B$3*COS(RADIANS(L320))*COS(RADIANS(I320)))</f>
        <v>38607.836647659307</v>
      </c>
      <c r="O320">
        <f>DEGREES(ACOS(((Earth_Data!$B$1+Sat_Data!$B$2)/User_Model_Calcs!N320)*SQRT(1-COS(RADIANS(User_Model_Calcs!I320))^2*COS(RADIANS(User_Model_Calcs!B320))^2)))</f>
        <v>30.010797978106822</v>
      </c>
      <c r="P320">
        <f t="shared" si="32"/>
        <v>72.469580317157721</v>
      </c>
    </row>
    <row r="321" spans="1:16" x14ac:dyDescent="0.25">
      <c r="A321">
        <v>115.089</v>
      </c>
      <c r="B321">
        <v>-21.202000000000002</v>
      </c>
      <c r="C321">
        <v>9375</v>
      </c>
      <c r="D321">
        <f t="shared" ca="1" si="27"/>
        <v>3</v>
      </c>
      <c r="E321" s="1">
        <v>0.65</v>
      </c>
      <c r="F321">
        <v>19.899999999999999</v>
      </c>
      <c r="G321">
        <f t="shared" ca="1" si="28"/>
        <v>54.048620189015942</v>
      </c>
      <c r="H321">
        <f t="shared" ca="1" si="29"/>
        <v>14.850934813152275</v>
      </c>
      <c r="I321">
        <f>User_Model_Calcs!A321-Sat_Data!$B$5</f>
        <v>5.0889999999999986</v>
      </c>
      <c r="J321">
        <f>(Earth_Data!$B$1/SQRT(1-Earth_Data!$B$2^2*SIN(RADIANS(User_Model_Calcs!B321))^2))*COS(RADIANS(User_Model_Calcs!B321))</f>
        <v>5949.01630713956</v>
      </c>
      <c r="K321">
        <f>((Earth_Data!$B$1*(1-Earth_Data!$B$2^2))/SQRT(1-Earth_Data!$B$2^2*SIN(RADIANS(User_Model_Calcs!B321))^2))*SIN(RADIANS(User_Model_Calcs!B321))</f>
        <v>-2292.2612644061628</v>
      </c>
      <c r="L321">
        <f t="shared" si="30"/>
        <v>-21.072556815557618</v>
      </c>
      <c r="M321">
        <f t="shared" si="31"/>
        <v>6375.3632623490048</v>
      </c>
      <c r="N321">
        <f>SQRT(User_Model_Calcs!M321^2+Sat_Data!$B$3^2-2*User_Model_Calcs!M321*Sat_Data!$B$3*COS(RADIANS(L321))*COS(RADIANS(I321)))</f>
        <v>36314.834065573465</v>
      </c>
      <c r="O321">
        <f>DEGREES(ACOS(((Earth_Data!$B$1+Sat_Data!$B$2)/User_Model_Calcs!N321)*SQRT(1-COS(RADIANS(User_Model_Calcs!I321))^2*COS(RADIANS(User_Model_Calcs!B321))^2)))</f>
        <v>64.484941051791822</v>
      </c>
      <c r="P321">
        <f t="shared" si="32"/>
        <v>13.833254708620665</v>
      </c>
    </row>
    <row r="322" spans="1:16" x14ac:dyDescent="0.25">
      <c r="A322">
        <v>131.13366466375669</v>
      </c>
      <c r="B322">
        <v>-21.2</v>
      </c>
      <c r="C322">
        <v>25000</v>
      </c>
      <c r="D322">
        <f t="shared" ref="D322:D385" ca="1" si="33">CHOOSE(RANDBETWEEN(1,3),0.75,1.2,3)</f>
        <v>1.2</v>
      </c>
      <c r="E322" s="1">
        <v>0.65</v>
      </c>
      <c r="F322">
        <v>19.899999999999999</v>
      </c>
      <c r="G322">
        <f t="shared" ca="1" si="28"/>
        <v>46.089820015575185</v>
      </c>
      <c r="H322">
        <f t="shared" ca="1" si="29"/>
        <v>20.344067365123287</v>
      </c>
      <c r="I322">
        <f>User_Model_Calcs!A322-Sat_Data!$B$5</f>
        <v>21.13366466375669</v>
      </c>
      <c r="J322">
        <f>(Earth_Data!$B$1/SQRT(1-Earth_Data!$B$2^2*SIN(RADIANS(User_Model_Calcs!B322))^2))*COS(RADIANS(User_Model_Calcs!B322))</f>
        <v>5949.0963886633026</v>
      </c>
      <c r="K322">
        <f>((Earth_Data!$B$1*(1-Earth_Data!$B$2^2))/SQRT(1-Earth_Data!$B$2^2*SIN(RADIANS(User_Model_Calcs!B322))^2))*SIN(RADIANS(User_Model_Calcs!B322))</f>
        <v>-2292.0548125996397</v>
      </c>
      <c r="L322">
        <f t="shared" si="30"/>
        <v>-21.070566731467249</v>
      </c>
      <c r="M322">
        <f t="shared" si="31"/>
        <v>6375.363762607426</v>
      </c>
      <c r="N322">
        <f>SQRT(User_Model_Calcs!M322^2+Sat_Data!$B$3^2-2*User_Model_Calcs!M322*Sat_Data!$B$3*COS(RADIANS(L322))*COS(RADIANS(I322)))</f>
        <v>36749.486638709299</v>
      </c>
      <c r="O322">
        <f>DEGREES(ACOS(((Earth_Data!$B$1+Sat_Data!$B$2)/User_Model_Calcs!N322)*SQRT(1-COS(RADIANS(User_Model_Calcs!I322))^2*COS(RADIANS(User_Model_Calcs!B322))^2)))</f>
        <v>55.495458408574031</v>
      </c>
      <c r="P322">
        <f t="shared" si="32"/>
        <v>46.907591177139132</v>
      </c>
    </row>
    <row r="323" spans="1:16" x14ac:dyDescent="0.25">
      <c r="A323">
        <v>159.27699999999999</v>
      </c>
      <c r="B323">
        <v>-20.849</v>
      </c>
      <c r="C323">
        <v>3750</v>
      </c>
      <c r="D323">
        <f t="shared" ca="1" si="33"/>
        <v>1.2</v>
      </c>
      <c r="E323" s="1">
        <v>0.65</v>
      </c>
      <c r="F323">
        <v>19.899999999999999</v>
      </c>
      <c r="G323">
        <f t="shared" ref="G323:G386" ca="1" si="34">20.4+20*LOG(F323)+20*LOG(D323)+10*LOG(E323)</f>
        <v>46.089820015575185</v>
      </c>
      <c r="H323">
        <f t="shared" ref="H323:H386" ca="1" si="35">RAND()*(24-14)+14</f>
        <v>23.939290133841567</v>
      </c>
      <c r="I323">
        <f>User_Model_Calcs!A323-Sat_Data!$B$5</f>
        <v>49.276999999999987</v>
      </c>
      <c r="J323">
        <f>(Earth_Data!$B$1/SQRT(1-Earth_Data!$B$2^2*SIN(RADIANS(User_Model_Calcs!B323))^2))*COS(RADIANS(User_Model_Calcs!B323))</f>
        <v>5963.038704962154</v>
      </c>
      <c r="K323">
        <f>((Earth_Data!$B$1*(1-Earth_Data!$B$2^2))/SQRT(1-Earth_Data!$B$2^2*SIN(RADIANS(User_Model_Calcs!B323))^2))*SIN(RADIANS(User_Model_Calcs!B323))</f>
        <v>-2255.7802090974565</v>
      </c>
      <c r="L323">
        <f t="shared" ref="L323:L386" si="36">DEGREES(ATAN((K323/J323)))</f>
        <v>-20.721316627883684</v>
      </c>
      <c r="M323">
        <f t="shared" ref="M323:M386" si="37">SQRT(J323^2+K323^2)</f>
        <v>6375.4509604131135</v>
      </c>
      <c r="N323">
        <f>SQRT(User_Model_Calcs!M323^2+Sat_Data!$B$3^2-2*User_Model_Calcs!M323*Sat_Data!$B$3*COS(RADIANS(L323))*COS(RADIANS(I323)))</f>
        <v>38605.680425826598</v>
      </c>
      <c r="O323">
        <f>DEGREES(ACOS(((Earth_Data!$B$1+Sat_Data!$B$2)/User_Model_Calcs!N323)*SQRT(1-COS(RADIANS(User_Model_Calcs!I323))^2*COS(RADIANS(User_Model_Calcs!B323))^2)))</f>
        <v>30.036599581499988</v>
      </c>
      <c r="P323">
        <f t="shared" ref="P323:P386" si="38">DEGREES(ASIN(SIN(RADIANS(ABS(I323)))/(SIN(ACOS(COS(RADIANS(I323))*COS(RADIANS(B323)))))))</f>
        <v>72.96617309850599</v>
      </c>
    </row>
    <row r="324" spans="1:16" x14ac:dyDescent="0.25">
      <c r="A324">
        <v>149.416</v>
      </c>
      <c r="B324">
        <v>-20.707000000000001</v>
      </c>
      <c r="C324">
        <v>3906.25</v>
      </c>
      <c r="D324">
        <f t="shared" ca="1" si="33"/>
        <v>1.2</v>
      </c>
      <c r="E324" s="1">
        <v>0.65</v>
      </c>
      <c r="F324">
        <v>19.899999999999999</v>
      </c>
      <c r="G324">
        <f t="shared" ca="1" si="34"/>
        <v>46.089820015575185</v>
      </c>
      <c r="H324">
        <f t="shared" ca="1" si="35"/>
        <v>20.999270860319854</v>
      </c>
      <c r="I324">
        <f>User_Model_Calcs!A324-Sat_Data!$B$5</f>
        <v>39.415999999999997</v>
      </c>
      <c r="J324">
        <f>(Earth_Data!$B$1/SQRT(1-Earth_Data!$B$2^2*SIN(RADIANS(User_Model_Calcs!B324))^2))*COS(RADIANS(User_Model_Calcs!B324))</f>
        <v>5968.6158442117694</v>
      </c>
      <c r="K324">
        <f>((Earth_Data!$B$1*(1-Earth_Data!$B$2^2))/SQRT(1-Earth_Data!$B$2^2*SIN(RADIANS(User_Model_Calcs!B324))^2))*SIN(RADIANS(User_Model_Calcs!B324))</f>
        <v>-2241.081287198158</v>
      </c>
      <c r="L324">
        <f t="shared" si="36"/>
        <v>-20.580029982844923</v>
      </c>
      <c r="M324">
        <f t="shared" si="37"/>
        <v>6375.4858976869773</v>
      </c>
      <c r="N324">
        <f>SQRT(User_Model_Calcs!M324^2+Sat_Data!$B$3^2-2*User_Model_Calcs!M324*Sat_Data!$B$3*COS(RADIANS(L324))*COS(RADIANS(I324)))</f>
        <v>37810.264316602545</v>
      </c>
      <c r="O324">
        <f>DEGREES(ACOS(((Earth_Data!$B$1+Sat_Data!$B$2)/User_Model_Calcs!N324)*SQRT(1-COS(RADIANS(User_Model_Calcs!I324))^2*COS(RADIANS(User_Model_Calcs!B324))^2)))</f>
        <v>39.573488717402348</v>
      </c>
      <c r="P324">
        <f t="shared" si="38"/>
        <v>66.721588021044113</v>
      </c>
    </row>
    <row r="325" spans="1:16" x14ac:dyDescent="0.25">
      <c r="A325">
        <v>154.09700000000001</v>
      </c>
      <c r="B325">
        <v>-20.641999999999999</v>
      </c>
      <c r="C325">
        <v>25000</v>
      </c>
      <c r="D325">
        <f t="shared" ca="1" si="33"/>
        <v>0.75</v>
      </c>
      <c r="E325" s="1">
        <v>0.65</v>
      </c>
      <c r="F325">
        <v>19.899999999999999</v>
      </c>
      <c r="G325">
        <f t="shared" ca="1" si="34"/>
        <v>42.007420362456692</v>
      </c>
      <c r="H325">
        <f t="shared" ca="1" si="35"/>
        <v>17.78701629159907</v>
      </c>
      <c r="I325">
        <f>User_Model_Calcs!A325-Sat_Data!$B$5</f>
        <v>44.097000000000008</v>
      </c>
      <c r="J325">
        <f>(Earth_Data!$B$1/SQRT(1-Earth_Data!$B$2^2*SIN(RADIANS(User_Model_Calcs!B325))^2))*COS(RADIANS(User_Model_Calcs!B325))</f>
        <v>5971.156571607723</v>
      </c>
      <c r="K325">
        <f>((Earth_Data!$B$1*(1-Earth_Data!$B$2^2))/SQRT(1-Earth_Data!$B$2^2*SIN(RADIANS(User_Model_Calcs!B325))^2))*SIN(RADIANS(User_Model_Calcs!B325))</f>
        <v>-2234.3483863796387</v>
      </c>
      <c r="L325">
        <f t="shared" si="36"/>
        <v>-20.515357552582955</v>
      </c>
      <c r="M325">
        <f t="shared" si="37"/>
        <v>6375.5018245132196</v>
      </c>
      <c r="N325">
        <f>SQRT(User_Model_Calcs!M325^2+Sat_Data!$B$3^2-2*User_Model_Calcs!M325*Sat_Data!$B$3*COS(RADIANS(L325))*COS(RADIANS(I325)))</f>
        <v>38168.572878915678</v>
      </c>
      <c r="O325">
        <f>DEGREES(ACOS(((Earth_Data!$B$1+Sat_Data!$B$2)/User_Model_Calcs!N325)*SQRT(1-COS(RADIANS(User_Model_Calcs!I325))^2*COS(RADIANS(User_Model_Calcs!B325))^2)))</f>
        <v>35.11334244637176</v>
      </c>
      <c r="P325">
        <f t="shared" si="38"/>
        <v>70.007676924665375</v>
      </c>
    </row>
    <row r="326" spans="1:16" x14ac:dyDescent="0.25">
      <c r="A326">
        <v>135.88900000000001</v>
      </c>
      <c r="B326">
        <v>-20.417000000000002</v>
      </c>
      <c r="C326">
        <v>3750</v>
      </c>
      <c r="D326">
        <f t="shared" ca="1" si="33"/>
        <v>1.2</v>
      </c>
      <c r="E326" s="1">
        <v>0.65</v>
      </c>
      <c r="F326">
        <v>19.899999999999999</v>
      </c>
      <c r="G326">
        <f t="shared" ca="1" si="34"/>
        <v>46.089820015575185</v>
      </c>
      <c r="H326">
        <f t="shared" ca="1" si="35"/>
        <v>18.531421623983899</v>
      </c>
      <c r="I326">
        <f>User_Model_Calcs!A326-Sat_Data!$B$5</f>
        <v>25.88900000000001</v>
      </c>
      <c r="J326">
        <f>(Earth_Data!$B$1/SQRT(1-Earth_Data!$B$2^2*SIN(RADIANS(User_Model_Calcs!B326))^2))*COS(RADIANS(User_Model_Calcs!B326))</f>
        <v>5979.8922362337798</v>
      </c>
      <c r="K326">
        <f>((Earth_Data!$B$1*(1-Earth_Data!$B$2^2))/SQRT(1-Earth_Data!$B$2^2*SIN(RADIANS(User_Model_Calcs!B326))^2))*SIN(RADIANS(User_Model_Calcs!B326))</f>
        <v>-2211.0204130375814</v>
      </c>
      <c r="L326">
        <f t="shared" si="36"/>
        <v>-20.291496433475913</v>
      </c>
      <c r="M326">
        <f t="shared" si="37"/>
        <v>6375.5566363916732</v>
      </c>
      <c r="N326">
        <f>SQRT(User_Model_Calcs!M326^2+Sat_Data!$B$3^2-2*User_Model_Calcs!M326*Sat_Data!$B$3*COS(RADIANS(L326))*COS(RADIANS(I326)))</f>
        <v>36943.152555639928</v>
      </c>
      <c r="O326">
        <f>DEGREES(ACOS(((Earth_Data!$B$1+Sat_Data!$B$2)/User_Model_Calcs!N326)*SQRT(1-COS(RADIANS(User_Model_Calcs!I326))^2*COS(RADIANS(User_Model_Calcs!B326))^2)))</f>
        <v>52.141692151584351</v>
      </c>
      <c r="P326">
        <f t="shared" si="38"/>
        <v>54.292188420681804</v>
      </c>
    </row>
    <row r="327" spans="1:16" x14ac:dyDescent="0.25">
      <c r="A327">
        <v>123.51300000000001</v>
      </c>
      <c r="B327">
        <v>-20.367000000000001</v>
      </c>
      <c r="C327">
        <v>3750</v>
      </c>
      <c r="D327">
        <f t="shared" ca="1" si="33"/>
        <v>0.75</v>
      </c>
      <c r="E327" s="1">
        <v>0.65</v>
      </c>
      <c r="F327">
        <v>19.899999999999999</v>
      </c>
      <c r="G327">
        <f t="shared" ca="1" si="34"/>
        <v>42.007420362456692</v>
      </c>
      <c r="H327">
        <f t="shared" ca="1" si="35"/>
        <v>18.784113059182943</v>
      </c>
      <c r="I327">
        <f>User_Model_Calcs!A327-Sat_Data!$B$5</f>
        <v>13.513000000000005</v>
      </c>
      <c r="J327">
        <f>(Earth_Data!$B$1/SQRT(1-Earth_Data!$B$2^2*SIN(RADIANS(User_Model_Calcs!B327))^2))*COS(RADIANS(User_Model_Calcs!B327))</f>
        <v>5981.8210194159647</v>
      </c>
      <c r="K327">
        <f>((Earth_Data!$B$1*(1-Earth_Data!$B$2^2))/SQRT(1-Earth_Data!$B$2^2*SIN(RADIANS(User_Model_Calcs!B327))^2))*SIN(RADIANS(User_Model_Calcs!B327))</f>
        <v>-2205.8318540400833</v>
      </c>
      <c r="L327">
        <f t="shared" si="36"/>
        <v>-20.241750563937956</v>
      </c>
      <c r="M327">
        <f t="shared" si="37"/>
        <v>6375.5687492665747</v>
      </c>
      <c r="N327">
        <f>SQRT(User_Model_Calcs!M327^2+Sat_Data!$B$3^2-2*User_Model_Calcs!M327*Sat_Data!$B$3*COS(RADIANS(L327))*COS(RADIANS(I327)))</f>
        <v>36441.600646836785</v>
      </c>
      <c r="O327">
        <f>DEGREES(ACOS(((Earth_Data!$B$1+Sat_Data!$B$2)/User_Model_Calcs!N327)*SQRT(1-COS(RADIANS(User_Model_Calcs!I327))^2*COS(RADIANS(User_Model_Calcs!B327))^2)))</f>
        <v>61.587873327821484</v>
      </c>
      <c r="P327">
        <f t="shared" si="38"/>
        <v>34.625362026235493</v>
      </c>
    </row>
    <row r="328" spans="1:16" x14ac:dyDescent="0.25">
      <c r="A328">
        <v>156.863</v>
      </c>
      <c r="B328">
        <v>-20.225000000000001</v>
      </c>
      <c r="C328">
        <v>3750</v>
      </c>
      <c r="D328">
        <f t="shared" ca="1" si="33"/>
        <v>3</v>
      </c>
      <c r="E328" s="1">
        <v>0.65</v>
      </c>
      <c r="F328">
        <v>19.899999999999999</v>
      </c>
      <c r="G328">
        <f t="shared" ca="1" si="34"/>
        <v>54.048620189015942</v>
      </c>
      <c r="H328">
        <f t="shared" ca="1" si="35"/>
        <v>21.489598768059885</v>
      </c>
      <c r="I328">
        <f>User_Model_Calcs!A328-Sat_Data!$B$5</f>
        <v>46.863</v>
      </c>
      <c r="J328">
        <f>(Earth_Data!$B$1/SQRT(1-Earth_Data!$B$2^2*SIN(RADIANS(User_Model_Calcs!B328))^2))*COS(RADIANS(User_Model_Calcs!B328))</f>
        <v>5987.2740053730377</v>
      </c>
      <c r="K328">
        <f>((Earth_Data!$B$1*(1-Earth_Data!$B$2^2))/SQRT(1-Earth_Data!$B$2^2*SIN(RADIANS(User_Model_Calcs!B328))^2))*SIN(RADIANS(User_Model_Calcs!B328))</f>
        <v>-2191.0873542616901</v>
      </c>
      <c r="L328">
        <f t="shared" si="36"/>
        <v>-20.100474356434354</v>
      </c>
      <c r="M328">
        <f t="shared" si="37"/>
        <v>6375.6030153563661</v>
      </c>
      <c r="N328">
        <f>SQRT(User_Model_Calcs!M328^2+Sat_Data!$B$3^2-2*User_Model_Calcs!M328*Sat_Data!$B$3*COS(RADIANS(L328))*COS(RADIANS(I328)))</f>
        <v>38382.840828881541</v>
      </c>
      <c r="O328">
        <f>DEGREES(ACOS(((Earth_Data!$B$1+Sat_Data!$B$2)/User_Model_Calcs!N328)*SQRT(1-COS(RADIANS(User_Model_Calcs!I328))^2*COS(RADIANS(User_Model_Calcs!B328))^2)))</f>
        <v>32.582541490347836</v>
      </c>
      <c r="P328">
        <f t="shared" si="38"/>
        <v>72.05148665644235</v>
      </c>
    </row>
    <row r="329" spans="1:16" x14ac:dyDescent="0.25">
      <c r="A329">
        <v>132.321</v>
      </c>
      <c r="B329">
        <v>-20.106999999999999</v>
      </c>
      <c r="C329">
        <v>3750</v>
      </c>
      <c r="D329">
        <f t="shared" ca="1" si="33"/>
        <v>0.75</v>
      </c>
      <c r="E329" s="1">
        <v>0.65</v>
      </c>
      <c r="F329">
        <v>19.899999999999999</v>
      </c>
      <c r="G329">
        <f t="shared" ca="1" si="34"/>
        <v>42.007420362456692</v>
      </c>
      <c r="H329">
        <f t="shared" ca="1" si="35"/>
        <v>21.211589147441348</v>
      </c>
      <c r="I329">
        <f>User_Model_Calcs!A329-Sat_Data!$B$5</f>
        <v>22.320999999999998</v>
      </c>
      <c r="J329">
        <f>(Earth_Data!$B$1/SQRT(1-Earth_Data!$B$2^2*SIN(RADIANS(User_Model_Calcs!B329))^2))*COS(RADIANS(User_Model_Calcs!B329))</f>
        <v>5991.7774819826773</v>
      </c>
      <c r="K329">
        <f>((Earth_Data!$B$1*(1-Earth_Data!$B$2^2))/SQRT(1-Earth_Data!$B$2^2*SIN(RADIANS(User_Model_Calcs!B329))^2))*SIN(RADIANS(User_Model_Calcs!B329))</f>
        <v>-2178.8248133383013</v>
      </c>
      <c r="L329">
        <f t="shared" si="36"/>
        <v>-19.983078128312915</v>
      </c>
      <c r="M329">
        <f t="shared" si="37"/>
        <v>6375.6313382137587</v>
      </c>
      <c r="N329">
        <f>SQRT(User_Model_Calcs!M329^2+Sat_Data!$B$3^2-2*User_Model_Calcs!M329*Sat_Data!$B$3*COS(RADIANS(L329))*COS(RADIANS(I329)))</f>
        <v>36756.59325687692</v>
      </c>
      <c r="O329">
        <f>DEGREES(ACOS(((Earth_Data!$B$1+Sat_Data!$B$2)/User_Model_Calcs!N329)*SQRT(1-COS(RADIANS(User_Model_Calcs!I329))^2*COS(RADIANS(User_Model_Calcs!B329))^2)))</f>
        <v>55.372931474442439</v>
      </c>
      <c r="P329">
        <f t="shared" si="38"/>
        <v>50.059404513367518</v>
      </c>
    </row>
    <row r="330" spans="1:16" x14ac:dyDescent="0.25">
      <c r="A330">
        <v>123.116</v>
      </c>
      <c r="B330">
        <v>-19.96</v>
      </c>
      <c r="C330">
        <v>50000</v>
      </c>
      <c r="D330">
        <f t="shared" ca="1" si="33"/>
        <v>0.75</v>
      </c>
      <c r="E330" s="1">
        <v>0.65</v>
      </c>
      <c r="F330">
        <v>19.899999999999999</v>
      </c>
      <c r="G330">
        <f t="shared" ca="1" si="34"/>
        <v>42.007420362456692</v>
      </c>
      <c r="H330">
        <f t="shared" ca="1" si="35"/>
        <v>23.253179820255511</v>
      </c>
      <c r="I330">
        <f>User_Model_Calcs!A330-Sat_Data!$B$5</f>
        <v>13.116</v>
      </c>
      <c r="J330">
        <f>(Earth_Data!$B$1/SQRT(1-Earth_Data!$B$2^2*SIN(RADIANS(User_Model_Calcs!B330))^2))*COS(RADIANS(User_Model_Calcs!B330))</f>
        <v>5997.3523189177076</v>
      </c>
      <c r="K330">
        <f>((Earth_Data!$B$1*(1-Earth_Data!$B$2^2))/SQRT(1-Earth_Data!$B$2^2*SIN(RADIANS(User_Model_Calcs!B330))^2))*SIN(RADIANS(User_Model_Calcs!B330))</f>
        <v>-2163.5358947059167</v>
      </c>
      <c r="L330">
        <f t="shared" si="36"/>
        <v>-19.836833202064909</v>
      </c>
      <c r="M330">
        <f t="shared" si="37"/>
        <v>6375.6664282966167</v>
      </c>
      <c r="N330">
        <f>SQRT(User_Model_Calcs!M330^2+Sat_Data!$B$3^2-2*User_Model_Calcs!M330*Sat_Data!$B$3*COS(RADIANS(L330))*COS(RADIANS(I330)))</f>
        <v>36413.06096924439</v>
      </c>
      <c r="O330">
        <f>DEGREES(ACOS(((Earth_Data!$B$1+Sat_Data!$B$2)/User_Model_Calcs!N330)*SQRT(1-COS(RADIANS(User_Model_Calcs!I330))^2*COS(RADIANS(User_Model_Calcs!B330))^2)))</f>
        <v>62.218892614609835</v>
      </c>
      <c r="P330">
        <f t="shared" si="38"/>
        <v>34.315910450627698</v>
      </c>
    </row>
    <row r="331" spans="1:16" x14ac:dyDescent="0.25">
      <c r="A331">
        <v>120.474</v>
      </c>
      <c r="B331">
        <v>-19.777000000000001</v>
      </c>
      <c r="C331">
        <v>50000</v>
      </c>
      <c r="D331">
        <f t="shared" ca="1" si="33"/>
        <v>1.2</v>
      </c>
      <c r="E331" s="1">
        <v>0.65</v>
      </c>
      <c r="F331">
        <v>19.899999999999999</v>
      </c>
      <c r="G331">
        <f t="shared" ca="1" si="34"/>
        <v>46.089820015575185</v>
      </c>
      <c r="H331">
        <f t="shared" ca="1" si="35"/>
        <v>16.147630164087495</v>
      </c>
      <c r="I331">
        <f>User_Model_Calcs!A331-Sat_Data!$B$5</f>
        <v>10.474000000000004</v>
      </c>
      <c r="J331">
        <f>(Earth_Data!$B$1/SQRT(1-Earth_Data!$B$2^2*SIN(RADIANS(User_Model_Calcs!B331))^2))*COS(RADIANS(User_Model_Calcs!B331))</f>
        <v>6004.2374530122379</v>
      </c>
      <c r="K331">
        <f>((Earth_Data!$B$1*(1-Earth_Data!$B$2^2))/SQRT(1-Earth_Data!$B$2^2*SIN(RADIANS(User_Model_Calcs!B331))^2))*SIN(RADIANS(User_Model_Calcs!B331))</f>
        <v>-2144.4832005444232</v>
      </c>
      <c r="L331">
        <f t="shared" si="36"/>
        <v>-19.654777686150819</v>
      </c>
      <c r="M331">
        <f t="shared" si="37"/>
        <v>6375.7098106463518</v>
      </c>
      <c r="N331">
        <f>SQRT(User_Model_Calcs!M331^2+Sat_Data!$B$3^2-2*User_Model_Calcs!M331*Sat_Data!$B$3*COS(RADIANS(L331))*COS(RADIANS(I331)))</f>
        <v>36339.703262722025</v>
      </c>
      <c r="O331">
        <f>DEGREES(ACOS(((Earth_Data!$B$1+Sat_Data!$B$2)/User_Model_Calcs!N331)*SQRT(1-COS(RADIANS(User_Model_Calcs!I331))^2*COS(RADIANS(User_Model_Calcs!B331))^2)))</f>
        <v>63.901590968302543</v>
      </c>
      <c r="P331">
        <f t="shared" si="38"/>
        <v>28.650848952641876</v>
      </c>
    </row>
    <row r="332" spans="1:16" x14ac:dyDescent="0.25">
      <c r="A332">
        <v>109.33942244799887</v>
      </c>
      <c r="B332">
        <v>-17.570504912666873</v>
      </c>
      <c r="C332">
        <v>6250</v>
      </c>
      <c r="D332">
        <f t="shared" ca="1" si="33"/>
        <v>1.2</v>
      </c>
      <c r="E332" s="1">
        <v>0.65</v>
      </c>
      <c r="F332">
        <v>19.899999999999999</v>
      </c>
      <c r="G332">
        <f t="shared" ca="1" si="34"/>
        <v>46.089820015575185</v>
      </c>
      <c r="H332">
        <f t="shared" ca="1" si="35"/>
        <v>22.011951430158703</v>
      </c>
      <c r="I332">
        <f>User_Model_Calcs!A332-Sat_Data!$B$5</f>
        <v>-0.66057755200112922</v>
      </c>
      <c r="J332">
        <f>(Earth_Data!$B$1/SQRT(1-Earth_Data!$B$2^2*SIN(RADIANS(User_Model_Calcs!B332))^2))*COS(RADIANS(User_Model_Calcs!B332))</f>
        <v>6082.4311765904467</v>
      </c>
      <c r="K332">
        <f>((Earth_Data!$B$1*(1-Earth_Data!$B$2^2))/SQRT(1-Earth_Data!$B$2^2*SIN(RADIANS(User_Model_Calcs!B332))^2))*SIN(RADIANS(User_Model_Calcs!B332))</f>
        <v>-1913.1214196087763</v>
      </c>
      <c r="L332">
        <f t="shared" si="36"/>
        <v>-17.460048775257135</v>
      </c>
      <c r="M332">
        <f t="shared" si="37"/>
        <v>6376.2059709615205</v>
      </c>
      <c r="N332">
        <f>SQRT(User_Model_Calcs!M332^2+Sat_Data!$B$3^2-2*User_Model_Calcs!M332*Sat_Data!$B$3*COS(RADIANS(L332))*COS(RADIANS(I332)))</f>
        <v>36132.863635155081</v>
      </c>
      <c r="O332">
        <f>DEGREES(ACOS(((Earth_Data!$B$1+Sat_Data!$B$2)/User_Model_Calcs!N332)*SQRT(1-COS(RADIANS(User_Model_Calcs!I332))^2*COS(RADIANS(User_Model_Calcs!B332))^2)))</f>
        <v>69.35957097781511</v>
      </c>
      <c r="P332">
        <f t="shared" si="38"/>
        <v>2.1872522943502717</v>
      </c>
    </row>
    <row r="333" spans="1:16" x14ac:dyDescent="0.25">
      <c r="A333">
        <v>109.07210730933414</v>
      </c>
      <c r="B333">
        <v>-12.714788268059717</v>
      </c>
      <c r="C333">
        <v>6250</v>
      </c>
      <c r="D333">
        <f t="shared" ca="1" si="33"/>
        <v>3</v>
      </c>
      <c r="E333" s="1">
        <v>0.65</v>
      </c>
      <c r="F333">
        <v>19.899999999999999</v>
      </c>
      <c r="G333">
        <f t="shared" ca="1" si="34"/>
        <v>54.048620189015942</v>
      </c>
      <c r="H333">
        <f t="shared" ca="1" si="35"/>
        <v>23.708612308506527</v>
      </c>
      <c r="I333">
        <f>User_Model_Calcs!A333-Sat_Data!$B$5</f>
        <v>-0.92789269066585689</v>
      </c>
      <c r="J333">
        <f>(Earth_Data!$B$1/SQRT(1-Earth_Data!$B$2^2*SIN(RADIANS(User_Model_Calcs!B333))^2))*COS(RADIANS(User_Model_Calcs!B333))</f>
        <v>6222.7428821428493</v>
      </c>
      <c r="K333">
        <f>((Earth_Data!$B$1*(1-Earth_Data!$B$2^2))/SQRT(1-Earth_Data!$B$2^2*SIN(RADIANS(User_Model_Calcs!B333))^2))*SIN(RADIANS(User_Model_Calcs!B333))</f>
        <v>-1394.6440706942876</v>
      </c>
      <c r="L333">
        <f t="shared" si="36"/>
        <v>-12.632409442774795</v>
      </c>
      <c r="M333">
        <f t="shared" si="37"/>
        <v>6377.1122823094647</v>
      </c>
      <c r="N333">
        <f>SQRT(User_Model_Calcs!M333^2+Sat_Data!$B$3^2-2*User_Model_Calcs!M333*Sat_Data!$B$3*COS(RADIANS(L333))*COS(RADIANS(I333)))</f>
        <v>35969.401873433431</v>
      </c>
      <c r="O333">
        <f>DEGREES(ACOS(((Earth_Data!$B$1+Sat_Data!$B$2)/User_Model_Calcs!N333)*SQRT(1-COS(RADIANS(User_Model_Calcs!I333))^2*COS(RADIANS(User_Model_Calcs!B333))^2)))</f>
        <v>75.008990824012656</v>
      </c>
      <c r="P333">
        <f t="shared" si="38"/>
        <v>4.2085994493982612</v>
      </c>
    </row>
    <row r="334" spans="1:16" x14ac:dyDescent="0.25">
      <c r="A334">
        <v>155.392</v>
      </c>
      <c r="B334">
        <v>-19.526</v>
      </c>
      <c r="C334">
        <v>25000</v>
      </c>
      <c r="D334">
        <f t="shared" ca="1" si="33"/>
        <v>1.2</v>
      </c>
      <c r="E334" s="1">
        <v>0.65</v>
      </c>
      <c r="F334">
        <v>19.899999999999999</v>
      </c>
      <c r="G334">
        <f t="shared" ca="1" si="34"/>
        <v>46.089820015575185</v>
      </c>
      <c r="H334">
        <f t="shared" ca="1" si="35"/>
        <v>22.890385105498602</v>
      </c>
      <c r="I334">
        <f>User_Model_Calcs!A334-Sat_Data!$B$5</f>
        <v>45.391999999999996</v>
      </c>
      <c r="J334">
        <f>(Earth_Data!$B$1/SQRT(1-Earth_Data!$B$2^2*SIN(RADIANS(User_Model_Calcs!B334))^2))*COS(RADIANS(User_Model_Calcs!B334))</f>
        <v>6013.5817275926483</v>
      </c>
      <c r="K334">
        <f>((Earth_Data!$B$1*(1-Earth_Data!$B$2^2))/SQRT(1-Earth_Data!$B$2^2*SIN(RADIANS(User_Model_Calcs!B334))^2))*SIN(RADIANS(User_Model_Calcs!B334))</f>
        <v>-2118.3158815827787</v>
      </c>
      <c r="L334">
        <f t="shared" si="36"/>
        <v>-19.405081166880489</v>
      </c>
      <c r="M334">
        <f t="shared" si="37"/>
        <v>6375.7687668705494</v>
      </c>
      <c r="N334">
        <f>SQRT(User_Model_Calcs!M334^2+Sat_Data!$B$3^2-2*User_Model_Calcs!M334*Sat_Data!$B$3*COS(RADIANS(L334))*COS(RADIANS(I334)))</f>
        <v>38240.585358235621</v>
      </c>
      <c r="O334">
        <f>DEGREES(ACOS(((Earth_Data!$B$1+Sat_Data!$B$2)/User_Model_Calcs!N334)*SQRT(1-COS(RADIANS(User_Model_Calcs!I334))^2*COS(RADIANS(User_Model_Calcs!B334))^2)))</f>
        <v>34.255581577523152</v>
      </c>
      <c r="P334">
        <f t="shared" si="38"/>
        <v>71.753018860907275</v>
      </c>
    </row>
    <row r="335" spans="1:16" x14ac:dyDescent="0.25">
      <c r="A335">
        <v>133.84800000000001</v>
      </c>
      <c r="B335">
        <v>-19.434999999999999</v>
      </c>
      <c r="C335">
        <v>50000</v>
      </c>
      <c r="D335">
        <f t="shared" ca="1" si="33"/>
        <v>0.75</v>
      </c>
      <c r="E335" s="1">
        <v>0.65</v>
      </c>
      <c r="F335">
        <v>19.899999999999999</v>
      </c>
      <c r="G335">
        <f t="shared" ca="1" si="34"/>
        <v>42.007420362456692</v>
      </c>
      <c r="H335">
        <f t="shared" ca="1" si="35"/>
        <v>23.421904285697494</v>
      </c>
      <c r="I335">
        <f>User_Model_Calcs!A335-Sat_Data!$B$5</f>
        <v>23.848000000000013</v>
      </c>
      <c r="J335">
        <f>(Earth_Data!$B$1/SQRT(1-Earth_Data!$B$2^2*SIN(RADIANS(User_Model_Calcs!B335))^2))*COS(RADIANS(User_Model_Calcs!B335))</f>
        <v>6016.9411021145052</v>
      </c>
      <c r="K335">
        <f>((Earth_Data!$B$1*(1-Earth_Data!$B$2^2))/SQRT(1-Earth_Data!$B$2^2*SIN(RADIANS(User_Model_Calcs!B335))^2))*SIN(RADIANS(User_Model_Calcs!B335))</f>
        <v>-2108.8190299831685</v>
      </c>
      <c r="L335">
        <f t="shared" si="36"/>
        <v>-19.314556023610386</v>
      </c>
      <c r="M335">
        <f t="shared" si="37"/>
        <v>6375.7899845849743</v>
      </c>
      <c r="N335">
        <f>SQRT(User_Model_Calcs!M335^2+Sat_Data!$B$3^2-2*User_Model_Calcs!M335*Sat_Data!$B$3*COS(RADIANS(L335))*COS(RADIANS(I335)))</f>
        <v>36802.012526993843</v>
      </c>
      <c r="O335">
        <f>DEGREES(ACOS(((Earth_Data!$B$1+Sat_Data!$B$2)/User_Model_Calcs!N335)*SQRT(1-COS(RADIANS(User_Model_Calcs!I335))^2*COS(RADIANS(User_Model_Calcs!B335))^2)))</f>
        <v>54.564976053503038</v>
      </c>
      <c r="P335">
        <f t="shared" si="38"/>
        <v>53.030936246567101</v>
      </c>
    </row>
    <row r="336" spans="1:16" x14ac:dyDescent="0.25">
      <c r="A336">
        <v>159.11199999999999</v>
      </c>
      <c r="B336">
        <v>-19.434999999999999</v>
      </c>
      <c r="C336">
        <v>3750</v>
      </c>
      <c r="D336">
        <f t="shared" ca="1" si="33"/>
        <v>1.2</v>
      </c>
      <c r="E336" s="1">
        <v>0.65</v>
      </c>
      <c r="F336">
        <v>19.899999999999999</v>
      </c>
      <c r="G336">
        <f t="shared" ca="1" si="34"/>
        <v>46.089820015575185</v>
      </c>
      <c r="H336">
        <f t="shared" ca="1" si="35"/>
        <v>18.379597569510249</v>
      </c>
      <c r="I336">
        <f>User_Model_Calcs!A336-Sat_Data!$B$5</f>
        <v>49.111999999999995</v>
      </c>
      <c r="J336">
        <f>(Earth_Data!$B$1/SQRT(1-Earth_Data!$B$2^2*SIN(RADIANS(User_Model_Calcs!B336))^2))*COS(RADIANS(User_Model_Calcs!B336))</f>
        <v>6016.9411021145052</v>
      </c>
      <c r="K336">
        <f>((Earth_Data!$B$1*(1-Earth_Data!$B$2^2))/SQRT(1-Earth_Data!$B$2^2*SIN(RADIANS(User_Model_Calcs!B336))^2))*SIN(RADIANS(User_Model_Calcs!B336))</f>
        <v>-2108.8190299831685</v>
      </c>
      <c r="L336">
        <f t="shared" si="36"/>
        <v>-19.314556023610386</v>
      </c>
      <c r="M336">
        <f t="shared" si="37"/>
        <v>6375.7899845849743</v>
      </c>
      <c r="N336">
        <f>SQRT(User_Model_Calcs!M336^2+Sat_Data!$B$3^2-2*User_Model_Calcs!M336*Sat_Data!$B$3*COS(RADIANS(L336))*COS(RADIANS(I336)))</f>
        <v>38552.96822866147</v>
      </c>
      <c r="O336">
        <f>DEGREES(ACOS(((Earth_Data!$B$1+Sat_Data!$B$2)/User_Model_Calcs!N336)*SQRT(1-COS(RADIANS(User_Model_Calcs!I336))^2*COS(RADIANS(User_Model_Calcs!B336))^2)))</f>
        <v>30.634814885358544</v>
      </c>
      <c r="P336">
        <f t="shared" si="38"/>
        <v>73.92809236990378</v>
      </c>
    </row>
    <row r="337" spans="1:16" x14ac:dyDescent="0.25">
      <c r="A337">
        <v>113.80024765571542</v>
      </c>
      <c r="B337">
        <v>-18.89557825047202</v>
      </c>
      <c r="C337">
        <v>3906.25</v>
      </c>
      <c r="D337">
        <f t="shared" ca="1" si="33"/>
        <v>0.75</v>
      </c>
      <c r="E337" s="1">
        <v>0.65</v>
      </c>
      <c r="F337">
        <v>19.899999999999999</v>
      </c>
      <c r="G337">
        <f t="shared" ca="1" si="34"/>
        <v>42.007420362456692</v>
      </c>
      <c r="H337">
        <f t="shared" ca="1" si="35"/>
        <v>15.506993054057016</v>
      </c>
      <c r="I337">
        <f>User_Model_Calcs!A337-Sat_Data!$B$5</f>
        <v>3.8002476557154239</v>
      </c>
      <c r="J337">
        <f>(Earth_Data!$B$1/SQRT(1-Earth_Data!$B$2^2*SIN(RADIANS(User_Model_Calcs!B337))^2))*COS(RADIANS(User_Model_Calcs!B337))</f>
        <v>6036.5437590173869</v>
      </c>
      <c r="K337">
        <f>((Earth_Data!$B$1*(1-Earth_Data!$B$2^2))/SQRT(1-Earth_Data!$B$2^2*SIN(RADIANS(User_Model_Calcs!B337))^2))*SIN(RADIANS(User_Model_Calcs!B337))</f>
        <v>-2052.4178801085886</v>
      </c>
      <c r="L337">
        <f t="shared" si="36"/>
        <v>-18.777973684037704</v>
      </c>
      <c r="M337">
        <f t="shared" si="37"/>
        <v>6375.9140293075779</v>
      </c>
      <c r="N337">
        <f>SQRT(User_Model_Calcs!M337^2+Sat_Data!$B$3^2-2*User_Model_Calcs!M337*Sat_Data!$B$3*COS(RADIANS(L337))*COS(RADIANS(I337)))</f>
        <v>36201.311311528181</v>
      </c>
      <c r="O337">
        <f>DEGREES(ACOS(((Earth_Data!$B$1+Sat_Data!$B$2)/User_Model_Calcs!N337)*SQRT(1-COS(RADIANS(User_Model_Calcs!I337))^2*COS(RADIANS(User_Model_Calcs!B337))^2)))</f>
        <v>67.406431356749835</v>
      </c>
      <c r="P337">
        <f t="shared" si="38"/>
        <v>11.591266553251355</v>
      </c>
    </row>
    <row r="338" spans="1:16" x14ac:dyDescent="0.25">
      <c r="A338">
        <v>110.20164162350986</v>
      </c>
      <c r="B338">
        <v>-19.226915995961853</v>
      </c>
      <c r="C338">
        <v>3906.25</v>
      </c>
      <c r="D338">
        <f t="shared" ca="1" si="33"/>
        <v>0.75</v>
      </c>
      <c r="E338" s="1">
        <v>0.65</v>
      </c>
      <c r="F338">
        <v>19.899999999999999</v>
      </c>
      <c r="G338">
        <f t="shared" ca="1" si="34"/>
        <v>42.007420362456692</v>
      </c>
      <c r="H338">
        <f t="shared" ca="1" si="35"/>
        <v>19.315029309648498</v>
      </c>
      <c r="I338">
        <f>User_Model_Calcs!A338-Sat_Data!$B$5</f>
        <v>0.20164162350985748</v>
      </c>
      <c r="J338">
        <f>(Earth_Data!$B$1/SQRT(1-Earth_Data!$B$2^2*SIN(RADIANS(User_Model_Calcs!B338))^2))*COS(RADIANS(User_Model_Calcs!B338))</f>
        <v>6024.5659405101433</v>
      </c>
      <c r="K338">
        <f>((Earth_Data!$B$1*(1-Earth_Data!$B$2^2))/SQRT(1-Earth_Data!$B$2^2*SIN(RADIANS(User_Model_Calcs!B338))^2))*SIN(RADIANS(User_Model_Calcs!B338))</f>
        <v>-2087.0835655504561</v>
      </c>
      <c r="L338">
        <f t="shared" si="36"/>
        <v>-19.107562367979821</v>
      </c>
      <c r="M338">
        <f t="shared" si="37"/>
        <v>6375.8381865559977</v>
      </c>
      <c r="N338">
        <f>SQRT(User_Model_Calcs!M338^2+Sat_Data!$B$3^2-2*User_Model_Calcs!M338*Sat_Data!$B$3*COS(RADIANS(L338))*COS(RADIANS(I338)))</f>
        <v>36199.832557508795</v>
      </c>
      <c r="O338">
        <f>DEGREES(ACOS(((Earth_Data!$B$1+Sat_Data!$B$2)/User_Model_Calcs!N338)*SQRT(1-COS(RADIANS(User_Model_Calcs!I338))^2*COS(RADIANS(User_Model_Calcs!B338))^2)))</f>
        <v>67.443943397462036</v>
      </c>
      <c r="P338">
        <f t="shared" si="38"/>
        <v>0.61229426735217585</v>
      </c>
    </row>
    <row r="339" spans="1:16" x14ac:dyDescent="0.25">
      <c r="A339">
        <v>109.15549141992685</v>
      </c>
      <c r="B339">
        <v>-13.859871717197089</v>
      </c>
      <c r="C339">
        <v>62500</v>
      </c>
      <c r="D339">
        <f t="shared" ca="1" si="33"/>
        <v>3</v>
      </c>
      <c r="E339" s="1">
        <v>0.65</v>
      </c>
      <c r="F339">
        <v>19.899999999999999</v>
      </c>
      <c r="G339">
        <f t="shared" ca="1" si="34"/>
        <v>54.048620189015942</v>
      </c>
      <c r="H339">
        <f t="shared" ca="1" si="35"/>
        <v>14.168484118855121</v>
      </c>
      <c r="I339">
        <f>User_Model_Calcs!A339-Sat_Data!$B$5</f>
        <v>-0.84450858007315333</v>
      </c>
      <c r="J339">
        <f>(Earth_Data!$B$1/SQRT(1-Earth_Data!$B$2^2*SIN(RADIANS(User_Model_Calcs!B339))^2))*COS(RADIANS(User_Model_Calcs!B339))</f>
        <v>6193.6269800074515</v>
      </c>
      <c r="K339">
        <f>((Earth_Data!$B$1*(1-Earth_Data!$B$2^2))/SQRT(1-Earth_Data!$B$2^2*SIN(RADIANS(User_Model_Calcs!B339))^2))*SIN(RADIANS(User_Model_Calcs!B339))</f>
        <v>-1517.9346939258082</v>
      </c>
      <c r="L339">
        <f t="shared" si="36"/>
        <v>-13.770629893983195</v>
      </c>
      <c r="M339">
        <f t="shared" si="37"/>
        <v>6376.9225259916602</v>
      </c>
      <c r="N339">
        <f>SQRT(User_Model_Calcs!M339^2+Sat_Data!$B$3^2-2*User_Model_Calcs!M339*Sat_Data!$B$3*COS(RADIANS(L339))*COS(RADIANS(I339)))</f>
        <v>36003.314661882701</v>
      </c>
      <c r="O339">
        <f>DEGREES(ACOS(((Earth_Data!$B$1+Sat_Data!$B$2)/User_Model_Calcs!N339)*SQRT(1-COS(RADIANS(User_Model_Calcs!I339))^2*COS(RADIANS(User_Model_Calcs!B339))^2)))</f>
        <v>73.677757657471417</v>
      </c>
      <c r="P339">
        <f t="shared" si="38"/>
        <v>3.5212388904559484</v>
      </c>
    </row>
    <row r="340" spans="1:16" x14ac:dyDescent="0.25">
      <c r="A340">
        <v>109.64509803401941</v>
      </c>
      <c r="B340">
        <v>-13.257200867240451</v>
      </c>
      <c r="C340">
        <v>6250</v>
      </c>
      <c r="D340">
        <f t="shared" ca="1" si="33"/>
        <v>3</v>
      </c>
      <c r="E340" s="1">
        <v>0.65</v>
      </c>
      <c r="F340">
        <v>19.899999999999999</v>
      </c>
      <c r="G340">
        <f t="shared" ca="1" si="34"/>
        <v>54.048620189015942</v>
      </c>
      <c r="H340">
        <f t="shared" ca="1" si="35"/>
        <v>19.735308730709527</v>
      </c>
      <c r="I340">
        <f>User_Model_Calcs!A340-Sat_Data!$B$5</f>
        <v>-0.35490196598058787</v>
      </c>
      <c r="J340">
        <f>(Earth_Data!$B$1/SQRT(1-Earth_Data!$B$2^2*SIN(RADIANS(User_Model_Calcs!B340))^2))*COS(RADIANS(User_Model_Calcs!B340))</f>
        <v>6209.2585111637436</v>
      </c>
      <c r="K340">
        <f>((Earth_Data!$B$1*(1-Earth_Data!$B$2^2))/SQRT(1-Earth_Data!$B$2^2*SIN(RADIANS(User_Model_Calcs!B340))^2))*SIN(RADIANS(User_Model_Calcs!B340))</f>
        <v>-1453.1164956518869</v>
      </c>
      <c r="L340">
        <f t="shared" si="36"/>
        <v>-13.171554193070538</v>
      </c>
      <c r="M340">
        <f t="shared" si="37"/>
        <v>6377.0242910306542</v>
      </c>
      <c r="N340">
        <f>SQRT(User_Model_Calcs!M340^2+Sat_Data!$B$3^2-2*User_Model_Calcs!M340*Sat_Data!$B$3*COS(RADIANS(L340))*COS(RADIANS(I340)))</f>
        <v>35984.372934654508</v>
      </c>
      <c r="O340">
        <f>DEGREES(ACOS(((Earth_Data!$B$1+Sat_Data!$B$2)/User_Model_Calcs!N340)*SQRT(1-COS(RADIANS(User_Model_Calcs!I340))^2*COS(RADIANS(User_Model_Calcs!B340))^2)))</f>
        <v>74.407231689354631</v>
      </c>
      <c r="P340">
        <f t="shared" si="38"/>
        <v>1.5472528202555293</v>
      </c>
    </row>
    <row r="341" spans="1:16" x14ac:dyDescent="0.25">
      <c r="A341">
        <v>117.878</v>
      </c>
      <c r="B341">
        <v>-18.952000000000002</v>
      </c>
      <c r="C341">
        <v>25000</v>
      </c>
      <c r="D341">
        <f t="shared" ca="1" si="33"/>
        <v>0.75</v>
      </c>
      <c r="E341" s="1">
        <v>0.65</v>
      </c>
      <c r="F341">
        <v>19.899999999999999</v>
      </c>
      <c r="G341">
        <f t="shared" ca="1" si="34"/>
        <v>42.007420362456692</v>
      </c>
      <c r="H341">
        <f t="shared" ca="1" si="35"/>
        <v>20.575423021656739</v>
      </c>
      <c r="I341">
        <f>User_Model_Calcs!A341-Sat_Data!$B$5</f>
        <v>7.8780000000000001</v>
      </c>
      <c r="J341">
        <f>(Earth_Data!$B$1/SQRT(1-Earth_Data!$B$2^2*SIN(RADIANS(User_Model_Calcs!B341))^2))*COS(RADIANS(User_Model_Calcs!B341))</f>
        <v>6034.5183150053954</v>
      </c>
      <c r="K341">
        <f>((Earth_Data!$B$1*(1-Earth_Data!$B$2^2))/SQRT(1-Earth_Data!$B$2^2*SIN(RADIANS(User_Model_Calcs!B341))^2))*SIN(RADIANS(User_Model_Calcs!B341))</f>
        <v>-2058.3257125899067</v>
      </c>
      <c r="L341">
        <f t="shared" si="36"/>
        <v>-18.834096486158764</v>
      </c>
      <c r="M341">
        <f t="shared" si="37"/>
        <v>6375.9011938112953</v>
      </c>
      <c r="N341">
        <f>SQRT(User_Model_Calcs!M341^2+Sat_Data!$B$3^2-2*User_Model_Calcs!M341*Sat_Data!$B$3*COS(RADIANS(L341))*COS(RADIANS(I341)))</f>
        <v>36254.50314702226</v>
      </c>
      <c r="O341">
        <f>DEGREES(ACOS(((Earth_Data!$B$1+Sat_Data!$B$2)/User_Model_Calcs!N341)*SQRT(1-COS(RADIANS(User_Model_Calcs!I341))^2*COS(RADIANS(User_Model_Calcs!B341))^2)))</f>
        <v>66.002730215009535</v>
      </c>
      <c r="P341">
        <f t="shared" si="38"/>
        <v>23.076330634469375</v>
      </c>
    </row>
    <row r="342" spans="1:16" x14ac:dyDescent="0.25">
      <c r="A342">
        <v>112.88185674664241</v>
      </c>
      <c r="B342">
        <v>-18.797219874562494</v>
      </c>
      <c r="C342">
        <v>25000</v>
      </c>
      <c r="D342">
        <f t="shared" ca="1" si="33"/>
        <v>0.75</v>
      </c>
      <c r="E342" s="1">
        <v>0.65</v>
      </c>
      <c r="F342">
        <v>19.899999999999999</v>
      </c>
      <c r="G342">
        <f t="shared" ca="1" si="34"/>
        <v>42.007420362456692</v>
      </c>
      <c r="H342">
        <f t="shared" ca="1" si="35"/>
        <v>14.71637026490481</v>
      </c>
      <c r="I342">
        <f>User_Model_Calcs!A342-Sat_Data!$B$5</f>
        <v>2.8818567466424128</v>
      </c>
      <c r="J342">
        <f>(Earth_Data!$B$1/SQRT(1-Earth_Data!$B$2^2*SIN(RADIANS(User_Model_Calcs!B342))^2))*COS(RADIANS(User_Model_Calcs!B342))</f>
        <v>6040.0607123313939</v>
      </c>
      <c r="K342">
        <f>((Earth_Data!$B$1*(1-Earth_Data!$B$2^2))/SQRT(1-Earth_Data!$B$2^2*SIN(RADIANS(User_Model_Calcs!B342))^2))*SIN(RADIANS(User_Model_Calcs!B342))</f>
        <v>-2042.1142562355601</v>
      </c>
      <c r="L342">
        <f t="shared" si="36"/>
        <v>-18.680137535777842</v>
      </c>
      <c r="M342">
        <f t="shared" si="37"/>
        <v>6375.9363268597453</v>
      </c>
      <c r="N342">
        <f>SQRT(User_Model_Calcs!M342^2+Sat_Data!$B$3^2-2*User_Model_Calcs!M342*Sat_Data!$B$3*COS(RADIANS(L342))*COS(RADIANS(I342)))</f>
        <v>36190.654776637552</v>
      </c>
      <c r="O342">
        <f>DEGREES(ACOS(((Earth_Data!$B$1+Sat_Data!$B$2)/User_Model_Calcs!N342)*SQRT(1-COS(RADIANS(User_Model_Calcs!I342))^2*COS(RADIANS(User_Model_Calcs!B342))^2)))</f>
        <v>67.698689763378098</v>
      </c>
      <c r="P342">
        <f t="shared" si="38"/>
        <v>8.8795326098364722</v>
      </c>
    </row>
    <row r="343" spans="1:16" x14ac:dyDescent="0.25">
      <c r="A343">
        <v>153.33799999999999</v>
      </c>
      <c r="B343">
        <v>-18.805</v>
      </c>
      <c r="C343">
        <v>25000</v>
      </c>
      <c r="D343">
        <f t="shared" ca="1" si="33"/>
        <v>1.2</v>
      </c>
      <c r="E343" s="1">
        <v>0.65</v>
      </c>
      <c r="F343">
        <v>19.899999999999999</v>
      </c>
      <c r="G343">
        <f t="shared" ca="1" si="34"/>
        <v>46.089820015575185</v>
      </c>
      <c r="H343">
        <f t="shared" ca="1" si="35"/>
        <v>15.315038377279029</v>
      </c>
      <c r="I343">
        <f>User_Model_Calcs!A343-Sat_Data!$B$5</f>
        <v>43.337999999999994</v>
      </c>
      <c r="J343">
        <f>(Earth_Data!$B$1/SQRT(1-Earth_Data!$B$2^2*SIN(RADIANS(User_Model_Calcs!B343))^2))*COS(RADIANS(User_Model_Calcs!B343))</f>
        <v>6039.783167739115</v>
      </c>
      <c r="K343">
        <f>((Earth_Data!$B$1*(1-Earth_Data!$B$2^2))/SQRT(1-Earth_Data!$B$2^2*SIN(RADIANS(User_Model_Calcs!B343))^2))*SIN(RADIANS(User_Model_Calcs!B343))</f>
        <v>-2042.9294863515106</v>
      </c>
      <c r="L343">
        <f t="shared" si="36"/>
        <v>-18.687876303177802</v>
      </c>
      <c r="M343">
        <f t="shared" si="37"/>
        <v>6375.9345667524831</v>
      </c>
      <c r="N343">
        <f>SQRT(User_Model_Calcs!M343^2+Sat_Data!$B$3^2-2*User_Model_Calcs!M343*Sat_Data!$B$3*COS(RADIANS(L343))*COS(RADIANS(I343)))</f>
        <v>38052.943084528582</v>
      </c>
      <c r="O343">
        <f>DEGREES(ACOS(((Earth_Data!$B$1+Sat_Data!$B$2)/User_Model_Calcs!N343)*SQRT(1-COS(RADIANS(User_Model_Calcs!I343))^2*COS(RADIANS(User_Model_Calcs!B343))^2)))</f>
        <v>36.525119829057729</v>
      </c>
      <c r="P343">
        <f t="shared" si="38"/>
        <v>71.139140512968638</v>
      </c>
    </row>
    <row r="344" spans="1:16" x14ac:dyDescent="0.25">
      <c r="A344">
        <v>115.49478794164843</v>
      </c>
      <c r="B344">
        <v>-14.660297768457216</v>
      </c>
      <c r="C344">
        <v>3906.25</v>
      </c>
      <c r="D344">
        <f t="shared" ca="1" si="33"/>
        <v>3</v>
      </c>
      <c r="E344" s="1">
        <v>0.65</v>
      </c>
      <c r="F344">
        <v>19.899999999999999</v>
      </c>
      <c r="G344">
        <f t="shared" ca="1" si="34"/>
        <v>54.048620189015942</v>
      </c>
      <c r="H344">
        <f t="shared" ca="1" si="35"/>
        <v>14.769261661690278</v>
      </c>
      <c r="I344">
        <f>User_Model_Calcs!A344-Sat_Data!$B$5</f>
        <v>5.4947879416484255</v>
      </c>
      <c r="J344">
        <f>(Earth_Data!$B$1/SQRT(1-Earth_Data!$B$2^2*SIN(RADIANS(User_Model_Calcs!B344))^2))*COS(RADIANS(User_Model_Calcs!B344))</f>
        <v>6171.8125775951903</v>
      </c>
      <c r="K344">
        <f>((Earth_Data!$B$1*(1-Earth_Data!$B$2^2))/SQRT(1-Earth_Data!$B$2^2*SIN(RADIANS(User_Model_Calcs!B344))^2))*SIN(RADIANS(User_Model_Calcs!B344))</f>
        <v>-1603.7657561094456</v>
      </c>
      <c r="L344">
        <f t="shared" si="36"/>
        <v>-14.566341896274384</v>
      </c>
      <c r="M344">
        <f t="shared" si="37"/>
        <v>6376.7809350354419</v>
      </c>
      <c r="N344">
        <f>SQRT(User_Model_Calcs!M344^2+Sat_Data!$B$3^2-2*User_Model_Calcs!M344*Sat_Data!$B$3*COS(RADIANS(L344))*COS(RADIANS(I344)))</f>
        <v>36061.215303644822</v>
      </c>
      <c r="O344">
        <f>DEGREES(ACOS(((Earth_Data!$B$1+Sat_Data!$B$2)/User_Model_Calcs!N344)*SQRT(1-COS(RADIANS(User_Model_Calcs!I344))^2*COS(RADIANS(User_Model_Calcs!B344))^2)))</f>
        <v>71.6319336414101</v>
      </c>
      <c r="P344">
        <f t="shared" si="38"/>
        <v>20.811526412233849</v>
      </c>
    </row>
    <row r="345" spans="1:16" x14ac:dyDescent="0.25">
      <c r="A345">
        <v>149.40899999999999</v>
      </c>
      <c r="B345">
        <v>-18.71</v>
      </c>
      <c r="C345">
        <v>25000</v>
      </c>
      <c r="D345">
        <f t="shared" ca="1" si="33"/>
        <v>1.2</v>
      </c>
      <c r="E345" s="1">
        <v>0.65</v>
      </c>
      <c r="F345">
        <v>19.899999999999999</v>
      </c>
      <c r="G345">
        <f t="shared" ca="1" si="34"/>
        <v>46.089820015575185</v>
      </c>
      <c r="H345">
        <f t="shared" ca="1" si="35"/>
        <v>22.157969664295937</v>
      </c>
      <c r="I345">
        <f>User_Model_Calcs!A345-Sat_Data!$B$5</f>
        <v>39.408999999999992</v>
      </c>
      <c r="J345">
        <f>(Earth_Data!$B$1/SQRT(1-Earth_Data!$B$2^2*SIN(RADIANS(User_Model_Calcs!B345))^2))*COS(RADIANS(User_Model_Calcs!B345))</f>
        <v>6043.1645599394396</v>
      </c>
      <c r="K345">
        <f>((Earth_Data!$B$1*(1-Earth_Data!$B$2^2))/SQRT(1-Earth_Data!$B$2^2*SIN(RADIANS(User_Model_Calcs!B345))^2))*SIN(RADIANS(User_Model_Calcs!B345))</f>
        <v>-2032.9725084058857</v>
      </c>
      <c r="L345">
        <f t="shared" si="36"/>
        <v>-18.593381895257682</v>
      </c>
      <c r="M345">
        <f t="shared" si="37"/>
        <v>6375.9560160372939</v>
      </c>
      <c r="N345">
        <f>SQRT(User_Model_Calcs!M345^2+Sat_Data!$B$3^2-2*User_Model_Calcs!M345*Sat_Data!$B$3*COS(RADIANS(L345))*COS(RADIANS(I345)))</f>
        <v>37745.54050306735</v>
      </c>
      <c r="O345">
        <f>DEGREES(ACOS(((Earth_Data!$B$1+Sat_Data!$B$2)/User_Model_Calcs!N345)*SQRT(1-COS(RADIANS(User_Model_Calcs!I345))^2*COS(RADIANS(User_Model_Calcs!B345))^2)))</f>
        <v>40.421428764582792</v>
      </c>
      <c r="P345">
        <f t="shared" si="38"/>
        <v>68.674482753467785</v>
      </c>
    </row>
    <row r="346" spans="1:16" x14ac:dyDescent="0.25">
      <c r="A346">
        <v>117.717</v>
      </c>
      <c r="B346">
        <v>-18.655000000000001</v>
      </c>
      <c r="C346">
        <v>6250</v>
      </c>
      <c r="D346">
        <f t="shared" ca="1" si="33"/>
        <v>3</v>
      </c>
      <c r="E346" s="1">
        <v>0.65</v>
      </c>
      <c r="F346">
        <v>19.899999999999999</v>
      </c>
      <c r="G346">
        <f t="shared" ca="1" si="34"/>
        <v>54.048620189015942</v>
      </c>
      <c r="H346">
        <f t="shared" ca="1" si="35"/>
        <v>20.76793693468132</v>
      </c>
      <c r="I346">
        <f>User_Model_Calcs!A346-Sat_Data!$B$5</f>
        <v>7.7169999999999987</v>
      </c>
      <c r="J346">
        <f>(Earth_Data!$B$1/SQRT(1-Earth_Data!$B$2^2*SIN(RADIANS(User_Model_Calcs!B346))^2))*COS(RADIANS(User_Model_Calcs!B346))</f>
        <v>6045.1146451276554</v>
      </c>
      <c r="K346">
        <f>((Earth_Data!$B$1*(1-Earth_Data!$B$2^2))/SQRT(1-Earth_Data!$B$2^2*SIN(RADIANS(User_Model_Calcs!B346))^2))*SIN(RADIANS(User_Model_Calcs!B346))</f>
        <v>-2027.2054302937547</v>
      </c>
      <c r="L346">
        <f t="shared" si="36"/>
        <v>-18.538675188285811</v>
      </c>
      <c r="M346">
        <f t="shared" si="37"/>
        <v>6375.9683914954712</v>
      </c>
      <c r="N346">
        <f>SQRT(User_Model_Calcs!M346^2+Sat_Data!$B$3^2-2*User_Model_Calcs!M346*Sat_Data!$B$3*COS(RADIANS(L346))*COS(RADIANS(I346)))</f>
        <v>36239.624362418537</v>
      </c>
      <c r="O346">
        <f>DEGREES(ACOS(((Earth_Data!$B$1+Sat_Data!$B$2)/User_Model_Calcs!N346)*SQRT(1-COS(RADIANS(User_Model_Calcs!I346))^2*COS(RADIANS(User_Model_Calcs!B346))^2)))</f>
        <v>66.389367290590386</v>
      </c>
      <c r="P346">
        <f t="shared" si="38"/>
        <v>22.959179838259328</v>
      </c>
    </row>
    <row r="347" spans="1:16" x14ac:dyDescent="0.25">
      <c r="A347">
        <v>155.71600000000001</v>
      </c>
      <c r="B347">
        <v>-18.646000000000001</v>
      </c>
      <c r="C347">
        <v>3750</v>
      </c>
      <c r="D347">
        <f t="shared" ca="1" si="33"/>
        <v>1.2</v>
      </c>
      <c r="E347" s="1">
        <v>0.65</v>
      </c>
      <c r="F347">
        <v>19.899999999999999</v>
      </c>
      <c r="G347">
        <f t="shared" ca="1" si="34"/>
        <v>46.089820015575185</v>
      </c>
      <c r="H347">
        <f t="shared" ca="1" si="35"/>
        <v>16.098199036321052</v>
      </c>
      <c r="I347">
        <f>User_Model_Calcs!A347-Sat_Data!$B$5</f>
        <v>45.716000000000008</v>
      </c>
      <c r="J347">
        <f>(Earth_Data!$B$1/SQRT(1-Earth_Data!$B$2^2*SIN(RADIANS(User_Model_Calcs!B347))^2))*COS(RADIANS(User_Model_Calcs!B347))</f>
        <v>6045.4332217903248</v>
      </c>
      <c r="K347">
        <f>((Earth_Data!$B$1*(1-Earth_Data!$B$2^2))/SQRT(1-Earth_Data!$B$2^2*SIN(RADIANS(User_Model_Calcs!B347))^2))*SIN(RADIANS(User_Model_Calcs!B347))</f>
        <v>-2026.2615517057666</v>
      </c>
      <c r="L347">
        <f t="shared" si="36"/>
        <v>-18.529723222213519</v>
      </c>
      <c r="M347">
        <f t="shared" si="37"/>
        <v>6375.9704135956599</v>
      </c>
      <c r="N347">
        <f>SQRT(User_Model_Calcs!M347^2+Sat_Data!$B$3^2-2*User_Model_Calcs!M347*Sat_Data!$B$3*COS(RADIANS(L347))*COS(RADIANS(I347)))</f>
        <v>38242.866029425226</v>
      </c>
      <c r="O347">
        <f>DEGREES(ACOS(((Earth_Data!$B$1+Sat_Data!$B$2)/User_Model_Calcs!N347)*SQRT(1-COS(RADIANS(User_Model_Calcs!I347))^2*COS(RADIANS(User_Model_Calcs!B347))^2)))</f>
        <v>34.231037280981987</v>
      </c>
      <c r="P347">
        <f t="shared" si="38"/>
        <v>72.68108328308125</v>
      </c>
    </row>
    <row r="348" spans="1:16" x14ac:dyDescent="0.25">
      <c r="A348">
        <v>149.095</v>
      </c>
      <c r="B348">
        <v>-18.638999999999999</v>
      </c>
      <c r="C348">
        <v>3906.25</v>
      </c>
      <c r="D348">
        <f t="shared" ca="1" si="33"/>
        <v>1.2</v>
      </c>
      <c r="E348" s="1">
        <v>0.65</v>
      </c>
      <c r="F348">
        <v>19.899999999999999</v>
      </c>
      <c r="G348">
        <f t="shared" ca="1" si="34"/>
        <v>46.089820015575185</v>
      </c>
      <c r="H348">
        <f t="shared" ca="1" si="35"/>
        <v>16.655513962787566</v>
      </c>
      <c r="I348">
        <f>User_Model_Calcs!A348-Sat_Data!$B$5</f>
        <v>39.094999999999999</v>
      </c>
      <c r="J348">
        <f>(Earth_Data!$B$1/SQRT(1-Earth_Data!$B$2^2*SIN(RADIANS(User_Model_Calcs!B348))^2))*COS(RADIANS(User_Model_Calcs!B348))</f>
        <v>6045.6809009226181</v>
      </c>
      <c r="K348">
        <f>((Earth_Data!$B$1*(1-Earth_Data!$B$2^2))/SQRT(1-Earth_Data!$B$2^2*SIN(RADIANS(User_Model_Calcs!B348))^2))*SIN(RADIANS(User_Model_Calcs!B348))</f>
        <v>-2025.5273899492081</v>
      </c>
      <c r="L348">
        <f t="shared" si="36"/>
        <v>-18.522760589805973</v>
      </c>
      <c r="M348">
        <f t="shared" si="37"/>
        <v>6375.9719857614627</v>
      </c>
      <c r="N348">
        <f>SQRT(User_Model_Calcs!M348^2+Sat_Data!$B$3^2-2*User_Model_Calcs!M348*Sat_Data!$B$3*COS(RADIANS(L348))*COS(RADIANS(I348)))</f>
        <v>37719.944742323722</v>
      </c>
      <c r="O348">
        <f>DEGREES(ACOS(((Earth_Data!$B$1+Sat_Data!$B$2)/User_Model_Calcs!N348)*SQRT(1-COS(RADIANS(User_Model_Calcs!I348))^2*COS(RADIANS(User_Model_Calcs!B348))^2)))</f>
        <v>40.757658838683341</v>
      </c>
      <c r="P348">
        <f t="shared" si="38"/>
        <v>68.528141788040699</v>
      </c>
    </row>
    <row r="349" spans="1:16" x14ac:dyDescent="0.25">
      <c r="A349">
        <v>154.23699999999999</v>
      </c>
      <c r="B349">
        <v>-18.568000000000001</v>
      </c>
      <c r="C349">
        <v>25000</v>
      </c>
      <c r="D349">
        <f t="shared" ca="1" si="33"/>
        <v>1.2</v>
      </c>
      <c r="E349" s="1">
        <v>0.65</v>
      </c>
      <c r="F349">
        <v>19.899999999999999</v>
      </c>
      <c r="G349">
        <f t="shared" ca="1" si="34"/>
        <v>46.089820015575185</v>
      </c>
      <c r="H349">
        <f t="shared" ca="1" si="35"/>
        <v>15.675548830504383</v>
      </c>
      <c r="I349">
        <f>User_Model_Calcs!A349-Sat_Data!$B$5</f>
        <v>44.236999999999995</v>
      </c>
      <c r="J349">
        <f>(Earth_Data!$B$1/SQRT(1-Earth_Data!$B$2^2*SIN(RADIANS(User_Model_Calcs!B349))^2))*COS(RADIANS(User_Model_Calcs!B349))</f>
        <v>6048.1879951975279</v>
      </c>
      <c r="K349">
        <f>((Earth_Data!$B$1*(1-Earth_Data!$B$2^2))/SQRT(1-Earth_Data!$B$2^2*SIN(RADIANS(User_Model_Calcs!B349))^2))*SIN(RADIANS(User_Model_Calcs!B349))</f>
        <v>-2018.0792151752437</v>
      </c>
      <c r="L349">
        <f t="shared" si="36"/>
        <v>-18.452139992625458</v>
      </c>
      <c r="M349">
        <f t="shared" si="37"/>
        <v>6375.9879033741763</v>
      </c>
      <c r="N349">
        <f>SQRT(User_Model_Calcs!M349^2+Sat_Data!$B$3^2-2*User_Model_Calcs!M349*Sat_Data!$B$3*COS(RADIANS(L349))*COS(RADIANS(I349)))</f>
        <v>38118.884367040599</v>
      </c>
      <c r="O349">
        <f>DEGREES(ACOS(((Earth_Data!$B$1+Sat_Data!$B$2)/User_Model_Calcs!N349)*SQRT(1-COS(RADIANS(User_Model_Calcs!I349))^2*COS(RADIANS(User_Model_Calcs!B349))^2)))</f>
        <v>35.720294753067492</v>
      </c>
      <c r="P349">
        <f t="shared" si="38"/>
        <v>71.890915692755939</v>
      </c>
    </row>
    <row r="350" spans="1:16" x14ac:dyDescent="0.25">
      <c r="A350">
        <v>116.581</v>
      </c>
      <c r="B350">
        <v>-18.544</v>
      </c>
      <c r="C350">
        <v>6250</v>
      </c>
      <c r="D350">
        <f t="shared" ca="1" si="33"/>
        <v>0.75</v>
      </c>
      <c r="E350" s="1">
        <v>0.65</v>
      </c>
      <c r="F350">
        <v>19.899999999999999</v>
      </c>
      <c r="G350">
        <f t="shared" ca="1" si="34"/>
        <v>42.007420362456692</v>
      </c>
      <c r="H350">
        <f t="shared" ca="1" si="35"/>
        <v>17.130844265878395</v>
      </c>
      <c r="I350">
        <f>User_Model_Calcs!A350-Sat_Data!$B$5</f>
        <v>6.5810000000000031</v>
      </c>
      <c r="J350">
        <f>(Earth_Data!$B$1/SQRT(1-Earth_Data!$B$2^2*SIN(RADIANS(User_Model_Calcs!B350))^2))*COS(RADIANS(User_Model_Calcs!B350))</f>
        <v>6049.0333719388627</v>
      </c>
      <c r="K350">
        <f>((Earth_Data!$B$1*(1-Earth_Data!$B$2^2))/SQRT(1-Earth_Data!$B$2^2*SIN(RADIANS(User_Model_Calcs!B350))^2))*SIN(RADIANS(User_Model_Calcs!B350))</f>
        <v>-2015.5608331126748</v>
      </c>
      <c r="L350">
        <f t="shared" si="36"/>
        <v>-18.428268401229072</v>
      </c>
      <c r="M350">
        <f t="shared" si="37"/>
        <v>6375.9932721739833</v>
      </c>
      <c r="N350">
        <f>SQRT(User_Model_Calcs!M350^2+Sat_Data!$B$3^2-2*User_Model_Calcs!M350*Sat_Data!$B$3*COS(RADIANS(L350))*COS(RADIANS(I350)))</f>
        <v>36217.738475450642</v>
      </c>
      <c r="O350">
        <f>DEGREES(ACOS(((Earth_Data!$B$1+Sat_Data!$B$2)/User_Model_Calcs!N350)*SQRT(1-COS(RADIANS(User_Model_Calcs!I350))^2*COS(RADIANS(User_Model_Calcs!B350))^2)))</f>
        <v>66.966962521486849</v>
      </c>
      <c r="P350">
        <f t="shared" si="38"/>
        <v>19.938479075313118</v>
      </c>
    </row>
    <row r="351" spans="1:16" x14ac:dyDescent="0.25">
      <c r="A351">
        <v>113.92004634347002</v>
      </c>
      <c r="B351">
        <v>-14.849360184100753</v>
      </c>
      <c r="C351">
        <v>25000</v>
      </c>
      <c r="D351">
        <f t="shared" ca="1" si="33"/>
        <v>0.75</v>
      </c>
      <c r="E351" s="1">
        <v>0.65</v>
      </c>
      <c r="F351">
        <v>19.899999999999999</v>
      </c>
      <c r="G351">
        <f t="shared" ca="1" si="34"/>
        <v>42.007420362456692</v>
      </c>
      <c r="H351">
        <f t="shared" ca="1" si="35"/>
        <v>21.542371936697876</v>
      </c>
      <c r="I351">
        <f>User_Model_Calcs!A351-Sat_Data!$B$5</f>
        <v>3.9200463434700197</v>
      </c>
      <c r="J351">
        <f>(Earth_Data!$B$1/SQRT(1-Earth_Data!$B$2^2*SIN(RADIANS(User_Model_Calcs!B351))^2))*COS(RADIANS(User_Model_Calcs!B351))</f>
        <v>6166.4848387241991</v>
      </c>
      <c r="K351">
        <f>((Earth_Data!$B$1*(1-Earth_Data!$B$2^2))/SQRT(1-Earth_Data!$B$2^2*SIN(RADIANS(User_Model_Calcs!B351))^2))*SIN(RADIANS(User_Model_Calcs!B351))</f>
        <v>-1623.9950005851344</v>
      </c>
      <c r="L351">
        <f t="shared" si="36"/>
        <v>-14.754301322289873</v>
      </c>
      <c r="M351">
        <f t="shared" si="37"/>
        <v>6376.7464296568141</v>
      </c>
      <c r="N351">
        <f>SQRT(User_Model_Calcs!M351^2+Sat_Data!$B$3^2-2*User_Model_Calcs!M351*Sat_Data!$B$3*COS(RADIANS(L351))*COS(RADIANS(I351)))</f>
        <v>36051.14615624259</v>
      </c>
      <c r="O351">
        <f>DEGREES(ACOS(((Earth_Data!$B$1+Sat_Data!$B$2)/User_Model_Calcs!N351)*SQRT(1-COS(RADIANS(User_Model_Calcs!I351))^2*COS(RADIANS(User_Model_Calcs!B351))^2)))</f>
        <v>71.968604824247123</v>
      </c>
      <c r="P351">
        <f t="shared" si="38"/>
        <v>14.969756446348056</v>
      </c>
    </row>
    <row r="352" spans="1:16" x14ac:dyDescent="0.25">
      <c r="A352">
        <v>132.61799999999999</v>
      </c>
      <c r="B352">
        <v>-18.417999999999999</v>
      </c>
      <c r="C352">
        <v>50000</v>
      </c>
      <c r="D352">
        <f t="shared" ca="1" si="33"/>
        <v>3</v>
      </c>
      <c r="E352" s="1">
        <v>0.65</v>
      </c>
      <c r="F352">
        <v>19.899999999999999</v>
      </c>
      <c r="G352">
        <f t="shared" ca="1" si="34"/>
        <v>54.048620189015942</v>
      </c>
      <c r="H352">
        <f t="shared" ca="1" si="35"/>
        <v>18.160369543511596</v>
      </c>
      <c r="I352">
        <f>User_Model_Calcs!A352-Sat_Data!$B$5</f>
        <v>22.617999999999995</v>
      </c>
      <c r="J352">
        <f>(Earth_Data!$B$1/SQRT(1-Earth_Data!$B$2^2*SIN(RADIANS(User_Model_Calcs!B352))^2))*COS(RADIANS(User_Model_Calcs!B352))</f>
        <v>6053.4542532833566</v>
      </c>
      <c r="K352">
        <f>((Earth_Data!$B$1*(1-Earth_Data!$B$2^2))/SQRT(1-Earth_Data!$B$2^2*SIN(RADIANS(User_Model_Calcs!B352))^2))*SIN(RADIANS(User_Model_Calcs!B352))</f>
        <v>-2002.3336363205476</v>
      </c>
      <c r="L352">
        <f t="shared" si="36"/>
        <v>-18.302943866227025</v>
      </c>
      <c r="M352">
        <f t="shared" si="37"/>
        <v>6376.0213603574939</v>
      </c>
      <c r="N352">
        <f>SQRT(User_Model_Calcs!M352^2+Sat_Data!$B$3^2-2*User_Model_Calcs!M352*Sat_Data!$B$3*COS(RADIANS(L352))*COS(RADIANS(I352)))</f>
        <v>36704.932445493287</v>
      </c>
      <c r="O352">
        <f>DEGREES(ACOS(((Earth_Data!$B$1+Sat_Data!$B$2)/User_Model_Calcs!N352)*SQRT(1-COS(RADIANS(User_Model_Calcs!I352))^2*COS(RADIANS(User_Model_Calcs!B352))^2)))</f>
        <v>56.327076263289889</v>
      </c>
      <c r="P352">
        <f t="shared" si="38"/>
        <v>52.825407654180061</v>
      </c>
    </row>
    <row r="353" spans="1:16" x14ac:dyDescent="0.25">
      <c r="A353">
        <v>130.88800000000001</v>
      </c>
      <c r="B353">
        <v>-18.417000000000002</v>
      </c>
      <c r="C353">
        <v>3750</v>
      </c>
      <c r="D353">
        <f t="shared" ca="1" si="33"/>
        <v>3</v>
      </c>
      <c r="E353" s="1">
        <v>0.65</v>
      </c>
      <c r="F353">
        <v>19.899999999999999</v>
      </c>
      <c r="G353">
        <f t="shared" ca="1" si="34"/>
        <v>54.048620189015942</v>
      </c>
      <c r="H353">
        <f t="shared" ca="1" si="35"/>
        <v>16.83703365482949</v>
      </c>
      <c r="I353">
        <f>User_Model_Calcs!A353-Sat_Data!$B$5</f>
        <v>20.888000000000005</v>
      </c>
      <c r="J353">
        <f>(Earth_Data!$B$1/SQRT(1-Earth_Data!$B$2^2*SIN(RADIANS(User_Model_Calcs!B353))^2))*COS(RADIANS(User_Model_Calcs!B353))</f>
        <v>6053.4892230493924</v>
      </c>
      <c r="K353">
        <f>((Earth_Data!$B$1*(1-Earth_Data!$B$2^2))/SQRT(1-Earth_Data!$B$2^2*SIN(RADIANS(User_Model_Calcs!B353))^2))*SIN(RADIANS(User_Model_Calcs!B353))</f>
        <v>-2002.2286204283323</v>
      </c>
      <c r="L353">
        <f t="shared" si="36"/>
        <v>-18.301949235908232</v>
      </c>
      <c r="M353">
        <f t="shared" si="37"/>
        <v>6376.021582620112</v>
      </c>
      <c r="N353">
        <f>SQRT(User_Model_Calcs!M353^2+Sat_Data!$B$3^2-2*User_Model_Calcs!M353*Sat_Data!$B$3*COS(RADIANS(L353))*COS(RADIANS(I353)))</f>
        <v>36627.001116999236</v>
      </c>
      <c r="O353">
        <f>DEGREES(ACOS(((Earth_Data!$B$1+Sat_Data!$B$2)/User_Model_Calcs!N353)*SQRT(1-COS(RADIANS(User_Model_Calcs!I353))^2*COS(RADIANS(User_Model_Calcs!B353))^2)))</f>
        <v>57.802321387079708</v>
      </c>
      <c r="P353">
        <f t="shared" si="38"/>
        <v>50.37998289538487</v>
      </c>
    </row>
    <row r="354" spans="1:16" x14ac:dyDescent="0.25">
      <c r="A354">
        <v>135.88900000000001</v>
      </c>
      <c r="B354">
        <v>-18.417000000000002</v>
      </c>
      <c r="C354">
        <v>3750</v>
      </c>
      <c r="D354">
        <f t="shared" ca="1" si="33"/>
        <v>1.2</v>
      </c>
      <c r="E354" s="1">
        <v>0.65</v>
      </c>
      <c r="F354">
        <v>19.899999999999999</v>
      </c>
      <c r="G354">
        <f t="shared" ca="1" si="34"/>
        <v>46.089820015575185</v>
      </c>
      <c r="H354">
        <f t="shared" ca="1" si="35"/>
        <v>20.308884311193246</v>
      </c>
      <c r="I354">
        <f>User_Model_Calcs!A354-Sat_Data!$B$5</f>
        <v>25.88900000000001</v>
      </c>
      <c r="J354">
        <f>(Earth_Data!$B$1/SQRT(1-Earth_Data!$B$2^2*SIN(RADIANS(User_Model_Calcs!B354))^2))*COS(RADIANS(User_Model_Calcs!B354))</f>
        <v>6053.4892230493924</v>
      </c>
      <c r="K354">
        <f>((Earth_Data!$B$1*(1-Earth_Data!$B$2^2))/SQRT(1-Earth_Data!$B$2^2*SIN(RADIANS(User_Model_Calcs!B354))^2))*SIN(RADIANS(User_Model_Calcs!B354))</f>
        <v>-2002.2286204283323</v>
      </c>
      <c r="L354">
        <f t="shared" si="36"/>
        <v>-18.301949235908232</v>
      </c>
      <c r="M354">
        <f t="shared" si="37"/>
        <v>6376.021582620112</v>
      </c>
      <c r="N354">
        <f>SQRT(User_Model_Calcs!M354^2+Sat_Data!$B$3^2-2*User_Model_Calcs!M354*Sat_Data!$B$3*COS(RADIANS(L354))*COS(RADIANS(I354)))</f>
        <v>36867.58735216366</v>
      </c>
      <c r="O354">
        <f>DEGREES(ACOS(((Earth_Data!$B$1+Sat_Data!$B$2)/User_Model_Calcs!N354)*SQRT(1-COS(RADIANS(User_Model_Calcs!I354))^2*COS(RADIANS(User_Model_Calcs!B354))^2)))</f>
        <v>53.427804407881133</v>
      </c>
      <c r="P354">
        <f t="shared" si="38"/>
        <v>56.937830941534827</v>
      </c>
    </row>
    <row r="355" spans="1:16" x14ac:dyDescent="0.25">
      <c r="A355">
        <v>115.18392676022148</v>
      </c>
      <c r="B355">
        <v>-14.3491612278626</v>
      </c>
      <c r="C355">
        <v>25000</v>
      </c>
      <c r="D355">
        <f t="shared" ca="1" si="33"/>
        <v>1.2</v>
      </c>
      <c r="E355" s="1">
        <v>0.65</v>
      </c>
      <c r="F355">
        <v>19.899999999999999</v>
      </c>
      <c r="G355">
        <f t="shared" ca="1" si="34"/>
        <v>46.089820015575185</v>
      </c>
      <c r="H355">
        <f t="shared" ca="1" si="35"/>
        <v>15.311310251545336</v>
      </c>
      <c r="I355">
        <f>User_Model_Calcs!A355-Sat_Data!$B$5</f>
        <v>5.1839267602214818</v>
      </c>
      <c r="J355">
        <f>(Earth_Data!$B$1/SQRT(1-Earth_Data!$B$2^2*SIN(RADIANS(User_Model_Calcs!B355))^2))*COS(RADIANS(User_Model_Calcs!B355))</f>
        <v>6180.4347485584649</v>
      </c>
      <c r="K355">
        <f>((Earth_Data!$B$1*(1-Earth_Data!$B$2^2))/SQRT(1-Earth_Data!$B$2^2*SIN(RADIANS(User_Model_Calcs!B355))^2))*SIN(RADIANS(User_Model_Calcs!B355))</f>
        <v>-1570.4376457398064</v>
      </c>
      <c r="L355">
        <f t="shared" si="36"/>
        <v>-14.257029333463635</v>
      </c>
      <c r="M355">
        <f t="shared" si="37"/>
        <v>6376.8368397149479</v>
      </c>
      <c r="N355">
        <f>SQRT(User_Model_Calcs!M355^2+Sat_Data!$B$3^2-2*User_Model_Calcs!M355*Sat_Data!$B$3*COS(RADIANS(L355))*COS(RADIANS(I355)))</f>
        <v>36047.53914851736</v>
      </c>
      <c r="O355">
        <f>DEGREES(ACOS(((Earth_Data!$B$1+Sat_Data!$B$2)/User_Model_Calcs!N355)*SQRT(1-COS(RADIANS(User_Model_Calcs!I355))^2*COS(RADIANS(User_Model_Calcs!B355))^2)))</f>
        <v>72.095394809347283</v>
      </c>
      <c r="P355">
        <f t="shared" si="38"/>
        <v>20.10637088711535</v>
      </c>
    </row>
    <row r="356" spans="1:16" x14ac:dyDescent="0.25">
      <c r="A356" s="5">
        <v>158.214</v>
      </c>
      <c r="B356">
        <v>-18.373000000000001</v>
      </c>
      <c r="C356">
        <v>9375</v>
      </c>
      <c r="D356">
        <f t="shared" ca="1" si="33"/>
        <v>3</v>
      </c>
      <c r="E356" s="1">
        <v>0.65</v>
      </c>
      <c r="F356">
        <v>19.899999999999999</v>
      </c>
      <c r="G356">
        <f t="shared" ca="1" si="34"/>
        <v>54.048620189015942</v>
      </c>
      <c r="H356">
        <f t="shared" ca="1" si="35"/>
        <v>16.497733331404529</v>
      </c>
      <c r="I356">
        <f>User_Model_Calcs!A356-Sat_Data!$B$5</f>
        <v>48.213999999999999</v>
      </c>
      <c r="J356">
        <f>(Earth_Data!$B$1/SQRT(1-Earth_Data!$B$2^2*SIN(RADIANS(User_Model_Calcs!B356))^2))*COS(RADIANS(User_Model_Calcs!B356))</f>
        <v>6055.0260744224215</v>
      </c>
      <c r="K356">
        <f>((Earth_Data!$B$1*(1-Earth_Data!$B$2^2))/SQRT(1-Earth_Data!$B$2^2*SIN(RADIANS(User_Model_Calcs!B356))^2))*SIN(RADIANS(User_Model_Calcs!B356))</f>
        <v>-1997.6073283319233</v>
      </c>
      <c r="L356">
        <f t="shared" si="36"/>
        <v>-18.25818563945721</v>
      </c>
      <c r="M356">
        <f t="shared" si="37"/>
        <v>6376.0313518787534</v>
      </c>
      <c r="N356">
        <f>SQRT(User_Model_Calcs!M356^2+Sat_Data!$B$3^2-2*User_Model_Calcs!M356*Sat_Data!$B$3*COS(RADIANS(L356))*COS(RADIANS(I356)))</f>
        <v>38447.670889579647</v>
      </c>
      <c r="O356">
        <f>DEGREES(ACOS(((Earth_Data!$B$1+Sat_Data!$B$2)/User_Model_Calcs!N356)*SQRT(1-COS(RADIANS(User_Model_Calcs!I356))^2*COS(RADIANS(User_Model_Calcs!B356))^2)))</f>
        <v>31.838695441659986</v>
      </c>
      <c r="P356">
        <f t="shared" si="38"/>
        <v>74.268298581817945</v>
      </c>
    </row>
    <row r="357" spans="1:16" x14ac:dyDescent="0.25">
      <c r="A357">
        <v>111.73530050258323</v>
      </c>
      <c r="B357">
        <v>-14.766357335495339</v>
      </c>
      <c r="C357">
        <v>62500</v>
      </c>
      <c r="D357">
        <f t="shared" ca="1" si="33"/>
        <v>1.2</v>
      </c>
      <c r="E357" s="1">
        <v>0.65</v>
      </c>
      <c r="F357">
        <v>19.899999999999999</v>
      </c>
      <c r="G357">
        <f t="shared" ca="1" si="34"/>
        <v>46.089820015575185</v>
      </c>
      <c r="H357">
        <f t="shared" ca="1" si="35"/>
        <v>17.771475781916486</v>
      </c>
      <c r="I357">
        <f>User_Model_Calcs!A357-Sat_Data!$B$5</f>
        <v>1.7353005025832289</v>
      </c>
      <c r="J357">
        <f>(Earth_Data!$B$1/SQRT(1-Earth_Data!$B$2^2*SIN(RADIANS(User_Model_Calcs!B357))^2))*COS(RADIANS(User_Model_Calcs!B357))</f>
        <v>6168.8320718783252</v>
      </c>
      <c r="K357">
        <f>((Earth_Data!$B$1*(1-Earth_Data!$B$2^2))/SQRT(1-Earth_Data!$B$2^2*SIN(RADIANS(User_Model_Calcs!B357))^2))*SIN(RADIANS(User_Model_Calcs!B357))</f>
        <v>-1615.1160110386361</v>
      </c>
      <c r="L357">
        <f t="shared" si="36"/>
        <v>-14.671782209520224</v>
      </c>
      <c r="M357">
        <f t="shared" si="37"/>
        <v>6376.7616279854765</v>
      </c>
      <c r="N357">
        <f>SQRT(User_Model_Calcs!M357^2+Sat_Data!$B$3^2-2*User_Model_Calcs!M357*Sat_Data!$B$3*COS(RADIANS(L357))*COS(RADIANS(I357)))</f>
        <v>36034.835413473964</v>
      </c>
      <c r="O357">
        <f>DEGREES(ACOS(((Earth_Data!$B$1+Sat_Data!$B$2)/User_Model_Calcs!N357)*SQRT(1-COS(RADIANS(User_Model_Calcs!I357))^2*COS(RADIANS(User_Model_Calcs!B357))^2)))</f>
        <v>72.530810047350215</v>
      </c>
      <c r="P357">
        <f t="shared" si="38"/>
        <v>6.7786340935508447</v>
      </c>
    </row>
    <row r="358" spans="1:16" x14ac:dyDescent="0.25">
      <c r="A358">
        <v>114.2826020993916</v>
      </c>
      <c r="B358">
        <v>-12.416992986131007</v>
      </c>
      <c r="C358">
        <v>3906.25</v>
      </c>
      <c r="D358">
        <f t="shared" ca="1" si="33"/>
        <v>3</v>
      </c>
      <c r="E358" s="1">
        <v>0.65</v>
      </c>
      <c r="F358">
        <v>19.899999999999999</v>
      </c>
      <c r="G358">
        <f t="shared" ca="1" si="34"/>
        <v>54.048620189015942</v>
      </c>
      <c r="H358">
        <f t="shared" ca="1" si="35"/>
        <v>21.573964956402421</v>
      </c>
      <c r="I358">
        <f>User_Model_Calcs!A358-Sat_Data!$B$5</f>
        <v>4.2826020993915961</v>
      </c>
      <c r="J358">
        <f>(Earth_Data!$B$1/SQRT(1-Earth_Data!$B$2^2*SIN(RADIANS(User_Model_Calcs!B358))^2))*COS(RADIANS(User_Model_Calcs!B358))</f>
        <v>6229.9102804381555</v>
      </c>
      <c r="K358">
        <f>((Earth_Data!$B$1*(1-Earth_Data!$B$2^2))/SQRT(1-Earth_Data!$B$2^2*SIN(RADIANS(User_Model_Calcs!B358))^2))*SIN(RADIANS(User_Model_Calcs!B358))</f>
        <v>-1362.4890696903201</v>
      </c>
      <c r="L358">
        <f t="shared" si="36"/>
        <v>-12.336420792952785</v>
      </c>
      <c r="M358">
        <f t="shared" si="37"/>
        <v>6377.1591298425838</v>
      </c>
      <c r="N358">
        <f>SQRT(User_Model_Calcs!M358^2+Sat_Data!$B$3^2-2*User_Model_Calcs!M358*Sat_Data!$B$3*COS(RADIANS(L358))*COS(RADIANS(I358)))</f>
        <v>35980.440751995753</v>
      </c>
      <c r="O358">
        <f>DEGREES(ACOS(((Earth_Data!$B$1+Sat_Data!$B$2)/User_Model_Calcs!N358)*SQRT(1-COS(RADIANS(User_Model_Calcs!I358))^2*COS(RADIANS(User_Model_Calcs!B358))^2)))</f>
        <v>74.568957476693654</v>
      </c>
      <c r="P358">
        <f t="shared" si="38"/>
        <v>19.201282296620448</v>
      </c>
    </row>
    <row r="359" spans="1:16" x14ac:dyDescent="0.25">
      <c r="A359">
        <v>108.29701724917689</v>
      </c>
      <c r="B359">
        <v>-12.784498893091278</v>
      </c>
      <c r="C359">
        <v>25000</v>
      </c>
      <c r="D359">
        <f t="shared" ca="1" si="33"/>
        <v>1.2</v>
      </c>
      <c r="E359" s="1">
        <v>0.65</v>
      </c>
      <c r="F359">
        <v>19.899999999999999</v>
      </c>
      <c r="G359">
        <f t="shared" ca="1" si="34"/>
        <v>46.089820015575185</v>
      </c>
      <c r="H359">
        <f t="shared" ca="1" si="35"/>
        <v>21.562177773779428</v>
      </c>
      <c r="I359">
        <f>User_Model_Calcs!A359-Sat_Data!$B$5</f>
        <v>-1.7029827508231108</v>
      </c>
      <c r="J359">
        <f>(Earth_Data!$B$1/SQRT(1-Earth_Data!$B$2^2*SIN(RADIANS(User_Model_Calcs!B359))^2))*COS(RADIANS(User_Model_Calcs!B359))</f>
        <v>6221.0409157211998</v>
      </c>
      <c r="K359">
        <f>((Earth_Data!$B$1*(1-Earth_Data!$B$2^2))/SQRT(1-Earth_Data!$B$2^2*SIN(RADIANS(User_Model_Calcs!B359))^2))*SIN(RADIANS(User_Model_Calcs!B359))</f>
        <v>-1402.1658973465583</v>
      </c>
      <c r="L359">
        <f t="shared" si="36"/>
        <v>-12.701698421932869</v>
      </c>
      <c r="M359">
        <f t="shared" si="37"/>
        <v>6377.1011657930394</v>
      </c>
      <c r="N359">
        <f>SQRT(User_Model_Calcs!M359^2+Sat_Data!$B$3^2-2*User_Model_Calcs!M359*Sat_Data!$B$3*COS(RADIANS(L359))*COS(RADIANS(I359)))</f>
        <v>35973.65916250895</v>
      </c>
      <c r="O359">
        <f>DEGREES(ACOS(((Earth_Data!$B$1+Sat_Data!$B$2)/User_Model_Calcs!N359)*SQRT(1-COS(RADIANS(User_Model_Calcs!I359))^2*COS(RADIANS(User_Model_Calcs!B359))^2)))</f>
        <v>74.83621695484679</v>
      </c>
      <c r="P359">
        <f t="shared" si="38"/>
        <v>7.6523310356535372</v>
      </c>
    </row>
    <row r="360" spans="1:16" x14ac:dyDescent="0.25">
      <c r="A360">
        <v>137.48024893340053</v>
      </c>
      <c r="B360">
        <v>-18.2</v>
      </c>
      <c r="C360">
        <v>25000</v>
      </c>
      <c r="D360">
        <f t="shared" ca="1" si="33"/>
        <v>1.2</v>
      </c>
      <c r="E360" s="1">
        <v>0.65</v>
      </c>
      <c r="F360">
        <v>19.899999999999999</v>
      </c>
      <c r="G360">
        <f t="shared" ca="1" si="34"/>
        <v>46.089820015575185</v>
      </c>
      <c r="H360">
        <f t="shared" ca="1" si="35"/>
        <v>18.103801307954601</v>
      </c>
      <c r="I360">
        <f>User_Model_Calcs!A360-Sat_Data!$B$5</f>
        <v>27.480248933400532</v>
      </c>
      <c r="J360">
        <f>(Earth_Data!$B$1/SQRT(1-Earth_Data!$B$2^2*SIN(RADIANS(User_Model_Calcs!B360))^2))*COS(RADIANS(User_Model_Calcs!B360))</f>
        <v>6061.0342051038187</v>
      </c>
      <c r="K360">
        <f>((Earth_Data!$B$1*(1-Earth_Data!$B$2^2))/SQRT(1-Earth_Data!$B$2^2*SIN(RADIANS(User_Model_Calcs!B360))^2))*SIN(RADIANS(User_Model_Calcs!B360))</f>
        <v>-1979.4260508757725</v>
      </c>
      <c r="L360">
        <f t="shared" si="36"/>
        <v>-18.086117734773531</v>
      </c>
      <c r="M360">
        <f t="shared" si="37"/>
        <v>6376.0695672431411</v>
      </c>
      <c r="N360">
        <f>SQRT(User_Model_Calcs!M360^2+Sat_Data!$B$3^2-2*User_Model_Calcs!M360*Sat_Data!$B$3*COS(RADIANS(L360))*COS(RADIANS(I360)))</f>
        <v>36946.199849719356</v>
      </c>
      <c r="O360">
        <f>DEGREES(ACOS(((Earth_Data!$B$1+Sat_Data!$B$2)/User_Model_Calcs!N360)*SQRT(1-COS(RADIANS(User_Model_Calcs!I360))^2*COS(RADIANS(User_Model_Calcs!B360))^2)))</f>
        <v>52.101474388687372</v>
      </c>
      <c r="P360">
        <f t="shared" si="38"/>
        <v>59.015389229308809</v>
      </c>
    </row>
    <row r="361" spans="1:16" x14ac:dyDescent="0.25">
      <c r="A361">
        <v>115.80470611660341</v>
      </c>
      <c r="B361">
        <v>-16.412951704548814</v>
      </c>
      <c r="C361">
        <v>9375</v>
      </c>
      <c r="D361">
        <f t="shared" ca="1" si="33"/>
        <v>3</v>
      </c>
      <c r="E361" s="1">
        <v>0.65</v>
      </c>
      <c r="F361">
        <v>19.899999999999999</v>
      </c>
      <c r="G361">
        <f t="shared" ca="1" si="34"/>
        <v>54.048620189015942</v>
      </c>
      <c r="H361">
        <f t="shared" ca="1" si="35"/>
        <v>22.099948508578471</v>
      </c>
      <c r="I361">
        <f>User_Model_Calcs!A361-Sat_Data!$B$5</f>
        <v>5.8047061166034126</v>
      </c>
      <c r="J361">
        <f>(Earth_Data!$B$1/SQRT(1-Earth_Data!$B$2^2*SIN(RADIANS(User_Model_Calcs!B361))^2))*COS(RADIANS(User_Model_Calcs!B361))</f>
        <v>6119.8673092260224</v>
      </c>
      <c r="K361">
        <f>((Earth_Data!$B$1*(1-Earth_Data!$B$2^2))/SQRT(1-Earth_Data!$B$2^2*SIN(RADIANS(User_Model_Calcs!B361))^2))*SIN(RADIANS(User_Model_Calcs!B361))</f>
        <v>-1790.6101755578431</v>
      </c>
      <c r="L361">
        <f t="shared" si="36"/>
        <v>-16.308932571616591</v>
      </c>
      <c r="M361">
        <f t="shared" si="37"/>
        <v>6376.4457720068986</v>
      </c>
      <c r="N361">
        <f>SQRT(User_Model_Calcs!M361^2+Sat_Data!$B$3^2-2*User_Model_Calcs!M361*Sat_Data!$B$3*COS(RADIANS(L361))*COS(RADIANS(I361)))</f>
        <v>36125.366669299066</v>
      </c>
      <c r="O361">
        <f>DEGREES(ACOS(((Earth_Data!$B$1+Sat_Data!$B$2)/User_Model_Calcs!N361)*SQRT(1-COS(RADIANS(User_Model_Calcs!I361))^2*COS(RADIANS(User_Model_Calcs!B361))^2)))</f>
        <v>69.592835063960607</v>
      </c>
      <c r="P361">
        <f t="shared" si="38"/>
        <v>19.787798408563631</v>
      </c>
    </row>
    <row r="362" spans="1:16" x14ac:dyDescent="0.25">
      <c r="A362">
        <v>122.32</v>
      </c>
      <c r="B362">
        <v>-18.001999999999999</v>
      </c>
      <c r="C362">
        <v>9375</v>
      </c>
      <c r="D362">
        <f t="shared" ca="1" si="33"/>
        <v>0.75</v>
      </c>
      <c r="E362" s="1">
        <v>0.65</v>
      </c>
      <c r="F362">
        <v>19.899999999999999</v>
      </c>
      <c r="G362">
        <f t="shared" ca="1" si="34"/>
        <v>42.007420362456692</v>
      </c>
      <c r="H362">
        <f t="shared" ca="1" si="35"/>
        <v>20.574898828082265</v>
      </c>
      <c r="I362">
        <f>User_Model_Calcs!A362-Sat_Data!$B$5</f>
        <v>12.319999999999993</v>
      </c>
      <c r="J362">
        <f>(Earth_Data!$B$1/SQRT(1-Earth_Data!$B$2^2*SIN(RADIANS(User_Model_Calcs!B362))^2))*COS(RADIANS(User_Model_Calcs!B362))</f>
        <v>6067.8430249495013</v>
      </c>
      <c r="K362">
        <f>((Earth_Data!$B$1*(1-Earth_Data!$B$2^2))/SQRT(1-Earth_Data!$B$2^2*SIN(RADIANS(User_Model_Calcs!B362))^2))*SIN(RADIANS(User_Model_Calcs!B362))</f>
        <v>-1958.5956719265503</v>
      </c>
      <c r="L362">
        <f t="shared" si="36"/>
        <v>-17.889189579314206</v>
      </c>
      <c r="M362">
        <f t="shared" si="37"/>
        <v>6376.1129210136896</v>
      </c>
      <c r="N362">
        <f>SQRT(User_Model_Calcs!M362^2+Sat_Data!$B$3^2-2*User_Model_Calcs!M362*Sat_Data!$B$3*COS(RADIANS(L362))*COS(RADIANS(I362)))</f>
        <v>36312.014547899613</v>
      </c>
      <c r="O362">
        <f>DEGREES(ACOS(((Earth_Data!$B$1+Sat_Data!$B$2)/User_Model_Calcs!N362)*SQRT(1-COS(RADIANS(User_Model_Calcs!I362))^2*COS(RADIANS(User_Model_Calcs!B362))^2)))</f>
        <v>64.576733932461764</v>
      </c>
      <c r="P362">
        <f t="shared" si="38"/>
        <v>35.248252545104165</v>
      </c>
    </row>
    <row r="363" spans="1:16" x14ac:dyDescent="0.25">
      <c r="A363">
        <v>136.21700000000001</v>
      </c>
      <c r="B363">
        <v>-17.89</v>
      </c>
      <c r="C363">
        <v>3750</v>
      </c>
      <c r="D363">
        <f t="shared" ca="1" si="33"/>
        <v>0.75</v>
      </c>
      <c r="E363" s="1">
        <v>0.65</v>
      </c>
      <c r="F363">
        <v>19.899999999999999</v>
      </c>
      <c r="G363">
        <f t="shared" ca="1" si="34"/>
        <v>42.007420362456692</v>
      </c>
      <c r="H363">
        <f t="shared" ca="1" si="35"/>
        <v>21.821957389672008</v>
      </c>
      <c r="I363">
        <f>User_Model_Calcs!A363-Sat_Data!$B$5</f>
        <v>26.217000000000013</v>
      </c>
      <c r="J363">
        <f>(Earth_Data!$B$1/SQRT(1-Earth_Data!$B$2^2*SIN(RADIANS(User_Model_Calcs!B363))^2))*COS(RADIANS(User_Model_Calcs!B363))</f>
        <v>6071.6625290211932</v>
      </c>
      <c r="K363">
        <f>((Earth_Data!$B$1*(1-Earth_Data!$B$2^2))/SQRT(1-Earth_Data!$B$2^2*SIN(RADIANS(User_Model_Calcs!B363))^2))*SIN(RADIANS(User_Model_Calcs!B363))</f>
        <v>-1946.8026399519081</v>
      </c>
      <c r="L363">
        <f t="shared" si="36"/>
        <v>-17.777798245337973</v>
      </c>
      <c r="M363">
        <f t="shared" si="37"/>
        <v>6376.1372621081291</v>
      </c>
      <c r="N363">
        <f>SQRT(User_Model_Calcs!M363^2+Sat_Data!$B$3^2-2*User_Model_Calcs!M363*Sat_Data!$B$3*COS(RADIANS(L363))*COS(RADIANS(I363)))</f>
        <v>36866.368126756221</v>
      </c>
      <c r="O363">
        <f>DEGREES(ACOS(((Earth_Data!$B$1+Sat_Data!$B$2)/User_Model_Calcs!N363)*SQRT(1-COS(RADIANS(User_Model_Calcs!I363))^2*COS(RADIANS(User_Model_Calcs!B363))^2)))</f>
        <v>53.451189593569389</v>
      </c>
      <c r="P363">
        <f t="shared" si="38"/>
        <v>58.043001122975269</v>
      </c>
    </row>
    <row r="364" spans="1:16" x14ac:dyDescent="0.25">
      <c r="A364">
        <v>147.54</v>
      </c>
      <c r="B364">
        <v>-17.841999999999999</v>
      </c>
      <c r="C364">
        <v>9375</v>
      </c>
      <c r="D364">
        <f t="shared" ca="1" si="33"/>
        <v>3</v>
      </c>
      <c r="E364" s="1">
        <v>0.65</v>
      </c>
      <c r="F364">
        <v>19.899999999999999</v>
      </c>
      <c r="G364">
        <f t="shared" ca="1" si="34"/>
        <v>54.048620189015942</v>
      </c>
      <c r="H364">
        <f t="shared" ca="1" si="35"/>
        <v>21.333419096465072</v>
      </c>
      <c r="I364">
        <f>User_Model_Calcs!A364-Sat_Data!$B$5</f>
        <v>37.539999999999992</v>
      </c>
      <c r="J364">
        <f>(Earth_Data!$B$1/SQRT(1-Earth_Data!$B$2^2*SIN(RADIANS(User_Model_Calcs!B364))^2))*COS(RADIANS(User_Model_Calcs!B364))</f>
        <v>6073.292387631127</v>
      </c>
      <c r="K364">
        <f>((Earth_Data!$B$1*(1-Earth_Data!$B$2^2))/SQRT(1-Earth_Data!$B$2^2*SIN(RADIANS(User_Model_Calcs!B364))^2))*SIN(RADIANS(User_Model_Calcs!B364))</f>
        <v>-1941.7462435932491</v>
      </c>
      <c r="L364">
        <f t="shared" si="36"/>
        <v>-17.730059623452203</v>
      </c>
      <c r="M364">
        <f t="shared" si="37"/>
        <v>6376.1476535731736</v>
      </c>
      <c r="N364">
        <f>SQRT(User_Model_Calcs!M364^2+Sat_Data!$B$3^2-2*User_Model_Calcs!M364*Sat_Data!$B$3*COS(RADIANS(L364))*COS(RADIANS(I364)))</f>
        <v>37581.532292755612</v>
      </c>
      <c r="O364">
        <f>DEGREES(ACOS(((Earth_Data!$B$1+Sat_Data!$B$2)/User_Model_Calcs!N364)*SQRT(1-COS(RADIANS(User_Model_Calcs!I364))^2*COS(RADIANS(User_Model_Calcs!B364))^2)))</f>
        <v>42.612397957949774</v>
      </c>
      <c r="P364">
        <f t="shared" si="38"/>
        <v>68.261708678382291</v>
      </c>
    </row>
    <row r="365" spans="1:16" x14ac:dyDescent="0.25">
      <c r="A365">
        <v>154.33699999999999</v>
      </c>
      <c r="B365">
        <v>-17.818999999999999</v>
      </c>
      <c r="C365">
        <v>9375</v>
      </c>
      <c r="D365">
        <f t="shared" ca="1" si="33"/>
        <v>0.75</v>
      </c>
      <c r="E365" s="1">
        <v>0.65</v>
      </c>
      <c r="F365">
        <v>19.899999999999999</v>
      </c>
      <c r="G365">
        <f t="shared" ca="1" si="34"/>
        <v>42.007420362456692</v>
      </c>
      <c r="H365">
        <f t="shared" ca="1" si="35"/>
        <v>23.8807341034898</v>
      </c>
      <c r="I365">
        <f>User_Model_Calcs!A365-Sat_Data!$B$5</f>
        <v>44.336999999999989</v>
      </c>
      <c r="J365">
        <f>(Earth_Data!$B$1/SQRT(1-Earth_Data!$B$2^2*SIN(RADIANS(User_Model_Calcs!B365))^2))*COS(RADIANS(User_Model_Calcs!B365))</f>
        <v>6074.0718574013836</v>
      </c>
      <c r="K365">
        <f>((Earth_Data!$B$1*(1-Earth_Data!$B$2^2))/SQRT(1-Earth_Data!$B$2^2*SIN(RADIANS(User_Model_Calcs!B365))^2))*SIN(RADIANS(User_Model_Calcs!B365))</f>
        <v>-1939.3229123339411</v>
      </c>
      <c r="L365">
        <f t="shared" si="36"/>
        <v>-17.707184977635812</v>
      </c>
      <c r="M365">
        <f t="shared" si="37"/>
        <v>6376.1526242067712</v>
      </c>
      <c r="N365">
        <f>SQRT(User_Model_Calcs!M365^2+Sat_Data!$B$3^2-2*User_Model_Calcs!M365*Sat_Data!$B$3*COS(RADIANS(L365))*COS(RADIANS(I365)))</f>
        <v>38106.585078118565</v>
      </c>
      <c r="O365">
        <f>DEGREES(ACOS(((Earth_Data!$B$1+Sat_Data!$B$2)/User_Model_Calcs!N365)*SQRT(1-COS(RADIANS(User_Model_Calcs!I365))^2*COS(RADIANS(User_Model_Calcs!B365))^2)))</f>
        <v>35.871976301877822</v>
      </c>
      <c r="P365">
        <f t="shared" si="38"/>
        <v>72.610680852576422</v>
      </c>
    </row>
    <row r="366" spans="1:16" x14ac:dyDescent="0.25">
      <c r="A366">
        <v>142.33000000000001</v>
      </c>
      <c r="B366">
        <v>-17.702999999999999</v>
      </c>
      <c r="C366">
        <v>25000</v>
      </c>
      <c r="D366">
        <f t="shared" ca="1" si="33"/>
        <v>3</v>
      </c>
      <c r="E366" s="1">
        <v>0.65</v>
      </c>
      <c r="F366">
        <v>19.899999999999999</v>
      </c>
      <c r="G366">
        <f t="shared" ca="1" si="34"/>
        <v>54.048620189015942</v>
      </c>
      <c r="H366">
        <f t="shared" ca="1" si="35"/>
        <v>14.007543045967729</v>
      </c>
      <c r="I366">
        <f>User_Model_Calcs!A366-Sat_Data!$B$5</f>
        <v>32.330000000000013</v>
      </c>
      <c r="J366">
        <f>(Earth_Data!$B$1/SQRT(1-Earth_Data!$B$2^2*SIN(RADIANS(User_Model_Calcs!B366))^2))*COS(RADIANS(User_Model_Calcs!B366))</f>
        <v>6077.9882396087696</v>
      </c>
      <c r="K366">
        <f>((Earth_Data!$B$1*(1-Earth_Data!$B$2^2))/SQRT(1-Earth_Data!$B$2^2*SIN(RADIANS(User_Model_Calcs!B366))^2))*SIN(RADIANS(User_Model_Calcs!B366))</f>
        <v>-1927.096222906358</v>
      </c>
      <c r="L366">
        <f t="shared" si="36"/>
        <v>-17.591818286509298</v>
      </c>
      <c r="M366">
        <f t="shared" si="37"/>
        <v>6376.1776083451805</v>
      </c>
      <c r="N366">
        <f>SQRT(User_Model_Calcs!M366^2+Sat_Data!$B$3^2-2*User_Model_Calcs!M366*Sat_Data!$B$3*COS(RADIANS(L366))*COS(RADIANS(I366)))</f>
        <v>37220.666106937228</v>
      </c>
      <c r="O366">
        <f>DEGREES(ACOS(((Earth_Data!$B$1+Sat_Data!$B$2)/User_Model_Calcs!N366)*SQRT(1-COS(RADIANS(User_Model_Calcs!I366))^2*COS(RADIANS(User_Model_Calcs!B366))^2)))</f>
        <v>47.769137642464024</v>
      </c>
      <c r="P366">
        <f t="shared" si="38"/>
        <v>64.337833576966261</v>
      </c>
    </row>
    <row r="367" spans="1:16" x14ac:dyDescent="0.25">
      <c r="A367">
        <v>113.18615191867839</v>
      </c>
      <c r="B367">
        <v>-16.851355261358592</v>
      </c>
      <c r="C367">
        <v>62500</v>
      </c>
      <c r="D367">
        <f t="shared" ca="1" si="33"/>
        <v>3</v>
      </c>
      <c r="E367" s="1">
        <v>0.65</v>
      </c>
      <c r="F367">
        <v>19.899999999999999</v>
      </c>
      <c r="G367">
        <f t="shared" ca="1" si="34"/>
        <v>54.048620189015942</v>
      </c>
      <c r="H367">
        <f t="shared" ca="1" si="35"/>
        <v>19.610140418563347</v>
      </c>
      <c r="I367">
        <f>User_Model_Calcs!A367-Sat_Data!$B$5</f>
        <v>3.1861519186783909</v>
      </c>
      <c r="J367">
        <f>(Earth_Data!$B$1/SQRT(1-Earth_Data!$B$2^2*SIN(RADIANS(User_Model_Calcs!B367))^2))*COS(RADIANS(User_Model_Calcs!B367))</f>
        <v>6105.9807721410052</v>
      </c>
      <c r="K367">
        <f>((Earth_Data!$B$1*(1-Earth_Data!$B$2^2))/SQRT(1-Earth_Data!$B$2^2*SIN(RADIANS(User_Model_Calcs!B367))^2))*SIN(RADIANS(User_Model_Calcs!B367))</f>
        <v>-1837.0963324776908</v>
      </c>
      <c r="L367">
        <f t="shared" si="36"/>
        <v>-16.744877842445099</v>
      </c>
      <c r="M367">
        <f t="shared" si="37"/>
        <v>6376.3566497302081</v>
      </c>
      <c r="N367">
        <f>SQRT(User_Model_Calcs!M367^2+Sat_Data!$B$3^2-2*User_Model_Calcs!M367*Sat_Data!$B$3*COS(RADIANS(L367))*COS(RADIANS(I367)))</f>
        <v>36115.947987938263</v>
      </c>
      <c r="O367">
        <f>DEGREES(ACOS(((Earth_Data!$B$1+Sat_Data!$B$2)/User_Model_Calcs!N367)*SQRT(1-COS(RADIANS(User_Model_Calcs!I367))^2*COS(RADIANS(User_Model_Calcs!B367))^2)))</f>
        <v>69.873930811795375</v>
      </c>
      <c r="P367">
        <f t="shared" si="38"/>
        <v>10.869936333839924</v>
      </c>
    </row>
    <row r="368" spans="1:16" x14ac:dyDescent="0.25">
      <c r="A368">
        <v>114.85881700122179</v>
      </c>
      <c r="B368">
        <v>-13.375475393851179</v>
      </c>
      <c r="C368">
        <v>3906.25</v>
      </c>
      <c r="D368">
        <f t="shared" ca="1" si="33"/>
        <v>3</v>
      </c>
      <c r="E368" s="1">
        <v>0.65</v>
      </c>
      <c r="F368">
        <v>19.899999999999999</v>
      </c>
      <c r="G368">
        <f t="shared" ca="1" si="34"/>
        <v>54.048620189015942</v>
      </c>
      <c r="H368">
        <f t="shared" ca="1" si="35"/>
        <v>20.407501002746386</v>
      </c>
      <c r="I368">
        <f>User_Model_Calcs!A368-Sat_Data!$B$5</f>
        <v>4.8588170012217944</v>
      </c>
      <c r="J368">
        <f>(Earth_Data!$B$1/SQRT(1-Earth_Data!$B$2^2*SIN(RADIANS(User_Model_Calcs!B368))^2))*COS(RADIANS(User_Model_Calcs!B368))</f>
        <v>6206.2446580163751</v>
      </c>
      <c r="K368">
        <f>((Earth_Data!$B$1*(1-Earth_Data!$B$2^2))/SQRT(1-Earth_Data!$B$2^2*SIN(RADIANS(User_Model_Calcs!B368))^2))*SIN(RADIANS(User_Model_Calcs!B368))</f>
        <v>-1465.8497721812691</v>
      </c>
      <c r="L368">
        <f t="shared" si="36"/>
        <v>-13.28912015704241</v>
      </c>
      <c r="M368">
        <f t="shared" si="37"/>
        <v>6377.0046502853265</v>
      </c>
      <c r="N368">
        <f>SQRT(User_Model_Calcs!M368^2+Sat_Data!$B$3^2-2*User_Model_Calcs!M368*Sat_Data!$B$3*COS(RADIANS(L368))*COS(RADIANS(I368)))</f>
        <v>36013.881882973903</v>
      </c>
      <c r="O368">
        <f>DEGREES(ACOS(((Earth_Data!$B$1+Sat_Data!$B$2)/User_Model_Calcs!N368)*SQRT(1-COS(RADIANS(User_Model_Calcs!I368))^2*COS(RADIANS(User_Model_Calcs!B368))^2)))</f>
        <v>73.291239391296045</v>
      </c>
      <c r="P368">
        <f t="shared" si="38"/>
        <v>20.176612197562999</v>
      </c>
    </row>
    <row r="369" spans="1:16" x14ac:dyDescent="0.25">
      <c r="A369">
        <v>110.71000966111404</v>
      </c>
      <c r="B369">
        <v>-12.571499094051234</v>
      </c>
      <c r="C369">
        <v>9375</v>
      </c>
      <c r="D369">
        <f t="shared" ca="1" si="33"/>
        <v>1.2</v>
      </c>
      <c r="E369" s="1">
        <v>0.65</v>
      </c>
      <c r="F369">
        <v>19.899999999999999</v>
      </c>
      <c r="G369">
        <f t="shared" ca="1" si="34"/>
        <v>46.089820015575185</v>
      </c>
      <c r="H369">
        <f t="shared" ca="1" si="35"/>
        <v>23.762110710653666</v>
      </c>
      <c r="I369">
        <f>User_Model_Calcs!A369-Sat_Data!$B$5</f>
        <v>0.71000966111404296</v>
      </c>
      <c r="J369">
        <f>(Earth_Data!$B$1/SQRT(1-Earth_Data!$B$2^2*SIN(RADIANS(User_Model_Calcs!B369))^2))*COS(RADIANS(User_Model_Calcs!B369))</f>
        <v>6226.2124763523962</v>
      </c>
      <c r="K369">
        <f>((Earth_Data!$B$1*(1-Earth_Data!$B$2^2))/SQRT(1-Earth_Data!$B$2^2*SIN(RADIANS(User_Model_Calcs!B369))^2))*SIN(RADIANS(User_Model_Calcs!B369))</f>
        <v>-1379.1767165189563</v>
      </c>
      <c r="L369">
        <f t="shared" si="36"/>
        <v>-12.48998847086408</v>
      </c>
      <c r="M369">
        <f t="shared" si="37"/>
        <v>6377.1349535723521</v>
      </c>
      <c r="N369">
        <f>SQRT(User_Model_Calcs!M369^2+Sat_Data!$B$3^2-2*User_Model_Calcs!M369*Sat_Data!$B$3*COS(RADIANS(L369))*COS(RADIANS(I369)))</f>
        <v>35964.942320098518</v>
      </c>
      <c r="O369">
        <f>DEGREES(ACOS(((Earth_Data!$B$1+Sat_Data!$B$2)/User_Model_Calcs!N369)*SQRT(1-COS(RADIANS(User_Model_Calcs!I369))^2*COS(RADIANS(User_Model_Calcs!B369))^2)))</f>
        <v>75.192720331713218</v>
      </c>
      <c r="P369">
        <f t="shared" si="38"/>
        <v>3.2586949038564099</v>
      </c>
    </row>
    <row r="370" spans="1:16" x14ac:dyDescent="0.25">
      <c r="A370">
        <v>157.71</v>
      </c>
      <c r="B370">
        <v>-17.632999999999999</v>
      </c>
      <c r="C370">
        <v>3750</v>
      </c>
      <c r="D370">
        <f t="shared" ca="1" si="33"/>
        <v>0.75</v>
      </c>
      <c r="E370" s="1">
        <v>0.65</v>
      </c>
      <c r="F370">
        <v>19.899999999999999</v>
      </c>
      <c r="G370">
        <f t="shared" ca="1" si="34"/>
        <v>42.007420362456692</v>
      </c>
      <c r="H370">
        <f t="shared" ca="1" si="35"/>
        <v>15.325142349396989</v>
      </c>
      <c r="I370">
        <f>User_Model_Calcs!A370-Sat_Data!$B$5</f>
        <v>47.710000000000008</v>
      </c>
      <c r="J370">
        <f>(Earth_Data!$B$1/SQRT(1-Earth_Data!$B$2^2*SIN(RADIANS(User_Model_Calcs!B370))^2))*COS(RADIANS(User_Model_Calcs!B370))</f>
        <v>6080.3395726724793</v>
      </c>
      <c r="K370">
        <f>((Earth_Data!$B$1*(1-Earth_Data!$B$2^2))/SQRT(1-Earth_Data!$B$2^2*SIN(RADIANS(User_Model_Calcs!B370))^2))*SIN(RADIANS(User_Model_Calcs!B370))</f>
        <v>-1919.7142909137085</v>
      </c>
      <c r="L370">
        <f t="shared" si="36"/>
        <v>-17.522201331019851</v>
      </c>
      <c r="M370">
        <f t="shared" si="37"/>
        <v>6376.1926161107513</v>
      </c>
      <c r="N370">
        <f>SQRT(User_Model_Calcs!M370^2+Sat_Data!$B$3^2-2*User_Model_Calcs!M370*Sat_Data!$B$3*COS(RADIANS(L370))*COS(RADIANS(I370)))</f>
        <v>38385.585998458984</v>
      </c>
      <c r="O370">
        <f>DEGREES(ACOS(((Earth_Data!$B$1+Sat_Data!$B$2)/User_Model_Calcs!N370)*SQRT(1-COS(RADIANS(User_Model_Calcs!I370))^2*COS(RADIANS(User_Model_Calcs!B370))^2)))</f>
        <v>32.557864740768892</v>
      </c>
      <c r="P370">
        <f t="shared" si="38"/>
        <v>74.595078454664389</v>
      </c>
    </row>
    <row r="371" spans="1:16" x14ac:dyDescent="0.25">
      <c r="A371">
        <v>110.03024491190733</v>
      </c>
      <c r="B371">
        <v>-19.559981503633814</v>
      </c>
      <c r="C371">
        <v>62500</v>
      </c>
      <c r="D371">
        <f t="shared" ca="1" si="33"/>
        <v>3</v>
      </c>
      <c r="E371" s="1">
        <v>0.65</v>
      </c>
      <c r="F371">
        <v>19.899999999999999</v>
      </c>
      <c r="G371">
        <f t="shared" ca="1" si="34"/>
        <v>54.048620189015942</v>
      </c>
      <c r="H371">
        <f t="shared" ca="1" si="35"/>
        <v>19.402232827656018</v>
      </c>
      <c r="I371">
        <f>User_Model_Calcs!A371-Sat_Data!$B$5</f>
        <v>3.0244911907331584E-2</v>
      </c>
      <c r="J371">
        <f>(Earth_Data!$B$1/SQRT(1-Earth_Data!$B$2^2*SIN(RADIANS(User_Model_Calcs!B371))^2))*COS(RADIANS(User_Model_Calcs!B371))</f>
        <v>6012.3233835542887</v>
      </c>
      <c r="K371">
        <f>((Earth_Data!$B$1*(1-Earth_Data!$B$2^2))/SQRT(1-Earth_Data!$B$2^2*SIN(RADIANS(User_Model_Calcs!B371))^2))*SIN(RADIANS(User_Model_Calcs!B371))</f>
        <v>-2121.8608799698573</v>
      </c>
      <c r="L371">
        <f t="shared" si="36"/>
        <v>-19.438885658209482</v>
      </c>
      <c r="M371">
        <f t="shared" si="37"/>
        <v>6375.7608222376211</v>
      </c>
      <c r="N371">
        <f>SQRT(User_Model_Calcs!M371^2+Sat_Data!$B$3^2-2*User_Model_Calcs!M371*Sat_Data!$B$3*COS(RADIANS(L371))*COS(RADIANS(I371)))</f>
        <v>36214.033314478147</v>
      </c>
      <c r="O371">
        <f>DEGREES(ACOS(((Earth_Data!$B$1+Sat_Data!$B$2)/User_Model_Calcs!N371)*SQRT(1-COS(RADIANS(User_Model_Calcs!I371))^2*COS(RADIANS(User_Model_Calcs!B371))^2)))</f>
        <v>67.057831982563954</v>
      </c>
      <c r="P371">
        <f t="shared" si="38"/>
        <v>9.033893824082731E-2</v>
      </c>
    </row>
    <row r="372" spans="1:16" x14ac:dyDescent="0.25">
      <c r="A372">
        <v>109.78389427340235</v>
      </c>
      <c r="B372">
        <v>-16.16181936613475</v>
      </c>
      <c r="C372">
        <v>9375</v>
      </c>
      <c r="D372">
        <f t="shared" ca="1" si="33"/>
        <v>1.2</v>
      </c>
      <c r="E372" s="1">
        <v>0.65</v>
      </c>
      <c r="F372">
        <v>19.899999999999999</v>
      </c>
      <c r="G372">
        <f t="shared" ca="1" si="34"/>
        <v>46.089820015575185</v>
      </c>
      <c r="H372">
        <f t="shared" ca="1" si="35"/>
        <v>18.5315692075832</v>
      </c>
      <c r="I372">
        <f>User_Model_Calcs!A372-Sat_Data!$B$5</f>
        <v>-0.21610572659764671</v>
      </c>
      <c r="J372">
        <f>(Earth_Data!$B$1/SQRT(1-Earth_Data!$B$2^2*SIN(RADIANS(User_Model_Calcs!B372))^2))*COS(RADIANS(User_Model_Calcs!B372))</f>
        <v>6127.6613641446402</v>
      </c>
      <c r="K372">
        <f>((Earth_Data!$B$1*(1-Earth_Data!$B$2^2))/SQRT(1-Earth_Data!$B$2^2*SIN(RADIANS(User_Model_Calcs!B372))^2))*SIN(RADIANS(User_Model_Calcs!B372))</f>
        <v>-1763.9347873102392</v>
      </c>
      <c r="L372">
        <f t="shared" si="36"/>
        <v>-16.059219340305173</v>
      </c>
      <c r="M372">
        <f t="shared" si="37"/>
        <v>6376.4958815570617</v>
      </c>
      <c r="N372">
        <f>SQRT(User_Model_Calcs!M372^2+Sat_Data!$B$3^2-2*User_Model_Calcs!M372*Sat_Data!$B$3*COS(RADIANS(L372))*COS(RADIANS(I372)))</f>
        <v>36079.674804202288</v>
      </c>
      <c r="O372">
        <f>DEGREES(ACOS(((Earth_Data!$B$1+Sat_Data!$B$2)/User_Model_Calcs!N372)*SQRT(1-COS(RADIANS(User_Model_Calcs!I372))^2*COS(RADIANS(User_Model_Calcs!B372))^2)))</f>
        <v>71.015053620511139</v>
      </c>
      <c r="P372">
        <f t="shared" si="38"/>
        <v>0.77633429902927509</v>
      </c>
    </row>
    <row r="373" spans="1:16" x14ac:dyDescent="0.25">
      <c r="A373">
        <v>111.09375341885659</v>
      </c>
      <c r="B373">
        <v>-16.843156153014949</v>
      </c>
      <c r="C373">
        <v>3906.25</v>
      </c>
      <c r="D373">
        <f t="shared" ca="1" si="33"/>
        <v>3</v>
      </c>
      <c r="E373" s="1">
        <v>0.65</v>
      </c>
      <c r="F373">
        <v>19.899999999999999</v>
      </c>
      <c r="G373">
        <f t="shared" ca="1" si="34"/>
        <v>54.048620189015942</v>
      </c>
      <c r="H373">
        <f t="shared" ca="1" si="35"/>
        <v>21.653273188072546</v>
      </c>
      <c r="I373">
        <f>User_Model_Calcs!A373-Sat_Data!$B$5</f>
        <v>1.0937534188565934</v>
      </c>
      <c r="J373">
        <f>(Earth_Data!$B$1/SQRT(1-Earth_Data!$B$2^2*SIN(RADIANS(User_Model_Calcs!B373))^2))*COS(RADIANS(User_Model_Calcs!B373))</f>
        <v>6106.2437490041111</v>
      </c>
      <c r="K373">
        <f>((Earth_Data!$B$1*(1-Earth_Data!$B$2^2))/SQRT(1-Earth_Data!$B$2^2*SIN(RADIANS(User_Model_Calcs!B373))^2))*SIN(RADIANS(User_Model_Calcs!B373))</f>
        <v>-1836.2279003301774</v>
      </c>
      <c r="L373">
        <f t="shared" si="36"/>
        <v>-16.736724484320042</v>
      </c>
      <c r="M373">
        <f t="shared" si="37"/>
        <v>6376.3583356178115</v>
      </c>
      <c r="N373">
        <f>SQRT(User_Model_Calcs!M373^2+Sat_Data!$B$3^2-2*User_Model_Calcs!M373*Sat_Data!$B$3*COS(RADIANS(L373))*COS(RADIANS(I373)))</f>
        <v>36105.919673328128</v>
      </c>
      <c r="O373">
        <f>DEGREES(ACOS(((Earth_Data!$B$1+Sat_Data!$B$2)/User_Model_Calcs!N373)*SQRT(1-COS(RADIANS(User_Model_Calcs!I373))^2*COS(RADIANS(User_Model_Calcs!B373))^2)))</f>
        <v>70.181456588942453</v>
      </c>
      <c r="P373">
        <f t="shared" si="38"/>
        <v>3.7697907234464294</v>
      </c>
    </row>
    <row r="374" spans="1:16" x14ac:dyDescent="0.25">
      <c r="A374">
        <v>151.18899999999999</v>
      </c>
      <c r="B374">
        <v>-17.437000000000001</v>
      </c>
      <c r="C374">
        <v>9375</v>
      </c>
      <c r="D374">
        <f t="shared" ca="1" si="33"/>
        <v>1.2</v>
      </c>
      <c r="E374" s="1">
        <v>0.65</v>
      </c>
      <c r="F374">
        <v>19.899999999999999</v>
      </c>
      <c r="G374">
        <f t="shared" ca="1" si="34"/>
        <v>46.089820015575185</v>
      </c>
      <c r="H374">
        <f t="shared" ca="1" si="35"/>
        <v>14.994313092014186</v>
      </c>
      <c r="I374">
        <f>User_Model_Calcs!A374-Sat_Data!$B$5</f>
        <v>41.188999999999993</v>
      </c>
      <c r="J374">
        <f>(Earth_Data!$B$1/SQRT(1-Earth_Data!$B$2^2*SIN(RADIANS(User_Model_Calcs!B374))^2))*COS(RADIANS(User_Model_Calcs!B374))</f>
        <v>6086.8752173954999</v>
      </c>
      <c r="K374">
        <f>((Earth_Data!$B$1*(1-Earth_Data!$B$2^2))/SQRT(1-Earth_Data!$B$2^2*SIN(RADIANS(User_Model_Calcs!B374))^2))*SIN(RADIANS(User_Model_Calcs!B374))</f>
        <v>-1899.0299411011279</v>
      </c>
      <c r="L374">
        <f t="shared" si="36"/>
        <v>-17.327277338814483</v>
      </c>
      <c r="M374">
        <f t="shared" si="37"/>
        <v>6376.2343612309342</v>
      </c>
      <c r="N374">
        <f>SQRT(User_Model_Calcs!M374^2+Sat_Data!$B$3^2-2*User_Model_Calcs!M374*Sat_Data!$B$3*COS(RADIANS(L374))*COS(RADIANS(I374)))</f>
        <v>37844.349803278346</v>
      </c>
      <c r="O374">
        <f>DEGREES(ACOS(((Earth_Data!$B$1+Sat_Data!$B$2)/User_Model_Calcs!N374)*SQRT(1-COS(RADIANS(User_Model_Calcs!I374))^2*COS(RADIANS(User_Model_Calcs!B374))^2)))</f>
        <v>39.145986795518546</v>
      </c>
      <c r="P374">
        <f t="shared" si="38"/>
        <v>71.097360025670739</v>
      </c>
    </row>
    <row r="375" spans="1:16" x14ac:dyDescent="0.25">
      <c r="A375">
        <v>131.036</v>
      </c>
      <c r="B375">
        <v>-17.402999999999999</v>
      </c>
      <c r="C375">
        <v>50000</v>
      </c>
      <c r="D375">
        <f t="shared" ca="1" si="33"/>
        <v>1.2</v>
      </c>
      <c r="E375" s="1">
        <v>0.65</v>
      </c>
      <c r="F375">
        <v>19.899999999999999</v>
      </c>
      <c r="G375">
        <f t="shared" ca="1" si="34"/>
        <v>46.089820015575185</v>
      </c>
      <c r="H375">
        <f t="shared" ca="1" si="35"/>
        <v>14.692516109723137</v>
      </c>
      <c r="I375">
        <f>User_Model_Calcs!A375-Sat_Data!$B$5</f>
        <v>21.036000000000001</v>
      </c>
      <c r="J375">
        <f>(Earth_Data!$B$1/SQRT(1-Earth_Data!$B$2^2*SIN(RADIANS(User_Model_Calcs!B375))^2))*COS(RADIANS(User_Model_Calcs!B375))</f>
        <v>6088.0017351120141</v>
      </c>
      <c r="K375">
        <f>((Earth_Data!$B$1*(1-Earth_Data!$B$2^2))/SQRT(1-Earth_Data!$B$2^2*SIN(RADIANS(User_Model_Calcs!B375))^2))*SIN(RADIANS(User_Model_Calcs!B375))</f>
        <v>-1895.4396110900689</v>
      </c>
      <c r="L375">
        <f t="shared" si="36"/>
        <v>-17.293464513071985</v>
      </c>
      <c r="M375">
        <f t="shared" si="37"/>
        <v>6376.2415611405568</v>
      </c>
      <c r="N375">
        <f>SQRT(User_Model_Calcs!M375^2+Sat_Data!$B$3^2-2*User_Model_Calcs!M375*Sat_Data!$B$3*COS(RADIANS(L375))*COS(RADIANS(I375)))</f>
        <v>36596.384112967644</v>
      </c>
      <c r="O375">
        <f>DEGREES(ACOS(((Earth_Data!$B$1+Sat_Data!$B$2)/User_Model_Calcs!N375)*SQRT(1-COS(RADIANS(User_Model_Calcs!I375))^2*COS(RADIANS(User_Model_Calcs!B375))^2)))</f>
        <v>58.405110588843705</v>
      </c>
      <c r="P375">
        <f t="shared" si="38"/>
        <v>52.127893849096814</v>
      </c>
    </row>
    <row r="376" spans="1:16" x14ac:dyDescent="0.25">
      <c r="A376">
        <v>135.435</v>
      </c>
      <c r="B376">
        <v>-17.329000000000001</v>
      </c>
      <c r="C376">
        <v>3750</v>
      </c>
      <c r="D376">
        <f t="shared" ca="1" si="33"/>
        <v>1.2</v>
      </c>
      <c r="E376" s="1">
        <v>0.65</v>
      </c>
      <c r="F376">
        <v>19.899999999999999</v>
      </c>
      <c r="G376">
        <f t="shared" ca="1" si="34"/>
        <v>46.089820015575185</v>
      </c>
      <c r="H376">
        <f t="shared" ca="1" si="35"/>
        <v>20.708630396111129</v>
      </c>
      <c r="I376">
        <f>User_Model_Calcs!A376-Sat_Data!$B$5</f>
        <v>25.435000000000002</v>
      </c>
      <c r="J376">
        <f>(Earth_Data!$B$1/SQRT(1-Earth_Data!$B$2^2*SIN(RADIANS(User_Model_Calcs!B376))^2))*COS(RADIANS(User_Model_Calcs!B376))</f>
        <v>6090.4461886128984</v>
      </c>
      <c r="K376">
        <f>((Earth_Data!$B$1*(1-Earth_Data!$B$2^2))/SQRT(1-Earth_Data!$B$2^2*SIN(RADIANS(User_Model_Calcs!B376))^2))*SIN(RADIANS(User_Model_Calcs!B376))</f>
        <v>-1887.6230987449767</v>
      </c>
      <c r="L376">
        <f t="shared" si="36"/>
        <v>-17.219872420913781</v>
      </c>
      <c r="M376">
        <f t="shared" si="37"/>
        <v>6376.2571889239989</v>
      </c>
      <c r="N376">
        <f>SQRT(User_Model_Calcs!M376^2+Sat_Data!$B$3^2-2*User_Model_Calcs!M376*Sat_Data!$B$3*COS(RADIANS(L376))*COS(RADIANS(I376)))</f>
        <v>36805.649775585633</v>
      </c>
      <c r="O376">
        <f>DEGREES(ACOS(((Earth_Data!$B$1+Sat_Data!$B$2)/User_Model_Calcs!N376)*SQRT(1-COS(RADIANS(User_Model_Calcs!I376))^2*COS(RADIANS(User_Model_Calcs!B376))^2)))</f>
        <v>54.510962030258014</v>
      </c>
      <c r="P376">
        <f t="shared" si="38"/>
        <v>57.941086416045565</v>
      </c>
    </row>
    <row r="377" spans="1:16" x14ac:dyDescent="0.25">
      <c r="A377">
        <v>146.214</v>
      </c>
      <c r="B377">
        <v>-17.233000000000001</v>
      </c>
      <c r="C377">
        <v>62500</v>
      </c>
      <c r="D377">
        <f t="shared" ca="1" si="33"/>
        <v>1.2</v>
      </c>
      <c r="E377" s="1">
        <v>0.65</v>
      </c>
      <c r="F377">
        <v>19.899999999999999</v>
      </c>
      <c r="G377">
        <f t="shared" ca="1" si="34"/>
        <v>46.089820015575185</v>
      </c>
      <c r="H377">
        <f t="shared" ca="1" si="35"/>
        <v>15.464718824734874</v>
      </c>
      <c r="I377">
        <f>User_Model_Calcs!A377-Sat_Data!$B$5</f>
        <v>36.213999999999999</v>
      </c>
      <c r="J377">
        <f>(Earth_Data!$B$1/SQRT(1-Earth_Data!$B$2^2*SIN(RADIANS(User_Model_Calcs!B377))^2))*COS(RADIANS(User_Model_Calcs!B377))</f>
        <v>6093.6022976629738</v>
      </c>
      <c r="K377">
        <f>((Earth_Data!$B$1*(1-Earth_Data!$B$2^2))/SQRT(1-Earth_Data!$B$2^2*SIN(RADIANS(User_Model_Calcs!B377))^2))*SIN(RADIANS(User_Model_Calcs!B377))</f>
        <v>-1877.4781514692688</v>
      </c>
      <c r="L377">
        <f t="shared" si="36"/>
        <v>-17.124402674315768</v>
      </c>
      <c r="M377">
        <f t="shared" si="37"/>
        <v>6376.2773756579891</v>
      </c>
      <c r="N377">
        <f>SQRT(User_Model_Calcs!M377^2+Sat_Data!$B$3^2-2*User_Model_Calcs!M377*Sat_Data!$B$3*COS(RADIANS(L377))*COS(RADIANS(I377)))</f>
        <v>37468.369816234801</v>
      </c>
      <c r="O377">
        <f>DEGREES(ACOS(((Earth_Data!$B$1+Sat_Data!$B$2)/User_Model_Calcs!N377)*SQRT(1-COS(RADIANS(User_Model_Calcs!I377))^2*COS(RADIANS(User_Model_Calcs!B377))^2)))</f>
        <v>44.176462609202083</v>
      </c>
      <c r="P377">
        <f t="shared" si="38"/>
        <v>67.972825335980701</v>
      </c>
    </row>
    <row r="378" spans="1:16" x14ac:dyDescent="0.25">
      <c r="A378">
        <v>105.63</v>
      </c>
      <c r="B378">
        <v>-17.192</v>
      </c>
      <c r="C378">
        <v>25000</v>
      </c>
      <c r="D378">
        <f t="shared" ca="1" si="33"/>
        <v>0.75</v>
      </c>
      <c r="E378" s="1">
        <v>0.65</v>
      </c>
      <c r="F378">
        <v>19.899999999999999</v>
      </c>
      <c r="G378">
        <f t="shared" ca="1" si="34"/>
        <v>42.007420362456692</v>
      </c>
      <c r="H378">
        <f t="shared" ca="1" si="35"/>
        <v>22.73686874414836</v>
      </c>
      <c r="I378">
        <f>User_Model_Calcs!A378-Sat_Data!$B$5</f>
        <v>-4.3700000000000045</v>
      </c>
      <c r="J378">
        <f>(Earth_Data!$B$1/SQRT(1-Earth_Data!$B$2^2*SIN(RADIANS(User_Model_Calcs!B378))^2))*COS(RADIANS(User_Model_Calcs!B378))</f>
        <v>6094.9450292543743</v>
      </c>
      <c r="K378">
        <f>((Earth_Data!$B$1*(1-Earth_Data!$B$2^2))/SQRT(1-Earth_Data!$B$2^2*SIN(RADIANS(User_Model_Calcs!B378))^2))*SIN(RADIANS(User_Model_Calcs!B378))</f>
        <v>-1873.1438342354115</v>
      </c>
      <c r="L378">
        <f t="shared" si="36"/>
        <v>-17.083629505602804</v>
      </c>
      <c r="M378">
        <f t="shared" si="37"/>
        <v>6376.2859670318076</v>
      </c>
      <c r="N378">
        <f>SQRT(User_Model_Calcs!M378^2+Sat_Data!$B$3^2-2*User_Model_Calcs!M378*Sat_Data!$B$3*COS(RADIANS(L378))*COS(RADIANS(I378)))</f>
        <v>36138.479945787156</v>
      </c>
      <c r="O378">
        <f>DEGREES(ACOS(((Earth_Data!$B$1+Sat_Data!$B$2)/User_Model_Calcs!N378)*SQRT(1-COS(RADIANS(User_Model_Calcs!I378))^2*COS(RADIANS(User_Model_Calcs!B378))^2)))</f>
        <v>69.196609573670813</v>
      </c>
      <c r="P378">
        <f t="shared" si="38"/>
        <v>14.496061355236737</v>
      </c>
    </row>
    <row r="379" spans="1:16" x14ac:dyDescent="0.25">
      <c r="A379">
        <v>111.47627528876053</v>
      </c>
      <c r="B379">
        <v>-16.710425478846631</v>
      </c>
      <c r="C379">
        <v>9375</v>
      </c>
      <c r="D379">
        <f t="shared" ca="1" si="33"/>
        <v>0.75</v>
      </c>
      <c r="E379" s="1">
        <v>0.65</v>
      </c>
      <c r="F379">
        <v>19.899999999999999</v>
      </c>
      <c r="G379">
        <f t="shared" ca="1" si="34"/>
        <v>42.007420362456692</v>
      </c>
      <c r="H379">
        <f t="shared" ca="1" si="35"/>
        <v>21.482633349106184</v>
      </c>
      <c r="I379">
        <f>User_Model_Calcs!A379-Sat_Data!$B$5</f>
        <v>1.476275288760533</v>
      </c>
      <c r="J379">
        <f>(Earth_Data!$B$1/SQRT(1-Earth_Data!$B$2^2*SIN(RADIANS(User_Model_Calcs!B379))^2))*COS(RADIANS(User_Model_Calcs!B379))</f>
        <v>6110.4836080388868</v>
      </c>
      <c r="K379">
        <f>((Earth_Data!$B$1*(1-Earth_Data!$B$2^2))/SQRT(1-Earth_Data!$B$2^2*SIN(RADIANS(User_Model_Calcs!B379))^2))*SIN(RADIANS(User_Model_Calcs!B379))</f>
        <v>-1822.1642234170235</v>
      </c>
      <c r="L379">
        <f t="shared" si="36"/>
        <v>-16.604735634417146</v>
      </c>
      <c r="M379">
        <f t="shared" si="37"/>
        <v>6376.3855263944715</v>
      </c>
      <c r="N379">
        <f>SQRT(User_Model_Calcs!M379^2+Sat_Data!$B$3^2-2*User_Model_Calcs!M379*Sat_Data!$B$3*COS(RADIANS(L379))*COS(RADIANS(I379)))</f>
        <v>36102.042274504689</v>
      </c>
      <c r="O379">
        <f>DEGREES(ACOS(((Earth_Data!$B$1+Sat_Data!$B$2)/User_Model_Calcs!N379)*SQRT(1-COS(RADIANS(User_Model_Calcs!I379))^2*COS(RADIANS(User_Model_Calcs!B379))^2)))</f>
        <v>70.302714175496803</v>
      </c>
      <c r="P379">
        <f t="shared" si="38"/>
        <v>5.1216999122375686</v>
      </c>
    </row>
    <row r="380" spans="1:16" x14ac:dyDescent="0.25">
      <c r="A380" s="5">
        <v>158.01</v>
      </c>
      <c r="B380">
        <v>-17.024000000000001</v>
      </c>
      <c r="C380">
        <v>9375</v>
      </c>
      <c r="D380">
        <f t="shared" ca="1" si="33"/>
        <v>1.2</v>
      </c>
      <c r="E380" s="1">
        <v>0.65</v>
      </c>
      <c r="F380">
        <v>19.899999999999999</v>
      </c>
      <c r="G380">
        <f t="shared" ca="1" si="34"/>
        <v>46.089820015575185</v>
      </c>
      <c r="H380">
        <f t="shared" ca="1" si="35"/>
        <v>17.400580958537788</v>
      </c>
      <c r="I380">
        <f>User_Model_Calcs!A380-Sat_Data!$B$5</f>
        <v>48.009999999999991</v>
      </c>
      <c r="J380">
        <f>(Earth_Data!$B$1/SQRT(1-Earth_Data!$B$2^2*SIN(RADIANS(User_Model_Calcs!B380))^2))*COS(RADIANS(User_Model_Calcs!B380))</f>
        <v>6100.4144942837493</v>
      </c>
      <c r="K380">
        <f>((Earth_Data!$B$1*(1-Earth_Data!$B$2^2))/SQRT(1-Earth_Data!$B$2^2*SIN(RADIANS(User_Model_Calcs!B380))^2))*SIN(RADIANS(User_Model_Calcs!B380))</f>
        <v>-1855.3738893507148</v>
      </c>
      <c r="L380">
        <f t="shared" si="36"/>
        <v>-16.916561254630533</v>
      </c>
      <c r="M380">
        <f t="shared" si="37"/>
        <v>6376.3209824593723</v>
      </c>
      <c r="N380">
        <f>SQRT(User_Model_Calcs!M380^2+Sat_Data!$B$3^2-2*User_Model_Calcs!M380*Sat_Data!$B$3*COS(RADIANS(L380))*COS(RADIANS(I380)))</f>
        <v>38396.784371242589</v>
      </c>
      <c r="O380">
        <f>DEGREES(ACOS(((Earth_Data!$B$1+Sat_Data!$B$2)/User_Model_Calcs!N380)*SQRT(1-COS(RADIANS(User_Model_Calcs!I380))^2*COS(RADIANS(User_Model_Calcs!B380))^2)))</f>
        <v>32.429544674225909</v>
      </c>
      <c r="P380">
        <f t="shared" si="38"/>
        <v>75.236992022907231</v>
      </c>
    </row>
    <row r="381" spans="1:16" x14ac:dyDescent="0.25">
      <c r="A381">
        <v>114.36496169876717</v>
      </c>
      <c r="B381">
        <v>-13.280770231186537</v>
      </c>
      <c r="C381">
        <v>62500</v>
      </c>
      <c r="D381">
        <f t="shared" ca="1" si="33"/>
        <v>0.75</v>
      </c>
      <c r="E381" s="1">
        <v>0.65</v>
      </c>
      <c r="F381">
        <v>19.899999999999999</v>
      </c>
      <c r="G381">
        <f t="shared" ca="1" si="34"/>
        <v>42.007420362456692</v>
      </c>
      <c r="H381">
        <f t="shared" ca="1" si="35"/>
        <v>17.132629786623035</v>
      </c>
      <c r="I381">
        <f>User_Model_Calcs!A381-Sat_Data!$B$5</f>
        <v>4.3649616987671749</v>
      </c>
      <c r="J381">
        <f>(Earth_Data!$B$1/SQRT(1-Earth_Data!$B$2^2*SIN(RADIANS(User_Model_Calcs!B381))^2))*COS(RADIANS(User_Model_Calcs!B381))</f>
        <v>6208.6600197122871</v>
      </c>
      <c r="K381">
        <f>((Earth_Data!$B$1*(1-Earth_Data!$B$2^2))/SQRT(1-Earth_Data!$B$2^2*SIN(RADIANS(User_Model_Calcs!B381))^2))*SIN(RADIANS(User_Model_Calcs!B381))</f>
        <v>-1455.6544281813583</v>
      </c>
      <c r="L381">
        <f t="shared" si="36"/>
        <v>-13.194982241144761</v>
      </c>
      <c r="M381">
        <f t="shared" si="37"/>
        <v>6377.0203900142715</v>
      </c>
      <c r="N381">
        <f>SQRT(User_Model_Calcs!M381^2+Sat_Data!$B$3^2-2*User_Model_Calcs!M381*Sat_Data!$B$3*COS(RADIANS(L381))*COS(RADIANS(I381)))</f>
        <v>36006.028410556624</v>
      </c>
      <c r="O381">
        <f>DEGREES(ACOS(((Earth_Data!$B$1+Sat_Data!$B$2)/User_Model_Calcs!N381)*SQRT(1-COS(RADIANS(User_Model_Calcs!I381))^2*COS(RADIANS(User_Model_Calcs!B381))^2)))</f>
        <v>73.581457805631331</v>
      </c>
      <c r="P381">
        <f t="shared" si="38"/>
        <v>18.380230778863467</v>
      </c>
    </row>
    <row r="382" spans="1:16" x14ac:dyDescent="0.25">
      <c r="A382">
        <v>114.057</v>
      </c>
      <c r="B382">
        <v>-16.946999999999999</v>
      </c>
      <c r="C382">
        <v>25000</v>
      </c>
      <c r="D382">
        <f t="shared" ca="1" si="33"/>
        <v>3</v>
      </c>
      <c r="E382" s="1">
        <v>0.65</v>
      </c>
      <c r="F382">
        <v>19.899999999999999</v>
      </c>
      <c r="G382">
        <f t="shared" ca="1" si="34"/>
        <v>54.048620189015942</v>
      </c>
      <c r="H382">
        <f t="shared" ca="1" si="35"/>
        <v>20.970301626324215</v>
      </c>
      <c r="I382">
        <f>User_Model_Calcs!A382-Sat_Data!$B$5</f>
        <v>4.0570000000000022</v>
      </c>
      <c r="J382">
        <f>(Earth_Data!$B$1/SQRT(1-Earth_Data!$B$2^2*SIN(RADIANS(User_Model_Calcs!B382))^2))*COS(RADIANS(User_Model_Calcs!B382))</f>
        <v>6102.9038841001939</v>
      </c>
      <c r="K382">
        <f>((Earth_Data!$B$1*(1-Earth_Data!$B$2^2))/SQRT(1-Earth_Data!$B$2^2*SIN(RADIANS(User_Model_Calcs!B382))^2))*SIN(RADIANS(User_Model_Calcs!B382))</f>
        <v>-1847.224086068109</v>
      </c>
      <c r="L382">
        <f t="shared" si="36"/>
        <v>-16.839989532738379</v>
      </c>
      <c r="M382">
        <f t="shared" si="37"/>
        <v>6376.3369298301195</v>
      </c>
      <c r="N382">
        <f>SQRT(User_Model_Calcs!M382^2+Sat_Data!$B$3^2-2*User_Model_Calcs!M382*Sat_Data!$B$3*COS(RADIANS(L382))*COS(RADIANS(I382)))</f>
        <v>36126.370021188566</v>
      </c>
      <c r="O382">
        <f>DEGREES(ACOS(((Earth_Data!$B$1+Sat_Data!$B$2)/User_Model_Calcs!N382)*SQRT(1-COS(RADIANS(User_Model_Calcs!I382))^2*COS(RADIANS(User_Model_Calcs!B382))^2)))</f>
        <v>69.558422074820541</v>
      </c>
      <c r="P382">
        <f t="shared" si="38"/>
        <v>13.675825440598967</v>
      </c>
    </row>
    <row r="383" spans="1:16" x14ac:dyDescent="0.25">
      <c r="A383">
        <v>111.3344175390977</v>
      </c>
      <c r="B383">
        <v>-15.695223214474368</v>
      </c>
      <c r="C383">
        <v>62500</v>
      </c>
      <c r="D383">
        <f t="shared" ca="1" si="33"/>
        <v>1.2</v>
      </c>
      <c r="E383" s="1">
        <v>0.65</v>
      </c>
      <c r="F383">
        <v>19.899999999999999</v>
      </c>
      <c r="G383">
        <f t="shared" ca="1" si="34"/>
        <v>46.089820015575185</v>
      </c>
      <c r="H383">
        <f t="shared" ca="1" si="35"/>
        <v>21.442693799585349</v>
      </c>
      <c r="I383">
        <f>User_Model_Calcs!A383-Sat_Data!$B$5</f>
        <v>1.3344175390977</v>
      </c>
      <c r="J383">
        <f>(Earth_Data!$B$1/SQRT(1-Earth_Data!$B$2^2*SIN(RADIANS(User_Model_Calcs!B383))^2))*COS(RADIANS(User_Model_Calcs!B383))</f>
        <v>6141.8312693944908</v>
      </c>
      <c r="K383">
        <f>((Earth_Data!$B$1*(1-Earth_Data!$B$2^2))/SQRT(1-Earth_Data!$B$2^2*SIN(RADIANS(User_Model_Calcs!B383))^2))*SIN(RADIANS(User_Model_Calcs!B383))</f>
        <v>-1714.2847713590932</v>
      </c>
      <c r="L383">
        <f t="shared" si="36"/>
        <v>-15.595280518536386</v>
      </c>
      <c r="M383">
        <f t="shared" si="37"/>
        <v>6376.587145097732</v>
      </c>
      <c r="N383">
        <f>SQRT(User_Model_Calcs!M383^2+Sat_Data!$B$3^2-2*User_Model_Calcs!M383*Sat_Data!$B$3*COS(RADIANS(L383))*COS(RADIANS(I383)))</f>
        <v>36065.024065440892</v>
      </c>
      <c r="O383">
        <f>DEGREES(ACOS(((Earth_Data!$B$1+Sat_Data!$B$2)/User_Model_Calcs!N383)*SQRT(1-COS(RADIANS(User_Model_Calcs!I383))^2*COS(RADIANS(User_Model_Calcs!B383))^2)))</f>
        <v>71.497059646857736</v>
      </c>
      <c r="P383">
        <f t="shared" si="38"/>
        <v>4.9215356974025344</v>
      </c>
    </row>
    <row r="384" spans="1:16" x14ac:dyDescent="0.25">
      <c r="A384">
        <v>107.938</v>
      </c>
      <c r="B384">
        <v>-16.922000000000001</v>
      </c>
      <c r="C384">
        <v>3906.25</v>
      </c>
      <c r="D384">
        <f t="shared" ca="1" si="33"/>
        <v>1.2</v>
      </c>
      <c r="E384" s="1">
        <v>0.65</v>
      </c>
      <c r="F384">
        <v>19.899999999999999</v>
      </c>
      <c r="G384">
        <f t="shared" ca="1" si="34"/>
        <v>46.089820015575185</v>
      </c>
      <c r="H384">
        <f t="shared" ca="1" si="35"/>
        <v>22.268297365972067</v>
      </c>
      <c r="I384">
        <f>User_Model_Calcs!A384-Sat_Data!$B$5</f>
        <v>-2.0619999999999976</v>
      </c>
      <c r="J384">
        <f>(Earth_Data!$B$1/SQRT(1-Earth_Data!$B$2^2*SIN(RADIANS(User_Model_Calcs!B384))^2))*COS(RADIANS(User_Model_Calcs!B384))</f>
        <v>6103.7097679689359</v>
      </c>
      <c r="K384">
        <f>((Earth_Data!$B$1*(1-Earth_Data!$B$2^2))/SQRT(1-Earth_Data!$B$2^2*SIN(RADIANS(User_Model_Calcs!B384))^2))*SIN(RADIANS(User_Model_Calcs!B384))</f>
        <v>-1844.5773406911362</v>
      </c>
      <c r="L384">
        <f t="shared" si="36"/>
        <v>-16.815128749081747</v>
      </c>
      <c r="M384">
        <f t="shared" si="37"/>
        <v>6376.3420938176287</v>
      </c>
      <c r="N384">
        <f>SQRT(User_Model_Calcs!M384^2+Sat_Data!$B$3^2-2*User_Model_Calcs!M384*Sat_Data!$B$3*COS(RADIANS(L384))*COS(RADIANS(I384)))</f>
        <v>36112.191626935761</v>
      </c>
      <c r="O384">
        <f>DEGREES(ACOS(((Earth_Data!$B$1+Sat_Data!$B$2)/User_Model_Calcs!N384)*SQRT(1-COS(RADIANS(User_Model_Calcs!I384))^2*COS(RADIANS(User_Model_Calcs!B384))^2)))</f>
        <v>69.987964596385112</v>
      </c>
      <c r="P384">
        <f t="shared" si="38"/>
        <v>7.0514585524428464</v>
      </c>
    </row>
    <row r="385" spans="1:16" x14ac:dyDescent="0.25">
      <c r="A385">
        <v>149.78700000000001</v>
      </c>
      <c r="B385">
        <v>-16.916</v>
      </c>
      <c r="C385">
        <v>25000</v>
      </c>
      <c r="D385">
        <f t="shared" ca="1" si="33"/>
        <v>1.2</v>
      </c>
      <c r="E385" s="1">
        <v>0.65</v>
      </c>
      <c r="F385">
        <v>19.899999999999999</v>
      </c>
      <c r="G385">
        <f t="shared" ca="1" si="34"/>
        <v>46.089820015575185</v>
      </c>
      <c r="H385">
        <f t="shared" ca="1" si="35"/>
        <v>16.223218917520583</v>
      </c>
      <c r="I385">
        <f>User_Model_Calcs!A385-Sat_Data!$B$5</f>
        <v>39.787000000000006</v>
      </c>
      <c r="J385">
        <f>(Earth_Data!$B$1/SQRT(1-Earth_Data!$B$2^2*SIN(RADIANS(User_Model_Calcs!B385))^2))*COS(RADIANS(User_Model_Calcs!B385))</f>
        <v>6103.9030079558788</v>
      </c>
      <c r="K385">
        <f>((Earth_Data!$B$1*(1-Earth_Data!$B$2^2))/SQRT(1-Earth_Data!$B$2^2*SIN(RADIANS(User_Model_Calcs!B385))^2))*SIN(RADIANS(User_Model_Calcs!B385))</f>
        <v>-1843.9420704581175</v>
      </c>
      <c r="L385">
        <f t="shared" si="36"/>
        <v>-16.809162173017555</v>
      </c>
      <c r="M385">
        <f t="shared" si="37"/>
        <v>6376.3433321723041</v>
      </c>
      <c r="N385">
        <f>SQRT(User_Model_Calcs!M385^2+Sat_Data!$B$3^2-2*User_Model_Calcs!M385*Sat_Data!$B$3*COS(RADIANS(L385))*COS(RADIANS(I385)))</f>
        <v>37721.848696977519</v>
      </c>
      <c r="O385">
        <f>DEGREES(ACOS(((Earth_Data!$B$1+Sat_Data!$B$2)/User_Model_Calcs!N385)*SQRT(1-COS(RADIANS(User_Model_Calcs!I385))^2*COS(RADIANS(User_Model_Calcs!B385))^2)))</f>
        <v>40.738117315861011</v>
      </c>
      <c r="P385">
        <f t="shared" si="38"/>
        <v>70.740919349816451</v>
      </c>
    </row>
    <row r="386" spans="1:16" x14ac:dyDescent="0.25">
      <c r="A386">
        <v>135.23275591678379</v>
      </c>
      <c r="B386">
        <v>-16.84</v>
      </c>
      <c r="C386">
        <v>25000</v>
      </c>
      <c r="D386">
        <f t="shared" ref="D386:D449" ca="1" si="39">CHOOSE(RANDBETWEEN(1,3),0.75,1.2,3)</f>
        <v>3</v>
      </c>
      <c r="E386" s="1">
        <v>0.65</v>
      </c>
      <c r="F386">
        <v>19.899999999999999</v>
      </c>
      <c r="G386">
        <f t="shared" ca="1" si="34"/>
        <v>54.048620189015942</v>
      </c>
      <c r="H386">
        <f t="shared" ca="1" si="35"/>
        <v>17.112715367840661</v>
      </c>
      <c r="I386">
        <f>User_Model_Calcs!A386-Sat_Data!$B$5</f>
        <v>25.232755916783788</v>
      </c>
      <c r="J386">
        <f>(Earth_Data!$B$1/SQRT(1-Earth_Data!$B$2^2*SIN(RADIANS(User_Model_Calcs!B386))^2))*COS(RADIANS(User_Model_Calcs!B386))</f>
        <v>6106.344945758372</v>
      </c>
      <c r="K386">
        <f>((Earth_Data!$B$1*(1-Earth_Data!$B$2^2))/SQRT(1-Earth_Data!$B$2^2*SIN(RADIANS(User_Model_Calcs!B386))^2))*SIN(RADIANS(User_Model_Calcs!B386))</f>
        <v>-1835.8935974587491</v>
      </c>
      <c r="L386">
        <f t="shared" si="36"/>
        <v>-16.733585944633319</v>
      </c>
      <c r="M386">
        <f t="shared" si="37"/>
        <v>6376.3589843874724</v>
      </c>
      <c r="N386">
        <f>SQRT(User_Model_Calcs!M386^2+Sat_Data!$B$3^2-2*User_Model_Calcs!M386*Sat_Data!$B$3*COS(RADIANS(L386))*COS(RADIANS(I386)))</f>
        <v>36778.643753849617</v>
      </c>
      <c r="O386">
        <f>DEGREES(ACOS(((Earth_Data!$B$1+Sat_Data!$B$2)/User_Model_Calcs!N386)*SQRT(1-COS(RADIANS(User_Model_Calcs!I386))^2*COS(RADIANS(User_Model_Calcs!B386))^2)))</f>
        <v>54.992974225373629</v>
      </c>
      <c r="P386">
        <f t="shared" si="38"/>
        <v>58.419647887885127</v>
      </c>
    </row>
    <row r="387" spans="1:16" x14ac:dyDescent="0.25">
      <c r="A387">
        <v>115.62517968859868</v>
      </c>
      <c r="B387">
        <v>-18.707299434608608</v>
      </c>
      <c r="C387">
        <v>62500</v>
      </c>
      <c r="D387">
        <f t="shared" ca="1" si="39"/>
        <v>3</v>
      </c>
      <c r="E387" s="1">
        <v>0.65</v>
      </c>
      <c r="F387">
        <v>19.899999999999999</v>
      </c>
      <c r="G387">
        <f t="shared" ref="G387:G450" ca="1" si="40">20.4+20*LOG(F387)+20*LOG(D387)+10*LOG(E387)</f>
        <v>54.048620189015942</v>
      </c>
      <c r="H387">
        <f t="shared" ref="H387:H450" ca="1" si="41">RAND()*(24-14)+14</f>
        <v>18.039327561266052</v>
      </c>
      <c r="I387">
        <f>User_Model_Calcs!A387-Sat_Data!$B$5</f>
        <v>5.6251796885986778</v>
      </c>
      <c r="J387">
        <f>(Earth_Data!$B$1/SQRT(1-Earth_Data!$B$2^2*SIN(RADIANS(User_Model_Calcs!B387))^2))*COS(RADIANS(User_Model_Calcs!B387))</f>
        <v>6043.2604409398255</v>
      </c>
      <c r="K387">
        <f>((Earth_Data!$B$1*(1-Earth_Data!$B$2^2))/SQRT(1-Earth_Data!$B$2^2*SIN(RADIANS(User_Model_Calcs!B387))^2))*SIN(RADIANS(User_Model_Calcs!B387))</f>
        <v>-2032.6893809450301</v>
      </c>
      <c r="L387">
        <f t="shared" ref="L387:L450" si="42">DEGREES(ATAN((K387/J387)))</f>
        <v>-18.590695720956862</v>
      </c>
      <c r="M387">
        <f t="shared" ref="M387:M450" si="43">SQRT(J387^2+K387^2)</f>
        <v>6375.9566244160496</v>
      </c>
      <c r="N387">
        <f>SQRT(User_Model_Calcs!M387^2+Sat_Data!$B$3^2-2*User_Model_Calcs!M387*Sat_Data!$B$3*COS(RADIANS(L387))*COS(RADIANS(I387)))</f>
        <v>36211.929963719907</v>
      </c>
      <c r="O387">
        <f>DEGREES(ACOS(((Earth_Data!$B$1+Sat_Data!$B$2)/User_Model_Calcs!N387)*SQRT(1-COS(RADIANS(User_Model_Calcs!I387))^2*COS(RADIANS(User_Model_Calcs!B387))^2)))</f>
        <v>67.12111319682765</v>
      </c>
      <c r="P387">
        <f t="shared" ref="P387:P450" si="44">DEGREES(ASIN(SIN(RADIANS(ABS(I387)))/(SIN(ACOS(COS(RADIANS(I387))*COS(RADIANS(B387)))))))</f>
        <v>17.071275250064573</v>
      </c>
    </row>
    <row r="388" spans="1:16" x14ac:dyDescent="0.25">
      <c r="A388" s="5">
        <v>106.224</v>
      </c>
      <c r="B388">
        <v>-16.707000000000001</v>
      </c>
      <c r="C388">
        <v>46875</v>
      </c>
      <c r="D388">
        <f t="shared" ca="1" si="39"/>
        <v>0.75</v>
      </c>
      <c r="E388" s="1">
        <v>0.65</v>
      </c>
      <c r="F388">
        <v>19.899999999999999</v>
      </c>
      <c r="G388">
        <f t="shared" ca="1" si="40"/>
        <v>42.007420362456692</v>
      </c>
      <c r="H388">
        <f t="shared" ca="1" si="41"/>
        <v>20.621895290481319</v>
      </c>
      <c r="I388">
        <f>User_Model_Calcs!A388-Sat_Data!$B$5</f>
        <v>-3.7759999999999962</v>
      </c>
      <c r="J388">
        <f>(Earth_Data!$B$1/SQRT(1-Earth_Data!$B$2^2*SIN(RADIANS(User_Model_Calcs!B388))^2))*COS(RADIANS(User_Model_Calcs!B388))</f>
        <v>6110.592597195915</v>
      </c>
      <c r="K388">
        <f>((Earth_Data!$B$1*(1-Earth_Data!$B$2^2))/SQRT(1-Earth_Data!$B$2^2*SIN(RADIANS(User_Model_Calcs!B388))^2))*SIN(RADIANS(User_Model_Calcs!B388))</f>
        <v>-1821.8011442422053</v>
      </c>
      <c r="L388">
        <f t="shared" si="42"/>
        <v>-16.601329330226939</v>
      </c>
      <c r="M388">
        <f t="shared" si="43"/>
        <v>6376.3862256036318</v>
      </c>
      <c r="N388">
        <f>SQRT(User_Model_Calcs!M388^2+Sat_Data!$B$3^2-2*User_Model_Calcs!M388*Sat_Data!$B$3*COS(RADIANS(L388))*COS(RADIANS(I388)))</f>
        <v>36115.036673430266</v>
      </c>
      <c r="O388">
        <f>DEGREES(ACOS(((Earth_Data!$B$1+Sat_Data!$B$2)/User_Model_Calcs!N388)*SQRT(1-COS(RADIANS(User_Model_Calcs!I388))^2*COS(RADIANS(User_Model_Calcs!B388))^2)))</f>
        <v>69.902873530803419</v>
      </c>
      <c r="P388">
        <f t="shared" si="44"/>
        <v>12.929929630235149</v>
      </c>
    </row>
    <row r="389" spans="1:16" x14ac:dyDescent="0.25">
      <c r="A389">
        <v>136.14099999999999</v>
      </c>
      <c r="B389">
        <v>-16.577000000000002</v>
      </c>
      <c r="C389">
        <v>6250</v>
      </c>
      <c r="D389">
        <f t="shared" ca="1" si="39"/>
        <v>0.75</v>
      </c>
      <c r="E389" s="1">
        <v>0.65</v>
      </c>
      <c r="F389">
        <v>19.899999999999999</v>
      </c>
      <c r="G389">
        <f t="shared" ca="1" si="40"/>
        <v>42.007420362456692</v>
      </c>
      <c r="H389">
        <f t="shared" ca="1" si="41"/>
        <v>14.828499788580437</v>
      </c>
      <c r="I389">
        <f>User_Model_Calcs!A389-Sat_Data!$B$5</f>
        <v>26.140999999999991</v>
      </c>
      <c r="J389">
        <f>(Earth_Data!$B$1/SQRT(1-Earth_Data!$B$2^2*SIN(RADIANS(User_Model_Calcs!B389))^2))*COS(RADIANS(User_Model_Calcs!B389))</f>
        <v>6114.7127596113314</v>
      </c>
      <c r="K389">
        <f>((Earth_Data!$B$1*(1-Earth_Data!$B$2^2))/SQRT(1-Earth_Data!$B$2^2*SIN(RADIANS(User_Model_Calcs!B389))^2))*SIN(RADIANS(User_Model_Calcs!B389))</f>
        <v>-1808.0172481850911</v>
      </c>
      <c r="L389">
        <f t="shared" si="42"/>
        <v>-16.472058130484093</v>
      </c>
      <c r="M389">
        <f t="shared" si="43"/>
        <v>6376.4126671890053</v>
      </c>
      <c r="N389">
        <f>SQRT(User_Model_Calcs!M389^2+Sat_Data!$B$3^2-2*User_Model_Calcs!M389*Sat_Data!$B$3*COS(RADIANS(L389))*COS(RADIANS(I389)))</f>
        <v>36818.120118283347</v>
      </c>
      <c r="O389">
        <f>DEGREES(ACOS(((Earth_Data!$B$1+Sat_Data!$B$2)/User_Model_Calcs!N389)*SQRT(1-COS(RADIANS(User_Model_Calcs!I389))^2*COS(RADIANS(User_Model_Calcs!B389))^2)))</f>
        <v>54.294838357001446</v>
      </c>
      <c r="P389">
        <f t="shared" si="44"/>
        <v>59.829539089851451</v>
      </c>
    </row>
    <row r="390" spans="1:16" x14ac:dyDescent="0.25">
      <c r="A390">
        <v>127.55800000000001</v>
      </c>
      <c r="B390">
        <v>-16.553999999999998</v>
      </c>
      <c r="C390">
        <v>9375</v>
      </c>
      <c r="D390">
        <f t="shared" ca="1" si="39"/>
        <v>1.2</v>
      </c>
      <c r="E390" s="1">
        <v>0.65</v>
      </c>
      <c r="F390">
        <v>19.899999999999999</v>
      </c>
      <c r="G390">
        <f t="shared" ca="1" si="40"/>
        <v>46.089820015575185</v>
      </c>
      <c r="H390">
        <f t="shared" ca="1" si="41"/>
        <v>21.161649211111005</v>
      </c>
      <c r="I390">
        <f>User_Model_Calcs!A390-Sat_Data!$B$5</f>
        <v>17.558000000000007</v>
      </c>
      <c r="J390">
        <f>(Earth_Data!$B$1/SQRT(1-Earth_Data!$B$2^2*SIN(RADIANS(User_Model_Calcs!B390))^2))*COS(RADIANS(User_Model_Calcs!B390))</f>
        <v>6115.4384495039658</v>
      </c>
      <c r="K390">
        <f>((Earth_Data!$B$1*(1-Earth_Data!$B$2^2))/SQRT(1-Earth_Data!$B$2^2*SIN(RADIANS(User_Model_Calcs!B390))^2))*SIN(RADIANS(User_Model_Calcs!B390))</f>
        <v>-1805.5776052010501</v>
      </c>
      <c r="L390">
        <f t="shared" si="42"/>
        <v>-16.449187295588619</v>
      </c>
      <c r="M390">
        <f t="shared" si="43"/>
        <v>6376.4173262165823</v>
      </c>
      <c r="N390">
        <f>SQRT(User_Model_Calcs!M390^2+Sat_Data!$B$3^2-2*User_Model_Calcs!M390*Sat_Data!$B$3*COS(RADIANS(L390))*COS(RADIANS(I390)))</f>
        <v>36425.191827729752</v>
      </c>
      <c r="O390">
        <f>DEGREES(ACOS(((Earth_Data!$B$1+Sat_Data!$B$2)/User_Model_Calcs!N390)*SQRT(1-COS(RADIANS(User_Model_Calcs!I390))^2*COS(RADIANS(User_Model_Calcs!B390))^2)))</f>
        <v>61.971495605081884</v>
      </c>
      <c r="P390">
        <f t="shared" si="44"/>
        <v>47.997982331700726</v>
      </c>
    </row>
    <row r="391" spans="1:16" x14ac:dyDescent="0.25">
      <c r="A391">
        <v>109.54735022669317</v>
      </c>
      <c r="B391">
        <v>-13.759116730116155</v>
      </c>
      <c r="C391">
        <v>25000</v>
      </c>
      <c r="D391">
        <f t="shared" ca="1" si="39"/>
        <v>1.2</v>
      </c>
      <c r="E391" s="1">
        <v>0.65</v>
      </c>
      <c r="F391">
        <v>19.899999999999999</v>
      </c>
      <c r="G391">
        <f t="shared" ca="1" si="40"/>
        <v>46.089820015575185</v>
      </c>
      <c r="H391">
        <f t="shared" ca="1" si="41"/>
        <v>17.832860986515513</v>
      </c>
      <c r="I391">
        <f>User_Model_Calcs!A391-Sat_Data!$B$5</f>
        <v>-0.45264977330683109</v>
      </c>
      <c r="J391">
        <f>(Earth_Data!$B$1/SQRT(1-Earth_Data!$B$2^2*SIN(RADIANS(User_Model_Calcs!B391))^2))*COS(RADIANS(User_Model_Calcs!B391))</f>
        <v>6196.2877752581089</v>
      </c>
      <c r="K391">
        <f>((Earth_Data!$B$1*(1-Earth_Data!$B$2^2))/SQRT(1-Earth_Data!$B$2^2*SIN(RADIANS(User_Model_Calcs!B391))^2))*SIN(RADIANS(User_Model_Calcs!B391))</f>
        <v>-1507.1096200520333</v>
      </c>
      <c r="L391">
        <f t="shared" si="42"/>
        <v>-13.670473264389118</v>
      </c>
      <c r="M391">
        <f t="shared" si="43"/>
        <v>6376.9398304097613</v>
      </c>
      <c r="N391">
        <f>SQRT(User_Model_Calcs!M391^2+Sat_Data!$B$3^2-2*User_Model_Calcs!M391*Sat_Data!$B$3*COS(RADIANS(L391))*COS(RADIANS(I391)))</f>
        <v>35999.639987587288</v>
      </c>
      <c r="O391">
        <f>DEGREES(ACOS(((Earth_Data!$B$1+Sat_Data!$B$2)/User_Model_Calcs!N391)*SQRT(1-COS(RADIANS(User_Model_Calcs!I391))^2*COS(RADIANS(User_Model_Calcs!B391))^2)))</f>
        <v>73.816612158005725</v>
      </c>
      <c r="P391">
        <f t="shared" si="44"/>
        <v>1.9025057448661493</v>
      </c>
    </row>
    <row r="392" spans="1:16" x14ac:dyDescent="0.25">
      <c r="A392">
        <v>114.26316647294222</v>
      </c>
      <c r="B392">
        <v>-14.176253461305153</v>
      </c>
      <c r="C392">
        <v>3906.25</v>
      </c>
      <c r="D392">
        <f t="shared" ca="1" si="39"/>
        <v>0.75</v>
      </c>
      <c r="E392" s="1">
        <v>0.65</v>
      </c>
      <c r="F392">
        <v>19.899999999999999</v>
      </c>
      <c r="G392">
        <f t="shared" ca="1" si="40"/>
        <v>42.007420362456692</v>
      </c>
      <c r="H392">
        <f t="shared" ca="1" si="41"/>
        <v>17.571554784676319</v>
      </c>
      <c r="I392">
        <f>User_Model_Calcs!A392-Sat_Data!$B$5</f>
        <v>4.263166472942217</v>
      </c>
      <c r="J392">
        <f>(Earth_Data!$B$1/SQRT(1-Earth_Data!$B$2^2*SIN(RADIANS(User_Model_Calcs!B392))^2))*COS(RADIANS(User_Model_Calcs!B392))</f>
        <v>6185.1479726653079</v>
      </c>
      <c r="K392">
        <f>((Earth_Data!$B$1*(1-Earth_Data!$B$2^2))/SQRT(1-Earth_Data!$B$2^2*SIN(RADIANS(User_Model_Calcs!B392))^2))*SIN(RADIANS(User_Model_Calcs!B392))</f>
        <v>-1551.8965186384794</v>
      </c>
      <c r="L392">
        <f t="shared" si="42"/>
        <v>-14.085139875386544</v>
      </c>
      <c r="M392">
        <f t="shared" si="43"/>
        <v>6376.8674322372426</v>
      </c>
      <c r="N392">
        <f>SQRT(User_Model_Calcs!M392^2+Sat_Data!$B$3^2-2*User_Model_Calcs!M392*Sat_Data!$B$3*COS(RADIANS(L392))*COS(RADIANS(I392)))</f>
        <v>36032.47705617403</v>
      </c>
      <c r="O392">
        <f>DEGREES(ACOS(((Earth_Data!$B$1+Sat_Data!$B$2)/User_Model_Calcs!N392)*SQRT(1-COS(RADIANS(User_Model_Calcs!I392))^2*COS(RADIANS(User_Model_Calcs!B392))^2)))</f>
        <v>72.618436730709249</v>
      </c>
      <c r="P392">
        <f t="shared" si="44"/>
        <v>16.929103786427032</v>
      </c>
    </row>
    <row r="393" spans="1:16" x14ac:dyDescent="0.25">
      <c r="A393">
        <v>113.56100000000001</v>
      </c>
      <c r="B393">
        <v>-16.452999999999999</v>
      </c>
      <c r="C393">
        <v>37500</v>
      </c>
      <c r="D393">
        <f t="shared" ca="1" si="39"/>
        <v>0.75</v>
      </c>
      <c r="E393" s="1">
        <v>0.65</v>
      </c>
      <c r="F393">
        <v>19.899999999999999</v>
      </c>
      <c r="G393">
        <f t="shared" ca="1" si="40"/>
        <v>42.007420362456692</v>
      </c>
      <c r="H393">
        <f t="shared" ca="1" si="41"/>
        <v>17.905892710550621</v>
      </c>
      <c r="I393">
        <f>User_Model_Calcs!A393-Sat_Data!$B$5</f>
        <v>3.561000000000007</v>
      </c>
      <c r="J393">
        <f>(Earth_Data!$B$1/SQRT(1-Earth_Data!$B$2^2*SIN(RADIANS(User_Model_Calcs!B393))^2))*COS(RADIANS(User_Model_Calcs!B393))</f>
        <v>6118.613560802316</v>
      </c>
      <c r="K393">
        <f>((Earth_Data!$B$1*(1-Earth_Data!$B$2^2))/SQRT(1-Earth_Data!$B$2^2*SIN(RADIANS(User_Model_Calcs!B393))^2))*SIN(RADIANS(User_Model_Calcs!B393))</f>
        <v>-1794.8610131351065</v>
      </c>
      <c r="L393">
        <f t="shared" si="42"/>
        <v>-16.348755290766039</v>
      </c>
      <c r="M393">
        <f t="shared" si="43"/>
        <v>6376.4377173235516</v>
      </c>
      <c r="N393">
        <f>SQRT(User_Model_Calcs!M393^2+Sat_Data!$B$3^2-2*User_Model_Calcs!M393*Sat_Data!$B$3*COS(RADIANS(L393))*COS(RADIANS(I393)))</f>
        <v>36103.984850630739</v>
      </c>
      <c r="O393">
        <f>DEGREES(ACOS(((Earth_Data!$B$1+Sat_Data!$B$2)/User_Model_Calcs!N393)*SQRT(1-COS(RADIANS(User_Model_Calcs!I393))^2*COS(RADIANS(User_Model_Calcs!B393))^2)))</f>
        <v>70.244575684950391</v>
      </c>
      <c r="P393">
        <f t="shared" si="44"/>
        <v>12.392174927895873</v>
      </c>
    </row>
    <row r="394" spans="1:16" x14ac:dyDescent="0.25">
      <c r="A394">
        <v>114.0392228608999</v>
      </c>
      <c r="B394">
        <v>-16.470854594127751</v>
      </c>
      <c r="C394">
        <v>9375</v>
      </c>
      <c r="D394">
        <f t="shared" ca="1" si="39"/>
        <v>0.75</v>
      </c>
      <c r="E394" s="1">
        <v>0.65</v>
      </c>
      <c r="F394">
        <v>19.899999999999999</v>
      </c>
      <c r="G394">
        <f t="shared" ca="1" si="40"/>
        <v>42.007420362456692</v>
      </c>
      <c r="H394">
        <f t="shared" ca="1" si="41"/>
        <v>18.836258627438607</v>
      </c>
      <c r="I394">
        <f>User_Model_Calcs!A394-Sat_Data!$B$5</f>
        <v>4.0392228608998977</v>
      </c>
      <c r="J394">
        <f>(Earth_Data!$B$1/SQRT(1-Earth_Data!$B$2^2*SIN(RADIANS(User_Model_Calcs!B394))^2))*COS(RADIANS(User_Model_Calcs!B394))</f>
        <v>6118.0536473553448</v>
      </c>
      <c r="K394">
        <f>((Earth_Data!$B$1*(1-Earth_Data!$B$2^2))/SQRT(1-Earth_Data!$B$2^2*SIN(RADIANS(User_Model_Calcs!B394))^2))*SIN(RADIANS(User_Model_Calcs!B394))</f>
        <v>-1796.7558720391728</v>
      </c>
      <c r="L394">
        <f t="shared" si="42"/>
        <v>-16.366509382064002</v>
      </c>
      <c r="M394">
        <f t="shared" si="43"/>
        <v>6376.4341206998515</v>
      </c>
      <c r="N394">
        <f>SQRT(User_Model_Calcs!M394^2+Sat_Data!$B$3^2-2*User_Model_Calcs!M394*Sat_Data!$B$3*COS(RADIANS(L394))*COS(RADIANS(I394)))</f>
        <v>36108.588975715887</v>
      </c>
      <c r="O394">
        <f>DEGREES(ACOS(((Earth_Data!$B$1+Sat_Data!$B$2)/User_Model_Calcs!N394)*SQRT(1-COS(RADIANS(User_Model_Calcs!I394))^2*COS(RADIANS(User_Model_Calcs!B394))^2)))</f>
        <v>70.102253158391164</v>
      </c>
      <c r="P394">
        <f t="shared" si="44"/>
        <v>13.985424997561058</v>
      </c>
    </row>
    <row r="395" spans="1:16" x14ac:dyDescent="0.25">
      <c r="A395">
        <v>137.89099999999999</v>
      </c>
      <c r="B395">
        <v>-16.417999999999999</v>
      </c>
      <c r="C395">
        <v>3750</v>
      </c>
      <c r="D395">
        <f t="shared" ca="1" si="39"/>
        <v>0.75</v>
      </c>
      <c r="E395" s="1">
        <v>0.65</v>
      </c>
      <c r="F395">
        <v>19.899999999999999</v>
      </c>
      <c r="G395">
        <f t="shared" ca="1" si="40"/>
        <v>42.007420362456692</v>
      </c>
      <c r="H395">
        <f t="shared" ca="1" si="41"/>
        <v>20.792869835288869</v>
      </c>
      <c r="I395">
        <f>User_Model_Calcs!A395-Sat_Data!$B$5</f>
        <v>27.890999999999991</v>
      </c>
      <c r="J395">
        <f>(Earth_Data!$B$1/SQRT(1-Earth_Data!$B$2^2*SIN(RADIANS(User_Model_Calcs!B395))^2))*COS(RADIANS(User_Model_Calcs!B395))</f>
        <v>6119.7094316617722</v>
      </c>
      <c r="K395">
        <f>((Earth_Data!$B$1*(1-Earth_Data!$B$2^2))/SQRT(1-Earth_Data!$B$2^2*SIN(RADIANS(User_Model_Calcs!B395))^2))*SIN(RADIANS(User_Model_Calcs!B395))</f>
        <v>-1791.1460630565598</v>
      </c>
      <c r="L395">
        <f t="shared" si="42"/>
        <v>-16.313952420892583</v>
      </c>
      <c r="M395">
        <f t="shared" si="43"/>
        <v>6376.4447576351713</v>
      </c>
      <c r="N395">
        <f>SQRT(User_Model_Calcs!M395^2+Sat_Data!$B$3^2-2*User_Model_Calcs!M395*Sat_Data!$B$3*COS(RADIANS(L395))*COS(RADIANS(I395)))</f>
        <v>36910.102859792707</v>
      </c>
      <c r="O395">
        <f>DEGREES(ACOS(((Earth_Data!$B$1+Sat_Data!$B$2)/User_Model_Calcs!N395)*SQRT(1-COS(RADIANS(User_Model_Calcs!I395))^2*COS(RADIANS(User_Model_Calcs!B395))^2)))</f>
        <v>52.713316981457709</v>
      </c>
      <c r="P395">
        <f t="shared" si="44"/>
        <v>61.896792323422808</v>
      </c>
    </row>
    <row r="396" spans="1:16" x14ac:dyDescent="0.25">
      <c r="A396">
        <v>113.16882778456178</v>
      </c>
      <c r="B396">
        <v>-17.419231975487243</v>
      </c>
      <c r="C396">
        <v>62500</v>
      </c>
      <c r="D396">
        <f t="shared" ca="1" si="39"/>
        <v>1.2</v>
      </c>
      <c r="E396" s="1">
        <v>0.65</v>
      </c>
      <c r="F396">
        <v>19.899999999999999</v>
      </c>
      <c r="G396">
        <f t="shared" ca="1" si="40"/>
        <v>46.089820015575185</v>
      </c>
      <c r="H396">
        <f t="shared" ca="1" si="41"/>
        <v>23.097634318621122</v>
      </c>
      <c r="I396">
        <f>User_Model_Calcs!A396-Sat_Data!$B$5</f>
        <v>3.1688277845617847</v>
      </c>
      <c r="J396">
        <f>(Earth_Data!$B$1/SQRT(1-Earth_Data!$B$2^2*SIN(RADIANS(User_Model_Calcs!B396))^2))*COS(RADIANS(User_Model_Calcs!B396))</f>
        <v>6087.4641893667331</v>
      </c>
      <c r="K396">
        <f>((Earth_Data!$B$1*(1-Earth_Data!$B$2^2))/SQRT(1-Earth_Data!$B$2^2*SIN(RADIANS(User_Model_Calcs!B396))^2))*SIN(RADIANS(User_Model_Calcs!B396))</f>
        <v>-1897.1537561518471</v>
      </c>
      <c r="L396">
        <f t="shared" si="42"/>
        <v>-17.309607110397717</v>
      </c>
      <c r="M396">
        <f t="shared" si="43"/>
        <v>6376.2381253607082</v>
      </c>
      <c r="N396">
        <f>SQRT(User_Model_Calcs!M396^2+Sat_Data!$B$3^2-2*User_Model_Calcs!M396*Sat_Data!$B$3*COS(RADIANS(L396))*COS(RADIANS(I396)))</f>
        <v>36137.385654256512</v>
      </c>
      <c r="O396">
        <f>DEGREES(ACOS(((Earth_Data!$B$1+Sat_Data!$B$2)/User_Model_Calcs!N396)*SQRT(1-COS(RADIANS(User_Model_Calcs!I396))^2*COS(RADIANS(User_Model_Calcs!B396))^2)))</f>
        <v>69.227006122051463</v>
      </c>
      <c r="P396">
        <f t="shared" si="44"/>
        <v>10.477727638747229</v>
      </c>
    </row>
    <row r="397" spans="1:16" x14ac:dyDescent="0.25">
      <c r="A397">
        <v>115.09399999999999</v>
      </c>
      <c r="B397">
        <v>-16.239999999999998</v>
      </c>
      <c r="C397">
        <v>3906.25</v>
      </c>
      <c r="D397">
        <f t="shared" ca="1" si="39"/>
        <v>3</v>
      </c>
      <c r="E397" s="1">
        <v>0.65</v>
      </c>
      <c r="F397">
        <v>19.899999999999999</v>
      </c>
      <c r="G397">
        <f t="shared" ca="1" si="40"/>
        <v>54.048620189015942</v>
      </c>
      <c r="H397">
        <f t="shared" ca="1" si="41"/>
        <v>22.619125407620473</v>
      </c>
      <c r="I397">
        <f>User_Model_Calcs!A397-Sat_Data!$B$5</f>
        <v>5.0939999999999941</v>
      </c>
      <c r="J397">
        <f>(Earth_Data!$B$1/SQRT(1-Earth_Data!$B$2^2*SIN(RADIANS(User_Model_Calcs!B397))^2))*COS(RADIANS(User_Model_Calcs!B397))</f>
        <v>6125.2475319676023</v>
      </c>
      <c r="K397">
        <f>((Earth_Data!$B$1*(1-Earth_Data!$B$2^2))/SQRT(1-Earth_Data!$B$2^2*SIN(RADIANS(User_Model_Calcs!B397))^2))*SIN(RADIANS(User_Model_Calcs!B397))</f>
        <v>-1772.2427597883475</v>
      </c>
      <c r="L397">
        <f t="shared" si="42"/>
        <v>-16.136957345288522</v>
      </c>
      <c r="M397">
        <f t="shared" si="43"/>
        <v>6376.4803557681744</v>
      </c>
      <c r="N397">
        <f>SQRT(User_Model_Calcs!M397^2+Sat_Data!$B$3^2-2*User_Model_Calcs!M397*Sat_Data!$B$3*COS(RADIANS(L397))*COS(RADIANS(I397)))</f>
        <v>36110.700961488517</v>
      </c>
      <c r="O397">
        <f>DEGREES(ACOS(((Earth_Data!$B$1+Sat_Data!$B$2)/User_Model_Calcs!N397)*SQRT(1-COS(RADIANS(User_Model_Calcs!I397))^2*COS(RADIANS(User_Model_Calcs!B397))^2)))</f>
        <v>70.039245894152728</v>
      </c>
      <c r="P397">
        <f t="shared" si="44"/>
        <v>17.679677717924555</v>
      </c>
    </row>
    <row r="398" spans="1:16" x14ac:dyDescent="0.25">
      <c r="A398">
        <v>114.15079203189048</v>
      </c>
      <c r="B398">
        <v>-17.830451389563123</v>
      </c>
      <c r="C398">
        <v>25000</v>
      </c>
      <c r="D398">
        <f t="shared" ca="1" si="39"/>
        <v>1.2</v>
      </c>
      <c r="E398" s="1">
        <v>0.65</v>
      </c>
      <c r="F398">
        <v>19.899999999999999</v>
      </c>
      <c r="G398">
        <f t="shared" ca="1" si="40"/>
        <v>46.089820015575185</v>
      </c>
      <c r="H398">
        <f t="shared" ca="1" si="41"/>
        <v>19.276977729151149</v>
      </c>
      <c r="I398">
        <f>User_Model_Calcs!A398-Sat_Data!$B$5</f>
        <v>4.1507920318904752</v>
      </c>
      <c r="J398">
        <f>(Earth_Data!$B$1/SQRT(1-Earth_Data!$B$2^2*SIN(RADIANS(User_Model_Calcs!B398))^2))*COS(RADIANS(User_Model_Calcs!B398))</f>
        <v>6073.6838917488658</v>
      </c>
      <c r="K398">
        <f>((Earth_Data!$B$1*(1-Earth_Data!$B$2^2))/SQRT(1-Earth_Data!$B$2^2*SIN(RADIANS(User_Model_Calcs!B398))^2))*SIN(RADIANS(User_Model_Calcs!B398))</f>
        <v>-1940.5294946589993</v>
      </c>
      <c r="L398">
        <f t="shared" si="42"/>
        <v>-17.718573946102442</v>
      </c>
      <c r="M398">
        <f t="shared" si="43"/>
        <v>6376.1501500930135</v>
      </c>
      <c r="N398">
        <f>SQRT(User_Model_Calcs!M398^2+Sat_Data!$B$3^2-2*User_Model_Calcs!M398*Sat_Data!$B$3*COS(RADIANS(L398))*COS(RADIANS(I398)))</f>
        <v>36161.16879827634</v>
      </c>
      <c r="O398">
        <f>DEGREES(ACOS(((Earth_Data!$B$1+Sat_Data!$B$2)/User_Model_Calcs!N398)*SQRT(1-COS(RADIANS(User_Model_Calcs!I398))^2*COS(RADIANS(User_Model_Calcs!B398))^2)))</f>
        <v>68.533274368235979</v>
      </c>
      <c r="P398">
        <f t="shared" si="44"/>
        <v>13.33350178563941</v>
      </c>
    </row>
    <row r="399" spans="1:16" x14ac:dyDescent="0.25">
      <c r="A399">
        <v>114.45600602522673</v>
      </c>
      <c r="B399">
        <v>-17.41916197339253</v>
      </c>
      <c r="C399">
        <v>9375</v>
      </c>
      <c r="D399">
        <f t="shared" ca="1" si="39"/>
        <v>3</v>
      </c>
      <c r="E399" s="1">
        <v>0.65</v>
      </c>
      <c r="F399">
        <v>19.899999999999999</v>
      </c>
      <c r="G399">
        <f t="shared" ca="1" si="40"/>
        <v>54.048620189015942</v>
      </c>
      <c r="H399">
        <f t="shared" ca="1" si="41"/>
        <v>20.821949160889424</v>
      </c>
      <c r="I399">
        <f>User_Model_Calcs!A399-Sat_Data!$B$5</f>
        <v>4.4560060252267277</v>
      </c>
      <c r="J399">
        <f>(Earth_Data!$B$1/SQRT(1-Earth_Data!$B$2^2*SIN(RADIANS(User_Model_Calcs!B399))^2))*COS(RADIANS(User_Model_Calcs!B399))</f>
        <v>6087.4665086335608</v>
      </c>
      <c r="K399">
        <f>((Earth_Data!$B$1*(1-Earth_Data!$B$2^2))/SQRT(1-Earth_Data!$B$2^2*SIN(RADIANS(User_Model_Calcs!B399))^2))*SIN(RADIANS(User_Model_Calcs!B399))</f>
        <v>-1897.1463640427262</v>
      </c>
      <c r="L399">
        <f t="shared" si="42"/>
        <v>-17.309537493680772</v>
      </c>
      <c r="M399">
        <f t="shared" si="43"/>
        <v>6376.2381401838975</v>
      </c>
      <c r="N399">
        <f>SQRT(User_Model_Calcs!M399^2+Sat_Data!$B$3^2-2*User_Model_Calcs!M399*Sat_Data!$B$3*COS(RADIANS(L399))*COS(RADIANS(I399)))</f>
        <v>36147.990711820479</v>
      </c>
      <c r="O399">
        <f>DEGREES(ACOS(((Earth_Data!$B$1+Sat_Data!$B$2)/User_Model_Calcs!N399)*SQRT(1-COS(RADIANS(User_Model_Calcs!I399))^2*COS(RADIANS(User_Model_Calcs!B399))^2)))</f>
        <v>68.916415107652426</v>
      </c>
      <c r="P399">
        <f t="shared" si="44"/>
        <v>14.591350134336793</v>
      </c>
    </row>
    <row r="400" spans="1:16" x14ac:dyDescent="0.25">
      <c r="A400">
        <v>111.54898443692238</v>
      </c>
      <c r="B400">
        <v>-13.979411751594885</v>
      </c>
      <c r="C400">
        <v>25000</v>
      </c>
      <c r="D400">
        <f t="shared" ca="1" si="39"/>
        <v>1.2</v>
      </c>
      <c r="E400" s="1">
        <v>0.65</v>
      </c>
      <c r="F400">
        <v>19.899999999999999</v>
      </c>
      <c r="G400">
        <f t="shared" ca="1" si="40"/>
        <v>46.089820015575185</v>
      </c>
      <c r="H400">
        <f t="shared" ca="1" si="41"/>
        <v>19.575176534311002</v>
      </c>
      <c r="I400">
        <f>User_Model_Calcs!A400-Sat_Data!$B$5</f>
        <v>1.5489844369223817</v>
      </c>
      <c r="J400">
        <f>(Earth_Data!$B$1/SQRT(1-Earth_Data!$B$2^2*SIN(RADIANS(User_Model_Calcs!B400))^2))*COS(RADIANS(User_Model_Calcs!B400))</f>
        <v>6190.4453854224457</v>
      </c>
      <c r="K400">
        <f>((Earth_Data!$B$1*(1-Earth_Data!$B$2^2))/SQRT(1-Earth_Data!$B$2^2*SIN(RADIANS(User_Model_Calcs!B400))^2))*SIN(RADIANS(User_Model_Calcs!B400))</f>
        <v>-1530.7720475189976</v>
      </c>
      <c r="L400">
        <f t="shared" si="42"/>
        <v>-13.889461431054203</v>
      </c>
      <c r="M400">
        <f t="shared" si="43"/>
        <v>6376.9018442628985</v>
      </c>
      <c r="N400">
        <f>SQRT(User_Model_Calcs!M400^2+Sat_Data!$B$3^2-2*User_Model_Calcs!M400*Sat_Data!$B$3*COS(RADIANS(L400))*COS(RADIANS(I400)))</f>
        <v>36008.897891793196</v>
      </c>
      <c r="O400">
        <f>DEGREES(ACOS(((Earth_Data!$B$1+Sat_Data!$B$2)/User_Model_Calcs!N400)*SQRT(1-COS(RADIANS(User_Model_Calcs!I400))^2*COS(RADIANS(User_Model_Calcs!B400))^2)))</f>
        <v>73.46926553772299</v>
      </c>
      <c r="P400">
        <f t="shared" si="44"/>
        <v>6.387044036608474</v>
      </c>
    </row>
    <row r="401" spans="1:16" x14ac:dyDescent="0.25">
      <c r="A401">
        <v>113.48885022922441</v>
      </c>
      <c r="B401">
        <v>-15.253877933572277</v>
      </c>
      <c r="C401">
        <v>62500</v>
      </c>
      <c r="D401">
        <f t="shared" ca="1" si="39"/>
        <v>0.75</v>
      </c>
      <c r="E401" s="1">
        <v>0.65</v>
      </c>
      <c r="F401">
        <v>19.899999999999999</v>
      </c>
      <c r="G401">
        <f t="shared" ca="1" si="40"/>
        <v>42.007420362456692</v>
      </c>
      <c r="H401">
        <f t="shared" ca="1" si="41"/>
        <v>17.263313054842158</v>
      </c>
      <c r="I401">
        <f>User_Model_Calcs!A401-Sat_Data!$B$5</f>
        <v>3.4888502292244112</v>
      </c>
      <c r="J401">
        <f>(Earth_Data!$B$1/SQRT(1-Earth_Data!$B$2^2*SIN(RADIANS(User_Model_Calcs!B401))^2))*COS(RADIANS(User_Model_Calcs!B401))</f>
        <v>6154.8612835869189</v>
      </c>
      <c r="K401">
        <f>((Earth_Data!$B$1*(1-Earth_Data!$B$2^2))/SQRT(1-Earth_Data!$B$2^2*SIN(RADIANS(User_Model_Calcs!B401))^2))*SIN(RADIANS(User_Model_Calcs!B401))</f>
        <v>-1667.2188921367328</v>
      </c>
      <c r="L401">
        <f t="shared" si="42"/>
        <v>-15.156472961472076</v>
      </c>
      <c r="M401">
        <f t="shared" si="43"/>
        <v>6376.671251875453</v>
      </c>
      <c r="N401">
        <f>SQRT(User_Model_Calcs!M401^2+Sat_Data!$B$3^2-2*User_Model_Calcs!M401*Sat_Data!$B$3*COS(RADIANS(L401))*COS(RADIANS(I401)))</f>
        <v>36061.193958130898</v>
      </c>
      <c r="O401">
        <f>DEGREES(ACOS(((Earth_Data!$B$1+Sat_Data!$B$2)/User_Model_Calcs!N401)*SQRT(1-COS(RADIANS(User_Model_Calcs!I401))^2*COS(RADIANS(User_Model_Calcs!B401))^2)))</f>
        <v>71.627786501517008</v>
      </c>
      <c r="P401">
        <f t="shared" si="44"/>
        <v>13.046857920781065</v>
      </c>
    </row>
    <row r="402" spans="1:16" x14ac:dyDescent="0.25">
      <c r="A402">
        <v>109.9819233319062</v>
      </c>
      <c r="B402">
        <v>-14.378758810345758</v>
      </c>
      <c r="C402">
        <v>9375</v>
      </c>
      <c r="D402">
        <f t="shared" ca="1" si="39"/>
        <v>3</v>
      </c>
      <c r="E402" s="1">
        <v>0.65</v>
      </c>
      <c r="F402">
        <v>19.899999999999999</v>
      </c>
      <c r="G402">
        <f t="shared" ca="1" si="40"/>
        <v>54.048620189015942</v>
      </c>
      <c r="H402">
        <f t="shared" ca="1" si="41"/>
        <v>17.822448826764155</v>
      </c>
      <c r="I402">
        <f>User_Model_Calcs!A402-Sat_Data!$B$5</f>
        <v>-1.8076668093797821E-2</v>
      </c>
      <c r="J402">
        <f>(Earth_Data!$B$1/SQRT(1-Earth_Data!$B$2^2*SIN(RADIANS(User_Model_Calcs!B402))^2))*COS(RADIANS(User_Model_Calcs!B402))</f>
        <v>6179.6223451938149</v>
      </c>
      <c r="K402">
        <f>((Earth_Data!$B$1*(1-Earth_Data!$B$2^2))/SQRT(1-Earth_Data!$B$2^2*SIN(RADIANS(User_Model_Calcs!B402))^2))*SIN(RADIANS(User_Model_Calcs!B402))</f>
        <v>-1573.6100308436439</v>
      </c>
      <c r="L402">
        <f t="shared" si="42"/>
        <v>-14.286452938873234</v>
      </c>
      <c r="M402">
        <f t="shared" si="43"/>
        <v>6376.8315689212341</v>
      </c>
      <c r="N402">
        <f>SQRT(User_Model_Calcs!M402^2+Sat_Data!$B$3^2-2*User_Model_Calcs!M402*Sat_Data!$B$3*COS(RADIANS(L402))*COS(RADIANS(I402)))</f>
        <v>36018.908719086037</v>
      </c>
      <c r="O402">
        <f>DEGREES(ACOS(((Earth_Data!$B$1+Sat_Data!$B$2)/User_Model_Calcs!N402)*SQRT(1-COS(RADIANS(User_Model_Calcs!I402))^2*COS(RADIANS(User_Model_Calcs!B402))^2)))</f>
        <v>73.10018904973488</v>
      </c>
      <c r="P402">
        <f t="shared" si="44"/>
        <v>7.2792661257061075E-2</v>
      </c>
    </row>
    <row r="403" spans="1:16" x14ac:dyDescent="0.25">
      <c r="A403">
        <v>155.459</v>
      </c>
      <c r="B403">
        <v>-15.65</v>
      </c>
      <c r="C403">
        <v>12500</v>
      </c>
      <c r="D403">
        <f t="shared" ca="1" si="39"/>
        <v>1.2</v>
      </c>
      <c r="E403" s="1">
        <v>0.65</v>
      </c>
      <c r="F403">
        <v>19.899999999999999</v>
      </c>
      <c r="G403">
        <f t="shared" ca="1" si="40"/>
        <v>46.089820015575185</v>
      </c>
      <c r="H403">
        <f t="shared" ca="1" si="41"/>
        <v>22.265270833521193</v>
      </c>
      <c r="I403">
        <f>User_Model_Calcs!A403-Sat_Data!$B$5</f>
        <v>45.459000000000003</v>
      </c>
      <c r="J403">
        <f>(Earth_Data!$B$1/SQRT(1-Earth_Data!$B$2^2*SIN(RADIANS(User_Model_Calcs!B403))^2))*COS(RADIANS(User_Model_Calcs!B403))</f>
        <v>6143.1831030891435</v>
      </c>
      <c r="K403">
        <f>((Earth_Data!$B$1*(1-Earth_Data!$B$2^2))/SQRT(1-Earth_Data!$B$2^2*SIN(RADIANS(User_Model_Calcs!B403))^2))*SIN(RADIANS(User_Model_Calcs!B403))</f>
        <v>-1709.4666298869738</v>
      </c>
      <c r="L403">
        <f t="shared" si="42"/>
        <v>-15.550316265056262</v>
      </c>
      <c r="M403">
        <f t="shared" si="43"/>
        <v>6376.5958627450336</v>
      </c>
      <c r="N403">
        <f>SQRT(User_Model_Calcs!M403^2+Sat_Data!$B$3^2-2*User_Model_Calcs!M403*Sat_Data!$B$3*COS(RADIANS(L403))*COS(RADIANS(I403)))</f>
        <v>38145.897291732603</v>
      </c>
      <c r="O403">
        <f>DEGREES(ACOS(((Earth_Data!$B$1+Sat_Data!$B$2)/User_Model_Calcs!N403)*SQRT(1-COS(RADIANS(User_Model_Calcs!I403))^2*COS(RADIANS(User_Model_Calcs!B403))^2)))</f>
        <v>35.401015820270622</v>
      </c>
      <c r="P403">
        <f t="shared" si="44"/>
        <v>75.132487373676284</v>
      </c>
    </row>
    <row r="404" spans="1:16" x14ac:dyDescent="0.25">
      <c r="A404">
        <v>111.66199780407118</v>
      </c>
      <c r="B404">
        <v>-19.97265764491803</v>
      </c>
      <c r="C404">
        <v>62500</v>
      </c>
      <c r="D404">
        <f t="shared" ca="1" si="39"/>
        <v>1.2</v>
      </c>
      <c r="E404" s="1">
        <v>0.65</v>
      </c>
      <c r="F404">
        <v>19.899999999999999</v>
      </c>
      <c r="G404">
        <f t="shared" ca="1" si="40"/>
        <v>46.089820015575185</v>
      </c>
      <c r="H404">
        <f t="shared" ca="1" si="41"/>
        <v>17.953384265889206</v>
      </c>
      <c r="I404">
        <f>User_Model_Calcs!A404-Sat_Data!$B$5</f>
        <v>1.6619978040711771</v>
      </c>
      <c r="J404">
        <f>(Earth_Data!$B$1/SQRT(1-Earth_Data!$B$2^2*SIN(RADIANS(User_Model_Calcs!B404))^2))*COS(RADIANS(User_Model_Calcs!B404))</f>
        <v>5996.8738368313261</v>
      </c>
      <c r="K404">
        <f>((Earth_Data!$B$1*(1-Earth_Data!$B$2^2))/SQRT(1-Earth_Data!$B$2^2*SIN(RADIANS(User_Model_Calcs!B404))^2))*SIN(RADIANS(User_Model_Calcs!B404))</f>
        <v>-2164.8529211196173</v>
      </c>
      <c r="L404">
        <f t="shared" si="42"/>
        <v>-19.849425703381659</v>
      </c>
      <c r="M404">
        <f t="shared" si="43"/>
        <v>6375.6634152809711</v>
      </c>
      <c r="N404">
        <f>SQRT(User_Model_Calcs!M404^2+Sat_Data!$B$3^2-2*User_Model_Calcs!M404*Sat_Data!$B$3*COS(RADIANS(L404))*COS(RADIANS(I404)))</f>
        <v>36234.934413272618</v>
      </c>
      <c r="O404">
        <f>DEGREES(ACOS(((Earth_Data!$B$1+Sat_Data!$B$2)/User_Model_Calcs!N404)*SQRT(1-COS(RADIANS(User_Model_Calcs!I404))^2*COS(RADIANS(User_Model_Calcs!B404))^2)))</f>
        <v>66.501348365315792</v>
      </c>
      <c r="P404">
        <f t="shared" si="44"/>
        <v>4.8554453108761075</v>
      </c>
    </row>
    <row r="405" spans="1:16" x14ac:dyDescent="0.25">
      <c r="A405">
        <v>130.38200000000001</v>
      </c>
      <c r="B405">
        <v>-15.523</v>
      </c>
      <c r="C405">
        <v>3906.25</v>
      </c>
      <c r="D405">
        <f t="shared" ca="1" si="39"/>
        <v>1.2</v>
      </c>
      <c r="E405" s="1">
        <v>0.65</v>
      </c>
      <c r="F405">
        <v>19.899999999999999</v>
      </c>
      <c r="G405">
        <f t="shared" ca="1" si="40"/>
        <v>46.089820015575185</v>
      </c>
      <c r="H405">
        <f t="shared" ca="1" si="41"/>
        <v>23.615686050607948</v>
      </c>
      <c r="I405">
        <f>User_Model_Calcs!A405-Sat_Data!$B$5</f>
        <v>20.382000000000005</v>
      </c>
      <c r="J405">
        <f>(Earth_Data!$B$1/SQRT(1-Earth_Data!$B$2^2*SIN(RADIANS(User_Model_Calcs!B405))^2))*COS(RADIANS(User_Model_Calcs!B405))</f>
        <v>6146.9590768085272</v>
      </c>
      <c r="K405">
        <f>((Earth_Data!$B$1*(1-Earth_Data!$B$2^2))/SQRT(1-Earth_Data!$B$2^2*SIN(RADIANS(User_Model_Calcs!B405))^2))*SIN(RADIANS(User_Model_Calcs!B405))</f>
        <v>-1695.9302989082139</v>
      </c>
      <c r="L405">
        <f t="shared" si="42"/>
        <v>-15.424044818056004</v>
      </c>
      <c r="M405">
        <f t="shared" si="43"/>
        <v>6376.6202231835668</v>
      </c>
      <c r="N405">
        <f>SQRT(User_Model_Calcs!M405^2+Sat_Data!$B$3^2-2*User_Model_Calcs!M405*Sat_Data!$B$3*COS(RADIANS(L405))*COS(RADIANS(I405)))</f>
        <v>36504.348024201892</v>
      </c>
      <c r="O405">
        <f>DEGREES(ACOS(((Earth_Data!$B$1+Sat_Data!$B$2)/User_Model_Calcs!N405)*SQRT(1-COS(RADIANS(User_Model_Calcs!I405))^2*COS(RADIANS(User_Model_Calcs!B405))^2)))</f>
        <v>60.279320047929303</v>
      </c>
      <c r="P405">
        <f t="shared" si="44"/>
        <v>54.234228726254244</v>
      </c>
    </row>
    <row r="406" spans="1:16" x14ac:dyDescent="0.25">
      <c r="A406">
        <v>145.56988612988252</v>
      </c>
      <c r="B406">
        <v>-15.043001641983723</v>
      </c>
      <c r="C406">
        <v>46875</v>
      </c>
      <c r="D406">
        <f t="shared" ca="1" si="39"/>
        <v>1.2</v>
      </c>
      <c r="E406" s="1">
        <v>0.65</v>
      </c>
      <c r="F406">
        <v>19.899999999999999</v>
      </c>
      <c r="G406">
        <f t="shared" ca="1" si="40"/>
        <v>46.089820015575185</v>
      </c>
      <c r="H406">
        <f t="shared" ca="1" si="41"/>
        <v>20.898745091200446</v>
      </c>
      <c r="I406">
        <f>User_Model_Calcs!A406-Sat_Data!$B$5</f>
        <v>35.569886129882519</v>
      </c>
      <c r="J406">
        <f>(Earth_Data!$B$1/SQRT(1-Earth_Data!$B$2^2*SIN(RADIANS(User_Model_Calcs!B406))^2))*COS(RADIANS(User_Model_Calcs!B406))</f>
        <v>6160.9588058984573</v>
      </c>
      <c r="K406">
        <f>((Earth_Data!$B$1*(1-Earth_Data!$B$2^2))/SQRT(1-Earth_Data!$B$2^2*SIN(RADIANS(User_Model_Calcs!B406))^2))*SIN(RADIANS(User_Model_Calcs!B406))</f>
        <v>-1644.6961961220966</v>
      </c>
      <c r="L406">
        <f t="shared" si="42"/>
        <v>-14.946817331187841</v>
      </c>
      <c r="M406">
        <f t="shared" si="43"/>
        <v>6376.7106713035237</v>
      </c>
      <c r="N406">
        <f>SQRT(User_Model_Calcs!M406^2+Sat_Data!$B$3^2-2*User_Model_Calcs!M406*Sat_Data!$B$3*COS(RADIANS(L406))*COS(RADIANS(I406)))</f>
        <v>37361.442493538765</v>
      </c>
      <c r="O406">
        <f>DEGREES(ACOS(((Earth_Data!$B$1+Sat_Data!$B$2)/User_Model_Calcs!N406)*SQRT(1-COS(RADIANS(User_Model_Calcs!I406))^2*COS(RADIANS(User_Model_Calcs!B406))^2)))</f>
        <v>45.703765822823954</v>
      </c>
      <c r="P406">
        <f t="shared" si="44"/>
        <v>70.052648599867581</v>
      </c>
    </row>
    <row r="407" spans="1:16" x14ac:dyDescent="0.25">
      <c r="A407">
        <v>111.62695311280474</v>
      </c>
      <c r="B407">
        <v>-14.010902035371181</v>
      </c>
      <c r="C407">
        <v>9375</v>
      </c>
      <c r="D407">
        <f t="shared" ca="1" si="39"/>
        <v>0.75</v>
      </c>
      <c r="E407" s="1">
        <v>0.65</v>
      </c>
      <c r="F407">
        <v>19.899999999999999</v>
      </c>
      <c r="G407">
        <f t="shared" ca="1" si="40"/>
        <v>42.007420362456692</v>
      </c>
      <c r="H407">
        <f t="shared" ca="1" si="41"/>
        <v>18.937619599828643</v>
      </c>
      <c r="I407">
        <f>User_Model_Calcs!A407-Sat_Data!$B$5</f>
        <v>1.6269531128047419</v>
      </c>
      <c r="J407">
        <f>(Earth_Data!$B$1/SQRT(1-Earth_Data!$B$2^2*SIN(RADIANS(User_Model_Calcs!B407))^2))*COS(RADIANS(User_Model_Calcs!B407))</f>
        <v>6189.6028001807217</v>
      </c>
      <c r="K407">
        <f>((Earth_Data!$B$1*(1-Earth_Data!$B$2^2))/SQRT(1-Earth_Data!$B$2^2*SIN(RADIANS(User_Model_Calcs!B407))^2))*SIN(RADIANS(User_Model_Calcs!B407))</f>
        <v>-1534.1526896803821</v>
      </c>
      <c r="L407">
        <f t="shared" si="42"/>
        <v>-13.920765334075744</v>
      </c>
      <c r="M407">
        <f t="shared" si="43"/>
        <v>6376.8963688661734</v>
      </c>
      <c r="N407">
        <f>SQRT(User_Model_Calcs!M407^2+Sat_Data!$B$3^2-2*User_Model_Calcs!M407*Sat_Data!$B$3*COS(RADIANS(L407))*COS(RADIANS(I407)))</f>
        <v>36010.15646479166</v>
      </c>
      <c r="O407">
        <f>DEGREES(ACOS(((Earth_Data!$B$1+Sat_Data!$B$2)/User_Model_Calcs!N407)*SQRT(1-COS(RADIANS(User_Model_Calcs!I407))^2*COS(RADIANS(User_Model_Calcs!B407))^2)))</f>
        <v>73.42258457647651</v>
      </c>
      <c r="P407">
        <f t="shared" si="44"/>
        <v>6.6912096476133893</v>
      </c>
    </row>
    <row r="408" spans="1:16" x14ac:dyDescent="0.25">
      <c r="A408">
        <v>109.82447813209761</v>
      </c>
      <c r="B408">
        <v>-13.238358532122774</v>
      </c>
      <c r="C408">
        <v>3906.25</v>
      </c>
      <c r="D408">
        <f t="shared" ca="1" si="39"/>
        <v>3</v>
      </c>
      <c r="E408" s="1">
        <v>0.65</v>
      </c>
      <c r="F408">
        <v>19.899999999999999</v>
      </c>
      <c r="G408">
        <f t="shared" ca="1" si="40"/>
        <v>54.048620189015942</v>
      </c>
      <c r="H408">
        <f t="shared" ca="1" si="41"/>
        <v>22.177355788425558</v>
      </c>
      <c r="I408">
        <f>User_Model_Calcs!A408-Sat_Data!$B$5</f>
        <v>-0.17552186790238977</v>
      </c>
      <c r="J408">
        <f>(Earth_Data!$B$1/SQRT(1-Earth_Data!$B$2^2*SIN(RADIANS(User_Model_Calcs!B408))^2))*COS(RADIANS(User_Model_Calcs!B408))</f>
        <v>6209.7362185011752</v>
      </c>
      <c r="K408">
        <f>((Earth_Data!$B$1*(1-Earth_Data!$B$2^2))/SQRT(1-Earth_Data!$B$2^2*SIN(RADIANS(User_Model_Calcs!B408))^2))*SIN(RADIANS(User_Model_Calcs!B408))</f>
        <v>-1451.0873926799243</v>
      </c>
      <c r="L408">
        <f t="shared" si="42"/>
        <v>-13.152824873098405</v>
      </c>
      <c r="M408">
        <f t="shared" si="43"/>
        <v>6377.0274050344096</v>
      </c>
      <c r="N408">
        <f>SQRT(User_Model_Calcs!M408^2+Sat_Data!$B$3^2-2*User_Model_Calcs!M408*Sat_Data!$B$3*COS(RADIANS(L408))*COS(RADIANS(I408)))</f>
        <v>35983.70830060797</v>
      </c>
      <c r="O408">
        <f>DEGREES(ACOS(((Earth_Data!$B$1+Sat_Data!$B$2)/User_Model_Calcs!N408)*SQRT(1-COS(RADIANS(User_Model_Calcs!I408))^2*COS(RADIANS(User_Model_Calcs!B408))^2)))</f>
        <v>74.43341696507494</v>
      </c>
      <c r="P408">
        <f t="shared" si="44"/>
        <v>0.76641897501037359</v>
      </c>
    </row>
    <row r="409" spans="1:16" x14ac:dyDescent="0.25">
      <c r="A409">
        <v>145.14150381418938</v>
      </c>
      <c r="B409">
        <v>-14.614057317591577</v>
      </c>
      <c r="C409">
        <v>46875</v>
      </c>
      <c r="D409">
        <f t="shared" ca="1" si="39"/>
        <v>1.2</v>
      </c>
      <c r="E409" s="1">
        <v>0.65</v>
      </c>
      <c r="F409">
        <v>19.899999999999999</v>
      </c>
      <c r="G409">
        <f t="shared" ca="1" si="40"/>
        <v>46.089820015575185</v>
      </c>
      <c r="H409">
        <f t="shared" ca="1" si="41"/>
        <v>18.464410357234048</v>
      </c>
      <c r="I409">
        <f>User_Model_Calcs!A409-Sat_Data!$B$5</f>
        <v>35.141503814189377</v>
      </c>
      <c r="J409">
        <f>(Earth_Data!$B$1/SQRT(1-Earth_Data!$B$2^2*SIN(RADIANS(User_Model_Calcs!B409))^2))*COS(RADIANS(User_Model_Calcs!B409))</f>
        <v>6173.1054489372373</v>
      </c>
      <c r="K409">
        <f>((Earth_Data!$B$1*(1-Earth_Data!$B$2^2))/SQRT(1-Earth_Data!$B$2^2*SIN(RADIANS(User_Model_Calcs!B409))^2))*SIN(RADIANS(User_Model_Calcs!B409))</f>
        <v>-1598.8155168019159</v>
      </c>
      <c r="L409">
        <f t="shared" si="42"/>
        <v>-14.520371831271515</v>
      </c>
      <c r="M409">
        <f t="shared" si="43"/>
        <v>6376.7893128489977</v>
      </c>
      <c r="N409">
        <f>SQRT(User_Model_Calcs!M409^2+Sat_Data!$B$3^2-2*User_Model_Calcs!M409*Sat_Data!$B$3*COS(RADIANS(L409))*COS(RADIANS(I409)))</f>
        <v>37320.142558662243</v>
      </c>
      <c r="O409">
        <f>DEGREES(ACOS(((Earth_Data!$B$1+Sat_Data!$B$2)/User_Model_Calcs!N409)*SQRT(1-COS(RADIANS(User_Model_Calcs!I409))^2*COS(RADIANS(User_Model_Calcs!B409))^2)))</f>
        <v>46.304759525992182</v>
      </c>
      <c r="P409">
        <f t="shared" si="44"/>
        <v>70.280085511560827</v>
      </c>
    </row>
    <row r="410" spans="1:16" x14ac:dyDescent="0.25">
      <c r="A410">
        <v>114.09699999999999</v>
      </c>
      <c r="B410">
        <v>-15.257999999999999</v>
      </c>
      <c r="C410">
        <v>6250</v>
      </c>
      <c r="D410">
        <f t="shared" ca="1" si="39"/>
        <v>1.2</v>
      </c>
      <c r="E410" s="1">
        <v>0.65</v>
      </c>
      <c r="F410">
        <v>19.899999999999999</v>
      </c>
      <c r="G410">
        <f t="shared" ca="1" si="40"/>
        <v>46.089820015575185</v>
      </c>
      <c r="H410">
        <f t="shared" ca="1" si="41"/>
        <v>18.396122848166691</v>
      </c>
      <c r="I410">
        <f>User_Model_Calcs!A410-Sat_Data!$B$5</f>
        <v>4.0969999999999942</v>
      </c>
      <c r="J410">
        <f>(Earth_Data!$B$1/SQRT(1-Earth_Data!$B$2^2*SIN(RADIANS(User_Model_Calcs!B410))^2))*COS(RADIANS(User_Model_Calcs!B410))</f>
        <v>6154.7412663470868</v>
      </c>
      <c r="K410">
        <f>((Earth_Data!$B$1*(1-Earth_Data!$B$2^2))/SQRT(1-Earth_Data!$B$2^2*SIN(RADIANS(User_Model_Calcs!B410))^2))*SIN(RADIANS(User_Model_Calcs!B410))</f>
        <v>-1667.6589305322611</v>
      </c>
      <c r="L410">
        <f t="shared" si="42"/>
        <v>-15.16057121916511</v>
      </c>
      <c r="M410">
        <f t="shared" si="43"/>
        <v>6376.6704763739945</v>
      </c>
      <c r="N410">
        <f>SQRT(User_Model_Calcs!M410^2+Sat_Data!$B$3^2-2*User_Model_Calcs!M410*Sat_Data!$B$3*COS(RADIANS(L410))*COS(RADIANS(I410)))</f>
        <v>36066.386328701308</v>
      </c>
      <c r="O410">
        <f>DEGREES(ACOS(((Earth_Data!$B$1+Sat_Data!$B$2)/User_Model_Calcs!N410)*SQRT(1-COS(RADIANS(User_Model_Calcs!I410))^2*COS(RADIANS(User_Model_Calcs!B410))^2)))</f>
        <v>71.455748490781701</v>
      </c>
      <c r="P410">
        <f t="shared" si="44"/>
        <v>15.225880826058033</v>
      </c>
    </row>
    <row r="411" spans="1:16" x14ac:dyDescent="0.25">
      <c r="A411">
        <v>114.09</v>
      </c>
      <c r="B411">
        <v>-15.243</v>
      </c>
      <c r="C411">
        <v>3750</v>
      </c>
      <c r="D411">
        <f t="shared" ca="1" si="39"/>
        <v>3</v>
      </c>
      <c r="E411" s="1">
        <v>0.65</v>
      </c>
      <c r="F411">
        <v>19.899999999999999</v>
      </c>
      <c r="G411">
        <f t="shared" ca="1" si="40"/>
        <v>54.048620189015942</v>
      </c>
      <c r="H411">
        <f t="shared" ca="1" si="41"/>
        <v>16.516114318556347</v>
      </c>
      <c r="I411">
        <f>User_Model_Calcs!A411-Sat_Data!$B$5</f>
        <v>4.0900000000000034</v>
      </c>
      <c r="J411">
        <f>(Earth_Data!$B$1/SQRT(1-Earth_Data!$B$2^2*SIN(RADIANS(User_Model_Calcs!B411))^2))*COS(RADIANS(User_Model_Calcs!B411))</f>
        <v>6155.1778510471459</v>
      </c>
      <c r="K411">
        <f>((Earth_Data!$B$1*(1-Earth_Data!$B$2^2))/SQRT(1-Earth_Data!$B$2^2*SIN(RADIANS(User_Model_Calcs!B411))^2))*SIN(RADIANS(User_Model_Calcs!B411))</f>
        <v>-1666.0576114606504</v>
      </c>
      <c r="L411">
        <f t="shared" si="42"/>
        <v>-15.145657867594863</v>
      </c>
      <c r="M411">
        <f t="shared" si="43"/>
        <v>6376.6732974747365</v>
      </c>
      <c r="N411">
        <f>SQRT(User_Model_Calcs!M411^2+Sat_Data!$B$3^2-2*User_Model_Calcs!M411*Sat_Data!$B$3*COS(RADIANS(L411))*COS(RADIANS(I411)))</f>
        <v>36065.814972494474</v>
      </c>
      <c r="O411">
        <f>DEGREES(ACOS(((Earth_Data!$B$1+Sat_Data!$B$2)/User_Model_Calcs!N411)*SQRT(1-COS(RADIANS(User_Model_Calcs!I411))^2*COS(RADIANS(User_Model_Calcs!B411))^2)))</f>
        <v>71.474722369520933</v>
      </c>
      <c r="P411">
        <f t="shared" si="44"/>
        <v>15.214913385629854</v>
      </c>
    </row>
    <row r="412" spans="1:16" x14ac:dyDescent="0.25">
      <c r="A412">
        <v>124.556</v>
      </c>
      <c r="B412">
        <v>-15.221</v>
      </c>
      <c r="C412">
        <v>9375</v>
      </c>
      <c r="D412">
        <f t="shared" ca="1" si="39"/>
        <v>3</v>
      </c>
      <c r="E412" s="1">
        <v>0.65</v>
      </c>
      <c r="F412">
        <v>19.899999999999999</v>
      </c>
      <c r="G412">
        <f t="shared" ca="1" si="40"/>
        <v>54.048620189015942</v>
      </c>
      <c r="H412">
        <f t="shared" ca="1" si="41"/>
        <v>17.282127756581612</v>
      </c>
      <c r="I412">
        <f>User_Model_Calcs!A412-Sat_Data!$B$5</f>
        <v>14.555999999999997</v>
      </c>
      <c r="J412">
        <f>(Earth_Data!$B$1/SQRT(1-Earth_Data!$B$2^2*SIN(RADIANS(User_Model_Calcs!B412))^2))*COS(RADIANS(User_Model_Calcs!B412))</f>
        <v>6155.8174158558541</v>
      </c>
      <c r="K412">
        <f>((Earth_Data!$B$1*(1-Earth_Data!$B$2^2))/SQRT(1-Earth_Data!$B$2^2*SIN(RADIANS(User_Model_Calcs!B412))^2))*SIN(RADIANS(User_Model_Calcs!B412))</f>
        <v>-1663.7088073990019</v>
      </c>
      <c r="L412">
        <f t="shared" si="42"/>
        <v>-15.12378499980799</v>
      </c>
      <c r="M412">
        <f t="shared" si="43"/>
        <v>6376.6774305410217</v>
      </c>
      <c r="N412">
        <f>SQRT(User_Model_Calcs!M412^2+Sat_Data!$B$3^2-2*User_Model_Calcs!M412*Sat_Data!$B$3*COS(RADIANS(L412))*COS(RADIANS(I412)))</f>
        <v>36277.118957231818</v>
      </c>
      <c r="O412">
        <f>DEGREES(ACOS(((Earth_Data!$B$1+Sat_Data!$B$2)/User_Model_Calcs!N412)*SQRT(1-COS(RADIANS(User_Model_Calcs!I412))^2*COS(RADIANS(User_Model_Calcs!B412))^2)))</f>
        <v>65.455074025051317</v>
      </c>
      <c r="P412">
        <f t="shared" si="44"/>
        <v>44.683764327108278</v>
      </c>
    </row>
    <row r="413" spans="1:16" x14ac:dyDescent="0.25">
      <c r="A413">
        <v>145.32479198385735</v>
      </c>
      <c r="B413">
        <v>-14.656319542327962</v>
      </c>
      <c r="C413">
        <v>46875</v>
      </c>
      <c r="D413">
        <f t="shared" ca="1" si="39"/>
        <v>1.2</v>
      </c>
      <c r="E413" s="1">
        <v>0.65</v>
      </c>
      <c r="F413">
        <v>19.899999999999999</v>
      </c>
      <c r="G413">
        <f t="shared" ca="1" si="40"/>
        <v>46.089820015575185</v>
      </c>
      <c r="H413">
        <f t="shared" ca="1" si="41"/>
        <v>20.655239310245108</v>
      </c>
      <c r="I413">
        <f>User_Model_Calcs!A413-Sat_Data!$B$5</f>
        <v>35.324791983857352</v>
      </c>
      <c r="J413">
        <f>(Earth_Data!$B$1/SQRT(1-Earth_Data!$B$2^2*SIN(RADIANS(User_Model_Calcs!B413))^2))*COS(RADIANS(User_Model_Calcs!B413))</f>
        <v>6171.9239650614927</v>
      </c>
      <c r="K413">
        <f>((Earth_Data!$B$1*(1-Earth_Data!$B$2^2))/SQRT(1-Earth_Data!$B$2^2*SIN(RADIANS(User_Model_Calcs!B413))^2))*SIN(RADIANS(User_Model_Calcs!B413))</f>
        <v>-1603.3399101461671</v>
      </c>
      <c r="L413">
        <f t="shared" si="42"/>
        <v>-14.562386922847589</v>
      </c>
      <c r="M413">
        <f t="shared" si="43"/>
        <v>6376.781656758204</v>
      </c>
      <c r="N413">
        <f>SQRT(User_Model_Calcs!M413^2+Sat_Data!$B$3^2-2*User_Model_Calcs!M413*Sat_Data!$B$3*COS(RADIANS(L413))*COS(RADIANS(I413)))</f>
        <v>37334.098931506662</v>
      </c>
      <c r="O413">
        <f>DEGREES(ACOS(((Earth_Data!$B$1+Sat_Data!$B$2)/User_Model_Calcs!N413)*SQRT(1-COS(RADIANS(User_Model_Calcs!I413))^2*COS(RADIANS(User_Model_Calcs!B413))^2)))</f>
        <v>46.101174977515484</v>
      </c>
      <c r="P413">
        <f t="shared" si="44"/>
        <v>70.352117432630351</v>
      </c>
    </row>
    <row r="414" spans="1:16" x14ac:dyDescent="0.25">
      <c r="A414">
        <v>115.56952672568445</v>
      </c>
      <c r="B414">
        <v>-18.754033445484765</v>
      </c>
      <c r="C414">
        <v>62500</v>
      </c>
      <c r="D414">
        <f t="shared" ca="1" si="39"/>
        <v>3</v>
      </c>
      <c r="E414" s="1">
        <v>0.65</v>
      </c>
      <c r="F414">
        <v>19.899999999999999</v>
      </c>
      <c r="G414">
        <f t="shared" ca="1" si="40"/>
        <v>54.048620189015942</v>
      </c>
      <c r="H414">
        <f t="shared" ca="1" si="41"/>
        <v>18.204446593205084</v>
      </c>
      <c r="I414">
        <f>User_Model_Calcs!A414-Sat_Data!$B$5</f>
        <v>5.5695267256844545</v>
      </c>
      <c r="J414">
        <f>(Earth_Data!$B$1/SQRT(1-Earth_Data!$B$2^2*SIN(RADIANS(User_Model_Calcs!B414))^2))*COS(RADIANS(User_Model_Calcs!B414))</f>
        <v>6041.5993079511281</v>
      </c>
      <c r="K414">
        <f>((Earth_Data!$B$1*(1-Earth_Data!$B$2^2))/SQRT(1-Earth_Data!$B$2^2*SIN(RADIANS(User_Model_Calcs!B414))^2))*SIN(RADIANS(User_Model_Calcs!B414))</f>
        <v>-2037.5883512657563</v>
      </c>
      <c r="L414">
        <f t="shared" si="42"/>
        <v>-18.637180835269405</v>
      </c>
      <c r="M414">
        <f t="shared" si="43"/>
        <v>6375.9460856448159</v>
      </c>
      <c r="N414">
        <f>SQRT(User_Model_Calcs!M414^2+Sat_Data!$B$3^2-2*User_Model_Calcs!M414*Sat_Data!$B$3*COS(RADIANS(L414))*COS(RADIANS(I414)))</f>
        <v>36213.186481790486</v>
      </c>
      <c r="O414">
        <f>DEGREES(ACOS(((Earth_Data!$B$1+Sat_Data!$B$2)/User_Model_Calcs!N414)*SQRT(1-COS(RADIANS(User_Model_Calcs!I414))^2*COS(RADIANS(User_Model_Calcs!B414))^2)))</f>
        <v>67.087031845461667</v>
      </c>
      <c r="P414">
        <f t="shared" si="44"/>
        <v>16.872730940345619</v>
      </c>
    </row>
    <row r="415" spans="1:16" x14ac:dyDescent="0.25">
      <c r="A415">
        <v>119.977</v>
      </c>
      <c r="B415">
        <v>-14.86</v>
      </c>
      <c r="C415">
        <v>6250</v>
      </c>
      <c r="D415">
        <f t="shared" ca="1" si="39"/>
        <v>0.75</v>
      </c>
      <c r="E415" s="1">
        <v>0.65</v>
      </c>
      <c r="F415">
        <v>19.899999999999999</v>
      </c>
      <c r="G415">
        <f t="shared" ca="1" si="40"/>
        <v>42.007420362456692</v>
      </c>
      <c r="H415">
        <f t="shared" ca="1" si="41"/>
        <v>21.492773615116107</v>
      </c>
      <c r="I415">
        <f>User_Model_Calcs!A415-Sat_Data!$B$5</f>
        <v>9.9770000000000039</v>
      </c>
      <c r="J415">
        <f>(Earth_Data!$B$1/SQRT(1-Earth_Data!$B$2^2*SIN(RADIANS(User_Model_Calcs!B415))^2))*COS(RADIANS(User_Model_Calcs!B415))</f>
        <v>6166.183024692662</v>
      </c>
      <c r="K415">
        <f>((Earth_Data!$B$1*(1-Earth_Data!$B$2^2))/SQRT(1-Earth_Data!$B$2^2*SIN(RADIANS(User_Model_Calcs!B415))^2))*SIN(RADIANS(User_Model_Calcs!B415))</f>
        <v>-1625.1329225650982</v>
      </c>
      <c r="L415">
        <f t="shared" si="42"/>
        <v>-14.764879187066461</v>
      </c>
      <c r="M415">
        <f t="shared" si="43"/>
        <v>6376.7444758287847</v>
      </c>
      <c r="N415">
        <f>SQRT(User_Model_Calcs!M415^2+Sat_Data!$B$3^2-2*User_Model_Calcs!M415*Sat_Data!$B$3*COS(RADIANS(L415))*COS(RADIANS(I415)))</f>
        <v>36143.567583554235</v>
      </c>
      <c r="O415">
        <f>DEGREES(ACOS(((Earth_Data!$B$1+Sat_Data!$B$2)/User_Model_Calcs!N415)*SQRT(1-COS(RADIANS(User_Model_Calcs!I415))^2*COS(RADIANS(User_Model_Calcs!B415))^2)))</f>
        <v>69.064977530529163</v>
      </c>
      <c r="P415">
        <f t="shared" si="44"/>
        <v>34.447519346657103</v>
      </c>
    </row>
    <row r="416" spans="1:16" x14ac:dyDescent="0.25">
      <c r="A416">
        <v>159.69999999999999</v>
      </c>
      <c r="B416">
        <v>-14.754</v>
      </c>
      <c r="C416">
        <v>3750</v>
      </c>
      <c r="D416">
        <f t="shared" ca="1" si="39"/>
        <v>1.2</v>
      </c>
      <c r="E416" s="1">
        <v>0.65</v>
      </c>
      <c r="F416">
        <v>19.899999999999999</v>
      </c>
      <c r="G416">
        <f t="shared" ca="1" si="40"/>
        <v>46.089820015575185</v>
      </c>
      <c r="H416">
        <f t="shared" ca="1" si="41"/>
        <v>14.008194116467148</v>
      </c>
      <c r="I416">
        <f>User_Model_Calcs!A416-Sat_Data!$B$5</f>
        <v>49.699999999999989</v>
      </c>
      <c r="J416">
        <f>(Earth_Data!$B$1/SQRT(1-Earth_Data!$B$2^2*SIN(RADIANS(User_Model_Calcs!B416))^2))*COS(RADIANS(User_Model_Calcs!B416))</f>
        <v>6169.180422740239</v>
      </c>
      <c r="K416">
        <f>((Earth_Data!$B$1*(1-Earth_Data!$B$2^2))/SQRT(1-Earth_Data!$B$2^2*SIN(RADIANS(User_Model_Calcs!B416))^2))*SIN(RADIANS(User_Model_Calcs!B416))</f>
        <v>-1613.7938358275185</v>
      </c>
      <c r="L416">
        <f t="shared" si="42"/>
        <v>-14.659496959269235</v>
      </c>
      <c r="M416">
        <f t="shared" si="43"/>
        <v>6376.7638840462278</v>
      </c>
      <c r="N416">
        <f>SQRT(User_Model_Calcs!M416^2+Sat_Data!$B$3^2-2*User_Model_Calcs!M416*Sat_Data!$B$3*COS(RADIANS(L416))*COS(RADIANS(I416)))</f>
        <v>38496.678426863058</v>
      </c>
      <c r="O416">
        <f>DEGREES(ACOS(((Earth_Data!$B$1+Sat_Data!$B$2)/User_Model_Calcs!N416)*SQRT(1-COS(RADIANS(User_Model_Calcs!I416))^2*COS(RADIANS(User_Model_Calcs!B416))^2)))</f>
        <v>31.286035989486077</v>
      </c>
      <c r="P416">
        <f t="shared" si="44"/>
        <v>77.812712993214248</v>
      </c>
    </row>
    <row r="417" spans="1:16" x14ac:dyDescent="0.25">
      <c r="A417">
        <v>115.79300000000001</v>
      </c>
      <c r="B417">
        <v>-14.750999999999999</v>
      </c>
      <c r="C417">
        <v>25000</v>
      </c>
      <c r="D417">
        <f t="shared" ca="1" si="39"/>
        <v>0.75</v>
      </c>
      <c r="E417" s="1">
        <v>0.65</v>
      </c>
      <c r="F417">
        <v>19.899999999999999</v>
      </c>
      <c r="G417">
        <f t="shared" ca="1" si="40"/>
        <v>42.007420362456692</v>
      </c>
      <c r="H417">
        <f t="shared" ca="1" si="41"/>
        <v>14.258653532667314</v>
      </c>
      <c r="I417">
        <f>User_Model_Calcs!A417-Sat_Data!$B$5</f>
        <v>5.7930000000000064</v>
      </c>
      <c r="J417">
        <f>(Earth_Data!$B$1/SQRT(1-Earth_Data!$B$2^2*SIN(RADIANS(User_Model_Calcs!B417))^2))*COS(RADIANS(User_Model_Calcs!B417))</f>
        <v>6169.2649490768281</v>
      </c>
      <c r="K417">
        <f>((Earth_Data!$B$1*(1-Earth_Data!$B$2^2))/SQRT(1-Earth_Data!$B$2^2*SIN(RADIANS(User_Model_Calcs!B417))^2))*SIN(RADIANS(User_Model_Calcs!B417))</f>
        <v>-1613.4728391991277</v>
      </c>
      <c r="L417">
        <f t="shared" si="42"/>
        <v>-14.656514462090286</v>
      </c>
      <c r="M417">
        <f t="shared" si="43"/>
        <v>6376.764431491978</v>
      </c>
      <c r="N417">
        <f>SQRT(User_Model_Calcs!M417^2+Sat_Data!$B$3^2-2*User_Model_Calcs!M417*Sat_Data!$B$3*COS(RADIANS(L417))*COS(RADIANS(I417)))</f>
        <v>36067.869125477526</v>
      </c>
      <c r="O417">
        <f>DEGREES(ACOS(((Earth_Data!$B$1+Sat_Data!$B$2)/User_Model_Calcs!N417)*SQRT(1-COS(RADIANS(User_Model_Calcs!I417))^2*COS(RADIANS(User_Model_Calcs!B417))^2)))</f>
        <v>71.41102601672327</v>
      </c>
      <c r="P417">
        <f t="shared" si="44"/>
        <v>21.724808101051813</v>
      </c>
    </row>
    <row r="418" spans="1:16" x14ac:dyDescent="0.25">
      <c r="A418">
        <v>112.92149574419945</v>
      </c>
      <c r="B418">
        <v>-16.891854195916817</v>
      </c>
      <c r="C418">
        <v>62500</v>
      </c>
      <c r="D418">
        <f t="shared" ca="1" si="39"/>
        <v>3</v>
      </c>
      <c r="E418" s="1">
        <v>0.65</v>
      </c>
      <c r="F418">
        <v>19.899999999999999</v>
      </c>
      <c r="G418">
        <f t="shared" ca="1" si="40"/>
        <v>54.048620189015942</v>
      </c>
      <c r="H418">
        <f t="shared" ca="1" si="41"/>
        <v>18.753362659987683</v>
      </c>
      <c r="I418">
        <f>User_Model_Calcs!A418-Sat_Data!$B$5</f>
        <v>2.9214957441994471</v>
      </c>
      <c r="J418">
        <f>(Earth_Data!$B$1/SQRT(1-Earth_Data!$B$2^2*SIN(RADIANS(User_Model_Calcs!B418))^2))*COS(RADIANS(User_Model_Calcs!B418))</f>
        <v>6104.6799900438473</v>
      </c>
      <c r="K418">
        <f>((Earth_Data!$B$1*(1-Earth_Data!$B$2^2))/SQRT(1-Earth_Data!$B$2^2*SIN(RADIANS(User_Model_Calcs!B418))^2))*SIN(RADIANS(User_Model_Calcs!B418))</f>
        <v>-1841.3853513154063</v>
      </c>
      <c r="L418">
        <f t="shared" si="42"/>
        <v>-16.785150923870141</v>
      </c>
      <c r="M418">
        <f t="shared" si="43"/>
        <v>6376.3483117596943</v>
      </c>
      <c r="N418">
        <f>SQRT(User_Model_Calcs!M418^2+Sat_Data!$B$3^2-2*User_Model_Calcs!M418*Sat_Data!$B$3*COS(RADIANS(L418))*COS(RADIANS(I418)))</f>
        <v>36115.708979254217</v>
      </c>
      <c r="O418">
        <f>DEGREES(ACOS(((Earth_Data!$B$1+Sat_Data!$B$2)/User_Model_Calcs!N418)*SQRT(1-COS(RADIANS(User_Model_Calcs!I418))^2*COS(RADIANS(User_Model_Calcs!B418))^2)))</f>
        <v>69.8808689820887</v>
      </c>
      <c r="P418">
        <f t="shared" si="44"/>
        <v>9.961613925148967</v>
      </c>
    </row>
    <row r="419" spans="1:16" x14ac:dyDescent="0.25">
      <c r="A419">
        <v>110.93186167443403</v>
      </c>
      <c r="B419">
        <v>-16.043471189072601</v>
      </c>
      <c r="C419">
        <v>3906.25</v>
      </c>
      <c r="D419">
        <f t="shared" ca="1" si="39"/>
        <v>0.75</v>
      </c>
      <c r="E419" s="1">
        <v>0.65</v>
      </c>
      <c r="F419">
        <v>19.899999999999999</v>
      </c>
      <c r="G419">
        <f t="shared" ca="1" si="40"/>
        <v>42.007420362456692</v>
      </c>
      <c r="H419">
        <f t="shared" ca="1" si="41"/>
        <v>16.160048689315964</v>
      </c>
      <c r="I419">
        <f>User_Model_Calcs!A419-Sat_Data!$B$5</f>
        <v>0.93186167443403178</v>
      </c>
      <c r="J419">
        <f>(Earth_Data!$B$1/SQRT(1-Earth_Data!$B$2^2*SIN(RADIANS(User_Model_Calcs!B419))^2))*COS(RADIANS(User_Model_Calcs!B419))</f>
        <v>6131.2937636347515</v>
      </c>
      <c r="K419">
        <f>((Earth_Data!$B$1*(1-Earth_Data!$B$2^2))/SQRT(1-Earth_Data!$B$2^2*SIN(RADIANS(User_Model_Calcs!B419))^2))*SIN(RADIANS(User_Model_Calcs!B419))</f>
        <v>-1751.3522245105066</v>
      </c>
      <c r="L419">
        <f t="shared" si="42"/>
        <v>-15.941542645857254</v>
      </c>
      <c r="M419">
        <f t="shared" si="43"/>
        <v>6376.5192566387104</v>
      </c>
      <c r="N419">
        <f>SQRT(User_Model_Calcs!M419^2+Sat_Data!$B$3^2-2*User_Model_Calcs!M419*Sat_Data!$B$3*COS(RADIANS(L419))*COS(RADIANS(I419)))</f>
        <v>36076.330533541615</v>
      </c>
      <c r="O419">
        <f>DEGREES(ACOS(((Earth_Data!$B$1+Sat_Data!$B$2)/User_Model_Calcs!N419)*SQRT(1-COS(RADIANS(User_Model_Calcs!I419))^2*COS(RADIANS(User_Model_Calcs!B419))^2)))</f>
        <v>71.124123002052613</v>
      </c>
      <c r="P419">
        <f t="shared" si="44"/>
        <v>3.3682435930315853</v>
      </c>
    </row>
    <row r="420" spans="1:16" x14ac:dyDescent="0.25">
      <c r="A420">
        <v>149.36199999999999</v>
      </c>
      <c r="B420">
        <v>-14.494999999999999</v>
      </c>
      <c r="C420">
        <v>9375</v>
      </c>
      <c r="D420">
        <f t="shared" ca="1" si="39"/>
        <v>0.75</v>
      </c>
      <c r="E420" s="1">
        <v>0.65</v>
      </c>
      <c r="F420">
        <v>19.899999999999999</v>
      </c>
      <c r="G420">
        <f t="shared" ca="1" si="40"/>
        <v>42.007420362456692</v>
      </c>
      <c r="H420">
        <f t="shared" ca="1" si="41"/>
        <v>15.405880806170583</v>
      </c>
      <c r="I420">
        <f>User_Model_Calcs!A420-Sat_Data!$B$5</f>
        <v>39.361999999999995</v>
      </c>
      <c r="J420">
        <f>(Earth_Data!$B$1/SQRT(1-Earth_Data!$B$2^2*SIN(RADIANS(User_Model_Calcs!B420))^2))*COS(RADIANS(User_Model_Calcs!B420))</f>
        <v>6176.4158487086297</v>
      </c>
      <c r="K420">
        <f>((Earth_Data!$B$1*(1-Earth_Data!$B$2^2))/SQRT(1-Earth_Data!$B$2^2*SIN(RADIANS(User_Model_Calcs!B420))^2))*SIN(RADIANS(User_Model_Calcs!B420))</f>
        <v>-1586.0652219736817</v>
      </c>
      <c r="L420">
        <f t="shared" si="42"/>
        <v>-14.402011799753533</v>
      </c>
      <c r="M420">
        <f t="shared" si="43"/>
        <v>6376.8107722068689</v>
      </c>
      <c r="N420">
        <f>SQRT(User_Model_Calcs!M420^2+Sat_Data!$B$3^2-2*User_Model_Calcs!M420*Sat_Data!$B$3*COS(RADIANS(L420))*COS(RADIANS(I420)))</f>
        <v>37626.9006054196</v>
      </c>
      <c r="O420">
        <f>DEGREES(ACOS(((Earth_Data!$B$1+Sat_Data!$B$2)/User_Model_Calcs!N420)*SQRT(1-COS(RADIANS(User_Model_Calcs!I420))^2*COS(RADIANS(User_Model_Calcs!B420))^2)))</f>
        <v>42.008749293248847</v>
      </c>
      <c r="P420">
        <f t="shared" si="44"/>
        <v>73.031630909904734</v>
      </c>
    </row>
    <row r="421" spans="1:16" x14ac:dyDescent="0.25">
      <c r="A421">
        <v>146.83455290813785</v>
      </c>
      <c r="B421">
        <v>-13.560205375791746</v>
      </c>
      <c r="C421">
        <v>46875</v>
      </c>
      <c r="D421">
        <f t="shared" ca="1" si="39"/>
        <v>0.75</v>
      </c>
      <c r="E421" s="1">
        <v>0.65</v>
      </c>
      <c r="F421">
        <v>19.899999999999999</v>
      </c>
      <c r="G421">
        <f t="shared" ca="1" si="40"/>
        <v>42.007420362456692</v>
      </c>
      <c r="H421">
        <f t="shared" ca="1" si="41"/>
        <v>20.479766781036869</v>
      </c>
      <c r="I421">
        <f>User_Model_Calcs!A421-Sat_Data!$B$5</f>
        <v>36.834552908137852</v>
      </c>
      <c r="J421">
        <f>(Earth_Data!$B$1/SQRT(1-Earth_Data!$B$2^2*SIN(RADIANS(User_Model_Calcs!B421))^2))*COS(RADIANS(User_Model_Calcs!B421))</f>
        <v>6201.4847704188987</v>
      </c>
      <c r="K421">
        <f>((Earth_Data!$B$1*(1-Earth_Data!$B$2^2))/SQRT(1-Earth_Data!$B$2^2*SIN(RADIANS(User_Model_Calcs!B421))^2))*SIN(RADIANS(User_Model_Calcs!B421))</f>
        <v>-1485.72527008016</v>
      </c>
      <c r="L421">
        <f t="shared" si="42"/>
        <v>-13.47274637590675</v>
      </c>
      <c r="M421">
        <f t="shared" si="43"/>
        <v>6376.9736502429041</v>
      </c>
      <c r="N421">
        <f>SQRT(User_Model_Calcs!M421^2+Sat_Data!$B$3^2-2*User_Model_Calcs!M421*Sat_Data!$B$3*COS(RADIANS(L421))*COS(RADIANS(I421)))</f>
        <v>37415.485780631236</v>
      </c>
      <c r="O421">
        <f>DEGREES(ACOS(((Earth_Data!$B$1+Sat_Data!$B$2)/User_Model_Calcs!N421)*SQRT(1-COS(RADIANS(User_Model_Calcs!I421))^2*COS(RADIANS(User_Model_Calcs!B421))^2)))</f>
        <v>44.934122499228899</v>
      </c>
      <c r="P421">
        <f t="shared" si="44"/>
        <v>72.618588448084566</v>
      </c>
    </row>
    <row r="422" spans="1:16" x14ac:dyDescent="0.25">
      <c r="A422">
        <v>132.88800000000001</v>
      </c>
      <c r="B422">
        <v>-14.417</v>
      </c>
      <c r="C422">
        <v>3750</v>
      </c>
      <c r="D422">
        <f t="shared" ca="1" si="39"/>
        <v>3</v>
      </c>
      <c r="E422" s="1">
        <v>0.65</v>
      </c>
      <c r="F422">
        <v>19.899999999999999</v>
      </c>
      <c r="G422">
        <f t="shared" ca="1" si="40"/>
        <v>54.048620189015942</v>
      </c>
      <c r="H422">
        <f t="shared" ca="1" si="41"/>
        <v>23.488262025594672</v>
      </c>
      <c r="I422">
        <f>User_Model_Calcs!A422-Sat_Data!$B$5</f>
        <v>22.888000000000005</v>
      </c>
      <c r="J422">
        <f>(Earth_Data!$B$1/SQRT(1-Earth_Data!$B$2^2*SIN(RADIANS(User_Model_Calcs!B422))^2))*COS(RADIANS(User_Model_Calcs!B422))</f>
        <v>6178.5702601410203</v>
      </c>
      <c r="K422">
        <f>((Earth_Data!$B$1*(1-Earth_Data!$B$2^2))/SQRT(1-Earth_Data!$B$2^2*SIN(RADIANS(User_Model_Calcs!B422))^2))*SIN(RADIANS(User_Model_Calcs!B422))</f>
        <v>-1577.7082612806798</v>
      </c>
      <c r="L422">
        <f t="shared" si="42"/>
        <v>-14.324469488238183</v>
      </c>
      <c r="M422">
        <f t="shared" si="43"/>
        <v>6376.8247441193162</v>
      </c>
      <c r="N422">
        <f>SQRT(User_Model_Calcs!M422^2+Sat_Data!$B$3^2-2*User_Model_Calcs!M422*Sat_Data!$B$3*COS(RADIANS(L422))*COS(RADIANS(I422)))</f>
        <v>36585.141344095216</v>
      </c>
      <c r="O422">
        <f>DEGREES(ACOS(((Earth_Data!$B$1+Sat_Data!$B$2)/User_Model_Calcs!N422)*SQRT(1-COS(RADIANS(User_Model_Calcs!I422))^2*COS(RADIANS(User_Model_Calcs!B422))^2)))</f>
        <v>58.641835897962359</v>
      </c>
      <c r="P422">
        <f t="shared" si="44"/>
        <v>59.469754646173982</v>
      </c>
    </row>
    <row r="423" spans="1:16" x14ac:dyDescent="0.25">
      <c r="A423">
        <v>111.07008859214569</v>
      </c>
      <c r="B423">
        <v>-17.638205335716574</v>
      </c>
      <c r="C423">
        <v>3906.25</v>
      </c>
      <c r="D423">
        <f t="shared" ca="1" si="39"/>
        <v>3</v>
      </c>
      <c r="E423" s="1">
        <v>0.65</v>
      </c>
      <c r="F423">
        <v>19.899999999999999</v>
      </c>
      <c r="G423">
        <f t="shared" ca="1" si="40"/>
        <v>54.048620189015942</v>
      </c>
      <c r="H423">
        <f t="shared" ca="1" si="41"/>
        <v>14.844030012996534</v>
      </c>
      <c r="I423">
        <f>User_Model_Calcs!A423-Sat_Data!$B$5</f>
        <v>1.0700885921456944</v>
      </c>
      <c r="J423">
        <f>(Earth_Data!$B$1/SQRT(1-Earth_Data!$B$2^2*SIN(RADIANS(User_Model_Calcs!B423))^2))*COS(RADIANS(User_Model_Calcs!B423))</f>
        <v>6080.1650339676135</v>
      </c>
      <c r="K423">
        <f>((Earth_Data!$B$1*(1-Earth_Data!$B$2^2))/SQRT(1-Earth_Data!$B$2^2*SIN(RADIANS(User_Model_Calcs!B423))^2))*SIN(RADIANS(User_Model_Calcs!B423))</f>
        <v>-1920.2633226989303</v>
      </c>
      <c r="L423">
        <f t="shared" si="42"/>
        <v>-17.527378160195475</v>
      </c>
      <c r="M423">
        <f t="shared" si="43"/>
        <v>6376.1915018908521</v>
      </c>
      <c r="N423">
        <f>SQRT(User_Model_Calcs!M423^2+Sat_Data!$B$3^2-2*User_Model_Calcs!M423*Sat_Data!$B$3*COS(RADIANS(L423))*COS(RADIANS(I423)))</f>
        <v>36136.270999039225</v>
      </c>
      <c r="O423">
        <f>DEGREES(ACOS(((Earth_Data!$B$1+Sat_Data!$B$2)/User_Model_Calcs!N423)*SQRT(1-COS(RADIANS(User_Model_Calcs!I423))^2*COS(RADIANS(User_Model_Calcs!B423))^2)))</f>
        <v>69.258095081498169</v>
      </c>
      <c r="P423">
        <f t="shared" si="44"/>
        <v>3.527529235653895</v>
      </c>
    </row>
    <row r="424" spans="1:16" x14ac:dyDescent="0.25">
      <c r="A424">
        <v>151.291</v>
      </c>
      <c r="B424">
        <v>-14.359</v>
      </c>
      <c r="C424">
        <v>37500</v>
      </c>
      <c r="D424">
        <f t="shared" ca="1" si="39"/>
        <v>0.75</v>
      </c>
      <c r="E424" s="1">
        <v>0.65</v>
      </c>
      <c r="F424">
        <v>19.899999999999999</v>
      </c>
      <c r="G424">
        <f t="shared" ca="1" si="40"/>
        <v>42.007420362456692</v>
      </c>
      <c r="H424">
        <f t="shared" ca="1" si="41"/>
        <v>20.638206291676774</v>
      </c>
      <c r="I424">
        <f>User_Model_Calcs!A424-Sat_Data!$B$5</f>
        <v>41.290999999999997</v>
      </c>
      <c r="J424">
        <f>(Earth_Data!$B$1/SQRT(1-Earth_Data!$B$2^2*SIN(RADIANS(User_Model_Calcs!B424))^2))*COS(RADIANS(User_Model_Calcs!B424))</f>
        <v>6180.1648730370898</v>
      </c>
      <c r="K424">
        <f>((Earth_Data!$B$1*(1-Earth_Data!$B$2^2))/SQRT(1-Earth_Data!$B$2^2*SIN(RADIANS(User_Model_Calcs!B424))^2))*SIN(RADIANS(User_Model_Calcs!B424))</f>
        <v>-1571.4922496512504</v>
      </c>
      <c r="L424">
        <f t="shared" si="42"/>
        <v>-14.266810261647917</v>
      </c>
      <c r="M424">
        <f t="shared" si="43"/>
        <v>6376.8350887125416</v>
      </c>
      <c r="N424">
        <f>SQRT(User_Model_Calcs!M424^2+Sat_Data!$B$3^2-2*User_Model_Calcs!M424*Sat_Data!$B$3*COS(RADIANS(L424))*COS(RADIANS(I424)))</f>
        <v>37774.248867758957</v>
      </c>
      <c r="O424">
        <f>DEGREES(ACOS(((Earth_Data!$B$1+Sat_Data!$B$2)/User_Model_Calcs!N424)*SQRT(1-COS(RADIANS(User_Model_Calcs!I424))^2*COS(RADIANS(User_Model_Calcs!B424))^2)))</f>
        <v>40.059699665503537</v>
      </c>
      <c r="P424">
        <f t="shared" si="44"/>
        <v>74.231477789079392</v>
      </c>
    </row>
    <row r="425" spans="1:16" x14ac:dyDescent="0.25">
      <c r="A425">
        <v>114.48399999999999</v>
      </c>
      <c r="B425">
        <v>-14.351000000000001</v>
      </c>
      <c r="C425">
        <v>3750</v>
      </c>
      <c r="D425">
        <f t="shared" ca="1" si="39"/>
        <v>0.75</v>
      </c>
      <c r="E425" s="1">
        <v>0.65</v>
      </c>
      <c r="F425">
        <v>19.899999999999999</v>
      </c>
      <c r="G425">
        <f t="shared" ca="1" si="40"/>
        <v>42.007420362456692</v>
      </c>
      <c r="H425">
        <f t="shared" ca="1" si="41"/>
        <v>18.100380212177917</v>
      </c>
      <c r="I425">
        <f>User_Model_Calcs!A425-Sat_Data!$B$5</f>
        <v>4.4839999999999947</v>
      </c>
      <c r="J425">
        <f>(Earth_Data!$B$1/SQRT(1-Earth_Data!$B$2^2*SIN(RADIANS(User_Model_Calcs!B425))^2))*COS(RADIANS(User_Model_Calcs!B425))</f>
        <v>6180.3843251891112</v>
      </c>
      <c r="K425">
        <f>((Earth_Data!$B$1*(1-Earth_Data!$B$2^2))/SQRT(1-Earth_Data!$B$2^2*SIN(RADIANS(User_Model_Calcs!B425))^2))*SIN(RADIANS(User_Model_Calcs!B425))</f>
        <v>-1570.6347445494609</v>
      </c>
      <c r="L425">
        <f t="shared" si="42"/>
        <v>-14.258857294302427</v>
      </c>
      <c r="M425">
        <f t="shared" si="43"/>
        <v>6376.8365125530081</v>
      </c>
      <c r="N425">
        <f>SQRT(User_Model_Calcs!M425^2+Sat_Data!$B$3^2-2*User_Model_Calcs!M425*Sat_Data!$B$3*COS(RADIANS(L425))*COS(RADIANS(I425)))</f>
        <v>36040.155310876849</v>
      </c>
      <c r="O425">
        <f>DEGREES(ACOS(((Earth_Data!$B$1+Sat_Data!$B$2)/User_Model_Calcs!N425)*SQRT(1-COS(RADIANS(User_Model_Calcs!I425))^2*COS(RADIANS(User_Model_Calcs!B425))^2)))</f>
        <v>72.349189535209234</v>
      </c>
      <c r="P425">
        <f t="shared" si="44"/>
        <v>17.556818050449085</v>
      </c>
    </row>
    <row r="426" spans="1:16" x14ac:dyDescent="0.25">
      <c r="A426">
        <v>146.12156818733902</v>
      </c>
      <c r="B426">
        <v>-13.923013376288356</v>
      </c>
      <c r="C426">
        <v>46875</v>
      </c>
      <c r="D426">
        <f t="shared" ca="1" si="39"/>
        <v>3</v>
      </c>
      <c r="E426" s="1">
        <v>0.65</v>
      </c>
      <c r="F426">
        <v>19.899999999999999</v>
      </c>
      <c r="G426">
        <f t="shared" ca="1" si="40"/>
        <v>54.048620189015942</v>
      </c>
      <c r="H426">
        <f t="shared" ca="1" si="41"/>
        <v>20.439852629634785</v>
      </c>
      <c r="I426">
        <f>User_Model_Calcs!A426-Sat_Data!$B$5</f>
        <v>36.121568187339022</v>
      </c>
      <c r="J426">
        <f>(Earth_Data!$B$1/SQRT(1-Earth_Data!$B$2^2*SIN(RADIANS(User_Model_Calcs!B426))^2))*COS(RADIANS(User_Model_Calcs!B426))</f>
        <v>6191.9497865753501</v>
      </c>
      <c r="K426">
        <f>((Earth_Data!$B$1*(1-Earth_Data!$B$2^2))/SQRT(1-Earth_Data!$B$2^2*SIN(RADIANS(User_Model_Calcs!B426))^2))*SIN(RADIANS(User_Model_Calcs!B426))</f>
        <v>-1524.7162614301901</v>
      </c>
      <c r="L426">
        <f t="shared" si="42"/>
        <v>-13.833397128481476</v>
      </c>
      <c r="M426">
        <f t="shared" si="43"/>
        <v>6376.9116221992736</v>
      </c>
      <c r="N426">
        <f>SQRT(User_Model_Calcs!M426^2+Sat_Data!$B$3^2-2*User_Model_Calcs!M426*Sat_Data!$B$3*COS(RADIANS(L426))*COS(RADIANS(I426)))</f>
        <v>37372.428276556609</v>
      </c>
      <c r="O426">
        <f>DEGREES(ACOS(((Earth_Data!$B$1+Sat_Data!$B$2)/User_Model_Calcs!N426)*SQRT(1-COS(RADIANS(User_Model_Calcs!I426))^2*COS(RADIANS(User_Model_Calcs!B426))^2)))</f>
        <v>45.54885423281894</v>
      </c>
      <c r="P426">
        <f t="shared" si="44"/>
        <v>71.752159948240546</v>
      </c>
    </row>
    <row r="427" spans="1:16" x14ac:dyDescent="0.25">
      <c r="A427">
        <v>111.750614230134</v>
      </c>
      <c r="B427">
        <v>-19.859758803501773</v>
      </c>
      <c r="C427">
        <v>3906.25</v>
      </c>
      <c r="D427">
        <f t="shared" ca="1" si="39"/>
        <v>3</v>
      </c>
      <c r="E427" s="1">
        <v>0.65</v>
      </c>
      <c r="F427">
        <v>19.899999999999999</v>
      </c>
      <c r="G427">
        <f t="shared" ca="1" si="40"/>
        <v>54.048620189015942</v>
      </c>
      <c r="H427">
        <f t="shared" ca="1" si="41"/>
        <v>16.758629482573738</v>
      </c>
      <c r="I427">
        <f>User_Model_Calcs!A427-Sat_Data!$B$5</f>
        <v>1.7506142301340049</v>
      </c>
      <c r="J427">
        <f>(Earth_Data!$B$1/SQRT(1-Earth_Data!$B$2^2*SIN(RADIANS(User_Model_Calcs!B427))^2))*COS(RADIANS(User_Model_Calcs!B427))</f>
        <v>6001.1313168609759</v>
      </c>
      <c r="K427">
        <f>((Earth_Data!$B$1*(1-Earth_Data!$B$2^2))/SQRT(1-Earth_Data!$B$2^2*SIN(RADIANS(User_Model_Calcs!B427))^2))*SIN(RADIANS(User_Model_Calcs!B427))</f>
        <v>-2153.1021496715562</v>
      </c>
      <c r="L427">
        <f t="shared" si="42"/>
        <v>-19.737108746684211</v>
      </c>
      <c r="M427">
        <f t="shared" si="43"/>
        <v>6375.6902331535703</v>
      </c>
      <c r="N427">
        <f>SQRT(User_Model_Calcs!M427^2+Sat_Data!$B$3^2-2*User_Model_Calcs!M427*Sat_Data!$B$3*COS(RADIANS(L427))*COS(RADIANS(I427)))</f>
        <v>36230.308375467117</v>
      </c>
      <c r="O427">
        <f>DEGREES(ACOS(((Earth_Data!$B$1+Sat_Data!$B$2)/User_Model_Calcs!N427)*SQRT(1-COS(RADIANS(User_Model_Calcs!I427))^2*COS(RADIANS(User_Model_Calcs!B427))^2)))</f>
        <v>66.623584932018829</v>
      </c>
      <c r="P427">
        <f t="shared" si="44"/>
        <v>5.1408870934035455</v>
      </c>
    </row>
    <row r="428" spans="1:16" x14ac:dyDescent="0.25">
      <c r="A428">
        <v>116.09</v>
      </c>
      <c r="B428">
        <v>-14.243</v>
      </c>
      <c r="C428">
        <v>3750</v>
      </c>
      <c r="D428">
        <f t="shared" ca="1" si="39"/>
        <v>3</v>
      </c>
      <c r="E428" s="1">
        <v>0.65</v>
      </c>
      <c r="F428">
        <v>19.899999999999999</v>
      </c>
      <c r="G428">
        <f t="shared" ca="1" si="40"/>
        <v>54.048620189015942</v>
      </c>
      <c r="H428">
        <f t="shared" ca="1" si="41"/>
        <v>15.936376246380807</v>
      </c>
      <c r="I428">
        <f>User_Model_Calcs!A428-Sat_Data!$B$5</f>
        <v>6.0900000000000034</v>
      </c>
      <c r="J428">
        <f>(Earth_Data!$B$1/SQRT(1-Earth_Data!$B$2^2*SIN(RADIANS(User_Model_Calcs!B428))^2))*COS(RADIANS(User_Model_Calcs!B428))</f>
        <v>6183.3351943233292</v>
      </c>
      <c r="K428">
        <f>((Earth_Data!$B$1*(1-Earth_Data!$B$2^2))/SQRT(1-Earth_Data!$B$2^2*SIN(RADIANS(User_Model_Calcs!B428))^2))*SIN(RADIANS(User_Model_Calcs!B428))</f>
        <v>-1559.0554907303167</v>
      </c>
      <c r="L428">
        <f t="shared" si="42"/>
        <v>-14.151492930739945</v>
      </c>
      <c r="M428">
        <f t="shared" si="43"/>
        <v>6376.8556631410338</v>
      </c>
      <c r="N428">
        <f>SQRT(User_Model_Calcs!M428^2+Sat_Data!$B$3^2-2*User_Model_Calcs!M428*Sat_Data!$B$3*COS(RADIANS(L428))*COS(RADIANS(I428)))</f>
        <v>36055.397259689496</v>
      </c>
      <c r="O428">
        <f>DEGREES(ACOS(((Earth_Data!$B$1+Sat_Data!$B$2)/User_Model_Calcs!N428)*SQRT(1-COS(RADIANS(User_Model_Calcs!I428))^2*COS(RADIANS(User_Model_Calcs!B428))^2)))</f>
        <v>71.829957368934842</v>
      </c>
      <c r="P428">
        <f t="shared" si="44"/>
        <v>23.443892453532694</v>
      </c>
    </row>
    <row r="429" spans="1:16" x14ac:dyDescent="0.25">
      <c r="A429">
        <v>121.069</v>
      </c>
      <c r="B429">
        <v>-14.201000000000001</v>
      </c>
      <c r="C429">
        <v>6250</v>
      </c>
      <c r="D429">
        <f t="shared" ca="1" si="39"/>
        <v>0.75</v>
      </c>
      <c r="E429" s="1">
        <v>0.65</v>
      </c>
      <c r="F429">
        <v>19.899999999999999</v>
      </c>
      <c r="G429">
        <f t="shared" ca="1" si="40"/>
        <v>42.007420362456692</v>
      </c>
      <c r="H429">
        <f t="shared" ca="1" si="41"/>
        <v>19.691307863959125</v>
      </c>
      <c r="I429">
        <f>User_Model_Calcs!A429-Sat_Data!$B$5</f>
        <v>11.069000000000003</v>
      </c>
      <c r="J429">
        <f>(Earth_Data!$B$1/SQRT(1-Earth_Data!$B$2^2*SIN(RADIANS(User_Model_Calcs!B429))^2))*COS(RADIANS(User_Model_Calcs!B429))</f>
        <v>6184.4768520586131</v>
      </c>
      <c r="K429">
        <f>((Earth_Data!$B$1*(1-Earth_Data!$B$2^2))/SQRT(1-Earth_Data!$B$2^2*SIN(RADIANS(User_Model_Calcs!B429))^2))*SIN(RADIANS(User_Model_Calcs!B429))</f>
        <v>-1554.5509770080723</v>
      </c>
      <c r="L429">
        <f t="shared" si="42"/>
        <v>-14.109740471305058</v>
      </c>
      <c r="M429">
        <f t="shared" si="43"/>
        <v>6376.8630747229909</v>
      </c>
      <c r="N429">
        <f>SQRT(User_Model_Calcs!M429^2+Sat_Data!$B$3^2-2*User_Model_Calcs!M429*Sat_Data!$B$3*COS(RADIANS(L429))*COS(RADIANS(I429)))</f>
        <v>36147.681904384495</v>
      </c>
      <c r="O429">
        <f>DEGREES(ACOS(((Earth_Data!$B$1+Sat_Data!$B$2)/User_Model_Calcs!N429)*SQRT(1-COS(RADIANS(User_Model_Calcs!I429))^2*COS(RADIANS(User_Model_Calcs!B429))^2)))</f>
        <v>68.949408057689482</v>
      </c>
      <c r="P429">
        <f t="shared" si="44"/>
        <v>38.570111729343893</v>
      </c>
    </row>
    <row r="430" spans="1:16" x14ac:dyDescent="0.25">
      <c r="A430">
        <v>121.233</v>
      </c>
      <c r="B430">
        <v>-14.068</v>
      </c>
      <c r="C430">
        <v>9375</v>
      </c>
      <c r="D430">
        <f t="shared" ca="1" si="39"/>
        <v>3</v>
      </c>
      <c r="E430" s="1">
        <v>0.65</v>
      </c>
      <c r="F430">
        <v>19.899999999999999</v>
      </c>
      <c r="G430">
        <f t="shared" ca="1" si="40"/>
        <v>54.048620189015942</v>
      </c>
      <c r="H430">
        <f t="shared" ca="1" si="41"/>
        <v>15.946694539959376</v>
      </c>
      <c r="I430">
        <f>User_Model_Calcs!A430-Sat_Data!$B$5</f>
        <v>11.233000000000004</v>
      </c>
      <c r="J430">
        <f>(Earth_Data!$B$1/SQRT(1-Earth_Data!$B$2^2*SIN(RADIANS(User_Model_Calcs!B430))^2))*COS(RADIANS(User_Model_Calcs!B430))</f>
        <v>6188.0702865738576</v>
      </c>
      <c r="K430">
        <f>((Earth_Data!$B$1*(1-Earth_Data!$B$2^2))/SQRT(1-Earth_Data!$B$2^2*SIN(RADIANS(User_Model_Calcs!B430))^2))*SIN(RADIANS(User_Model_Calcs!B430))</f>
        <v>-1540.2812859322407</v>
      </c>
      <c r="L430">
        <f t="shared" si="42"/>
        <v>-13.977525629872746</v>
      </c>
      <c r="M430">
        <f t="shared" si="43"/>
        <v>6376.8864119859736</v>
      </c>
      <c r="N430">
        <f>SQRT(User_Model_Calcs!M430^2+Sat_Data!$B$3^2-2*User_Model_Calcs!M430*Sat_Data!$B$3*COS(RADIANS(L430))*COS(RADIANS(I430)))</f>
        <v>36147.568096857904</v>
      </c>
      <c r="O430">
        <f>DEGREES(ACOS(((Earth_Data!$B$1+Sat_Data!$B$2)/User_Model_Calcs!N430)*SQRT(1-COS(RADIANS(User_Model_Calcs!I430))^2*COS(RADIANS(User_Model_Calcs!B430))^2)))</f>
        <v>68.953620230070911</v>
      </c>
      <c r="P430">
        <f t="shared" si="44"/>
        <v>39.250668301263339</v>
      </c>
    </row>
    <row r="431" spans="1:16" x14ac:dyDescent="0.25">
      <c r="A431">
        <v>108.94808320348351</v>
      </c>
      <c r="B431">
        <v>-13.709172649042952</v>
      </c>
      <c r="C431">
        <v>25000</v>
      </c>
      <c r="D431">
        <f t="shared" ca="1" si="39"/>
        <v>3</v>
      </c>
      <c r="E431" s="1">
        <v>0.65</v>
      </c>
      <c r="F431">
        <v>19.899999999999999</v>
      </c>
      <c r="G431">
        <f t="shared" ca="1" si="40"/>
        <v>54.048620189015942</v>
      </c>
      <c r="H431">
        <f t="shared" ca="1" si="41"/>
        <v>14.938312983167025</v>
      </c>
      <c r="I431">
        <f>User_Model_Calcs!A431-Sat_Data!$B$5</f>
        <v>-1.0519167965164939</v>
      </c>
      <c r="J431">
        <f>(Earth_Data!$B$1/SQRT(1-Earth_Data!$B$2^2*SIN(RADIANS(User_Model_Calcs!B431))^2))*COS(RADIANS(User_Model_Calcs!B431))</f>
        <v>6197.5996612716817</v>
      </c>
      <c r="K431">
        <f>((Earth_Data!$B$1*(1-Earth_Data!$B$2^2))/SQRT(1-Earth_Data!$B$2^2*SIN(RADIANS(User_Model_Calcs!B431))^2))*SIN(RADIANS(User_Model_Calcs!B431))</f>
        <v>-1501.7419511385722</v>
      </c>
      <c r="L431">
        <f t="shared" si="42"/>
        <v>-13.620826191445587</v>
      </c>
      <c r="M431">
        <f t="shared" si="43"/>
        <v>6376.9483649473241</v>
      </c>
      <c r="N431">
        <f>SQRT(User_Model_Calcs!M431^2+Sat_Data!$B$3^2-2*User_Model_Calcs!M431*Sat_Data!$B$3*COS(RADIANS(L431))*COS(RADIANS(I431)))</f>
        <v>35999.101818873845</v>
      </c>
      <c r="O431">
        <f>DEGREES(ACOS(((Earth_Data!$B$1+Sat_Data!$B$2)/User_Model_Calcs!N431)*SQRT(1-COS(RADIANS(User_Model_Calcs!I431))^2*COS(RADIANS(User_Model_Calcs!B431))^2)))</f>
        <v>73.837349924207231</v>
      </c>
      <c r="P431">
        <f t="shared" si="44"/>
        <v>4.4302343971675775</v>
      </c>
    </row>
    <row r="432" spans="1:16" x14ac:dyDescent="0.25">
      <c r="A432">
        <v>109.94344214440356</v>
      </c>
      <c r="B432">
        <v>-15.355603035054544</v>
      </c>
      <c r="C432">
        <v>9375</v>
      </c>
      <c r="D432">
        <f t="shared" ca="1" si="39"/>
        <v>3</v>
      </c>
      <c r="E432" s="1">
        <v>0.65</v>
      </c>
      <c r="F432">
        <v>19.899999999999999</v>
      </c>
      <c r="G432">
        <f t="shared" ca="1" si="40"/>
        <v>54.048620189015942</v>
      </c>
      <c r="H432">
        <f t="shared" ca="1" si="41"/>
        <v>14.789485720319528</v>
      </c>
      <c r="I432">
        <f>User_Model_Calcs!A432-Sat_Data!$B$5</f>
        <v>-5.6557855596437889E-2</v>
      </c>
      <c r="J432">
        <f>(Earth_Data!$B$1/SQRT(1-Earth_Data!$B$2^2*SIN(RADIANS(User_Model_Calcs!B432))^2))*COS(RADIANS(User_Model_Calcs!B432))</f>
        <v>6151.8902155157766</v>
      </c>
      <c r="K432">
        <f>((Earth_Data!$B$1*(1-Earth_Data!$B$2^2))/SQRT(1-Earth_Data!$B$2^2*SIN(RADIANS(User_Model_Calcs!B432))^2))*SIN(RADIANS(User_Model_Calcs!B432))</f>
        <v>-1678.0757585012825</v>
      </c>
      <c r="L432">
        <f t="shared" si="42"/>
        <v>-15.257611092013077</v>
      </c>
      <c r="M432">
        <f t="shared" si="43"/>
        <v>6376.6520584887176</v>
      </c>
      <c r="N432">
        <f>SQRT(User_Model_Calcs!M432^2+Sat_Data!$B$3^2-2*User_Model_Calcs!M432*Sat_Data!$B$3*COS(RADIANS(L432))*COS(RADIANS(I432)))</f>
        <v>36051.329039885182</v>
      </c>
      <c r="O432">
        <f>DEGREES(ACOS(((Earth_Data!$B$1+Sat_Data!$B$2)/User_Model_Calcs!N432)*SQRT(1-COS(RADIANS(User_Model_Calcs!I432))^2*COS(RADIANS(User_Model_Calcs!B432))^2)))</f>
        <v>71.958148131026675</v>
      </c>
      <c r="P432">
        <f t="shared" si="44"/>
        <v>0.21357890012583355</v>
      </c>
    </row>
    <row r="433" spans="1:16" x14ac:dyDescent="0.25">
      <c r="A433">
        <v>155.346</v>
      </c>
      <c r="B433">
        <v>-13.762</v>
      </c>
      <c r="C433">
        <v>25000</v>
      </c>
      <c r="D433">
        <f t="shared" ca="1" si="39"/>
        <v>1.2</v>
      </c>
      <c r="E433" s="1">
        <v>0.65</v>
      </c>
      <c r="F433">
        <v>19.899999999999999</v>
      </c>
      <c r="G433">
        <f t="shared" ca="1" si="40"/>
        <v>46.089820015575185</v>
      </c>
      <c r="H433">
        <f t="shared" ca="1" si="41"/>
        <v>15.180913439945398</v>
      </c>
      <c r="I433">
        <f>User_Model_Calcs!A433-Sat_Data!$B$5</f>
        <v>45.346000000000004</v>
      </c>
      <c r="J433">
        <f>(Earth_Data!$B$1/SQRT(1-Earth_Data!$B$2^2*SIN(RADIANS(User_Model_Calcs!B433))^2))*COS(RADIANS(User_Model_Calcs!B433))</f>
        <v>6196.2118971181917</v>
      </c>
      <c r="K433">
        <f>((Earth_Data!$B$1*(1-Earth_Data!$B$2^2))/SQRT(1-Earth_Data!$B$2^2*SIN(RADIANS(User_Model_Calcs!B433))^2))*SIN(RADIANS(User_Model_Calcs!B433))</f>
        <v>-1507.4194610972534</v>
      </c>
      <c r="L433">
        <f t="shared" si="42"/>
        <v>-13.673339396149</v>
      </c>
      <c r="M433">
        <f t="shared" si="43"/>
        <v>6376.9393368357951</v>
      </c>
      <c r="N433">
        <f>SQRT(User_Model_Calcs!M433^2+Sat_Data!$B$3^2-2*User_Model_Calcs!M433*Sat_Data!$B$3*COS(RADIANS(L433))*COS(RADIANS(I433)))</f>
        <v>38095.18929598869</v>
      </c>
      <c r="O433">
        <f>DEGREES(ACOS(((Earth_Data!$B$1+Sat_Data!$B$2)/User_Model_Calcs!N433)*SQRT(1-COS(RADIANS(User_Model_Calcs!I433))^2*COS(RADIANS(User_Model_Calcs!B433))^2)))</f>
        <v>36.021220038977454</v>
      </c>
      <c r="P433">
        <f t="shared" si="44"/>
        <v>76.773636076327577</v>
      </c>
    </row>
    <row r="434" spans="1:16" x14ac:dyDescent="0.25">
      <c r="A434">
        <v>151.63800000000001</v>
      </c>
      <c r="B434">
        <v>-13.756</v>
      </c>
      <c r="C434">
        <v>9375</v>
      </c>
      <c r="D434">
        <f t="shared" ca="1" si="39"/>
        <v>0.75</v>
      </c>
      <c r="E434" s="1">
        <v>0.65</v>
      </c>
      <c r="F434">
        <v>19.899999999999999</v>
      </c>
      <c r="G434">
        <f t="shared" ca="1" si="40"/>
        <v>42.007420362456692</v>
      </c>
      <c r="H434">
        <f t="shared" ca="1" si="41"/>
        <v>23.675494234557505</v>
      </c>
      <c r="I434">
        <f>User_Model_Calcs!A434-Sat_Data!$B$5</f>
        <v>41.638000000000005</v>
      </c>
      <c r="J434">
        <f>(Earth_Data!$B$1/SQRT(1-Earth_Data!$B$2^2*SIN(RADIANS(User_Model_Calcs!B434))^2))*COS(RADIANS(User_Model_Calcs!B434))</f>
        <v>6196.3697797433351</v>
      </c>
      <c r="K434">
        <f>((Earth_Data!$B$1*(1-Earth_Data!$B$2^2))/SQRT(1-Earth_Data!$B$2^2*SIN(RADIANS(User_Model_Calcs!B434))^2))*SIN(RADIANS(User_Model_Calcs!B434))</f>
        <v>-1506.7746867636456</v>
      </c>
      <c r="L434">
        <f t="shared" si="42"/>
        <v>-13.667375061082861</v>
      </c>
      <c r="M434">
        <f t="shared" si="43"/>
        <v>6376.9403638412796</v>
      </c>
      <c r="N434">
        <f>SQRT(User_Model_Calcs!M434^2+Sat_Data!$B$3^2-2*User_Model_Calcs!M434*Sat_Data!$B$3*COS(RADIANS(L434))*COS(RADIANS(I434)))</f>
        <v>37788.409606289577</v>
      </c>
      <c r="O434">
        <f>DEGREES(ACOS(((Earth_Data!$B$1+Sat_Data!$B$2)/User_Model_Calcs!N434)*SQRT(1-COS(RADIANS(User_Model_Calcs!I434))^2*COS(RADIANS(User_Model_Calcs!B434))^2)))</f>
        <v>39.877281635190649</v>
      </c>
      <c r="P434">
        <f t="shared" si="44"/>
        <v>75.025666527620317</v>
      </c>
    </row>
    <row r="435" spans="1:16" x14ac:dyDescent="0.25">
      <c r="A435">
        <v>114.834</v>
      </c>
      <c r="B435">
        <v>-13.743</v>
      </c>
      <c r="C435">
        <v>25000</v>
      </c>
      <c r="D435">
        <f t="shared" ca="1" si="39"/>
        <v>3</v>
      </c>
      <c r="E435" s="1">
        <v>0.65</v>
      </c>
      <c r="F435">
        <v>19.899999999999999</v>
      </c>
      <c r="G435">
        <f t="shared" ca="1" si="40"/>
        <v>54.048620189015942</v>
      </c>
      <c r="H435">
        <f t="shared" ca="1" si="41"/>
        <v>19.590700239862212</v>
      </c>
      <c r="I435">
        <f>User_Model_Calcs!A435-Sat_Data!$B$5</f>
        <v>4.8340000000000032</v>
      </c>
      <c r="J435">
        <f>(Earth_Data!$B$1/SQRT(1-Earth_Data!$B$2^2*SIN(RADIANS(User_Model_Calcs!B435))^2))*COS(RADIANS(User_Model_Calcs!B435))</f>
        <v>6196.7116268630407</v>
      </c>
      <c r="K435">
        <f>((Earth_Data!$B$1*(1-Earth_Data!$B$2^2))/SQRT(1-Earth_Data!$B$2^2*SIN(RADIANS(User_Model_Calcs!B435))^2))*SIN(RADIANS(User_Model_Calcs!B435))</f>
        <v>-1505.377620084957</v>
      </c>
      <c r="L435">
        <f t="shared" si="42"/>
        <v>-13.654452348321851</v>
      </c>
      <c r="M435">
        <f t="shared" si="43"/>
        <v>6376.9425876004443</v>
      </c>
      <c r="N435">
        <f>SQRT(User_Model_Calcs!M435^2+Sat_Data!$B$3^2-2*User_Model_Calcs!M435*Sat_Data!$B$3*COS(RADIANS(L435))*COS(RADIANS(I435)))</f>
        <v>36024.72469922751</v>
      </c>
      <c r="O435">
        <f>DEGREES(ACOS(((Earth_Data!$B$1+Sat_Data!$B$2)/User_Model_Calcs!N435)*SQRT(1-COS(RADIANS(User_Model_Calcs!I435))^2*COS(RADIANS(User_Model_Calcs!B435))^2)))</f>
        <v>72.896611999126407</v>
      </c>
      <c r="P435">
        <f t="shared" si="44"/>
        <v>19.594882383495175</v>
      </c>
    </row>
    <row r="436" spans="1:16" x14ac:dyDescent="0.25">
      <c r="A436">
        <v>114.16083089971774</v>
      </c>
      <c r="B436">
        <v>-12.924356578822735</v>
      </c>
      <c r="C436">
        <v>3906.25</v>
      </c>
      <c r="D436">
        <f t="shared" ca="1" si="39"/>
        <v>1.2</v>
      </c>
      <c r="E436" s="1">
        <v>0.65</v>
      </c>
      <c r="F436">
        <v>19.899999999999999</v>
      </c>
      <c r="G436">
        <f t="shared" ca="1" si="40"/>
        <v>46.089820015575185</v>
      </c>
      <c r="H436">
        <f t="shared" ca="1" si="41"/>
        <v>15.761727543702166</v>
      </c>
      <c r="I436">
        <f>User_Model_Calcs!A436-Sat_Data!$B$5</f>
        <v>4.1608308997177375</v>
      </c>
      <c r="J436">
        <f>(Earth_Data!$B$1/SQRT(1-Earth_Data!$B$2^2*SIN(RADIANS(User_Model_Calcs!B436))^2))*COS(RADIANS(User_Model_Calcs!B436))</f>
        <v>6217.5987080364221</v>
      </c>
      <c r="K436">
        <f>((Earth_Data!$B$1*(1-Earth_Data!$B$2^2))/SQRT(1-Earth_Data!$B$2^2*SIN(RADIANS(User_Model_Calcs!B436))^2))*SIN(RADIANS(User_Model_Calcs!B436))</f>
        <v>-1417.2504894301119</v>
      </c>
      <c r="L436">
        <f t="shared" si="42"/>
        <v>-12.840711643782333</v>
      </c>
      <c r="M436">
        <f t="shared" si="43"/>
        <v>6377.0786920004421</v>
      </c>
      <c r="N436">
        <f>SQRT(User_Model_Calcs!M436^2+Sat_Data!$B$3^2-2*User_Model_Calcs!M436*Sat_Data!$B$3*COS(RADIANS(L436))*COS(RADIANS(I436)))</f>
        <v>35993.671279489703</v>
      </c>
      <c r="O436">
        <f>DEGREES(ACOS(((Earth_Data!$B$1+Sat_Data!$B$2)/User_Model_Calcs!N436)*SQRT(1-COS(RADIANS(User_Model_Calcs!I436))^2*COS(RADIANS(User_Model_Calcs!B436))^2)))</f>
        <v>74.050365513297336</v>
      </c>
      <c r="P436">
        <f t="shared" si="44"/>
        <v>18.01740782225184</v>
      </c>
    </row>
    <row r="437" spans="1:16" x14ac:dyDescent="0.25">
      <c r="A437">
        <v>146.06043761684498</v>
      </c>
      <c r="B437">
        <v>-13.602694197460838</v>
      </c>
      <c r="C437">
        <v>46875</v>
      </c>
      <c r="D437">
        <f t="shared" ca="1" si="39"/>
        <v>0.75</v>
      </c>
      <c r="E437" s="1">
        <v>0.65</v>
      </c>
      <c r="F437">
        <v>19.899999999999999</v>
      </c>
      <c r="G437">
        <f t="shared" ca="1" si="40"/>
        <v>42.007420362456692</v>
      </c>
      <c r="H437">
        <f t="shared" ca="1" si="41"/>
        <v>22.81199676306484</v>
      </c>
      <c r="I437">
        <f>User_Model_Calcs!A437-Sat_Data!$B$5</f>
        <v>36.060437616844979</v>
      </c>
      <c r="J437">
        <f>(Earth_Data!$B$1/SQRT(1-Earth_Data!$B$2^2*SIN(RADIANS(User_Model_Calcs!B437))^2))*COS(RADIANS(User_Model_Calcs!B437))</f>
        <v>6200.380899582804</v>
      </c>
      <c r="K437">
        <f>((Earth_Data!$B$1*(1-Earth_Data!$B$2^2))/SQRT(1-Earth_Data!$B$2^2*SIN(RADIANS(User_Model_Calcs!B437))^2))*SIN(RADIANS(User_Model_Calcs!B437))</f>
        <v>-1490.29459762799</v>
      </c>
      <c r="L437">
        <f t="shared" si="42"/>
        <v>-13.514981834697773</v>
      </c>
      <c r="M437">
        <f t="shared" si="43"/>
        <v>6376.9664643645756</v>
      </c>
      <c r="N437">
        <f>SQRT(User_Model_Calcs!M437^2+Sat_Data!$B$3^2-2*User_Model_Calcs!M437*Sat_Data!$B$3*COS(RADIANS(L437))*COS(RADIANS(I437)))</f>
        <v>37360.355550440654</v>
      </c>
      <c r="O437">
        <f>DEGREES(ACOS(((Earth_Data!$B$1+Sat_Data!$B$2)/User_Model_Calcs!N437)*SQRT(1-COS(RADIANS(User_Model_Calcs!I437))^2*COS(RADIANS(User_Model_Calcs!B437))^2)))</f>
        <v>45.723787637589837</v>
      </c>
      <c r="P437">
        <f t="shared" si="44"/>
        <v>72.099998013660411</v>
      </c>
    </row>
    <row r="438" spans="1:16" x14ac:dyDescent="0.25">
      <c r="A438">
        <v>114.25963992102143</v>
      </c>
      <c r="B438">
        <v>-15.430958224242296</v>
      </c>
      <c r="C438">
        <v>6250</v>
      </c>
      <c r="D438">
        <f t="shared" ca="1" si="39"/>
        <v>0.75</v>
      </c>
      <c r="E438" s="1">
        <v>0.65</v>
      </c>
      <c r="F438">
        <v>19.899999999999999</v>
      </c>
      <c r="G438">
        <f t="shared" ca="1" si="40"/>
        <v>42.007420362456692</v>
      </c>
      <c r="H438">
        <f t="shared" ca="1" si="41"/>
        <v>17.831622601002191</v>
      </c>
      <c r="I438">
        <f>User_Model_Calcs!A438-Sat_Data!$B$5</f>
        <v>4.2596399210214315</v>
      </c>
      <c r="J438">
        <f>(Earth_Data!$B$1/SQRT(1-Earth_Data!$B$2^2*SIN(RADIANS(User_Model_Calcs!B438))^2))*COS(RADIANS(User_Model_Calcs!B438))</f>
        <v>6149.6768858728747</v>
      </c>
      <c r="K438">
        <f>((Earth_Data!$B$1*(1-Earth_Data!$B$2^2))/SQRT(1-Earth_Data!$B$2^2*SIN(RADIANS(User_Model_Calcs!B438))^2))*SIN(RADIANS(User_Model_Calcs!B438))</f>
        <v>-1686.1148834132296</v>
      </c>
      <c r="L438">
        <f t="shared" si="42"/>
        <v>-15.33253225843702</v>
      </c>
      <c r="M438">
        <f t="shared" si="43"/>
        <v>6376.6377661512734</v>
      </c>
      <c r="N438">
        <f>SQRT(User_Model_Calcs!M438^2+Sat_Data!$B$3^2-2*User_Model_Calcs!M438*Sat_Data!$B$3*COS(RADIANS(L438))*COS(RADIANS(I438)))</f>
        <v>36073.772208640061</v>
      </c>
      <c r="O438">
        <f>DEGREES(ACOS(((Earth_Data!$B$1+Sat_Data!$B$2)/User_Model_Calcs!N438)*SQRT(1-COS(RADIANS(User_Model_Calcs!I438))^2*COS(RADIANS(User_Model_Calcs!B438))^2)))</f>
        <v>71.212333209217036</v>
      </c>
      <c r="P438">
        <f t="shared" si="44"/>
        <v>15.638343812474046</v>
      </c>
    </row>
    <row r="439" spans="1:16" x14ac:dyDescent="0.25">
      <c r="A439">
        <v>139.566</v>
      </c>
      <c r="B439">
        <v>-13.433</v>
      </c>
      <c r="C439">
        <v>3750</v>
      </c>
      <c r="D439">
        <f t="shared" ca="1" si="39"/>
        <v>1.2</v>
      </c>
      <c r="E439" s="1">
        <v>0.65</v>
      </c>
      <c r="F439">
        <v>19.899999999999999</v>
      </c>
      <c r="G439">
        <f t="shared" ca="1" si="40"/>
        <v>46.089820015575185</v>
      </c>
      <c r="H439">
        <f t="shared" ca="1" si="41"/>
        <v>17.262578012071994</v>
      </c>
      <c r="I439">
        <f>User_Model_Calcs!A439-Sat_Data!$B$5</f>
        <v>29.566000000000003</v>
      </c>
      <c r="J439">
        <f>(Earth_Data!$B$1/SQRT(1-Earth_Data!$B$2^2*SIN(RADIANS(User_Model_Calcs!B439))^2))*COS(RADIANS(User_Model_Calcs!B439))</f>
        <v>6204.7693152961183</v>
      </c>
      <c r="K439">
        <f>((Earth_Data!$B$1*(1-Earth_Data!$B$2^2))/SQRT(1-Earth_Data!$B$2^2*SIN(RADIANS(User_Model_Calcs!B439))^2))*SIN(RADIANS(User_Model_Calcs!B439))</f>
        <v>-1472.0405815931206</v>
      </c>
      <c r="L439">
        <f t="shared" si="42"/>
        <v>-13.34630066955846</v>
      </c>
      <c r="M439">
        <f t="shared" si="43"/>
        <v>6376.9950391934035</v>
      </c>
      <c r="N439">
        <f>SQRT(User_Model_Calcs!M439^2+Sat_Data!$B$3^2-2*User_Model_Calcs!M439*Sat_Data!$B$3*COS(RADIANS(L439))*COS(RADIANS(I439)))</f>
        <v>36923.909691758156</v>
      </c>
      <c r="O439">
        <f>DEGREES(ACOS(((Earth_Data!$B$1+Sat_Data!$B$2)/User_Model_Calcs!N439)*SQRT(1-COS(RADIANS(User_Model_Calcs!I439))^2*COS(RADIANS(User_Model_Calcs!B439))^2)))</f>
        <v>52.492465330742398</v>
      </c>
      <c r="P439">
        <f t="shared" si="44"/>
        <v>67.730806875558315</v>
      </c>
    </row>
    <row r="440" spans="1:16" x14ac:dyDescent="0.25">
      <c r="A440">
        <v>108.91699533401118</v>
      </c>
      <c r="B440">
        <v>-13.854595510635166</v>
      </c>
      <c r="C440">
        <v>25000</v>
      </c>
      <c r="D440">
        <f t="shared" ca="1" si="39"/>
        <v>1.2</v>
      </c>
      <c r="E440" s="1">
        <v>0.65</v>
      </c>
      <c r="F440">
        <v>19.899999999999999</v>
      </c>
      <c r="G440">
        <f t="shared" ca="1" si="40"/>
        <v>46.089820015575185</v>
      </c>
      <c r="H440">
        <f t="shared" ca="1" si="41"/>
        <v>19.487651444139541</v>
      </c>
      <c r="I440">
        <f>User_Model_Calcs!A440-Sat_Data!$B$5</f>
        <v>-1.0830046659888239</v>
      </c>
      <c r="J440">
        <f>(Earth_Data!$B$1/SQRT(1-Earth_Data!$B$2^2*SIN(RADIANS(User_Model_Calcs!B440))^2))*COS(RADIANS(User_Model_Calcs!B440))</f>
        <v>6193.7667899204062</v>
      </c>
      <c r="K440">
        <f>((Earth_Data!$B$1*(1-Earth_Data!$B$2^2))/SQRT(1-Earth_Data!$B$2^2*SIN(RADIANS(User_Model_Calcs!B440))^2))*SIN(RADIANS(User_Model_Calcs!B440))</f>
        <v>-1517.367934508319</v>
      </c>
      <c r="L440">
        <f t="shared" si="42"/>
        <v>-13.765384994348413</v>
      </c>
      <c r="M440">
        <f t="shared" si="43"/>
        <v>6376.9234350582401</v>
      </c>
      <c r="N440">
        <f>SQRT(User_Model_Calcs!M440^2+Sat_Data!$B$3^2-2*User_Model_Calcs!M440*Sat_Data!$B$3*COS(RADIANS(L440))*COS(RADIANS(I440)))</f>
        <v>36003.65895827912</v>
      </c>
      <c r="O440">
        <f>DEGREES(ACOS(((Earth_Data!$B$1+Sat_Data!$B$2)/User_Model_Calcs!N440)*SQRT(1-COS(RADIANS(User_Model_Calcs!I440))^2*COS(RADIANS(User_Model_Calcs!B440))^2)))</f>
        <v>73.664933943792775</v>
      </c>
      <c r="P440">
        <f t="shared" si="44"/>
        <v>4.5138964998571307</v>
      </c>
    </row>
    <row r="441" spans="1:16" x14ac:dyDescent="0.25">
      <c r="A441">
        <v>150.76900000000001</v>
      </c>
      <c r="B441">
        <v>-13.259</v>
      </c>
      <c r="C441">
        <v>62500</v>
      </c>
      <c r="D441">
        <f t="shared" ca="1" si="39"/>
        <v>3</v>
      </c>
      <c r="E441" s="1">
        <v>0.65</v>
      </c>
      <c r="F441">
        <v>19.899999999999999</v>
      </c>
      <c r="G441">
        <f t="shared" ca="1" si="40"/>
        <v>54.048620189015942</v>
      </c>
      <c r="H441">
        <f t="shared" ca="1" si="41"/>
        <v>16.476843641285306</v>
      </c>
      <c r="I441">
        <f>User_Model_Calcs!A441-Sat_Data!$B$5</f>
        <v>40.769000000000005</v>
      </c>
      <c r="J441">
        <f>(Earth_Data!$B$1/SQRT(1-Earth_Data!$B$2^2*SIN(RADIANS(User_Model_Calcs!B441))^2))*COS(RADIANS(User_Model_Calcs!B441))</f>
        <v>6209.2128630426796</v>
      </c>
      <c r="K441">
        <f>((Earth_Data!$B$1*(1-Earth_Data!$B$2^2))/SQRT(1-Earth_Data!$B$2^2*SIN(RADIANS(User_Model_Calcs!B441))^2))*SIN(RADIANS(User_Model_Calcs!B441))</f>
        <v>-1453.3102335137967</v>
      </c>
      <c r="L441">
        <f t="shared" si="42"/>
        <v>-13.173342536664107</v>
      </c>
      <c r="M441">
        <f t="shared" si="43"/>
        <v>6377.0239934792935</v>
      </c>
      <c r="N441">
        <f>SQRT(User_Model_Calcs!M441^2+Sat_Data!$B$3^2-2*User_Model_Calcs!M441*Sat_Data!$B$3*COS(RADIANS(L441))*COS(RADIANS(I441)))</f>
        <v>37708.410235845127</v>
      </c>
      <c r="O441">
        <f>DEGREES(ACOS(((Earth_Data!$B$1+Sat_Data!$B$2)/User_Model_Calcs!N441)*SQRT(1-COS(RADIANS(User_Model_Calcs!I441))^2*COS(RADIANS(User_Model_Calcs!B441))^2)))</f>
        <v>40.925417846646752</v>
      </c>
      <c r="P441">
        <f t="shared" si="44"/>
        <v>75.10429475967058</v>
      </c>
    </row>
    <row r="442" spans="1:16" x14ac:dyDescent="0.25">
      <c r="A442">
        <v>117.08499999999999</v>
      </c>
      <c r="B442">
        <v>-13.243</v>
      </c>
      <c r="C442">
        <v>37500</v>
      </c>
      <c r="D442">
        <f t="shared" ca="1" si="39"/>
        <v>0.75</v>
      </c>
      <c r="E442" s="1">
        <v>0.65</v>
      </c>
      <c r="F442">
        <v>19.899999999999999</v>
      </c>
      <c r="G442">
        <f t="shared" ca="1" si="40"/>
        <v>42.007420362456692</v>
      </c>
      <c r="H442">
        <f t="shared" ca="1" si="41"/>
        <v>18.101938062496501</v>
      </c>
      <c r="I442">
        <f>User_Model_Calcs!A442-Sat_Data!$B$5</f>
        <v>7.0849999999999937</v>
      </c>
      <c r="J442">
        <f>(Earth_Data!$B$1/SQRT(1-Earth_Data!$B$2^2*SIN(RADIANS(User_Model_Calcs!B442))^2))*COS(RADIANS(User_Model_Calcs!B442))</f>
        <v>6209.6186059615202</v>
      </c>
      <c r="K442">
        <f>((Earth_Data!$B$1*(1-Earth_Data!$B$2^2))/SQRT(1-Earth_Data!$B$2^2*SIN(RADIANS(User_Model_Calcs!B442))^2))*SIN(RADIANS(User_Model_Calcs!B442))</f>
        <v>-1451.5872397381106</v>
      </c>
      <c r="L442">
        <f t="shared" si="42"/>
        <v>-13.157438498336338</v>
      </c>
      <c r="M442">
        <f t="shared" si="43"/>
        <v>6377.0266383381213</v>
      </c>
      <c r="N442">
        <f>SQRT(User_Model_Calcs!M442^2+Sat_Data!$B$3^2-2*User_Model_Calcs!M442*Sat_Data!$B$3*COS(RADIANS(L442))*COS(RADIANS(I442)))</f>
        <v>36039.327698846704</v>
      </c>
      <c r="O442">
        <f>DEGREES(ACOS(((Earth_Data!$B$1+Sat_Data!$B$2)/User_Model_Calcs!N442)*SQRT(1-COS(RADIANS(User_Model_Calcs!I442))^2*COS(RADIANS(User_Model_Calcs!B442))^2)))</f>
        <v>72.386653847898032</v>
      </c>
      <c r="P442">
        <f t="shared" si="44"/>
        <v>28.482543251600926</v>
      </c>
    </row>
    <row r="443" spans="1:16" x14ac:dyDescent="0.25">
      <c r="A443">
        <v>147.58627377846688</v>
      </c>
      <c r="B443">
        <v>-13.446708092693124</v>
      </c>
      <c r="C443">
        <v>46875</v>
      </c>
      <c r="D443">
        <f t="shared" ca="1" si="39"/>
        <v>3</v>
      </c>
      <c r="E443" s="1">
        <v>0.65</v>
      </c>
      <c r="F443">
        <v>19.899999999999999</v>
      </c>
      <c r="G443">
        <f t="shared" ca="1" si="40"/>
        <v>54.048620189015942</v>
      </c>
      <c r="H443">
        <f t="shared" ca="1" si="41"/>
        <v>16.497884711686371</v>
      </c>
      <c r="I443">
        <f>User_Model_Calcs!A443-Sat_Data!$B$5</f>
        <v>37.586273778466875</v>
      </c>
      <c r="J443">
        <f>(Earth_Data!$B$1/SQRT(1-Earth_Data!$B$2^2*SIN(RADIANS(User_Model_Calcs!B443))^2))*COS(RADIANS(User_Model_Calcs!B443))</f>
        <v>6204.4168236644573</v>
      </c>
      <c r="K443">
        <f>((Earth_Data!$B$1*(1-Earth_Data!$B$2^2))/SQRT(1-Earth_Data!$B$2^2*SIN(RADIANS(User_Model_Calcs!B443))^2))*SIN(RADIANS(User_Model_Calcs!B443))</f>
        <v>-1473.5156346067802</v>
      </c>
      <c r="L443">
        <f t="shared" si="42"/>
        <v>-13.359926815928119</v>
      </c>
      <c r="M443">
        <f t="shared" si="43"/>
        <v>6376.9927432294589</v>
      </c>
      <c r="N443">
        <f>SQRT(User_Model_Calcs!M443^2+Sat_Data!$B$3^2-2*User_Model_Calcs!M443*Sat_Data!$B$3*COS(RADIANS(L443))*COS(RADIANS(I443)))</f>
        <v>37468.281943998227</v>
      </c>
      <c r="O443">
        <f>DEGREES(ACOS(((Earth_Data!$B$1+Sat_Data!$B$2)/User_Model_Calcs!N443)*SQRT(1-COS(RADIANS(User_Model_Calcs!I443))^2*COS(RADIANS(User_Model_Calcs!B443))^2)))</f>
        <v>44.189319581209659</v>
      </c>
      <c r="P443">
        <f t="shared" si="44"/>
        <v>73.189901421683004</v>
      </c>
    </row>
    <row r="444" spans="1:16" x14ac:dyDescent="0.25">
      <c r="A444">
        <v>148.64699999999999</v>
      </c>
      <c r="B444">
        <v>-13.045999999999999</v>
      </c>
      <c r="C444">
        <v>25000</v>
      </c>
      <c r="D444">
        <f t="shared" ca="1" si="39"/>
        <v>3</v>
      </c>
      <c r="E444" s="1">
        <v>0.65</v>
      </c>
      <c r="F444">
        <v>19.899999999999999</v>
      </c>
      <c r="G444">
        <f t="shared" ca="1" si="40"/>
        <v>54.048620189015942</v>
      </c>
      <c r="H444">
        <f t="shared" ca="1" si="41"/>
        <v>22.727732067645725</v>
      </c>
      <c r="I444">
        <f>User_Model_Calcs!A444-Sat_Data!$B$5</f>
        <v>38.646999999999991</v>
      </c>
      <c r="J444">
        <f>(Earth_Data!$B$1/SQRT(1-Earth_Data!$B$2^2*SIN(RADIANS(User_Model_Calcs!B444))^2))*COS(RADIANS(User_Model_Calcs!B444))</f>
        <v>6214.5748308745551</v>
      </c>
      <c r="K444">
        <f>((Earth_Data!$B$1*(1-Earth_Data!$B$2^2))/SQRT(1-Earth_Data!$B$2^2*SIN(RADIANS(User_Model_Calcs!B444))^2))*SIN(RADIANS(User_Model_Calcs!B444))</f>
        <v>-1430.3638160182084</v>
      </c>
      <c r="L444">
        <f t="shared" si="42"/>
        <v>-12.96162218489243</v>
      </c>
      <c r="M444">
        <f t="shared" si="43"/>
        <v>6377.0589596391283</v>
      </c>
      <c r="N444">
        <f>SQRT(User_Model_Calcs!M444^2+Sat_Data!$B$3^2-2*User_Model_Calcs!M444*Sat_Data!$B$3*COS(RADIANS(L444))*COS(RADIANS(I444)))</f>
        <v>37539.084423748223</v>
      </c>
      <c r="O444">
        <f>DEGREES(ACOS(((Earth_Data!$B$1+Sat_Data!$B$2)/User_Model_Calcs!N444)*SQRT(1-COS(RADIANS(User_Model_Calcs!I444))^2*COS(RADIANS(User_Model_Calcs!B444))^2)))</f>
        <v>43.207424043961659</v>
      </c>
      <c r="P444">
        <f t="shared" si="44"/>
        <v>74.235843622902777</v>
      </c>
    </row>
    <row r="445" spans="1:16" x14ac:dyDescent="0.25">
      <c r="A445">
        <v>111.89868144003127</v>
      </c>
      <c r="B445">
        <v>-12.3848890965712</v>
      </c>
      <c r="C445">
        <v>3906.25</v>
      </c>
      <c r="D445">
        <f t="shared" ca="1" si="39"/>
        <v>1.2</v>
      </c>
      <c r="E445" s="1">
        <v>0.65</v>
      </c>
      <c r="F445">
        <v>19.899999999999999</v>
      </c>
      <c r="G445">
        <f t="shared" ca="1" si="40"/>
        <v>46.089820015575185</v>
      </c>
      <c r="H445">
        <f t="shared" ca="1" si="41"/>
        <v>22.606453003213328</v>
      </c>
      <c r="I445">
        <f>User_Model_Calcs!A445-Sat_Data!$B$5</f>
        <v>1.8986814400312682</v>
      </c>
      <c r="J445">
        <f>(Earth_Data!$B$1/SQRT(1-Earth_Data!$B$2^2*SIN(RADIANS(User_Model_Calcs!B445))^2))*COS(RADIANS(User_Model_Calcs!B445))</f>
        <v>6230.6729720908725</v>
      </c>
      <c r="K445">
        <f>((Earth_Data!$B$1*(1-Earth_Data!$B$2^2))/SQRT(1-Earth_Data!$B$2^2*SIN(RADIANS(User_Model_Calcs!B445))^2))*SIN(RADIANS(User_Model_Calcs!B445))</f>
        <v>-1359.0204207604963</v>
      </c>
      <c r="L445">
        <f t="shared" si="42"/>
        <v>-12.30451218638756</v>
      </c>
      <c r="M445">
        <f t="shared" si="43"/>
        <v>6377.1641181004388</v>
      </c>
      <c r="N445">
        <f>SQRT(User_Model_Calcs!M445^2+Sat_Data!$B$3^2-2*User_Model_Calcs!M445*Sat_Data!$B$3*COS(RADIANS(L445))*COS(RADIANS(I445)))</f>
        <v>35963.168061113982</v>
      </c>
      <c r="O445">
        <f>DEGREES(ACOS(((Earth_Data!$B$1+Sat_Data!$B$2)/User_Model_Calcs!N445)*SQRT(1-COS(RADIANS(User_Model_Calcs!I445))^2*COS(RADIANS(User_Model_Calcs!B445))^2)))</f>
        <v>75.267567631584058</v>
      </c>
      <c r="P445">
        <f t="shared" si="44"/>
        <v>8.7862950561557476</v>
      </c>
    </row>
    <row r="446" spans="1:16" x14ac:dyDescent="0.25">
      <c r="A446">
        <v>129.47900000000001</v>
      </c>
      <c r="B446">
        <v>-12.97</v>
      </c>
      <c r="C446">
        <v>6250</v>
      </c>
      <c r="D446">
        <f t="shared" ca="1" si="39"/>
        <v>1.2</v>
      </c>
      <c r="E446" s="1">
        <v>0.65</v>
      </c>
      <c r="F446">
        <v>19.899999999999999</v>
      </c>
      <c r="G446">
        <f t="shared" ca="1" si="40"/>
        <v>46.089820015575185</v>
      </c>
      <c r="H446">
        <f t="shared" ca="1" si="41"/>
        <v>19.234229945705703</v>
      </c>
      <c r="I446">
        <f>User_Model_Calcs!A446-Sat_Data!$B$5</f>
        <v>19.479000000000013</v>
      </c>
      <c r="J446">
        <f>(Earth_Data!$B$1/SQRT(1-Earth_Data!$B$2^2*SIN(RADIANS(User_Model_Calcs!B446))^2))*COS(RADIANS(User_Model_Calcs!B446))</f>
        <v>6216.4673462052706</v>
      </c>
      <c r="K446">
        <f>((Earth_Data!$B$1*(1-Earth_Data!$B$2^2))/SQRT(1-Earth_Data!$B$2^2*SIN(RADIANS(User_Model_Calcs!B446))^2))*SIN(RADIANS(User_Model_Calcs!B446))</f>
        <v>-1422.1716503151981</v>
      </c>
      <c r="L446">
        <f t="shared" si="42"/>
        <v>-12.88607989554867</v>
      </c>
      <c r="M446">
        <f t="shared" si="43"/>
        <v>6377.0713081630702</v>
      </c>
      <c r="N446">
        <f>SQRT(User_Model_Calcs!M446^2+Sat_Data!$B$3^2-2*User_Model_Calcs!M446*Sat_Data!$B$3*COS(RADIANS(L446))*COS(RADIANS(I446)))</f>
        <v>36390.41555835231</v>
      </c>
      <c r="O446">
        <f>DEGREES(ACOS(((Earth_Data!$B$1+Sat_Data!$B$2)/User_Model_Calcs!N446)*SQRT(1-COS(RADIANS(User_Model_Calcs!I446))^2*COS(RADIANS(User_Model_Calcs!B446))^2)))</f>
        <v>62.768395051619493</v>
      </c>
      <c r="P446">
        <f t="shared" si="44"/>
        <v>57.603222087170174</v>
      </c>
    </row>
    <row r="447" spans="1:16" x14ac:dyDescent="0.25">
      <c r="A447">
        <v>147.90899999999999</v>
      </c>
      <c r="B447">
        <v>-12.961</v>
      </c>
      <c r="C447">
        <v>3750</v>
      </c>
      <c r="D447">
        <f t="shared" ca="1" si="39"/>
        <v>0.75</v>
      </c>
      <c r="E447" s="1">
        <v>0.65</v>
      </c>
      <c r="F447">
        <v>19.899999999999999</v>
      </c>
      <c r="G447">
        <f t="shared" ca="1" si="40"/>
        <v>42.007420362456692</v>
      </c>
      <c r="H447">
        <f t="shared" ca="1" si="41"/>
        <v>19.466304208747061</v>
      </c>
      <c r="I447">
        <f>User_Model_Calcs!A447-Sat_Data!$B$5</f>
        <v>37.908999999999992</v>
      </c>
      <c r="J447">
        <f>(Earth_Data!$B$1/SQRT(1-Earth_Data!$B$2^2*SIN(RADIANS(User_Model_Calcs!B447))^2))*COS(RADIANS(User_Model_Calcs!B447))</f>
        <v>6216.6907394828886</v>
      </c>
      <c r="K447">
        <f>((Earth_Data!$B$1*(1-Earth_Data!$B$2^2))/SQRT(1-Earth_Data!$B$2^2*SIN(RADIANS(User_Model_Calcs!B447))^2))*SIN(RADIANS(User_Model_Calcs!B447))</f>
        <v>-1421.2013625538752</v>
      </c>
      <c r="L447">
        <f t="shared" si="42"/>
        <v>-12.877134136948031</v>
      </c>
      <c r="M447">
        <f t="shared" si="43"/>
        <v>6377.0727660343737</v>
      </c>
      <c r="N447">
        <f>SQRT(User_Model_Calcs!M447^2+Sat_Data!$B$3^2-2*User_Model_Calcs!M447*Sat_Data!$B$3*COS(RADIANS(L447))*COS(RADIANS(I447)))</f>
        <v>37481.471017583259</v>
      </c>
      <c r="O447">
        <f>DEGREES(ACOS(((Earth_Data!$B$1+Sat_Data!$B$2)/User_Model_Calcs!N447)*SQRT(1-COS(RADIANS(User_Model_Calcs!I447))^2*COS(RADIANS(User_Model_Calcs!B447))^2)))</f>
        <v>44.006125308615687</v>
      </c>
      <c r="P447">
        <f t="shared" si="44"/>
        <v>73.932701109170395</v>
      </c>
    </row>
    <row r="448" spans="1:16" x14ac:dyDescent="0.25">
      <c r="A448">
        <v>152.76900000000001</v>
      </c>
      <c r="B448">
        <v>-12.949</v>
      </c>
      <c r="C448">
        <v>25000</v>
      </c>
      <c r="D448">
        <f t="shared" ca="1" si="39"/>
        <v>3</v>
      </c>
      <c r="E448" s="1">
        <v>0.65</v>
      </c>
      <c r="F448">
        <v>19.899999999999999</v>
      </c>
      <c r="G448">
        <f t="shared" ca="1" si="40"/>
        <v>54.048620189015942</v>
      </c>
      <c r="H448">
        <f t="shared" ca="1" si="41"/>
        <v>16.842248655714666</v>
      </c>
      <c r="I448">
        <f>User_Model_Calcs!A448-Sat_Data!$B$5</f>
        <v>42.769000000000005</v>
      </c>
      <c r="J448">
        <f>(Earth_Data!$B$1/SQRT(1-Earth_Data!$B$2^2*SIN(RADIANS(User_Model_Calcs!B448))^2))*COS(RADIANS(User_Model_Calcs!B448))</f>
        <v>6216.988359855638</v>
      </c>
      <c r="K448">
        <f>((Earth_Data!$B$1*(1-Earth_Data!$B$2^2))/SQRT(1-Earth_Data!$B$2^2*SIN(RADIANS(User_Model_Calcs!B448))^2))*SIN(RADIANS(User_Model_Calcs!B448))</f>
        <v>-1419.9075920173273</v>
      </c>
      <c r="L448">
        <f t="shared" si="42"/>
        <v>-12.865206471572453</v>
      </c>
      <c r="M448">
        <f t="shared" si="43"/>
        <v>6377.0747083948245</v>
      </c>
      <c r="N448">
        <f>SQRT(User_Model_Calcs!M448^2+Sat_Data!$B$3^2-2*User_Model_Calcs!M448*Sat_Data!$B$3*COS(RADIANS(L448))*COS(RADIANS(I448)))</f>
        <v>37863.149252054609</v>
      </c>
      <c r="O448">
        <f>DEGREES(ACOS(((Earth_Data!$B$1+Sat_Data!$B$2)/User_Model_Calcs!N448)*SQRT(1-COS(RADIANS(User_Model_Calcs!I448))^2*COS(RADIANS(User_Model_Calcs!B448))^2)))</f>
        <v>38.91752701749278</v>
      </c>
      <c r="P448">
        <f t="shared" si="44"/>
        <v>76.382373806044995</v>
      </c>
    </row>
    <row r="449" spans="1:16" x14ac:dyDescent="0.25">
      <c r="A449">
        <v>112.4708781119987</v>
      </c>
      <c r="B449">
        <v>-14.441663158359146</v>
      </c>
      <c r="C449">
        <v>25000</v>
      </c>
      <c r="D449">
        <f t="shared" ca="1" si="39"/>
        <v>1.2</v>
      </c>
      <c r="E449" s="1">
        <v>0.65</v>
      </c>
      <c r="F449">
        <v>19.899999999999999</v>
      </c>
      <c r="G449">
        <f t="shared" ca="1" si="40"/>
        <v>46.089820015575185</v>
      </c>
      <c r="H449">
        <f t="shared" ca="1" si="41"/>
        <v>15.024184206528455</v>
      </c>
      <c r="I449">
        <f>User_Model_Calcs!A449-Sat_Data!$B$5</f>
        <v>2.4708781119987009</v>
      </c>
      <c r="J449">
        <f>(Earth_Data!$B$1/SQRT(1-Earth_Data!$B$2^2*SIN(RADIANS(User_Model_Calcs!B449))^2))*COS(RADIANS(User_Model_Calcs!B449))</f>
        <v>6177.8902789302265</v>
      </c>
      <c r="K449">
        <f>((Earth_Data!$B$1*(1-Earth_Data!$B$2^2))/SQRT(1-Earth_Data!$B$2^2*SIN(RADIANS(User_Model_Calcs!B449))^2))*SIN(RADIANS(User_Model_Calcs!B449))</f>
        <v>-1580.35099593122</v>
      </c>
      <c r="L449">
        <f t="shared" si="42"/>
        <v>-14.348987854425895</v>
      </c>
      <c r="M449">
        <f t="shared" si="43"/>
        <v>6376.8203337432515</v>
      </c>
      <c r="N449">
        <f>SQRT(User_Model_Calcs!M449^2+Sat_Data!$B$3^2-2*User_Model_Calcs!M449*Sat_Data!$B$3*COS(RADIANS(L449))*COS(RADIANS(I449)))</f>
        <v>36027.656655687337</v>
      </c>
      <c r="O449">
        <f>DEGREES(ACOS(((Earth_Data!$B$1+Sat_Data!$B$2)/User_Model_Calcs!N449)*SQRT(1-COS(RADIANS(User_Model_Calcs!I449))^2*COS(RADIANS(User_Model_Calcs!B449))^2)))</f>
        <v>72.786439713036899</v>
      </c>
      <c r="P449">
        <f t="shared" si="44"/>
        <v>9.8164773251866038</v>
      </c>
    </row>
    <row r="450" spans="1:16" x14ac:dyDescent="0.25">
      <c r="A450">
        <v>147.13399999999999</v>
      </c>
      <c r="B450">
        <v>-12.808999999999999</v>
      </c>
      <c r="C450">
        <v>9375</v>
      </c>
      <c r="D450">
        <f t="shared" ref="D450:D501" ca="1" si="45">CHOOSE(RANDBETWEEN(1,3),0.75,1.2,3)</f>
        <v>3</v>
      </c>
      <c r="E450" s="1">
        <v>0.65</v>
      </c>
      <c r="F450">
        <v>19.899999999999999</v>
      </c>
      <c r="G450">
        <f t="shared" ca="1" si="40"/>
        <v>54.048620189015942</v>
      </c>
      <c r="H450">
        <f t="shared" ca="1" si="41"/>
        <v>20.961536911565766</v>
      </c>
      <c r="I450">
        <f>User_Model_Calcs!A450-Sat_Data!$B$5</f>
        <v>37.133999999999986</v>
      </c>
      <c r="J450">
        <f>(Earth_Data!$B$1/SQRT(1-Earth_Data!$B$2^2*SIN(RADIANS(User_Model_Calcs!B450))^2))*COS(RADIANS(User_Model_Calcs!B450))</f>
        <v>6220.4405522139468</v>
      </c>
      <c r="K450">
        <f>((Earth_Data!$B$1*(1-Earth_Data!$B$2^2))/SQRT(1-Earth_Data!$B$2^2*SIN(RADIANS(User_Model_Calcs!B450))^2))*SIN(RADIANS(User_Model_Calcs!B450))</f>
        <v>-1404.8091012887237</v>
      </c>
      <c r="L450">
        <f t="shared" si="42"/>
        <v>-12.726051448750185</v>
      </c>
      <c r="M450">
        <f t="shared" si="43"/>
        <v>6377.0972451963898</v>
      </c>
      <c r="N450">
        <f>SQRT(User_Model_Calcs!M450^2+Sat_Data!$B$3^2-2*User_Model_Calcs!M450*Sat_Data!$B$3*COS(RADIANS(L450))*COS(RADIANS(I450)))</f>
        <v>37420.449504663127</v>
      </c>
      <c r="O450">
        <f>DEGREES(ACOS(((Earth_Data!$B$1+Sat_Data!$B$2)/User_Model_Calcs!N450)*SQRT(1-COS(RADIANS(User_Model_Calcs!I450))^2*COS(RADIANS(User_Model_Calcs!B450))^2)))</f>
        <v>44.865656004207459</v>
      </c>
      <c r="P450">
        <f t="shared" si="44"/>
        <v>73.680978764676695</v>
      </c>
    </row>
    <row r="451" spans="1:16" x14ac:dyDescent="0.25">
      <c r="A451">
        <v>108.20436944136667</v>
      </c>
      <c r="B451">
        <v>-13.080930299372501</v>
      </c>
      <c r="C451">
        <v>25000</v>
      </c>
      <c r="D451">
        <f t="shared" ca="1" si="45"/>
        <v>3</v>
      </c>
      <c r="E451" s="1">
        <v>0.65</v>
      </c>
      <c r="F451">
        <v>19.899999999999999</v>
      </c>
      <c r="G451">
        <f t="shared" ref="G451:G501" ca="1" si="46">20.4+20*LOG(F451)+20*LOG(D451)+10*LOG(E451)</f>
        <v>54.048620189015942</v>
      </c>
      <c r="H451">
        <f t="shared" ref="H451:H501" ca="1" si="47">RAND()*(24-14)+14</f>
        <v>22.417597734649704</v>
      </c>
      <c r="I451">
        <f>User_Model_Calcs!A451-Sat_Data!$B$5</f>
        <v>-1.7956305586333343</v>
      </c>
      <c r="J451">
        <f>(Earth_Data!$B$1/SQRT(1-Earth_Data!$B$2^2*SIN(RADIANS(User_Model_Calcs!B451))^2))*COS(RADIANS(User_Model_Calcs!B451))</f>
        <v>6213.7013651458092</v>
      </c>
      <c r="K451">
        <f>((Earth_Data!$B$1*(1-Earth_Data!$B$2^2))/SQRT(1-Earth_Data!$B$2^2*SIN(RADIANS(User_Model_Calcs!B451))^2))*SIN(RADIANS(User_Model_Calcs!B451))</f>
        <v>-1434.1281832734128</v>
      </c>
      <c r="L451">
        <f t="shared" ref="L451:L501" si="48">DEGREES(ATAN((K451/J451)))</f>
        <v>-12.99634231343664</v>
      </c>
      <c r="M451">
        <f t="shared" ref="M451:M501" si="49">SQRT(J451^2+K451^2)</f>
        <v>6377.0532615992779</v>
      </c>
      <c r="N451">
        <f>SQRT(User_Model_Calcs!M451^2+Sat_Data!$B$3^2-2*User_Model_Calcs!M451*Sat_Data!$B$3*COS(RADIANS(L451))*COS(RADIANS(I451)))</f>
        <v>35982.607824235165</v>
      </c>
      <c r="O451">
        <f>DEGREES(ACOS(((Earth_Data!$B$1+Sat_Data!$B$2)/User_Model_Calcs!N451)*SQRT(1-COS(RADIANS(User_Model_Calcs!I451))^2*COS(RADIANS(User_Model_Calcs!B451))^2)))</f>
        <v>74.477959746238085</v>
      </c>
      <c r="P451">
        <f t="shared" ref="P451:P501" si="50">DEGREES(ASIN(SIN(RADIANS(ABS(I451)))/(SIN(ACOS(COS(RADIANS(I451))*COS(RADIANS(B451)))))))</f>
        <v>7.8862013589304407</v>
      </c>
    </row>
    <row r="452" spans="1:16" x14ac:dyDescent="0.25">
      <c r="A452">
        <v>111.11985967833159</v>
      </c>
      <c r="B452">
        <v>-19.040230506138769</v>
      </c>
      <c r="C452">
        <v>25000</v>
      </c>
      <c r="D452">
        <f t="shared" ca="1" si="45"/>
        <v>0.75</v>
      </c>
      <c r="E452" s="1">
        <v>0.65</v>
      </c>
      <c r="F452">
        <v>19.899999999999999</v>
      </c>
      <c r="G452">
        <f t="shared" ca="1" si="46"/>
        <v>42.007420362456692</v>
      </c>
      <c r="H452">
        <f t="shared" ca="1" si="47"/>
        <v>22.155231244346677</v>
      </c>
      <c r="I452">
        <f>User_Model_Calcs!A452-Sat_Data!$B$5</f>
        <v>1.1198596783315935</v>
      </c>
      <c r="J452">
        <f>(Earth_Data!$B$1/SQRT(1-Earth_Data!$B$2^2*SIN(RADIANS(User_Model_Calcs!B452))^2))*COS(RADIANS(User_Model_Calcs!B452))</f>
        <v>6031.3393071234304</v>
      </c>
      <c r="K452">
        <f>((Earth_Data!$B$1*(1-Earth_Data!$B$2^2))/SQRT(1-Earth_Data!$B$2^2*SIN(RADIANS(User_Model_Calcs!B452))^2))*SIN(RADIANS(User_Model_Calcs!B452))</f>
        <v>-2067.5602557420384</v>
      </c>
      <c r="L452">
        <f t="shared" si="48"/>
        <v>-18.921860417944075</v>
      </c>
      <c r="M452">
        <f t="shared" si="49"/>
        <v>6375.8810566678721</v>
      </c>
      <c r="N452">
        <f>SQRT(User_Model_Calcs!M452^2+Sat_Data!$B$3^2-2*User_Model_Calcs!M452*Sat_Data!$B$3*COS(RADIANS(L452))*COS(RADIANS(I452)))</f>
        <v>36193.248505338801</v>
      </c>
      <c r="O452">
        <f>DEGREES(ACOS(((Earth_Data!$B$1+Sat_Data!$B$2)/User_Model_Calcs!N452)*SQRT(1-COS(RADIANS(User_Model_Calcs!I452))^2*COS(RADIANS(User_Model_Calcs!B452))^2)))</f>
        <v>67.62541598977127</v>
      </c>
      <c r="P452">
        <f t="shared" si="50"/>
        <v>3.429046999142999</v>
      </c>
    </row>
    <row r="453" spans="1:16" x14ac:dyDescent="0.25">
      <c r="A453">
        <v>147.02824150975857</v>
      </c>
      <c r="B453">
        <v>-12.711441313321233</v>
      </c>
      <c r="C453">
        <v>46875</v>
      </c>
      <c r="D453">
        <f t="shared" ca="1" si="45"/>
        <v>0.75</v>
      </c>
      <c r="E453" s="1">
        <v>0.65</v>
      </c>
      <c r="F453">
        <v>19.899999999999999</v>
      </c>
      <c r="G453">
        <f t="shared" ca="1" si="46"/>
        <v>42.007420362456692</v>
      </c>
      <c r="H453">
        <f t="shared" ca="1" si="47"/>
        <v>19.380165038165075</v>
      </c>
      <c r="I453">
        <f>User_Model_Calcs!A453-Sat_Data!$B$5</f>
        <v>37.028241509758573</v>
      </c>
      <c r="J453">
        <f>(Earth_Data!$B$1/SQRT(1-Earth_Data!$B$2^2*SIN(RADIANS(User_Model_Calcs!B453))^2))*COS(RADIANS(User_Model_Calcs!B453))</f>
        <v>6222.8243666756925</v>
      </c>
      <c r="K453">
        <f>((Earth_Data!$B$1*(1-Earth_Data!$B$2^2))/SQRT(1-Earth_Data!$B$2^2*SIN(RADIANS(User_Model_Calcs!B453))^2))*SIN(RADIANS(User_Model_Calcs!B453))</f>
        <v>-1394.2828808160407</v>
      </c>
      <c r="L453">
        <f t="shared" si="48"/>
        <v>-12.629082744328272</v>
      </c>
      <c r="M453">
        <f t="shared" si="49"/>
        <v>6377.1128146073606</v>
      </c>
      <c r="N453">
        <f>SQRT(User_Model_Calcs!M453^2+Sat_Data!$B$3^2-2*User_Model_Calcs!M453*Sat_Data!$B$3*COS(RADIANS(L453))*COS(RADIANS(I453)))</f>
        <v>37410.505936185276</v>
      </c>
      <c r="O453">
        <f>DEGREES(ACOS(((Earth_Data!$B$1+Sat_Data!$B$2)/User_Model_Calcs!N453)*SQRT(1-COS(RADIANS(User_Model_Calcs!I453))^2*COS(RADIANS(User_Model_Calcs!B453))^2)))</f>
        <v>45.007273405456559</v>
      </c>
      <c r="P453">
        <f t="shared" si="50"/>
        <v>73.737770816534891</v>
      </c>
    </row>
    <row r="454" spans="1:16" x14ac:dyDescent="0.25">
      <c r="A454">
        <v>131.12299999999999</v>
      </c>
      <c r="B454">
        <v>-12.647</v>
      </c>
      <c r="C454">
        <v>50000</v>
      </c>
      <c r="D454">
        <f t="shared" ca="1" si="45"/>
        <v>0.75</v>
      </c>
      <c r="E454" s="1">
        <v>0.65</v>
      </c>
      <c r="F454">
        <v>19.899999999999999</v>
      </c>
      <c r="G454">
        <f t="shared" ca="1" si="46"/>
        <v>42.007420362456692</v>
      </c>
      <c r="H454">
        <f t="shared" ca="1" si="47"/>
        <v>19.596753635828481</v>
      </c>
      <c r="I454">
        <f>User_Model_Calcs!A454-Sat_Data!$B$5</f>
        <v>21.12299999999999</v>
      </c>
      <c r="J454">
        <f>(Earth_Data!$B$1/SQRT(1-Earth_Data!$B$2^2*SIN(RADIANS(User_Model_Calcs!B454))^2))*COS(RADIANS(User_Model_Calcs!B454))</f>
        <v>6224.3891284412712</v>
      </c>
      <c r="K454">
        <f>((Earth_Data!$B$1*(1-Earth_Data!$B$2^2))/SQRT(1-Earth_Data!$B$2^2*SIN(RADIANS(User_Model_Calcs!B454))^2))*SIN(RADIANS(User_Model_Calcs!B454))</f>
        <v>-1387.3277249731498</v>
      </c>
      <c r="L454">
        <f t="shared" si="48"/>
        <v>-12.565031656757778</v>
      </c>
      <c r="M454">
        <f t="shared" si="49"/>
        <v>6377.1230377606062</v>
      </c>
      <c r="N454">
        <f>SQRT(User_Model_Calcs!M454^2+Sat_Data!$B$3^2-2*User_Model_Calcs!M454*Sat_Data!$B$3*COS(RADIANS(L454))*COS(RADIANS(I454)))</f>
        <v>36453.510375907194</v>
      </c>
      <c r="O454">
        <f>DEGREES(ACOS(((Earth_Data!$B$1+Sat_Data!$B$2)/User_Model_Calcs!N454)*SQRT(1-COS(RADIANS(User_Model_Calcs!I454))^2*COS(RADIANS(User_Model_Calcs!B454))^2)))</f>
        <v>61.37270773381622</v>
      </c>
      <c r="P454">
        <f t="shared" si="50"/>
        <v>60.458538866984981</v>
      </c>
    </row>
    <row r="455" spans="1:16" x14ac:dyDescent="0.25">
      <c r="A455">
        <v>147.548</v>
      </c>
      <c r="B455">
        <v>-12.632999999999999</v>
      </c>
      <c r="C455">
        <v>3906.25</v>
      </c>
      <c r="D455">
        <f t="shared" ca="1" si="45"/>
        <v>1.2</v>
      </c>
      <c r="E455" s="1">
        <v>0.65</v>
      </c>
      <c r="F455">
        <v>19.899999999999999</v>
      </c>
      <c r="G455">
        <f t="shared" ca="1" si="46"/>
        <v>46.089820015575185</v>
      </c>
      <c r="H455">
        <f t="shared" ca="1" si="47"/>
        <v>19.235745668761609</v>
      </c>
      <c r="I455">
        <f>User_Model_Calcs!A455-Sat_Data!$B$5</f>
        <v>37.548000000000002</v>
      </c>
      <c r="J455">
        <f>(Earth_Data!$B$1/SQRT(1-Earth_Data!$B$2^2*SIN(RADIANS(User_Model_Calcs!B455))^2))*COS(RADIANS(User_Model_Calcs!B455))</f>
        <v>6224.7280405635793</v>
      </c>
      <c r="K455">
        <f>((Earth_Data!$B$1*(1-Earth_Data!$B$2^2))/SQRT(1-Earth_Data!$B$2^2*SIN(RADIANS(User_Model_Calcs!B455))^2))*SIN(RADIANS(User_Model_Calcs!B455))</f>
        <v>-1385.8164759287381</v>
      </c>
      <c r="L455">
        <f t="shared" si="48"/>
        <v>-12.551116488468237</v>
      </c>
      <c r="M455">
        <f t="shared" si="49"/>
        <v>6377.1252523322801</v>
      </c>
      <c r="N455">
        <f>SQRT(User_Model_Calcs!M455^2+Sat_Data!$B$3^2-2*User_Model_Calcs!M455*Sat_Data!$B$3*COS(RADIANS(L455))*COS(RADIANS(I455)))</f>
        <v>37447.333184935596</v>
      </c>
      <c r="O455">
        <f>DEGREES(ACOS(((Earth_Data!$B$1+Sat_Data!$B$2)/User_Model_Calcs!N455)*SQRT(1-COS(RADIANS(User_Model_Calcs!I455))^2*COS(RADIANS(User_Model_Calcs!B455))^2)))</f>
        <v>44.485864519232301</v>
      </c>
      <c r="P455">
        <f t="shared" si="50"/>
        <v>74.117440923137167</v>
      </c>
    </row>
    <row r="456" spans="1:16" x14ac:dyDescent="0.25">
      <c r="A456">
        <v>152.797</v>
      </c>
      <c r="B456">
        <v>-12.493</v>
      </c>
      <c r="C456">
        <v>12500</v>
      </c>
      <c r="D456">
        <f t="shared" ca="1" si="45"/>
        <v>1.2</v>
      </c>
      <c r="E456" s="1">
        <v>0.65</v>
      </c>
      <c r="F456">
        <v>19.899999999999999</v>
      </c>
      <c r="G456">
        <f t="shared" ca="1" si="46"/>
        <v>46.089820015575185</v>
      </c>
      <c r="H456">
        <f t="shared" ca="1" si="47"/>
        <v>18.367152470882409</v>
      </c>
      <c r="I456">
        <f>User_Model_Calcs!A456-Sat_Data!$B$5</f>
        <v>42.796999999999997</v>
      </c>
      <c r="J456">
        <f>(Earth_Data!$B$1/SQRT(1-Earth_Data!$B$2^2*SIN(RADIANS(User_Model_Calcs!B456))^2))*COS(RADIANS(User_Model_Calcs!B456))</f>
        <v>6228.0968288549902</v>
      </c>
      <c r="K456">
        <f>((Earth_Data!$B$1*(1-Earth_Data!$B$2^2))/SQRT(1-Earth_Data!$B$2^2*SIN(RADIANS(User_Model_Calcs!B456))^2))*SIN(RADIANS(User_Model_Calcs!B456))</f>
        <v>-1370.6995350424725</v>
      </c>
      <c r="L456">
        <f t="shared" si="48"/>
        <v>-12.411965868043364</v>
      </c>
      <c r="M456">
        <f t="shared" si="49"/>
        <v>6377.1472717006645</v>
      </c>
      <c r="N456">
        <f>SQRT(User_Model_Calcs!M456^2+Sat_Data!$B$3^2-2*User_Model_Calcs!M456*Sat_Data!$B$3*COS(RADIANS(L456))*COS(RADIANS(I456)))</f>
        <v>37856.381984775471</v>
      </c>
      <c r="O456">
        <f>DEGREES(ACOS(((Earth_Data!$B$1+Sat_Data!$B$2)/User_Model_Calcs!N456)*SQRT(1-COS(RADIANS(User_Model_Calcs!I456))^2*COS(RADIANS(User_Model_Calcs!B456))^2)))</f>
        <v>39.005010907098445</v>
      </c>
      <c r="P456">
        <f t="shared" si="50"/>
        <v>76.849899464538822</v>
      </c>
    </row>
    <row r="457" spans="1:16" x14ac:dyDescent="0.25">
      <c r="A457">
        <v>137.88900000000001</v>
      </c>
      <c r="B457">
        <v>-12.417</v>
      </c>
      <c r="C457">
        <v>6250</v>
      </c>
      <c r="D457">
        <f t="shared" ca="1" si="45"/>
        <v>1.2</v>
      </c>
      <c r="E457" s="1">
        <v>0.65</v>
      </c>
      <c r="F457">
        <v>19.899999999999999</v>
      </c>
      <c r="G457">
        <f t="shared" ca="1" si="46"/>
        <v>46.089820015575185</v>
      </c>
      <c r="H457">
        <f t="shared" ca="1" si="47"/>
        <v>22.577150252535652</v>
      </c>
      <c r="I457">
        <f>User_Model_Calcs!A457-Sat_Data!$B$5</f>
        <v>27.88900000000001</v>
      </c>
      <c r="J457">
        <f>(Earth_Data!$B$1/SQRT(1-Earth_Data!$B$2^2*SIN(RADIANS(User_Model_Calcs!B457))^2))*COS(RADIANS(User_Model_Calcs!B457))</f>
        <v>6229.9101135972223</v>
      </c>
      <c r="K457">
        <f>((Earth_Data!$B$1*(1-Earth_Data!$B$2^2))/SQRT(1-Earth_Data!$B$2^2*SIN(RADIANS(User_Model_Calcs!B457))^2))*SIN(RADIANS(User_Model_Calcs!B457))</f>
        <v>-1362.4898274545224</v>
      </c>
      <c r="L457">
        <f t="shared" si="48"/>
        <v>-12.336427764168445</v>
      </c>
      <c r="M457">
        <f t="shared" si="49"/>
        <v>6377.1591287514548</v>
      </c>
      <c r="N457">
        <f>SQRT(User_Model_Calcs!M457^2+Sat_Data!$B$3^2-2*User_Model_Calcs!M457*Sat_Data!$B$3*COS(RADIANS(L457))*COS(RADIANS(I457)))</f>
        <v>36798.67767569836</v>
      </c>
      <c r="O457">
        <f>DEGREES(ACOS(((Earth_Data!$B$1+Sat_Data!$B$2)/User_Model_Calcs!N457)*SQRT(1-COS(RADIANS(User_Model_Calcs!I457))^2*COS(RADIANS(User_Model_Calcs!B457))^2)))</f>
        <v>54.654072027345634</v>
      </c>
      <c r="P457">
        <f t="shared" si="50"/>
        <v>67.888075317505255</v>
      </c>
    </row>
    <row r="458" spans="1:16" x14ac:dyDescent="0.25">
      <c r="A458">
        <v>137.88800000000001</v>
      </c>
      <c r="B458">
        <v>-12.417</v>
      </c>
      <c r="C458">
        <v>3750</v>
      </c>
      <c r="D458">
        <f t="shared" ca="1" si="45"/>
        <v>0.75</v>
      </c>
      <c r="E458" s="1">
        <v>0.65</v>
      </c>
      <c r="F458">
        <v>19.899999999999999</v>
      </c>
      <c r="G458">
        <f t="shared" ca="1" si="46"/>
        <v>42.007420362456692</v>
      </c>
      <c r="H458">
        <f t="shared" ca="1" si="47"/>
        <v>21.527639396076278</v>
      </c>
      <c r="I458">
        <f>User_Model_Calcs!A458-Sat_Data!$B$5</f>
        <v>27.888000000000005</v>
      </c>
      <c r="J458">
        <f>(Earth_Data!$B$1/SQRT(1-Earth_Data!$B$2^2*SIN(RADIANS(User_Model_Calcs!B458))^2))*COS(RADIANS(User_Model_Calcs!B458))</f>
        <v>6229.9101135972223</v>
      </c>
      <c r="K458">
        <f>((Earth_Data!$B$1*(1-Earth_Data!$B$2^2))/SQRT(1-Earth_Data!$B$2^2*SIN(RADIANS(User_Model_Calcs!B458))^2))*SIN(RADIANS(User_Model_Calcs!B458))</f>
        <v>-1362.4898274545224</v>
      </c>
      <c r="L458">
        <f t="shared" si="48"/>
        <v>-12.336427764168445</v>
      </c>
      <c r="M458">
        <f t="shared" si="49"/>
        <v>6377.1591287514548</v>
      </c>
      <c r="N458">
        <f>SQRT(User_Model_Calcs!M458^2+Sat_Data!$B$3^2-2*User_Model_Calcs!M458*Sat_Data!$B$3*COS(RADIANS(L458))*COS(RADIANS(I458)))</f>
        <v>36798.619400122952</v>
      </c>
      <c r="O458">
        <f>DEGREES(ACOS(((Earth_Data!$B$1+Sat_Data!$B$2)/User_Model_Calcs!N458)*SQRT(1-COS(RADIANS(User_Model_Calcs!I458))^2*COS(RADIANS(User_Model_Calcs!B458))^2)))</f>
        <v>54.655104751757634</v>
      </c>
      <c r="P458">
        <f t="shared" si="50"/>
        <v>67.887231790993582</v>
      </c>
    </row>
    <row r="459" spans="1:16" x14ac:dyDescent="0.25">
      <c r="A459">
        <v>131.244</v>
      </c>
      <c r="B459">
        <v>-12.353</v>
      </c>
      <c r="C459">
        <v>3750</v>
      </c>
      <c r="D459">
        <f t="shared" ca="1" si="45"/>
        <v>3</v>
      </c>
      <c r="E459" s="1">
        <v>0.65</v>
      </c>
      <c r="F459">
        <v>19.899999999999999</v>
      </c>
      <c r="G459">
        <f t="shared" ca="1" si="46"/>
        <v>54.048620189015942</v>
      </c>
      <c r="H459">
        <f t="shared" ca="1" si="47"/>
        <v>17.114671807804495</v>
      </c>
      <c r="I459">
        <f>User_Model_Calcs!A459-Sat_Data!$B$5</f>
        <v>21.244</v>
      </c>
      <c r="J459">
        <f>(Earth_Data!$B$1/SQRT(1-Earth_Data!$B$2^2*SIN(RADIANS(User_Model_Calcs!B459))^2))*COS(RADIANS(User_Model_Calcs!B459))</f>
        <v>6231.4286349288968</v>
      </c>
      <c r="K459">
        <f>((Earth_Data!$B$1*(1-Earth_Data!$B$2^2))/SQRT(1-Earth_Data!$B$2^2*SIN(RADIANS(User_Model_Calcs!B459))^2))*SIN(RADIANS(User_Model_Calcs!B459))</f>
        <v>-1355.5745645975178</v>
      </c>
      <c r="L459">
        <f t="shared" si="48"/>
        <v>-12.272817165277635</v>
      </c>
      <c r="M459">
        <f t="shared" si="49"/>
        <v>6377.1690609858824</v>
      </c>
      <c r="N459">
        <f>SQRT(User_Model_Calcs!M459^2+Sat_Data!$B$3^2-2*User_Model_Calcs!M459*Sat_Data!$B$3*COS(RADIANS(L459))*COS(RADIANS(I459)))</f>
        <v>36451.423514377137</v>
      </c>
      <c r="O459">
        <f>DEGREES(ACOS(((Earth_Data!$B$1+Sat_Data!$B$2)/User_Model_Calcs!N459)*SQRT(1-COS(RADIANS(User_Model_Calcs!I459))^2*COS(RADIANS(User_Model_Calcs!B459))^2)))</f>
        <v>61.419152788771179</v>
      </c>
      <c r="P459">
        <f t="shared" si="50"/>
        <v>61.175959243476917</v>
      </c>
    </row>
    <row r="460" spans="1:16" x14ac:dyDescent="0.25">
      <c r="A460">
        <v>120.047</v>
      </c>
      <c r="B460">
        <v>-12.247999999999999</v>
      </c>
      <c r="C460">
        <v>6250</v>
      </c>
      <c r="D460">
        <f t="shared" ca="1" si="45"/>
        <v>1.2</v>
      </c>
      <c r="E460" s="1">
        <v>0.65</v>
      </c>
      <c r="F460">
        <v>19.899999999999999</v>
      </c>
      <c r="G460">
        <f t="shared" ca="1" si="46"/>
        <v>46.089820015575185</v>
      </c>
      <c r="H460">
        <f t="shared" ca="1" si="47"/>
        <v>22.937919134410549</v>
      </c>
      <c r="I460">
        <f>User_Model_Calcs!A460-Sat_Data!$B$5</f>
        <v>10.046999999999997</v>
      </c>
      <c r="J460">
        <f>(Earth_Data!$B$1/SQRT(1-Earth_Data!$B$2^2*SIN(RADIANS(User_Model_Calcs!B460))^2))*COS(RADIANS(User_Model_Calcs!B460))</f>
        <v>6233.9032086066518</v>
      </c>
      <c r="K460">
        <f>((Earth_Data!$B$1*(1-Earth_Data!$B$2^2))/SQRT(1-Earth_Data!$B$2^2*SIN(RADIANS(User_Model_Calcs!B460))^2))*SIN(RADIANS(User_Model_Calcs!B460))</f>
        <v>-1344.225620796778</v>
      </c>
      <c r="L460">
        <f t="shared" si="48"/>
        <v>-12.168456884526377</v>
      </c>
      <c r="M460">
        <f t="shared" si="49"/>
        <v>6377.1852516516092</v>
      </c>
      <c r="N460">
        <f>SQRT(User_Model_Calcs!M460^2+Sat_Data!$B$3^2-2*User_Model_Calcs!M460*Sat_Data!$B$3*COS(RADIANS(L460))*COS(RADIANS(I460)))</f>
        <v>36067.30365564087</v>
      </c>
      <c r="O460">
        <f>DEGREES(ACOS(((Earth_Data!$B$1+Sat_Data!$B$2)/User_Model_Calcs!N460)*SQRT(1-COS(RADIANS(User_Model_Calcs!I460))^2*COS(RADIANS(User_Model_Calcs!B460))^2)))</f>
        <v>71.448078378182103</v>
      </c>
      <c r="P460">
        <f t="shared" si="50"/>
        <v>39.867138607398324</v>
      </c>
    </row>
    <row r="461" spans="1:16" x14ac:dyDescent="0.25">
      <c r="A461">
        <v>108.593</v>
      </c>
      <c r="B461">
        <v>-12.226000000000001</v>
      </c>
      <c r="C461">
        <v>25000</v>
      </c>
      <c r="D461">
        <f t="shared" ca="1" si="45"/>
        <v>0.75</v>
      </c>
      <c r="E461" s="1">
        <v>0.65</v>
      </c>
      <c r="F461">
        <v>19.899999999999999</v>
      </c>
      <c r="G461">
        <f t="shared" ca="1" si="46"/>
        <v>42.007420362456692</v>
      </c>
      <c r="H461">
        <f t="shared" ca="1" si="47"/>
        <v>14.051221293022738</v>
      </c>
      <c r="I461">
        <f>User_Model_Calcs!A461-Sat_Data!$B$5</f>
        <v>-1.4069999999999965</v>
      </c>
      <c r="J461">
        <f>(Earth_Data!$B$1/SQRT(1-Earth_Data!$B$2^2*SIN(RADIANS(User_Model_Calcs!B461))^2))*COS(RADIANS(User_Model_Calcs!B461))</f>
        <v>6234.4190527130932</v>
      </c>
      <c r="K461">
        <f>((Earth_Data!$B$1*(1-Earth_Data!$B$2^2))/SQRT(1-Earth_Data!$B$2^2*SIN(RADIANS(User_Model_Calcs!B461))^2))*SIN(RADIANS(User_Model_Calcs!B461))</f>
        <v>-1341.8471843756399</v>
      </c>
      <c r="L461">
        <f t="shared" si="48"/>
        <v>-12.146591055388008</v>
      </c>
      <c r="M461">
        <f t="shared" si="49"/>
        <v>6377.1886275261495</v>
      </c>
      <c r="N461">
        <f>SQRT(User_Model_Calcs!M461^2+Sat_Data!$B$3^2-2*User_Model_Calcs!M461*Sat_Data!$B$3*COS(RADIANS(L461))*COS(RADIANS(I461)))</f>
        <v>35956.973072799054</v>
      </c>
      <c r="O461">
        <f>DEGREES(ACOS(((Earth_Data!$B$1+Sat_Data!$B$2)/User_Model_Calcs!N461)*SQRT(1-COS(RADIANS(User_Model_Calcs!I461))^2*COS(RADIANS(User_Model_Calcs!B461))^2)))</f>
        <v>75.527535918586494</v>
      </c>
      <c r="P461">
        <f t="shared" si="50"/>
        <v>6.61582908497898</v>
      </c>
    </row>
    <row r="462" spans="1:16" x14ac:dyDescent="0.25">
      <c r="A462">
        <v>111.91499894495288</v>
      </c>
      <c r="B462">
        <v>-15.838687169640831</v>
      </c>
      <c r="C462">
        <v>3906.25</v>
      </c>
      <c r="D462">
        <f t="shared" ca="1" si="45"/>
        <v>1.2</v>
      </c>
      <c r="E462" s="1">
        <v>0.65</v>
      </c>
      <c r="F462">
        <v>19.899999999999999</v>
      </c>
      <c r="G462">
        <f t="shared" ca="1" si="46"/>
        <v>46.089820015575185</v>
      </c>
      <c r="H462">
        <f t="shared" ca="1" si="47"/>
        <v>17.810175628336058</v>
      </c>
      <c r="I462">
        <f>User_Model_Calcs!A462-Sat_Data!$B$5</f>
        <v>1.9149989449528846</v>
      </c>
      <c r="J462">
        <f>(Earth_Data!$B$1/SQRT(1-Earth_Data!$B$2^2*SIN(RADIANS(User_Model_Calcs!B462))^2))*COS(RADIANS(User_Model_Calcs!B462))</f>
        <v>6137.5175785108295</v>
      </c>
      <c r="K462">
        <f>((Earth_Data!$B$1*(1-Earth_Data!$B$2^2))/SQRT(1-Earth_Data!$B$2^2*SIN(RADIANS(User_Model_Calcs!B462))^2))*SIN(RADIANS(User_Model_Calcs!B462))</f>
        <v>-1729.5626582344144</v>
      </c>
      <c r="L462">
        <f t="shared" si="48"/>
        <v>-15.737924595464838</v>
      </c>
      <c r="M462">
        <f t="shared" si="49"/>
        <v>6376.5593399017571</v>
      </c>
      <c r="N462">
        <f>SQRT(User_Model_Calcs!M462^2+Sat_Data!$B$3^2-2*User_Model_Calcs!M462*Sat_Data!$B$3*COS(RADIANS(L462))*COS(RADIANS(I462)))</f>
        <v>36072.121779531204</v>
      </c>
      <c r="O462">
        <f>DEGREES(ACOS(((Earth_Data!$B$1+Sat_Data!$B$2)/User_Model_Calcs!N462)*SQRT(1-COS(RADIANS(User_Model_Calcs!I462))^2*COS(RADIANS(User_Model_Calcs!B462))^2)))</f>
        <v>71.262736041367262</v>
      </c>
      <c r="P462">
        <f t="shared" si="50"/>
        <v>6.9842634441006819</v>
      </c>
    </row>
    <row r="463" spans="1:16" x14ac:dyDescent="0.25">
      <c r="A463">
        <v>127.223</v>
      </c>
      <c r="B463">
        <v>-12.122999999999999</v>
      </c>
      <c r="C463">
        <v>50000</v>
      </c>
      <c r="D463">
        <f t="shared" ca="1" si="45"/>
        <v>0.75</v>
      </c>
      <c r="E463" s="1">
        <v>0.65</v>
      </c>
      <c r="F463">
        <v>19.899999999999999</v>
      </c>
      <c r="G463">
        <f t="shared" ca="1" si="46"/>
        <v>42.007420362456692</v>
      </c>
      <c r="H463">
        <f t="shared" ca="1" si="47"/>
        <v>17.132467448499629</v>
      </c>
      <c r="I463">
        <f>User_Model_Calcs!A463-Sat_Data!$B$5</f>
        <v>17.222999999999999</v>
      </c>
      <c r="J463">
        <f>(Earth_Data!$B$1/SQRT(1-Earth_Data!$B$2^2*SIN(RADIANS(User_Model_Calcs!B463))^2))*COS(RADIANS(User_Model_Calcs!B463))</f>
        <v>6236.8219815776993</v>
      </c>
      <c r="K463">
        <f>((Earth_Data!$B$1*(1-Earth_Data!$B$2^2))/SQRT(1-Earth_Data!$B$2^2*SIN(RADIANS(User_Model_Calcs!B463))^2))*SIN(RADIANS(User_Model_Calcs!B463))</f>
        <v>-1330.7092015133471</v>
      </c>
      <c r="L463">
        <f t="shared" si="48"/>
        <v>-12.044219834873118</v>
      </c>
      <c r="M463">
        <f t="shared" si="49"/>
        <v>6377.2043568387453</v>
      </c>
      <c r="N463">
        <f>SQRT(User_Model_Calcs!M463^2+Sat_Data!$B$3^2-2*User_Model_Calcs!M463*Sat_Data!$B$3*COS(RADIANS(L463))*COS(RADIANS(I463)))</f>
        <v>36278.455843440322</v>
      </c>
      <c r="O463">
        <f>DEGREES(ACOS(((Earth_Data!$B$1+Sat_Data!$B$2)/User_Model_Calcs!N463)*SQRT(1-COS(RADIANS(User_Model_Calcs!I463))^2*COS(RADIANS(User_Model_Calcs!B463))^2)))</f>
        <v>65.438791311817369</v>
      </c>
      <c r="P463">
        <f t="shared" si="50"/>
        <v>55.883410582052285</v>
      </c>
    </row>
    <row r="464" spans="1:16" x14ac:dyDescent="0.25">
      <c r="A464">
        <v>132.58699999999999</v>
      </c>
      <c r="B464">
        <v>-11.81</v>
      </c>
      <c r="C464">
        <v>3906.25</v>
      </c>
      <c r="D464">
        <f t="shared" ca="1" si="45"/>
        <v>1.2</v>
      </c>
      <c r="E464" s="1">
        <v>0.65</v>
      </c>
      <c r="F464">
        <v>19.899999999999999</v>
      </c>
      <c r="G464">
        <f t="shared" ca="1" si="46"/>
        <v>46.089820015575185</v>
      </c>
      <c r="H464">
        <f t="shared" ca="1" si="47"/>
        <v>17.269079584204295</v>
      </c>
      <c r="I464">
        <f>User_Model_Calcs!A464-Sat_Data!$B$5</f>
        <v>22.586999999999989</v>
      </c>
      <c r="J464">
        <f>(Earth_Data!$B$1/SQRT(1-Earth_Data!$B$2^2*SIN(RADIANS(User_Model_Calcs!B464))^2))*COS(RADIANS(User_Model_Calcs!B464))</f>
        <v>6244.0010509695503</v>
      </c>
      <c r="K464">
        <f>((Earth_Data!$B$1*(1-Earth_Data!$B$2^2))/SQRT(1-Earth_Data!$B$2^2*SIN(RADIANS(User_Model_Calcs!B464))^2))*SIN(RADIANS(User_Model_Calcs!B464))</f>
        <v>-1296.8369663667788</v>
      </c>
      <c r="L464">
        <f t="shared" si="48"/>
        <v>-11.73313675048797</v>
      </c>
      <c r="M464">
        <f t="shared" si="49"/>
        <v>6377.2513861258631</v>
      </c>
      <c r="N464">
        <f>SQRT(User_Model_Calcs!M464^2+Sat_Data!$B$3^2-2*User_Model_Calcs!M464*Sat_Data!$B$3*COS(RADIANS(L464))*COS(RADIANS(I464)))</f>
        <v>36501.035768135545</v>
      </c>
      <c r="O464">
        <f>DEGREES(ACOS(((Earth_Data!$B$1+Sat_Data!$B$2)/User_Model_Calcs!N464)*SQRT(1-COS(RADIANS(User_Model_Calcs!I464))^2*COS(RADIANS(User_Model_Calcs!B464))^2)))</f>
        <v>60.365374057055554</v>
      </c>
      <c r="P464">
        <f t="shared" si="50"/>
        <v>63.803033358938187</v>
      </c>
    </row>
    <row r="465" spans="1:16" x14ac:dyDescent="0.25">
      <c r="A465">
        <v>140.33000000000001</v>
      </c>
      <c r="B465">
        <v>-11.786</v>
      </c>
      <c r="C465">
        <v>3750</v>
      </c>
      <c r="D465">
        <f t="shared" ca="1" si="45"/>
        <v>0.75</v>
      </c>
      <c r="E465" s="1">
        <v>0.65</v>
      </c>
      <c r="F465">
        <v>19.899999999999999</v>
      </c>
      <c r="G465">
        <f t="shared" ca="1" si="46"/>
        <v>42.007420362456692</v>
      </c>
      <c r="H465">
        <f t="shared" ca="1" si="47"/>
        <v>22.681490470914664</v>
      </c>
      <c r="I465">
        <f>User_Model_Calcs!A465-Sat_Data!$B$5</f>
        <v>30.330000000000013</v>
      </c>
      <c r="J465">
        <f>(Earth_Data!$B$1/SQRT(1-Earth_Data!$B$2^2*SIN(RADIANS(User_Model_Calcs!B465))^2))*COS(RADIANS(User_Model_Calcs!B465))</f>
        <v>6244.5438763978909</v>
      </c>
      <c r="K465">
        <f>((Earth_Data!$B$1*(1-Earth_Data!$B$2^2))/SQRT(1-Earth_Data!$B$2^2*SIN(RADIANS(User_Model_Calcs!B465))^2))*SIN(RADIANS(User_Model_Calcs!B465))</f>
        <v>-1294.238154418721</v>
      </c>
      <c r="L465">
        <f t="shared" si="48"/>
        <v>-11.709284112584584</v>
      </c>
      <c r="M465">
        <f t="shared" si="49"/>
        <v>6377.2549443010021</v>
      </c>
      <c r="N465">
        <f>SQRT(User_Model_Calcs!M465^2+Sat_Data!$B$3^2-2*User_Model_Calcs!M465*Sat_Data!$B$3*COS(RADIANS(L465))*COS(RADIANS(I465)))</f>
        <v>36931.915354994591</v>
      </c>
      <c r="O465">
        <f>DEGREES(ACOS(((Earth_Data!$B$1+Sat_Data!$B$2)/User_Model_Calcs!N465)*SQRT(1-COS(RADIANS(User_Model_Calcs!I465))^2*COS(RADIANS(User_Model_Calcs!B465))^2)))</f>
        <v>52.363729879221964</v>
      </c>
      <c r="P465">
        <f t="shared" si="50"/>
        <v>70.754682013553918</v>
      </c>
    </row>
    <row r="466" spans="1:16" x14ac:dyDescent="0.25">
      <c r="A466">
        <v>148.62570002227102</v>
      </c>
      <c r="B466">
        <v>-11.500418907495405</v>
      </c>
      <c r="C466">
        <v>46875</v>
      </c>
      <c r="D466">
        <f t="shared" ca="1" si="45"/>
        <v>3</v>
      </c>
      <c r="E466" s="1">
        <v>0.65</v>
      </c>
      <c r="F466">
        <v>19.899999999999999</v>
      </c>
      <c r="G466">
        <f t="shared" ca="1" si="46"/>
        <v>54.048620189015942</v>
      </c>
      <c r="H466">
        <f t="shared" ca="1" si="47"/>
        <v>15.904228553477761</v>
      </c>
      <c r="I466">
        <f>User_Model_Calcs!A466-Sat_Data!$B$5</f>
        <v>38.625700022271019</v>
      </c>
      <c r="J466">
        <f>(Earth_Data!$B$1/SQRT(1-Earth_Data!$B$2^2*SIN(RADIANS(User_Model_Calcs!B466))^2))*COS(RADIANS(User_Model_Calcs!B466))</f>
        <v>6250.9194289532961</v>
      </c>
      <c r="K466">
        <f>((Earth_Data!$B$1*(1-Earth_Data!$B$2^2))/SQRT(1-Earth_Data!$B$2^2*SIN(RADIANS(User_Model_Calcs!B466))^2))*SIN(RADIANS(User_Model_Calcs!B466))</f>
        <v>-1263.2973675701319</v>
      </c>
      <c r="L466">
        <f t="shared" si="48"/>
        <v>-11.425460578424678</v>
      </c>
      <c r="M466">
        <f t="shared" si="49"/>
        <v>6377.2967585157448</v>
      </c>
      <c r="N466">
        <f>SQRT(User_Model_Calcs!M466^2+Sat_Data!$B$3^2-2*User_Model_Calcs!M466*Sat_Data!$B$3*COS(RADIANS(L466))*COS(RADIANS(I466)))</f>
        <v>37505.597487091094</v>
      </c>
      <c r="O466">
        <f>DEGREES(ACOS(((Earth_Data!$B$1+Sat_Data!$B$2)/User_Model_Calcs!N466)*SQRT(1-COS(RADIANS(User_Model_Calcs!I466))^2*COS(RADIANS(User_Model_Calcs!B466))^2)))</f>
        <v>43.673884102602457</v>
      </c>
      <c r="P466">
        <f t="shared" si="50"/>
        <v>75.989468978252532</v>
      </c>
    </row>
    <row r="467" spans="1:16" x14ac:dyDescent="0.25">
      <c r="A467">
        <v>151.273</v>
      </c>
      <c r="B467">
        <v>-11.632</v>
      </c>
      <c r="C467">
        <v>12500</v>
      </c>
      <c r="D467">
        <f t="shared" ca="1" si="45"/>
        <v>1.2</v>
      </c>
      <c r="E467" s="1">
        <v>0.65</v>
      </c>
      <c r="F467">
        <v>19.899999999999999</v>
      </c>
      <c r="G467">
        <f t="shared" ca="1" si="46"/>
        <v>46.089820015575185</v>
      </c>
      <c r="H467">
        <f t="shared" ca="1" si="47"/>
        <v>21.57156011318953</v>
      </c>
      <c r="I467">
        <f>User_Model_Calcs!A467-Sat_Data!$B$5</f>
        <v>41.272999999999996</v>
      </c>
      <c r="J467">
        <f>(Earth_Data!$B$1/SQRT(1-Earth_Data!$B$2^2*SIN(RADIANS(User_Model_Calcs!B467))^2))*COS(RADIANS(User_Model_Calcs!B467))</f>
        <v>6248.0010764672616</v>
      </c>
      <c r="K467">
        <f>((Earth_Data!$B$1*(1-Earth_Data!$B$2^2))/SQRT(1-Earth_Data!$B$2^2*SIN(RADIANS(User_Model_Calcs!B467))^2))*SIN(RADIANS(User_Model_Calcs!B467))</f>
        <v>-1277.5571626714263</v>
      </c>
      <c r="L467">
        <f t="shared" si="48"/>
        <v>-11.556230951028951</v>
      </c>
      <c r="M467">
        <f t="shared" si="49"/>
        <v>6377.2776131692062</v>
      </c>
      <c r="N467">
        <f>SQRT(User_Model_Calcs!M467^2+Sat_Data!$B$3^2-2*User_Model_Calcs!M467*Sat_Data!$B$3*COS(RADIANS(L467))*COS(RADIANS(I467)))</f>
        <v>37715.939686121776</v>
      </c>
      <c r="O467">
        <f>DEGREES(ACOS(((Earth_Data!$B$1+Sat_Data!$B$2)/User_Model_Calcs!N467)*SQRT(1-COS(RADIANS(User_Model_Calcs!I467))^2*COS(RADIANS(User_Model_Calcs!B467))^2)))</f>
        <v>40.829856942996308</v>
      </c>
      <c r="P467">
        <f t="shared" si="50"/>
        <v>77.06230207364294</v>
      </c>
    </row>
    <row r="468" spans="1:16" x14ac:dyDescent="0.25">
      <c r="A468">
        <v>148.70928201127151</v>
      </c>
      <c r="B468">
        <v>-11.651108807922926</v>
      </c>
      <c r="C468">
        <v>46875</v>
      </c>
      <c r="D468">
        <f t="shared" ca="1" si="45"/>
        <v>3</v>
      </c>
      <c r="E468" s="1">
        <v>0.65</v>
      </c>
      <c r="F468">
        <v>19.899999999999999</v>
      </c>
      <c r="G468">
        <f t="shared" ca="1" si="46"/>
        <v>54.048620189015942</v>
      </c>
      <c r="H468">
        <f t="shared" ca="1" si="47"/>
        <v>14.041059497088956</v>
      </c>
      <c r="I468">
        <f>User_Model_Calcs!A468-Sat_Data!$B$5</f>
        <v>38.709282011271512</v>
      </c>
      <c r="J468">
        <f>(Earth_Data!$B$1/SQRT(1-Earth_Data!$B$2^2*SIN(RADIANS(User_Model_Calcs!B468))^2))*COS(RADIANS(User_Model_Calcs!B468))</f>
        <v>6247.5745348015644</v>
      </c>
      <c r="K468">
        <f>((Earth_Data!$B$1*(1-Earth_Data!$B$2^2))/SQRT(1-Earth_Data!$B$2^2*SIN(RADIANS(User_Model_Calcs!B468))^2))*SIN(RADIANS(User_Model_Calcs!B468))</f>
        <v>-1279.6274874181388</v>
      </c>
      <c r="L468">
        <f t="shared" si="48"/>
        <v>-11.575222153795403</v>
      </c>
      <c r="M468">
        <f t="shared" si="49"/>
        <v>6377.2748156604512</v>
      </c>
      <c r="N468">
        <f>SQRT(User_Model_Calcs!M468^2+Sat_Data!$B$3^2-2*User_Model_Calcs!M468*Sat_Data!$B$3*COS(RADIANS(L468))*COS(RADIANS(I468)))</f>
        <v>37514.931954884029</v>
      </c>
      <c r="O468">
        <f>DEGREES(ACOS(((Earth_Data!$B$1+Sat_Data!$B$2)/User_Model_Calcs!N468)*SQRT(1-COS(RADIANS(User_Model_Calcs!I468))^2*COS(RADIANS(User_Model_Calcs!B468))^2)))</f>
        <v>43.544155566994363</v>
      </c>
      <c r="P468">
        <f t="shared" si="50"/>
        <v>75.856324023351348</v>
      </c>
    </row>
    <row r="469" spans="1:16" x14ac:dyDescent="0.25">
      <c r="A469">
        <v>127.55800000000001</v>
      </c>
      <c r="B469">
        <v>-11.554</v>
      </c>
      <c r="C469">
        <v>9375</v>
      </c>
      <c r="D469">
        <f t="shared" ca="1" si="45"/>
        <v>0.75</v>
      </c>
      <c r="E469" s="1">
        <v>0.65</v>
      </c>
      <c r="F469">
        <v>19.899999999999999</v>
      </c>
      <c r="G469">
        <f t="shared" ca="1" si="46"/>
        <v>42.007420362456692</v>
      </c>
      <c r="H469">
        <f t="shared" ca="1" si="47"/>
        <v>23.87599013520661</v>
      </c>
      <c r="I469">
        <f>User_Model_Calcs!A469-Sat_Data!$B$5</f>
        <v>17.558000000000007</v>
      </c>
      <c r="J469">
        <f>(Earth_Data!$B$1/SQRT(1-Earth_Data!$B$2^2*SIN(RADIANS(User_Model_Calcs!B469))^2))*COS(RADIANS(User_Model_Calcs!B469))</f>
        <v>6249.7350033770554</v>
      </c>
      <c r="K469">
        <f>((Earth_Data!$B$1*(1-Earth_Data!$B$2^2))/SQRT(1-Earth_Data!$B$2^2*SIN(RADIANS(User_Model_Calcs!B469))^2))*SIN(RADIANS(User_Model_Calcs!B469))</f>
        <v>-1269.1048869788467</v>
      </c>
      <c r="L469">
        <f t="shared" si="48"/>
        <v>-11.47871134789319</v>
      </c>
      <c r="M469">
        <f t="shared" si="49"/>
        <v>6377.2889872256837</v>
      </c>
      <c r="N469">
        <f>SQRT(User_Model_Calcs!M469^2+Sat_Data!$B$3^2-2*User_Model_Calcs!M469*Sat_Data!$B$3*COS(RADIANS(L469))*COS(RADIANS(I469)))</f>
        <v>36276.829071630818</v>
      </c>
      <c r="O469">
        <f>DEGREES(ACOS(((Earth_Data!$B$1+Sat_Data!$B$2)/User_Model_Calcs!N469)*SQRT(1-COS(RADIANS(User_Model_Calcs!I469))^2*COS(RADIANS(User_Model_Calcs!B469))^2)))</f>
        <v>65.482370578671123</v>
      </c>
      <c r="P469">
        <f t="shared" si="50"/>
        <v>57.665858349223832</v>
      </c>
    </row>
    <row r="470" spans="1:16" x14ac:dyDescent="0.25">
      <c r="A470">
        <v>130.82499999999999</v>
      </c>
      <c r="B470">
        <v>-11.459</v>
      </c>
      <c r="C470">
        <v>3906.25</v>
      </c>
      <c r="D470">
        <f t="shared" ca="1" si="45"/>
        <v>0.75</v>
      </c>
      <c r="E470" s="1">
        <v>0.65</v>
      </c>
      <c r="F470">
        <v>19.899999999999999</v>
      </c>
      <c r="G470">
        <f t="shared" ca="1" si="46"/>
        <v>42.007420362456692</v>
      </c>
      <c r="H470">
        <f t="shared" ca="1" si="47"/>
        <v>22.627028567878568</v>
      </c>
      <c r="I470">
        <f>User_Model_Calcs!A470-Sat_Data!$B$5</f>
        <v>20.824999999999989</v>
      </c>
      <c r="J470">
        <f>(Earth_Data!$B$1/SQRT(1-Earth_Data!$B$2^2*SIN(RADIANS(User_Model_Calcs!B470))^2))*COS(RADIANS(User_Model_Calcs!B470))</f>
        <v>6251.8312808732235</v>
      </c>
      <c r="K470">
        <f>((Earth_Data!$B$1*(1-Earth_Data!$B$2^2))/SQRT(1-Earth_Data!$B$2^2*SIN(RADIANS(User_Model_Calcs!B470))^2))*SIN(RADIANS(User_Model_Calcs!B470))</f>
        <v>-1258.8073337535598</v>
      </c>
      <c r="L470">
        <f t="shared" si="48"/>
        <v>-11.3842971931852</v>
      </c>
      <c r="M470">
        <f t="shared" si="49"/>
        <v>6377.3027423838585</v>
      </c>
      <c r="N470">
        <f>SQRT(User_Model_Calcs!M470^2+Sat_Data!$B$3^2-2*User_Model_Calcs!M470*Sat_Data!$B$3*COS(RADIANS(L470))*COS(RADIANS(I470)))</f>
        <v>36410.445674667862</v>
      </c>
      <c r="O470">
        <f>DEGREES(ACOS(((Earth_Data!$B$1+Sat_Data!$B$2)/User_Model_Calcs!N470)*SQRT(1-COS(RADIANS(User_Model_Calcs!I470))^2*COS(RADIANS(User_Model_Calcs!B470))^2)))</f>
        <v>62.324199568649405</v>
      </c>
      <c r="P470">
        <f t="shared" si="50"/>
        <v>62.421617353405288</v>
      </c>
    </row>
    <row r="471" spans="1:16" x14ac:dyDescent="0.25">
      <c r="A471">
        <v>132.10499999999999</v>
      </c>
      <c r="B471">
        <v>-11.454000000000001</v>
      </c>
      <c r="C471">
        <v>3750</v>
      </c>
      <c r="D471">
        <f t="shared" ca="1" si="45"/>
        <v>1.2</v>
      </c>
      <c r="E471" s="1">
        <v>0.65</v>
      </c>
      <c r="F471">
        <v>19.899999999999999</v>
      </c>
      <c r="G471">
        <f t="shared" ca="1" si="46"/>
        <v>46.089820015575185</v>
      </c>
      <c r="H471">
        <f t="shared" ca="1" si="47"/>
        <v>20.111135167102098</v>
      </c>
      <c r="I471">
        <f>User_Model_Calcs!A471-Sat_Data!$B$5</f>
        <v>22.10499999999999</v>
      </c>
      <c r="J471">
        <f>(Earth_Data!$B$1/SQRT(1-Earth_Data!$B$2^2*SIN(RADIANS(User_Model_Calcs!B471))^2))*COS(RADIANS(User_Model_Calcs!B471))</f>
        <v>6251.9411378982504</v>
      </c>
      <c r="K471">
        <f>((Earth_Data!$B$1*(1-Earth_Data!$B$2^2))/SQRT(1-Earth_Data!$B$2^2*SIN(RADIANS(User_Model_Calcs!B471))^2))*SIN(RADIANS(User_Model_Calcs!B471))</f>
        <v>-1258.2652629858221</v>
      </c>
      <c r="L471">
        <f t="shared" si="48"/>
        <v>-11.379328049749466</v>
      </c>
      <c r="M471">
        <f t="shared" si="49"/>
        <v>6377.3034633598272</v>
      </c>
      <c r="N471">
        <f>SQRT(User_Model_Calcs!M471^2+Sat_Data!$B$3^2-2*User_Model_Calcs!M471*Sat_Data!$B$3*COS(RADIANS(L471))*COS(RADIANS(I471)))</f>
        <v>36469.464079745674</v>
      </c>
      <c r="O471">
        <f>DEGREES(ACOS(((Earth_Data!$B$1+Sat_Data!$B$2)/User_Model_Calcs!N471)*SQRT(1-COS(RADIANS(User_Model_Calcs!I471))^2*COS(RADIANS(User_Model_Calcs!B471))^2)))</f>
        <v>61.034595653194764</v>
      </c>
      <c r="P471">
        <f t="shared" si="50"/>
        <v>63.944882906138638</v>
      </c>
    </row>
    <row r="472" spans="1:16" x14ac:dyDescent="0.25">
      <c r="A472">
        <v>135.88800000000001</v>
      </c>
      <c r="B472">
        <v>-11.417</v>
      </c>
      <c r="C472">
        <v>3750</v>
      </c>
      <c r="D472">
        <f t="shared" ca="1" si="45"/>
        <v>1.2</v>
      </c>
      <c r="E472" s="1">
        <v>0.65</v>
      </c>
      <c r="F472">
        <v>19.899999999999999</v>
      </c>
      <c r="G472">
        <f t="shared" ca="1" si="46"/>
        <v>46.089820015575185</v>
      </c>
      <c r="H472">
        <f t="shared" ca="1" si="47"/>
        <v>17.628338907489599</v>
      </c>
      <c r="I472">
        <f>User_Model_Calcs!A472-Sat_Data!$B$5</f>
        <v>25.888000000000005</v>
      </c>
      <c r="J472">
        <f>(Earth_Data!$B$1/SQRT(1-Earth_Data!$B$2^2*SIN(RADIANS(User_Model_Calcs!B472))^2))*COS(RADIANS(User_Model_Calcs!B472))</f>
        <v>6252.7526084268302</v>
      </c>
      <c r="K472">
        <f>((Earth_Data!$B$1*(1-Earth_Data!$B$2^2))/SQRT(1-Earth_Data!$B$2^2*SIN(RADIANS(User_Model_Calcs!B472))^2))*SIN(RADIANS(User_Model_Calcs!B472))</f>
        <v>-1254.2536474274157</v>
      </c>
      <c r="L472">
        <f t="shared" si="48"/>
        <v>-11.342556458305838</v>
      </c>
      <c r="M472">
        <f t="shared" si="49"/>
        <v>6377.3087893149341</v>
      </c>
      <c r="N472">
        <f>SQRT(User_Model_Calcs!M472^2+Sat_Data!$B$3^2-2*User_Model_Calcs!M472*Sat_Data!$B$3*COS(RADIANS(L472))*COS(RADIANS(I472)))</f>
        <v>36662.163499986484</v>
      </c>
      <c r="O472">
        <f>DEGREES(ACOS(((Earth_Data!$B$1+Sat_Data!$B$2)/User_Model_Calcs!N472)*SQRT(1-COS(RADIANS(User_Model_Calcs!I472))^2*COS(RADIANS(User_Model_Calcs!B472))^2)))</f>
        <v>57.159706952120779</v>
      </c>
      <c r="P472">
        <f t="shared" si="50"/>
        <v>67.810652156875705</v>
      </c>
    </row>
    <row r="473" spans="1:16" x14ac:dyDescent="0.25">
      <c r="A473">
        <v>152.214</v>
      </c>
      <c r="B473">
        <v>-11.233000000000001</v>
      </c>
      <c r="C473">
        <v>62500</v>
      </c>
      <c r="D473">
        <f t="shared" ca="1" si="45"/>
        <v>0.75</v>
      </c>
      <c r="E473" s="1">
        <v>0.65</v>
      </c>
      <c r="F473">
        <v>19.899999999999999</v>
      </c>
      <c r="G473">
        <f t="shared" ca="1" si="46"/>
        <v>42.007420362456692</v>
      </c>
      <c r="H473">
        <f t="shared" ca="1" si="47"/>
        <v>14.928767416596145</v>
      </c>
      <c r="I473">
        <f>User_Model_Calcs!A473-Sat_Data!$B$5</f>
        <v>42.213999999999999</v>
      </c>
      <c r="J473">
        <f>(Earth_Data!$B$1/SQRT(1-Earth_Data!$B$2^2*SIN(RADIANS(User_Model_Calcs!B473))^2))*COS(RADIANS(User_Model_Calcs!B473))</f>
        <v>6256.7495157612439</v>
      </c>
      <c r="K473">
        <f>((Earth_Data!$B$1*(1-Earth_Data!$B$2^2))/SQRT(1-Earth_Data!$B$2^2*SIN(RADIANS(User_Model_Calcs!B473))^2))*SIN(RADIANS(User_Model_Calcs!B473))</f>
        <v>-1234.296403773413</v>
      </c>
      <c r="L473">
        <f t="shared" si="48"/>
        <v>-11.159694147652603</v>
      </c>
      <c r="M473">
        <f t="shared" si="49"/>
        <v>6377.3350323898258</v>
      </c>
      <c r="N473">
        <f>SQRT(User_Model_Calcs!M473^2+Sat_Data!$B$3^2-2*User_Model_Calcs!M473*Sat_Data!$B$3*COS(RADIANS(L473))*COS(RADIANS(I473)))</f>
        <v>37785.019637181125</v>
      </c>
      <c r="O473">
        <f>DEGREES(ACOS(((Earth_Data!$B$1+Sat_Data!$B$2)/User_Model_Calcs!N473)*SQRT(1-COS(RADIANS(User_Model_Calcs!I473))^2*COS(RADIANS(User_Model_Calcs!B473))^2)))</f>
        <v>39.927015863050094</v>
      </c>
      <c r="P473">
        <f t="shared" si="50"/>
        <v>77.88100325692956</v>
      </c>
    </row>
    <row r="474" spans="1:16" x14ac:dyDescent="0.25">
      <c r="A474">
        <v>139.001</v>
      </c>
      <c r="B474">
        <v>-11.112</v>
      </c>
      <c r="C474">
        <v>25000</v>
      </c>
      <c r="D474">
        <f t="shared" ca="1" si="45"/>
        <v>0.75</v>
      </c>
      <c r="E474" s="1">
        <v>0.65</v>
      </c>
      <c r="F474">
        <v>19.899999999999999</v>
      </c>
      <c r="G474">
        <f t="shared" ca="1" si="46"/>
        <v>42.007420362456692</v>
      </c>
      <c r="H474">
        <f t="shared" ca="1" si="47"/>
        <v>17.816727816406363</v>
      </c>
      <c r="I474">
        <f>User_Model_Calcs!A474-Sat_Data!$B$5</f>
        <v>29.001000000000005</v>
      </c>
      <c r="J474">
        <f>(Earth_Data!$B$1/SQRT(1-Earth_Data!$B$2^2*SIN(RADIANS(User_Model_Calcs!B474))^2))*COS(RADIANS(User_Model_Calcs!B474))</f>
        <v>6259.3429502310328</v>
      </c>
      <c r="K474">
        <f>((Earth_Data!$B$1*(1-Earth_Data!$B$2^2))/SQRT(1-Earth_Data!$B$2^2*SIN(RADIANS(User_Model_Calcs!B474))^2))*SIN(RADIANS(User_Model_Calcs!B474))</f>
        <v>-1221.1655286543498</v>
      </c>
      <c r="L474">
        <f t="shared" si="48"/>
        <v>-11.039443937877373</v>
      </c>
      <c r="M474">
        <f t="shared" si="49"/>
        <v>6377.3520693921691</v>
      </c>
      <c r="N474">
        <f>SQRT(User_Model_Calcs!M474^2+Sat_Data!$B$3^2-2*User_Model_Calcs!M474*Sat_Data!$B$3*COS(RADIANS(L474))*COS(RADIANS(I474)))</f>
        <v>36835.184940322943</v>
      </c>
      <c r="O474">
        <f>DEGREES(ACOS(((Earth_Data!$B$1+Sat_Data!$B$2)/User_Model_Calcs!N474)*SQRT(1-COS(RADIANS(User_Model_Calcs!I474))^2*COS(RADIANS(User_Model_Calcs!B474))^2)))</f>
        <v>54.016692127356549</v>
      </c>
      <c r="P474">
        <f t="shared" si="50"/>
        <v>70.828700719267118</v>
      </c>
    </row>
    <row r="475" spans="1:16" x14ac:dyDescent="0.25">
      <c r="A475">
        <v>149.255</v>
      </c>
      <c r="B475">
        <v>-10.832000000000001</v>
      </c>
      <c r="C475">
        <v>25000</v>
      </c>
      <c r="D475">
        <f t="shared" ca="1" si="45"/>
        <v>3</v>
      </c>
      <c r="E475" s="1">
        <v>0.65</v>
      </c>
      <c r="F475">
        <v>19.899999999999999</v>
      </c>
      <c r="G475">
        <f t="shared" ca="1" si="46"/>
        <v>54.048620189015942</v>
      </c>
      <c r="H475">
        <f t="shared" ca="1" si="47"/>
        <v>21.470730103103094</v>
      </c>
      <c r="I475">
        <f>User_Model_Calcs!A475-Sat_Data!$B$5</f>
        <v>39.254999999999995</v>
      </c>
      <c r="J475">
        <f>(Earth_Data!$B$1/SQRT(1-Earth_Data!$B$2^2*SIN(RADIANS(User_Model_Calcs!B475))^2))*COS(RADIANS(User_Model_Calcs!B475))</f>
        <v>6265.2378365123077</v>
      </c>
      <c r="K475">
        <f>((Earth_Data!$B$1*(1-Earth_Data!$B$2^2))/SQRT(1-Earth_Data!$B$2^2*SIN(RADIANS(User_Model_Calcs!B475))^2))*SIN(RADIANS(User_Model_Calcs!B475))</f>
        <v>-1190.7596446481778</v>
      </c>
      <c r="L475">
        <f t="shared" si="48"/>
        <v>-10.761183884413619</v>
      </c>
      <c r="M475">
        <f t="shared" si="49"/>
        <v>6377.3908206560527</v>
      </c>
      <c r="N475">
        <f>SQRT(User_Model_Calcs!M475^2+Sat_Data!$B$3^2-2*User_Model_Calcs!M475*Sat_Data!$B$3*COS(RADIANS(L475))*COS(RADIANS(I475)))</f>
        <v>37541.642358933481</v>
      </c>
      <c r="O475">
        <f>DEGREES(ACOS(((Earth_Data!$B$1+Sat_Data!$B$2)/User_Model_Calcs!N475)*SQRT(1-COS(RADIANS(User_Model_Calcs!I475))^2*COS(RADIANS(User_Model_Calcs!B475))^2)))</f>
        <v>43.177500604224051</v>
      </c>
      <c r="P475">
        <f t="shared" si="50"/>
        <v>77.048664292748214</v>
      </c>
    </row>
    <row r="476" spans="1:16" x14ac:dyDescent="0.25">
      <c r="A476">
        <v>111.377</v>
      </c>
      <c r="B476">
        <v>-10.583</v>
      </c>
      <c r="C476">
        <v>62500</v>
      </c>
      <c r="D476">
        <f t="shared" ca="1" si="45"/>
        <v>3</v>
      </c>
      <c r="E476" s="1">
        <v>0.65</v>
      </c>
      <c r="F476">
        <v>19.899999999999999</v>
      </c>
      <c r="G476">
        <f t="shared" ca="1" si="46"/>
        <v>54.048620189015942</v>
      </c>
      <c r="H476">
        <f t="shared" ca="1" si="47"/>
        <v>15.643872184400085</v>
      </c>
      <c r="I476">
        <f>User_Model_Calcs!A476-Sat_Data!$B$5</f>
        <v>1.3769999999999953</v>
      </c>
      <c r="J476">
        <f>(Earth_Data!$B$1/SQRT(1-Earth_Data!$B$2^2*SIN(RADIANS(User_Model_Calcs!B476))^2))*COS(RADIANS(User_Model_Calcs!B476))</f>
        <v>6270.3551074793932</v>
      </c>
      <c r="K476">
        <f>((Earth_Data!$B$1*(1-Earth_Data!$B$2^2))/SQRT(1-Earth_Data!$B$2^2*SIN(RADIANS(User_Model_Calcs!B476))^2))*SIN(RADIANS(User_Model_Calcs!B476))</f>
        <v>-1163.6966723547446</v>
      </c>
      <c r="L476">
        <f t="shared" si="48"/>
        <v>-10.51373682905821</v>
      </c>
      <c r="M476">
        <f t="shared" si="49"/>
        <v>6377.4244894896574</v>
      </c>
      <c r="N476">
        <f>SQRT(User_Model_Calcs!M476^2+Sat_Data!$B$3^2-2*User_Model_Calcs!M476*Sat_Data!$B$3*COS(RADIANS(L476))*COS(RADIANS(I476)))</f>
        <v>35914.769707921696</v>
      </c>
      <c r="O476">
        <f>DEGREES(ACOS(((Earth_Data!$B$1+Sat_Data!$B$2)/User_Model_Calcs!N476)*SQRT(1-COS(RADIANS(User_Model_Calcs!I476))^2*COS(RADIANS(User_Model_Calcs!B476))^2)))</f>
        <v>77.444004119596386</v>
      </c>
      <c r="P476">
        <f t="shared" si="50"/>
        <v>7.4566209258373188</v>
      </c>
    </row>
    <row r="477" spans="1:16" x14ac:dyDescent="0.25">
      <c r="A477">
        <v>130.00200000000001</v>
      </c>
      <c r="B477">
        <v>-10.544</v>
      </c>
      <c r="C477">
        <v>50000</v>
      </c>
      <c r="D477">
        <f t="shared" ca="1" si="45"/>
        <v>3</v>
      </c>
      <c r="E477" s="1">
        <v>0.65</v>
      </c>
      <c r="F477">
        <v>19.899999999999999</v>
      </c>
      <c r="G477">
        <f t="shared" ca="1" si="46"/>
        <v>54.048620189015942</v>
      </c>
      <c r="H477">
        <f t="shared" ca="1" si="47"/>
        <v>22.375183741538585</v>
      </c>
      <c r="I477">
        <f>User_Model_Calcs!A477-Sat_Data!$B$5</f>
        <v>20.00200000000001</v>
      </c>
      <c r="J477">
        <f>(Earth_Data!$B$1/SQRT(1-Earth_Data!$B$2^2*SIN(RADIANS(User_Model_Calcs!B477))^2))*COS(RADIANS(User_Model_Calcs!B477))</f>
        <v>6271.1459453476091</v>
      </c>
      <c r="K477">
        <f>((Earth_Data!$B$1*(1-Earth_Data!$B$2^2))/SQRT(1-Earth_Data!$B$2^2*SIN(RADIANS(User_Model_Calcs!B477))^2))*SIN(RADIANS(User_Model_Calcs!B477))</f>
        <v>-1159.4559281984575</v>
      </c>
      <c r="L477">
        <f t="shared" si="48"/>
        <v>-10.474980533848862</v>
      </c>
      <c r="M477">
        <f t="shared" si="49"/>
        <v>6377.4296952051391</v>
      </c>
      <c r="N477">
        <f>SQRT(User_Model_Calcs!M477^2+Sat_Data!$B$3^2-2*User_Model_Calcs!M477*Sat_Data!$B$3*COS(RADIANS(L477))*COS(RADIANS(I477)))</f>
        <v>36353.13362193451</v>
      </c>
      <c r="O477">
        <f>DEGREES(ACOS(((Earth_Data!$B$1+Sat_Data!$B$2)/User_Model_Calcs!N477)*SQRT(1-COS(RADIANS(User_Model_Calcs!I477))^2*COS(RADIANS(User_Model_Calcs!B477))^2)))</f>
        <v>63.63814391155217</v>
      </c>
      <c r="P477">
        <f t="shared" si="50"/>
        <v>63.310965787325365</v>
      </c>
    </row>
    <row r="478" spans="1:16" x14ac:dyDescent="0.25">
      <c r="A478">
        <v>147.76900000000001</v>
      </c>
      <c r="B478">
        <v>-10.259</v>
      </c>
      <c r="C478">
        <v>62500</v>
      </c>
      <c r="D478">
        <f t="shared" ca="1" si="45"/>
        <v>3</v>
      </c>
      <c r="E478" s="1">
        <v>0.65</v>
      </c>
      <c r="F478">
        <v>19.899999999999999</v>
      </c>
      <c r="G478">
        <f t="shared" ca="1" si="46"/>
        <v>54.048620189015942</v>
      </c>
      <c r="H478">
        <f t="shared" ca="1" si="47"/>
        <v>17.112953495113992</v>
      </c>
      <c r="I478">
        <f>User_Model_Calcs!A478-Sat_Data!$B$5</f>
        <v>37.769000000000005</v>
      </c>
      <c r="J478">
        <f>(Earth_Data!$B$1/SQRT(1-Earth_Data!$B$2^2*SIN(RADIANS(User_Model_Calcs!B478))^2))*COS(RADIANS(User_Model_Calcs!B478))</f>
        <v>6276.8374366009375</v>
      </c>
      <c r="K478">
        <f>((Earth_Data!$B$1*(1-Earth_Data!$B$2^2))/SQRT(1-Earth_Data!$B$2^2*SIN(RADIANS(User_Model_Calcs!B478))^2))*SIN(RADIANS(User_Model_Calcs!B478))</f>
        <v>-1128.4500042115862</v>
      </c>
      <c r="L478">
        <f t="shared" si="48"/>
        <v>-10.191765271326595</v>
      </c>
      <c r="M478">
        <f t="shared" si="49"/>
        <v>6377.4671788665564</v>
      </c>
      <c r="N478">
        <f>SQRT(User_Model_Calcs!M478^2+Sat_Data!$B$3^2-2*User_Model_Calcs!M478*Sat_Data!$B$3*COS(RADIANS(L478))*COS(RADIANS(I478)))</f>
        <v>37417.515911809554</v>
      </c>
      <c r="O478">
        <f>DEGREES(ACOS(((Earth_Data!$B$1+Sat_Data!$B$2)/User_Model_Calcs!N478)*SQRT(1-COS(RADIANS(User_Model_Calcs!I478))^2*COS(RADIANS(User_Model_Calcs!B478))^2)))</f>
        <v>44.91345082469963</v>
      </c>
      <c r="P478">
        <f t="shared" si="50"/>
        <v>77.054886788711443</v>
      </c>
    </row>
    <row r="479" spans="1:16" x14ac:dyDescent="0.25">
      <c r="A479">
        <v>147.76599999999999</v>
      </c>
      <c r="B479">
        <v>-10.256</v>
      </c>
      <c r="C479">
        <v>12500</v>
      </c>
      <c r="D479">
        <f t="shared" ca="1" si="45"/>
        <v>1.2</v>
      </c>
      <c r="E479" s="1">
        <v>0.65</v>
      </c>
      <c r="F479">
        <v>19.899999999999999</v>
      </c>
      <c r="G479">
        <f t="shared" ca="1" si="46"/>
        <v>46.089820015575185</v>
      </c>
      <c r="H479">
        <f t="shared" ca="1" si="47"/>
        <v>21.323336800558582</v>
      </c>
      <c r="I479">
        <f>User_Model_Calcs!A479-Sat_Data!$B$5</f>
        <v>37.765999999999991</v>
      </c>
      <c r="J479">
        <f>(Earth_Data!$B$1/SQRT(1-Earth_Data!$B$2^2*SIN(RADIANS(User_Model_Calcs!B479))^2))*COS(RADIANS(User_Model_Calcs!B479))</f>
        <v>6276.8965261001986</v>
      </c>
      <c r="K479">
        <f>((Earth_Data!$B$1*(1-Earth_Data!$B$2^2))/SQRT(1-Earth_Data!$B$2^2*SIN(RADIANS(User_Model_Calcs!B479))^2))*SIN(RADIANS(User_Model_Calcs!B479))</f>
        <v>-1128.1234791012776</v>
      </c>
      <c r="L479">
        <f t="shared" si="48"/>
        <v>-10.188784093403125</v>
      </c>
      <c r="M479">
        <f t="shared" si="49"/>
        <v>6377.4675682019988</v>
      </c>
      <c r="N479">
        <f>SQRT(User_Model_Calcs!M479^2+Sat_Data!$B$3^2-2*User_Model_Calcs!M479*Sat_Data!$B$3*COS(RADIANS(L479))*COS(RADIANS(I479)))</f>
        <v>37417.236518456171</v>
      </c>
      <c r="O479">
        <f>DEGREES(ACOS(((Earth_Data!$B$1+Sat_Data!$B$2)/User_Model_Calcs!N479)*SQRT(1-COS(RADIANS(User_Model_Calcs!I479))^2*COS(RADIANS(User_Model_Calcs!B479))^2)))</f>
        <v>44.917427720952332</v>
      </c>
      <c r="P479">
        <f t="shared" si="50"/>
        <v>77.057153114547845</v>
      </c>
    </row>
    <row r="480" spans="1:16" x14ac:dyDescent="0.25">
      <c r="A480">
        <v>149.76400000000001</v>
      </c>
      <c r="B480">
        <v>-10.246</v>
      </c>
      <c r="C480">
        <v>62500</v>
      </c>
      <c r="D480">
        <f t="shared" ca="1" si="45"/>
        <v>3</v>
      </c>
      <c r="E480" s="1">
        <v>0.65</v>
      </c>
      <c r="F480">
        <v>19.899999999999999</v>
      </c>
      <c r="G480">
        <f t="shared" ca="1" si="46"/>
        <v>54.048620189015942</v>
      </c>
      <c r="H480">
        <f t="shared" ca="1" si="47"/>
        <v>17.211379187738867</v>
      </c>
      <c r="I480">
        <f>User_Model_Calcs!A480-Sat_Data!$B$5</f>
        <v>39.76400000000001</v>
      </c>
      <c r="J480">
        <f>(Earth_Data!$B$1/SQRT(1-Earth_Data!$B$2^2*SIN(RADIANS(User_Model_Calcs!B480))^2))*COS(RADIANS(User_Model_Calcs!B480))</f>
        <v>6277.0933675406786</v>
      </c>
      <c r="K480">
        <f>((Earth_Data!$B$1*(1-Earth_Data!$B$2^2))/SQRT(1-Earth_Data!$B$2^2*SIN(RADIANS(User_Model_Calcs!B480))^2))*SIN(RADIANS(User_Model_Calcs!B480))</f>
        <v>-1127.0350401646886</v>
      </c>
      <c r="L480">
        <f t="shared" si="48"/>
        <v>-10.178846838930616</v>
      </c>
      <c r="M480">
        <f t="shared" si="49"/>
        <v>6377.4688651989673</v>
      </c>
      <c r="N480">
        <f>SQRT(User_Model_Calcs!M480^2+Sat_Data!$B$3^2-2*User_Model_Calcs!M480*Sat_Data!$B$3*COS(RADIANS(L480))*COS(RADIANS(I480)))</f>
        <v>37571.179041596406</v>
      </c>
      <c r="O480">
        <f>DEGREES(ACOS(((Earth_Data!$B$1+Sat_Data!$B$2)/User_Model_Calcs!N480)*SQRT(1-COS(RADIANS(User_Model_Calcs!I480))^2*COS(RADIANS(User_Model_Calcs!B480))^2)))</f>
        <v>42.774126681020448</v>
      </c>
      <c r="P480">
        <f t="shared" si="50"/>
        <v>77.933771421013901</v>
      </c>
    </row>
    <row r="481" spans="1:16" x14ac:dyDescent="0.25">
      <c r="A481">
        <v>127.339</v>
      </c>
      <c r="B481">
        <v>-10.208</v>
      </c>
      <c r="C481">
        <v>9375</v>
      </c>
      <c r="D481">
        <f t="shared" ca="1" si="45"/>
        <v>0.75</v>
      </c>
      <c r="E481" s="1">
        <v>0.65</v>
      </c>
      <c r="F481">
        <v>19.899999999999999</v>
      </c>
      <c r="G481">
        <f t="shared" ca="1" si="46"/>
        <v>42.007420362456692</v>
      </c>
      <c r="H481">
        <f t="shared" ca="1" si="47"/>
        <v>23.075803881281438</v>
      </c>
      <c r="I481">
        <f>User_Model_Calcs!A481-Sat_Data!$B$5</f>
        <v>17.338999999999999</v>
      </c>
      <c r="J481">
        <f>(Earth_Data!$B$1/SQRT(1-Earth_Data!$B$2^2*SIN(RADIANS(User_Model_Calcs!B481))^2))*COS(RADIANS(User_Model_Calcs!B481))</f>
        <v>6277.8396313264375</v>
      </c>
      <c r="K481">
        <f>((Earth_Data!$B$1*(1-Earth_Data!$B$2^2))/SQRT(1-Earth_Data!$B$2^2*SIN(RADIANS(User_Model_Calcs!B481))^2))*SIN(RADIANS(User_Model_Calcs!B481))</f>
        <v>-1122.8986654056016</v>
      </c>
      <c r="L481">
        <f t="shared" si="48"/>
        <v>-10.141085345793202</v>
      </c>
      <c r="M481">
        <f t="shared" si="49"/>
        <v>6377.4737827311019</v>
      </c>
      <c r="N481">
        <f>SQRT(User_Model_Calcs!M481^2+Sat_Data!$B$3^2-2*User_Model_Calcs!M481*Sat_Data!$B$3*COS(RADIANS(L481))*COS(RADIANS(I481)))</f>
        <v>36237.33348816583</v>
      </c>
      <c r="O481">
        <f>DEGREES(ACOS(((Earth_Data!$B$1+Sat_Data!$B$2)/User_Model_Calcs!N481)*SQRT(1-COS(RADIANS(User_Model_Calcs!I481))^2*COS(RADIANS(User_Model_Calcs!B481))^2)))</f>
        <v>66.500604023502362</v>
      </c>
      <c r="P481">
        <f t="shared" si="50"/>
        <v>60.419295497419981</v>
      </c>
    </row>
    <row r="482" spans="1:16" x14ac:dyDescent="0.25">
      <c r="A482">
        <v>133.44499999999999</v>
      </c>
      <c r="B482">
        <v>-10.111000000000001</v>
      </c>
      <c r="C482">
        <v>50000</v>
      </c>
      <c r="D482">
        <f t="shared" ca="1" si="45"/>
        <v>3</v>
      </c>
      <c r="E482" s="1">
        <v>0.65</v>
      </c>
      <c r="F482">
        <v>19.899999999999999</v>
      </c>
      <c r="G482">
        <f t="shared" ca="1" si="46"/>
        <v>54.048620189015942</v>
      </c>
      <c r="H482">
        <f t="shared" ca="1" si="47"/>
        <v>14.949585014828999</v>
      </c>
      <c r="I482">
        <f>User_Model_Calcs!A482-Sat_Data!$B$5</f>
        <v>23.444999999999993</v>
      </c>
      <c r="J482">
        <f>(Earth_Data!$B$1/SQRT(1-Earth_Data!$B$2^2*SIN(RADIANS(User_Model_Calcs!B482))^2))*COS(RADIANS(User_Model_Calcs!B482))</f>
        <v>6279.7321194264687</v>
      </c>
      <c r="K482">
        <f>((Earth_Data!$B$1*(1-Earth_Data!$B$2^2))/SQRT(1-Earth_Data!$B$2^2*SIN(RADIANS(User_Model_Calcs!B482))^2))*SIN(RADIANS(User_Model_Calcs!B482))</f>
        <v>-1112.3378322803542</v>
      </c>
      <c r="L482">
        <f t="shared" si="48"/>
        <v>-10.044694693789042</v>
      </c>
      <c r="M482">
        <f t="shared" si="49"/>
        <v>6377.4862559537205</v>
      </c>
      <c r="N482">
        <f>SQRT(User_Model_Calcs!M482^2+Sat_Data!$B$3^2-2*User_Model_Calcs!M482*Sat_Data!$B$3*COS(RADIANS(L482))*COS(RADIANS(I482)))</f>
        <v>36505.439769745448</v>
      </c>
      <c r="O482">
        <f>DEGREES(ACOS(((Earth_Data!$B$1+Sat_Data!$B$2)/User_Model_Calcs!N482)*SQRT(1-COS(RADIANS(User_Model_Calcs!I482))^2*COS(RADIANS(User_Model_Calcs!B482))^2)))</f>
        <v>60.279618817791402</v>
      </c>
      <c r="P482">
        <f t="shared" si="50"/>
        <v>67.961269033001727</v>
      </c>
    </row>
    <row r="483" spans="1:16" x14ac:dyDescent="0.25">
      <c r="A483">
        <v>137.06</v>
      </c>
      <c r="B483">
        <v>-10.023</v>
      </c>
      <c r="C483">
        <v>25000</v>
      </c>
      <c r="D483">
        <f t="shared" ca="1" si="45"/>
        <v>3</v>
      </c>
      <c r="E483" s="1">
        <v>0.65</v>
      </c>
      <c r="F483">
        <v>19.899999999999999</v>
      </c>
      <c r="G483">
        <f t="shared" ca="1" si="46"/>
        <v>54.048620189015942</v>
      </c>
      <c r="H483">
        <f t="shared" ca="1" si="47"/>
        <v>18.951218051905151</v>
      </c>
      <c r="I483">
        <f>User_Model_Calcs!A483-Sat_Data!$B$5</f>
        <v>27.060000000000002</v>
      </c>
      <c r="J483">
        <f>(Earth_Data!$B$1/SQRT(1-Earth_Data!$B$2^2*SIN(RADIANS(User_Model_Calcs!B483))^2))*COS(RADIANS(User_Model_Calcs!B483))</f>
        <v>6281.433536323646</v>
      </c>
      <c r="K483">
        <f>((Earth_Data!$B$1*(1-Earth_Data!$B$2^2))/SQRT(1-Earth_Data!$B$2^2*SIN(RADIANS(User_Model_Calcs!B483))^2))*SIN(RADIANS(User_Model_Calcs!B483))</f>
        <v>-1102.7541644764042</v>
      </c>
      <c r="L483">
        <f t="shared" si="48"/>
        <v>-9.9572481559782862</v>
      </c>
      <c r="M483">
        <f t="shared" si="49"/>
        <v>6377.4974730313652</v>
      </c>
      <c r="N483">
        <f>SQRT(User_Model_Calcs!M483^2+Sat_Data!$B$3^2-2*User_Model_Calcs!M483*Sat_Data!$B$3*COS(RADIANS(L483))*COS(RADIANS(I483)))</f>
        <v>36698.377262553411</v>
      </c>
      <c r="O483">
        <f>DEGREES(ACOS(((Earth_Data!$B$1+Sat_Data!$B$2)/User_Model_Calcs!N483)*SQRT(1-COS(RADIANS(User_Model_Calcs!I483))^2*COS(RADIANS(User_Model_Calcs!B483))^2)))</f>
        <v>56.483257218464438</v>
      </c>
      <c r="P483">
        <f t="shared" si="50"/>
        <v>71.186171682053683</v>
      </c>
    </row>
    <row r="484" spans="1:16" x14ac:dyDescent="0.25">
      <c r="A484">
        <v>132.99600000000001</v>
      </c>
      <c r="B484">
        <v>-10.010999999999999</v>
      </c>
      <c r="C484">
        <v>50000</v>
      </c>
      <c r="D484">
        <f t="shared" ca="1" si="45"/>
        <v>0.75</v>
      </c>
      <c r="E484" s="1">
        <v>0.65</v>
      </c>
      <c r="F484">
        <v>19.899999999999999</v>
      </c>
      <c r="G484">
        <f t="shared" ca="1" si="46"/>
        <v>42.007420362456692</v>
      </c>
      <c r="H484">
        <f t="shared" ca="1" si="47"/>
        <v>19.696305150542358</v>
      </c>
      <c r="I484">
        <f>User_Model_Calcs!A484-Sat_Data!$B$5</f>
        <v>22.996000000000009</v>
      </c>
      <c r="J484">
        <f>(Earth_Data!$B$1/SQRT(1-Earth_Data!$B$2^2*SIN(RADIANS(User_Model_Calcs!B484))^2))*COS(RADIANS(User_Model_Calcs!B484))</f>
        <v>6281.6644065028113</v>
      </c>
      <c r="K484">
        <f>((Earth_Data!$B$1*(1-Earth_Data!$B$2^2))/SQRT(1-Earth_Data!$B$2^2*SIN(RADIANS(User_Model_Calcs!B484))^2))*SIN(RADIANS(User_Model_Calcs!B484))</f>
        <v>-1101.4471025246551</v>
      </c>
      <c r="L484">
        <f t="shared" si="48"/>
        <v>-9.945323675827769</v>
      </c>
      <c r="M484">
        <f t="shared" si="49"/>
        <v>6377.4989953416907</v>
      </c>
      <c r="N484">
        <f>SQRT(User_Model_Calcs!M484^2+Sat_Data!$B$3^2-2*User_Model_Calcs!M484*Sat_Data!$B$3*COS(RADIANS(L484))*COS(RADIANS(I484)))</f>
        <v>36480.969233463831</v>
      </c>
      <c r="O484">
        <f>DEGREES(ACOS(((Earth_Data!$B$1+Sat_Data!$B$2)/User_Model_Calcs!N484)*SQRT(1-COS(RADIANS(User_Model_Calcs!I484))^2*COS(RADIANS(User_Model_Calcs!B484))^2)))</f>
        <v>60.794853138920331</v>
      </c>
      <c r="P484">
        <f t="shared" si="50"/>
        <v>67.725287839328161</v>
      </c>
    </row>
    <row r="485" spans="1:16" x14ac:dyDescent="0.25">
      <c r="A485">
        <v>145.26900000000001</v>
      </c>
      <c r="B485">
        <v>-9.4930000000000003</v>
      </c>
      <c r="C485">
        <v>50000</v>
      </c>
      <c r="D485">
        <f t="shared" ca="1" si="45"/>
        <v>3</v>
      </c>
      <c r="E485" s="1">
        <v>0.65</v>
      </c>
      <c r="F485">
        <v>19.899999999999999</v>
      </c>
      <c r="G485">
        <f t="shared" ca="1" si="46"/>
        <v>54.048620189015942</v>
      </c>
      <c r="H485">
        <f t="shared" ca="1" si="47"/>
        <v>17.86716257797373</v>
      </c>
      <c r="I485">
        <f>User_Model_Calcs!A485-Sat_Data!$B$5</f>
        <v>35.269000000000005</v>
      </c>
      <c r="J485">
        <f>(Earth_Data!$B$1/SQRT(1-Earth_Data!$B$2^2*SIN(RADIANS(User_Model_Calcs!B485))^2))*COS(RADIANS(User_Model_Calcs!B485))</f>
        <v>6291.3690569233013</v>
      </c>
      <c r="K485">
        <f>((Earth_Data!$B$1*(1-Earth_Data!$B$2^2))/SQRT(1-Earth_Data!$B$2^2*SIN(RADIANS(User_Model_Calcs!B485))^2))*SIN(RADIANS(User_Model_Calcs!B485))</f>
        <v>-1044.9811810675997</v>
      </c>
      <c r="L485">
        <f t="shared" si="48"/>
        <v>-9.4305943211140502</v>
      </c>
      <c r="M485">
        <f t="shared" si="49"/>
        <v>6377.5630360818404</v>
      </c>
      <c r="N485">
        <f>SQRT(User_Model_Calcs!M485^2+Sat_Data!$B$3^2-2*User_Model_Calcs!M485*Sat_Data!$B$3*COS(RADIANS(L485))*COS(RADIANS(I485)))</f>
        <v>37219.998577154111</v>
      </c>
      <c r="O485">
        <f>DEGREES(ACOS(((Earth_Data!$B$1+Sat_Data!$B$2)/User_Model_Calcs!N485)*SQRT(1-COS(RADIANS(User_Model_Calcs!I485))^2*COS(RADIANS(User_Model_Calcs!B485))^2)))</f>
        <v>47.80403237592698</v>
      </c>
      <c r="P485">
        <f t="shared" si="50"/>
        <v>76.873095546779396</v>
      </c>
    </row>
    <row r="486" spans="1:16" x14ac:dyDescent="0.25">
      <c r="A486">
        <v>155.07670207270402</v>
      </c>
      <c r="B486">
        <v>-9.1419999999999995</v>
      </c>
      <c r="C486">
        <v>9375</v>
      </c>
      <c r="D486">
        <f t="shared" ca="1" si="45"/>
        <v>1.2</v>
      </c>
      <c r="E486" s="1">
        <v>0.65</v>
      </c>
      <c r="F486">
        <v>19.899999999999999</v>
      </c>
      <c r="G486">
        <f t="shared" ca="1" si="46"/>
        <v>46.089820015575185</v>
      </c>
      <c r="H486">
        <f t="shared" ca="1" si="47"/>
        <v>21.752708679492102</v>
      </c>
      <c r="I486">
        <f>User_Model_Calcs!A486-Sat_Data!$B$5</f>
        <v>45.076702072704023</v>
      </c>
      <c r="J486">
        <f>(Earth_Data!$B$1/SQRT(1-Earth_Data!$B$2^2*SIN(RADIANS(User_Model_Calcs!B486))^2))*COS(RADIANS(User_Model_Calcs!B486))</f>
        <v>6297.6545005754779</v>
      </c>
      <c r="K486">
        <f>((Earth_Data!$B$1*(1-Earth_Data!$B$2^2))/SQRT(1-Earth_Data!$B$2^2*SIN(RADIANS(User_Model_Calcs!B486))^2))*SIN(RADIANS(User_Model_Calcs!B486))</f>
        <v>-1006.6716402413609</v>
      </c>
      <c r="L486">
        <f t="shared" si="48"/>
        <v>-9.0818220820939626</v>
      </c>
      <c r="M486">
        <f t="shared" si="49"/>
        <v>6377.6045659702677</v>
      </c>
      <c r="N486">
        <f>SQRT(User_Model_Calcs!M486^2+Sat_Data!$B$3^2-2*User_Model_Calcs!M486*Sat_Data!$B$3*COS(RADIANS(L486))*COS(RADIANS(I486)))</f>
        <v>37993.001086482713</v>
      </c>
      <c r="O486">
        <f>DEGREES(ACOS(((Earth_Data!$B$1+Sat_Data!$B$2)/User_Model_Calcs!N486)*SQRT(1-COS(RADIANS(User_Model_Calcs!I486))^2*COS(RADIANS(User_Model_Calcs!B486))^2)))</f>
        <v>37.288827450828968</v>
      </c>
      <c r="P486">
        <f t="shared" si="50"/>
        <v>80.995943644989737</v>
      </c>
    </row>
    <row r="487" spans="1:16" x14ac:dyDescent="0.25">
      <c r="A487">
        <v>139.9</v>
      </c>
      <c r="B487">
        <v>-9.0299999999999994</v>
      </c>
      <c r="C487">
        <v>46875</v>
      </c>
      <c r="D487">
        <f t="shared" ca="1" si="45"/>
        <v>3</v>
      </c>
      <c r="E487" s="1">
        <v>0.65</v>
      </c>
      <c r="F487">
        <v>19.899999999999999</v>
      </c>
      <c r="G487">
        <f t="shared" ca="1" si="46"/>
        <v>54.048620189015942</v>
      </c>
      <c r="H487">
        <f t="shared" ca="1" si="47"/>
        <v>19.589267385731059</v>
      </c>
      <c r="I487">
        <f>User_Model_Calcs!A487-Sat_Data!$B$5</f>
        <v>29.900000000000006</v>
      </c>
      <c r="J487">
        <f>(Earth_Data!$B$1/SQRT(1-Earth_Data!$B$2^2*SIN(RADIANS(User_Model_Calcs!B487))^2))*COS(RADIANS(User_Model_Calcs!B487))</f>
        <v>6299.610682694045</v>
      </c>
      <c r="K487">
        <f>((Earth_Data!$B$1*(1-Earth_Data!$B$2^2))/SQRT(1-Earth_Data!$B$2^2*SIN(RADIANS(User_Model_Calcs!B487))^2))*SIN(RADIANS(User_Model_Calcs!B487))</f>
        <v>-994.43964934743121</v>
      </c>
      <c r="L487">
        <f t="shared" si="48"/>
        <v>-8.9705348335256865</v>
      </c>
      <c r="M487">
        <f t="shared" si="49"/>
        <v>6377.6174994826379</v>
      </c>
      <c r="N487">
        <f>SQRT(User_Model_Calcs!M487^2+Sat_Data!$B$3^2-2*User_Model_Calcs!M487*Sat_Data!$B$3*COS(RADIANS(L487))*COS(RADIANS(I487)))</f>
        <v>36850.543053565816</v>
      </c>
      <c r="O487">
        <f>DEGREES(ACOS(((Earth_Data!$B$1+Sat_Data!$B$2)/User_Model_Calcs!N487)*SQRT(1-COS(RADIANS(User_Model_Calcs!I487))^2*COS(RADIANS(User_Model_Calcs!B487))^2)))</f>
        <v>53.755598925798438</v>
      </c>
      <c r="P487">
        <f t="shared" si="50"/>
        <v>74.733153899632654</v>
      </c>
    </row>
    <row r="488" spans="1:16" x14ac:dyDescent="0.25">
      <c r="A488">
        <v>133.80199999999999</v>
      </c>
      <c r="B488">
        <v>-8.5109999999999992</v>
      </c>
      <c r="C488">
        <v>3750</v>
      </c>
      <c r="D488">
        <f t="shared" ca="1" si="45"/>
        <v>1.2</v>
      </c>
      <c r="E488" s="1">
        <v>0.65</v>
      </c>
      <c r="F488">
        <v>19.899999999999999</v>
      </c>
      <c r="G488">
        <f t="shared" ca="1" si="46"/>
        <v>46.089820015575185</v>
      </c>
      <c r="H488">
        <f t="shared" ca="1" si="47"/>
        <v>21.287753223467082</v>
      </c>
      <c r="I488">
        <f>User_Model_Calcs!A488-Sat_Data!$B$5</f>
        <v>23.801999999999992</v>
      </c>
      <c r="J488">
        <f>(Earth_Data!$B$1/SQRT(1-Earth_Data!$B$2^2*SIN(RADIANS(User_Model_Calcs!B488))^2))*COS(RADIANS(User_Model_Calcs!B488))</f>
        <v>6308.3630585997525</v>
      </c>
      <c r="K488">
        <f>((Earth_Data!$B$1*(1-Earth_Data!$B$2^2))/SQRT(1-Earth_Data!$B$2^2*SIN(RADIANS(User_Model_Calcs!B488))^2))*SIN(RADIANS(User_Model_Calcs!B488))</f>
        <v>-937.70956495466396</v>
      </c>
      <c r="L488">
        <f t="shared" si="48"/>
        <v>-8.4548492528725383</v>
      </c>
      <c r="M488">
        <f t="shared" si="49"/>
        <v>6377.6754156442839</v>
      </c>
      <c r="N488">
        <f>SQRT(User_Model_Calcs!M488^2+Sat_Data!$B$3^2-2*User_Model_Calcs!M488*Sat_Data!$B$3*COS(RADIANS(L488))*COS(RADIANS(I488)))</f>
        <v>36493.324435448987</v>
      </c>
      <c r="O488">
        <f>DEGREES(ACOS(((Earth_Data!$B$1+Sat_Data!$B$2)/User_Model_Calcs!N488)*SQRT(1-COS(RADIANS(User_Model_Calcs!I488))^2*COS(RADIANS(User_Model_Calcs!B488))^2)))</f>
        <v>60.538556655043053</v>
      </c>
      <c r="P488">
        <f t="shared" si="50"/>
        <v>71.451976818163715</v>
      </c>
    </row>
    <row r="489" spans="1:16" x14ac:dyDescent="0.25">
      <c r="A489">
        <v>131.88399999999999</v>
      </c>
      <c r="B489">
        <v>-7.4109999999999996</v>
      </c>
      <c r="C489">
        <v>3906.25</v>
      </c>
      <c r="D489">
        <f t="shared" ca="1" si="45"/>
        <v>0.75</v>
      </c>
      <c r="E489" s="1">
        <v>0.65</v>
      </c>
      <c r="F489">
        <v>19.899999999999999</v>
      </c>
      <c r="G489">
        <f t="shared" ca="1" si="46"/>
        <v>42.007420362456692</v>
      </c>
      <c r="H489">
        <f t="shared" ca="1" si="47"/>
        <v>16.132257415027617</v>
      </c>
      <c r="I489">
        <f>User_Model_Calcs!A489-Sat_Data!$B$5</f>
        <v>21.883999999999986</v>
      </c>
      <c r="J489">
        <f>(Earth_Data!$B$1/SQRT(1-Earth_Data!$B$2^2*SIN(RADIANS(User_Model_Calcs!B489))^2))*COS(RADIANS(User_Model_Calcs!B489))</f>
        <v>6325.2119371753161</v>
      </c>
      <c r="K489">
        <f>((Earth_Data!$B$1*(1-Earth_Data!$B$2^2))/SQRT(1-Earth_Data!$B$2^2*SIN(RADIANS(User_Model_Calcs!B489))^2))*SIN(RADIANS(User_Model_Calcs!B489))</f>
        <v>-817.22864704771825</v>
      </c>
      <c r="L489">
        <f t="shared" si="48"/>
        <v>-7.3619330333924244</v>
      </c>
      <c r="M489">
        <f t="shared" si="49"/>
        <v>6377.7871328338142</v>
      </c>
      <c r="N489">
        <f>SQRT(User_Model_Calcs!M489^2+Sat_Data!$B$3^2-2*User_Model_Calcs!M489*Sat_Data!$B$3*COS(RADIANS(L489))*COS(RADIANS(I489)))</f>
        <v>36380.390544979935</v>
      </c>
      <c r="O489">
        <f>DEGREES(ACOS(((Earth_Data!$B$1+Sat_Data!$B$2)/User_Model_Calcs!N489)*SQRT(1-COS(RADIANS(User_Model_Calcs!I489))^2*COS(RADIANS(User_Model_Calcs!B489))^2)))</f>
        <v>63.017931285483904</v>
      </c>
      <c r="P489">
        <f t="shared" si="50"/>
        <v>72.197043379038959</v>
      </c>
    </row>
    <row r="490" spans="1:16" x14ac:dyDescent="0.25">
      <c r="A490">
        <v>135.916</v>
      </c>
      <c r="B490">
        <v>-6.92</v>
      </c>
      <c r="C490">
        <v>9375</v>
      </c>
      <c r="D490">
        <f t="shared" ca="1" si="45"/>
        <v>3</v>
      </c>
      <c r="E490" s="1">
        <v>0.65</v>
      </c>
      <c r="F490">
        <v>19.899999999999999</v>
      </c>
      <c r="G490">
        <f t="shared" ca="1" si="46"/>
        <v>54.048620189015942</v>
      </c>
      <c r="H490">
        <f t="shared" ca="1" si="47"/>
        <v>20.840118278112627</v>
      </c>
      <c r="I490">
        <f>User_Model_Calcs!A490-Sat_Data!$B$5</f>
        <v>25.915999999999997</v>
      </c>
      <c r="J490">
        <f>(Earth_Data!$B$1/SQRT(1-Earth_Data!$B$2^2*SIN(RADIANS(User_Model_Calcs!B490))^2))*COS(RADIANS(User_Model_Calcs!B490))</f>
        <v>6331.9851315199594</v>
      </c>
      <c r="K490">
        <f>((Earth_Data!$B$1*(1-Earth_Data!$B$2^2))/SQRT(1-Earth_Data!$B$2^2*SIN(RADIANS(User_Model_Calcs!B490))^2))*SIN(RADIANS(User_Model_Calcs!B490))</f>
        <v>-763.35242463309669</v>
      </c>
      <c r="L490">
        <f t="shared" si="48"/>
        <v>-6.8741187189438229</v>
      </c>
      <c r="M490">
        <f t="shared" si="49"/>
        <v>6377.8321261995488</v>
      </c>
      <c r="N490">
        <f>SQRT(User_Model_Calcs!M490^2+Sat_Data!$B$3^2-2*User_Model_Calcs!M490*Sat_Data!$B$3*COS(RADIANS(L490))*COS(RADIANS(I490)))</f>
        <v>36581.742064834303</v>
      </c>
      <c r="O490">
        <f>DEGREES(ACOS(((Earth_Data!$B$1+Sat_Data!$B$2)/User_Model_Calcs!N490)*SQRT(1-COS(RADIANS(User_Model_Calcs!I490))^2*COS(RADIANS(User_Model_Calcs!B490))^2)))</f>
        <v>58.734700345637819</v>
      </c>
      <c r="P490">
        <f t="shared" si="50"/>
        <v>76.074385766172071</v>
      </c>
    </row>
    <row r="491" spans="1:16" x14ac:dyDescent="0.25">
      <c r="A491">
        <v>131.97800000000001</v>
      </c>
      <c r="B491">
        <v>-6.7880000000000003</v>
      </c>
      <c r="C491">
        <v>3906.25</v>
      </c>
      <c r="D491">
        <f t="shared" ca="1" si="45"/>
        <v>1.2</v>
      </c>
      <c r="E491" s="1">
        <v>0.65</v>
      </c>
      <c r="F491">
        <v>19.899999999999999</v>
      </c>
      <c r="G491">
        <f t="shared" ca="1" si="46"/>
        <v>46.089820015575185</v>
      </c>
      <c r="H491">
        <f t="shared" ca="1" si="47"/>
        <v>15.289454114488182</v>
      </c>
      <c r="I491">
        <f>User_Model_Calcs!A491-Sat_Data!$B$5</f>
        <v>21.978000000000009</v>
      </c>
      <c r="J491">
        <f>(Earth_Data!$B$1/SQRT(1-Earth_Data!$B$2^2*SIN(RADIANS(User_Model_Calcs!B491))^2))*COS(RADIANS(User_Model_Calcs!B491))</f>
        <v>6333.7272407323908</v>
      </c>
      <c r="K491">
        <f>((Earth_Data!$B$1*(1-Earth_Data!$B$2^2))/SQRT(1-Earth_Data!$B$2^2*SIN(RADIANS(User_Model_Calcs!B491))^2))*SIN(RADIANS(User_Model_Calcs!B491))</f>
        <v>-748.85885503644624</v>
      </c>
      <c r="L491">
        <f t="shared" si="48"/>
        <v>-6.7429774707044485</v>
      </c>
      <c r="M491">
        <f t="shared" si="49"/>
        <v>6377.8437065172775</v>
      </c>
      <c r="N491">
        <f>SQRT(User_Model_Calcs!M491^2+Sat_Data!$B$3^2-2*User_Model_Calcs!M491*Sat_Data!$B$3*COS(RADIANS(L491))*COS(RADIANS(I491)))</f>
        <v>36375.740257718011</v>
      </c>
      <c r="O491">
        <f>DEGREES(ACOS(((Earth_Data!$B$1+Sat_Data!$B$2)/User_Model_Calcs!N491)*SQRT(1-COS(RADIANS(User_Model_Calcs!I491))^2*COS(RADIANS(User_Model_Calcs!B491))^2)))</f>
        <v>63.126267539820496</v>
      </c>
      <c r="P491">
        <f t="shared" si="50"/>
        <v>73.676323793800961</v>
      </c>
    </row>
    <row r="492" spans="1:16" x14ac:dyDescent="0.25">
      <c r="A492">
        <v>137.036</v>
      </c>
      <c r="B492">
        <v>-6.4029999999999996</v>
      </c>
      <c r="C492">
        <v>50000</v>
      </c>
      <c r="D492">
        <f t="shared" ca="1" si="45"/>
        <v>0.75</v>
      </c>
      <c r="E492" s="1">
        <v>0.65</v>
      </c>
      <c r="F492">
        <v>19.899999999999999</v>
      </c>
      <c r="G492">
        <f t="shared" ca="1" si="46"/>
        <v>42.007420362456692</v>
      </c>
      <c r="H492">
        <f t="shared" ca="1" si="47"/>
        <v>15.827112629676202</v>
      </c>
      <c r="I492">
        <f>User_Model_Calcs!A492-Sat_Data!$B$5</f>
        <v>27.036000000000001</v>
      </c>
      <c r="J492">
        <f>(Earth_Data!$B$1/SQRT(1-Earth_Data!$B$2^2*SIN(RADIANS(User_Model_Calcs!B492))^2))*COS(RADIANS(User_Model_Calcs!B492))</f>
        <v>6338.6175606745319</v>
      </c>
      <c r="K492">
        <f>((Earth_Data!$B$1*(1-Earth_Data!$B$2^2))/SQRT(1-Earth_Data!$B$2^2*SIN(RADIANS(User_Model_Calcs!B492))^2))*SIN(RADIANS(User_Model_Calcs!B492))</f>
        <v>-706.56396411878893</v>
      </c>
      <c r="L492">
        <f t="shared" si="48"/>
        <v>-6.3604875037947357</v>
      </c>
      <c r="M492">
        <f t="shared" si="49"/>
        <v>6377.8762308375672</v>
      </c>
      <c r="N492">
        <f>SQRT(User_Model_Calcs!M492^2+Sat_Data!$B$3^2-2*User_Model_Calcs!M492*Sat_Data!$B$3*COS(RADIANS(L492))*COS(RADIANS(I492)))</f>
        <v>36638.498399383476</v>
      </c>
      <c r="O492">
        <f>DEGREES(ACOS(((Earth_Data!$B$1+Sat_Data!$B$2)/User_Model_Calcs!N492)*SQRT(1-COS(RADIANS(User_Model_Calcs!I492))^2*COS(RADIANS(User_Model_Calcs!B492))^2)))</f>
        <v>57.625670767150396</v>
      </c>
      <c r="P492">
        <f t="shared" si="50"/>
        <v>77.672796950812469</v>
      </c>
    </row>
    <row r="493" spans="1:16" x14ac:dyDescent="0.25">
      <c r="A493">
        <v>106.43</v>
      </c>
      <c r="B493">
        <v>-6.2309999999999999</v>
      </c>
      <c r="C493">
        <v>25000</v>
      </c>
      <c r="D493">
        <f t="shared" ca="1" si="45"/>
        <v>3</v>
      </c>
      <c r="E493" s="1">
        <v>0.65</v>
      </c>
      <c r="F493">
        <v>19.899999999999999</v>
      </c>
      <c r="G493">
        <f t="shared" ca="1" si="46"/>
        <v>54.048620189015942</v>
      </c>
      <c r="H493">
        <f t="shared" ca="1" si="47"/>
        <v>14.326094820539787</v>
      </c>
      <c r="I493">
        <f>User_Model_Calcs!A493-Sat_Data!$B$5</f>
        <v>-3.5699999999999932</v>
      </c>
      <c r="J493">
        <f>(Earth_Data!$B$1/SQRT(1-Earth_Data!$B$2^2*SIN(RADIANS(User_Model_Calcs!B493))^2))*COS(RADIANS(User_Model_Calcs!B493))</f>
        <v>6340.7104361012534</v>
      </c>
      <c r="K493">
        <f>((Earth_Data!$B$1*(1-Earth_Data!$B$2^2))/SQRT(1-Earth_Data!$B$2^2*SIN(RADIANS(User_Model_Calcs!B493))^2))*SIN(RADIANS(User_Model_Calcs!B493))</f>
        <v>-687.65836625526163</v>
      </c>
      <c r="L493">
        <f t="shared" si="48"/>
        <v>-6.1896113530911894</v>
      </c>
      <c r="M493">
        <f t="shared" si="49"/>
        <v>6377.8901576590515</v>
      </c>
      <c r="N493">
        <f>SQRT(User_Model_Calcs!M493^2+Sat_Data!$B$3^2-2*User_Model_Calcs!M493*Sat_Data!$B$3*COS(RADIANS(L493))*COS(RADIANS(I493)))</f>
        <v>35844.505634685549</v>
      </c>
      <c r="O493">
        <f>DEGREES(ACOS(((Earth_Data!$B$1+Sat_Data!$B$2)/User_Model_Calcs!N493)*SQRT(1-COS(RADIANS(User_Model_Calcs!I493))^2*COS(RADIANS(User_Model_Calcs!B493))^2)))</f>
        <v>81.5482230267056</v>
      </c>
      <c r="P493">
        <f t="shared" si="50"/>
        <v>29.891009388564573</v>
      </c>
    </row>
    <row r="494" spans="1:16" x14ac:dyDescent="0.25">
      <c r="A494">
        <v>124.339</v>
      </c>
      <c r="B494">
        <v>-6.2080000000000002</v>
      </c>
      <c r="C494">
        <v>9375</v>
      </c>
      <c r="D494">
        <f t="shared" ca="1" si="45"/>
        <v>3</v>
      </c>
      <c r="E494" s="1">
        <v>0.65</v>
      </c>
      <c r="F494">
        <v>19.899999999999999</v>
      </c>
      <c r="G494">
        <f t="shared" ca="1" si="46"/>
        <v>54.048620189015942</v>
      </c>
      <c r="H494">
        <f t="shared" ca="1" si="47"/>
        <v>22.407328598213887</v>
      </c>
      <c r="I494">
        <f>User_Model_Calcs!A494-Sat_Data!$B$5</f>
        <v>14.338999999999999</v>
      </c>
      <c r="J494">
        <f>(Earth_Data!$B$1/SQRT(1-Earth_Data!$B$2^2*SIN(RADIANS(User_Model_Calcs!B494))^2))*COS(RADIANS(User_Model_Calcs!B494))</f>
        <v>6340.9859940067136</v>
      </c>
      <c r="K494">
        <f>((Earth_Data!$B$1*(1-Earth_Data!$B$2^2))/SQRT(1-Earth_Data!$B$2^2*SIN(RADIANS(User_Model_Calcs!B494))^2))*SIN(RADIANS(User_Model_Calcs!B494))</f>
        <v>-685.12982800903058</v>
      </c>
      <c r="L494">
        <f t="shared" si="48"/>
        <v>-6.1667617481277084</v>
      </c>
      <c r="M494">
        <f t="shared" si="49"/>
        <v>6377.89199167068</v>
      </c>
      <c r="N494">
        <f>SQRT(User_Model_Calcs!M494^2+Sat_Data!$B$3^2-2*User_Model_Calcs!M494*Sat_Data!$B$3*COS(RADIANS(L494))*COS(RADIANS(I494)))</f>
        <v>36061.417514489971</v>
      </c>
      <c r="O494">
        <f>DEGREES(ACOS(((Earth_Data!$B$1+Sat_Data!$B$2)/User_Model_Calcs!N494)*SQRT(1-COS(RADIANS(User_Model_Calcs!I494))^2*COS(RADIANS(User_Model_Calcs!B494))^2)))</f>
        <v>71.674476210382707</v>
      </c>
      <c r="P494">
        <f t="shared" si="50"/>
        <v>67.069712208676407</v>
      </c>
    </row>
    <row r="495" spans="1:16" x14ac:dyDescent="0.25">
      <c r="A495">
        <v>128.70400000000001</v>
      </c>
      <c r="B495">
        <v>-6.12</v>
      </c>
      <c r="C495">
        <v>3750</v>
      </c>
      <c r="D495">
        <f t="shared" ca="1" si="45"/>
        <v>0.75</v>
      </c>
      <c r="E495" s="1">
        <v>0.65</v>
      </c>
      <c r="F495">
        <v>19.899999999999999</v>
      </c>
      <c r="G495">
        <f t="shared" ca="1" si="46"/>
        <v>42.007420362456692</v>
      </c>
      <c r="H495">
        <f t="shared" ca="1" si="47"/>
        <v>15.646519519468365</v>
      </c>
      <c r="I495">
        <f>User_Model_Calcs!A495-Sat_Data!$B$5</f>
        <v>18.704000000000008</v>
      </c>
      <c r="J495">
        <f>(Earth_Data!$B$1/SQRT(1-Earth_Data!$B$2^2*SIN(RADIANS(User_Model_Calcs!B495))^2))*COS(RADIANS(User_Model_Calcs!B495))</f>
        <v>6342.0309285621061</v>
      </c>
      <c r="K495">
        <f>((Earth_Data!$B$1*(1-Earth_Data!$B$2^2))/SQRT(1-Earth_Data!$B$2^2*SIN(RADIANS(User_Model_Calcs!B495))^2))*SIN(RADIANS(User_Model_Calcs!B495))</f>
        <v>-675.45442513441969</v>
      </c>
      <c r="L495">
        <f t="shared" si="48"/>
        <v>-6.0793374147868748</v>
      </c>
      <c r="M495">
        <f t="shared" si="49"/>
        <v>6377.8989470884535</v>
      </c>
      <c r="N495">
        <f>SQRT(User_Model_Calcs!M495^2+Sat_Data!$B$3^2-2*User_Model_Calcs!M495*Sat_Data!$B$3*COS(RADIANS(L495))*COS(RADIANS(I495)))</f>
        <v>36220.495792453003</v>
      </c>
      <c r="O495">
        <f>DEGREES(ACOS(((Earth_Data!$B$1+Sat_Data!$B$2)/User_Model_Calcs!N495)*SQRT(1-COS(RADIANS(User_Model_Calcs!I495))^2*COS(RADIANS(User_Model_Calcs!B495))^2)))</f>
        <v>66.960090996531676</v>
      </c>
      <c r="P495">
        <f t="shared" si="50"/>
        <v>72.520957443733494</v>
      </c>
    </row>
    <row r="496" spans="1:16" x14ac:dyDescent="0.25">
      <c r="A496">
        <v>136.601</v>
      </c>
      <c r="B496">
        <v>-5.9219999999999997</v>
      </c>
      <c r="C496">
        <v>3750</v>
      </c>
      <c r="D496">
        <f t="shared" ca="1" si="45"/>
        <v>0.75</v>
      </c>
      <c r="E496" s="1">
        <v>0.65</v>
      </c>
      <c r="F496">
        <v>19.899999999999999</v>
      </c>
      <c r="G496">
        <f t="shared" ca="1" si="46"/>
        <v>42.007420362456692</v>
      </c>
      <c r="H496">
        <f t="shared" ca="1" si="47"/>
        <v>22.715905770146644</v>
      </c>
      <c r="I496">
        <f>User_Model_Calcs!A496-Sat_Data!$B$5</f>
        <v>26.600999999999999</v>
      </c>
      <c r="J496">
        <f>(Earth_Data!$B$1/SQRT(1-Earth_Data!$B$2^2*SIN(RADIANS(User_Model_Calcs!B496))^2))*COS(RADIANS(User_Model_Calcs!B496))</f>
        <v>6344.3276778700438</v>
      </c>
      <c r="K496">
        <f>((Earth_Data!$B$1*(1-Earth_Data!$B$2^2))/SQRT(1-Earth_Data!$B$2^2*SIN(RADIANS(User_Model_Calcs!B496))^2))*SIN(RADIANS(User_Model_Calcs!B496))</f>
        <v>-653.6790922705319</v>
      </c>
      <c r="L496">
        <f t="shared" si="48"/>
        <v>-5.8826340456747257</v>
      </c>
      <c r="M496">
        <f t="shared" si="49"/>
        <v>6377.9142389859344</v>
      </c>
      <c r="N496">
        <f>SQRT(User_Model_Calcs!M496^2+Sat_Data!$B$3^2-2*User_Model_Calcs!M496*Sat_Data!$B$3*COS(RADIANS(L496))*COS(RADIANS(I496)))</f>
        <v>36607.630025474537</v>
      </c>
      <c r="O496">
        <f>DEGREES(ACOS(((Earth_Data!$B$1+Sat_Data!$B$2)/User_Model_Calcs!N496)*SQRT(1-COS(RADIANS(User_Model_Calcs!I496))^2*COS(RADIANS(User_Model_Calcs!B496))^2)))</f>
        <v>58.225843914346157</v>
      </c>
      <c r="P496">
        <f t="shared" si="50"/>
        <v>78.358488695398805</v>
      </c>
    </row>
    <row r="497" spans="1:16" x14ac:dyDescent="0.25">
      <c r="A497">
        <v>132.42400000000001</v>
      </c>
      <c r="B497">
        <v>-5.7729999999999997</v>
      </c>
      <c r="C497">
        <v>9375</v>
      </c>
      <c r="D497">
        <f t="shared" ca="1" si="45"/>
        <v>0.75</v>
      </c>
      <c r="E497" s="1">
        <v>0.65</v>
      </c>
      <c r="F497">
        <v>19.899999999999999</v>
      </c>
      <c r="G497">
        <f t="shared" ca="1" si="46"/>
        <v>42.007420362456692</v>
      </c>
      <c r="H497">
        <f t="shared" ca="1" si="47"/>
        <v>15.398977966231019</v>
      </c>
      <c r="I497">
        <f>User_Model_Calcs!A497-Sat_Data!$B$5</f>
        <v>22.424000000000007</v>
      </c>
      <c r="J497">
        <f>(Earth_Data!$B$1/SQRT(1-Earth_Data!$B$2^2*SIN(RADIANS(User_Model_Calcs!B497))^2))*COS(RADIANS(User_Model_Calcs!B497))</f>
        <v>6346.006401033259</v>
      </c>
      <c r="K497">
        <f>((Earth_Data!$B$1*(1-Earth_Data!$B$2^2))/SQRT(1-Earth_Data!$B$2^2*SIN(RADIANS(User_Model_Calcs!B497))^2))*SIN(RADIANS(User_Model_Calcs!B497))</f>
        <v>-637.28754486186119</v>
      </c>
      <c r="L497">
        <f t="shared" si="48"/>
        <v>-5.7346110243335149</v>
      </c>
      <c r="M497">
        <f t="shared" si="49"/>
        <v>6377.9254195068124</v>
      </c>
      <c r="N497">
        <f>SQRT(User_Model_Calcs!M497^2+Sat_Data!$B$3^2-2*User_Model_Calcs!M497*Sat_Data!$B$3*COS(RADIANS(L497))*COS(RADIANS(I497)))</f>
        <v>36384.190514109941</v>
      </c>
      <c r="O497">
        <f>DEGREES(ACOS(((Earth_Data!$B$1+Sat_Data!$B$2)/User_Model_Calcs!N497)*SQRT(1-COS(RADIANS(User_Model_Calcs!I497))^2*COS(RADIANS(User_Model_Calcs!B497))^2)))</f>
        <v>62.935156715581968</v>
      </c>
      <c r="P497">
        <f t="shared" si="50"/>
        <v>76.301087526821419</v>
      </c>
    </row>
    <row r="498" spans="1:16" x14ac:dyDescent="0.25">
      <c r="A498">
        <v>126.01600000000001</v>
      </c>
      <c r="B498">
        <v>-5.56</v>
      </c>
      <c r="C498">
        <v>3906.25</v>
      </c>
      <c r="D498">
        <f t="shared" ca="1" si="45"/>
        <v>0.75</v>
      </c>
      <c r="E498" s="1">
        <v>0.65</v>
      </c>
      <c r="F498">
        <v>19.899999999999999</v>
      </c>
      <c r="G498">
        <f t="shared" ca="1" si="46"/>
        <v>42.007420362456692</v>
      </c>
      <c r="H498">
        <f t="shared" ca="1" si="47"/>
        <v>15.964893653932148</v>
      </c>
      <c r="I498">
        <f>User_Model_Calcs!A498-Sat_Data!$B$5</f>
        <v>16.016000000000005</v>
      </c>
      <c r="J498">
        <f>(Earth_Data!$B$1/SQRT(1-Earth_Data!$B$2^2*SIN(RADIANS(User_Model_Calcs!B498))^2))*COS(RADIANS(User_Model_Calcs!B498))</f>
        <v>6348.3321358372841</v>
      </c>
      <c r="K498">
        <f>((Earth_Data!$B$1*(1-Earth_Data!$B$2^2))/SQRT(1-Earth_Data!$B$2^2*SIN(RADIANS(User_Model_Calcs!B498))^2))*SIN(RADIANS(User_Model_Calcs!B498))</f>
        <v>-613.8480238852984</v>
      </c>
      <c r="L498">
        <f t="shared" si="48"/>
        <v>-5.5230094239541474</v>
      </c>
      <c r="M498">
        <f t="shared" si="49"/>
        <v>6377.9409140671933</v>
      </c>
      <c r="N498">
        <f>SQRT(User_Model_Calcs!M498^2+Sat_Data!$B$3^2-2*User_Model_Calcs!M498*Sat_Data!$B$3*COS(RADIANS(L498))*COS(RADIANS(I498)))</f>
        <v>36109.949392123679</v>
      </c>
      <c r="O498">
        <f>DEGREES(ACOS(((Earth_Data!$B$1+Sat_Data!$B$2)/User_Model_Calcs!N498)*SQRT(1-COS(RADIANS(User_Model_Calcs!I498))^2*COS(RADIANS(User_Model_Calcs!B498))^2)))</f>
        <v>70.121841616348036</v>
      </c>
      <c r="P498">
        <f t="shared" si="50"/>
        <v>71.348758348110749</v>
      </c>
    </row>
    <row r="499" spans="1:16" x14ac:dyDescent="0.25">
      <c r="A499">
        <v>137.89099999999999</v>
      </c>
      <c r="B499">
        <v>-5.0999999999999996</v>
      </c>
      <c r="C499">
        <v>3750</v>
      </c>
      <c r="D499">
        <f t="shared" ca="1" si="45"/>
        <v>1.2</v>
      </c>
      <c r="E499" s="1">
        <v>0.65</v>
      </c>
      <c r="F499">
        <v>19.899999999999999</v>
      </c>
      <c r="G499">
        <f t="shared" ca="1" si="46"/>
        <v>46.089820015575185</v>
      </c>
      <c r="H499">
        <f t="shared" ca="1" si="47"/>
        <v>20.723317839823764</v>
      </c>
      <c r="I499">
        <f>User_Model_Calcs!A499-Sat_Data!$B$5</f>
        <v>27.890999999999991</v>
      </c>
      <c r="J499">
        <f>(Earth_Data!$B$1/SQRT(1-Earth_Data!$B$2^2*SIN(RADIANS(User_Model_Calcs!B499))^2))*COS(RADIANS(User_Model_Calcs!B499))</f>
        <v>6353.0574058157208</v>
      </c>
      <c r="K499">
        <f>((Earth_Data!$B$1*(1-Earth_Data!$B$2^2))/SQRT(1-Earth_Data!$B$2^2*SIN(RADIANS(User_Model_Calcs!B499))^2))*SIN(RADIANS(User_Model_Calcs!B499))</f>
        <v>-563.1995113675697</v>
      </c>
      <c r="L499">
        <f t="shared" si="48"/>
        <v>-5.0660362488236164</v>
      </c>
      <c r="M499">
        <f t="shared" si="49"/>
        <v>6377.9724122321695</v>
      </c>
      <c r="N499">
        <f>SQRT(User_Model_Calcs!M499^2+Sat_Data!$B$3^2-2*User_Model_Calcs!M499*Sat_Data!$B$3*COS(RADIANS(L499))*COS(RADIANS(I499)))</f>
        <v>36674.01175992802</v>
      </c>
      <c r="O499">
        <f>DEGREES(ACOS(((Earth_Data!$B$1+Sat_Data!$B$2)/User_Model_Calcs!N499)*SQRT(1-COS(RADIANS(User_Model_Calcs!I499))^2*COS(RADIANS(User_Model_Calcs!B499))^2)))</f>
        <v>56.951235206579341</v>
      </c>
      <c r="P499">
        <f t="shared" si="50"/>
        <v>80.465821523805459</v>
      </c>
    </row>
    <row r="500" spans="1:16" x14ac:dyDescent="0.25">
      <c r="A500">
        <v>136.86099999999999</v>
      </c>
      <c r="B500">
        <v>-4.8899999999999997</v>
      </c>
      <c r="C500">
        <v>3906.25</v>
      </c>
      <c r="D500">
        <f t="shared" ca="1" si="45"/>
        <v>1.2</v>
      </c>
      <c r="E500" s="1">
        <v>0.65</v>
      </c>
      <c r="F500">
        <v>19.899999999999999</v>
      </c>
      <c r="G500">
        <f t="shared" ca="1" si="46"/>
        <v>46.089820015575185</v>
      </c>
      <c r="H500">
        <f t="shared" ca="1" si="47"/>
        <v>23.865435312382914</v>
      </c>
      <c r="I500">
        <f>User_Model_Calcs!A500-Sat_Data!$B$5</f>
        <v>26.86099999999999</v>
      </c>
      <c r="J500">
        <f>(Earth_Data!$B$1/SQRT(1-Earth_Data!$B$2^2*SIN(RADIANS(User_Model_Calcs!B500))^2))*COS(RADIANS(User_Model_Calcs!B500))</f>
        <v>6355.0793491371905</v>
      </c>
      <c r="K500">
        <f>((Earth_Data!$B$1*(1-Earth_Data!$B$2^2))/SQRT(1-Earth_Data!$B$2^2*SIN(RADIANS(User_Model_Calcs!B500))^2))*SIN(RADIANS(User_Model_Calcs!B500))</f>
        <v>-540.06534210784696</v>
      </c>
      <c r="L500">
        <f t="shared" si="48"/>
        <v>-4.8574209893910139</v>
      </c>
      <c r="M500">
        <f t="shared" si="49"/>
        <v>6377.9858974111912</v>
      </c>
      <c r="N500">
        <f>SQRT(User_Model_Calcs!M500^2+Sat_Data!$B$3^2-2*User_Model_Calcs!M500*Sat_Data!$B$3*COS(RADIANS(L500))*COS(RADIANS(I500)))</f>
        <v>36611.510017521927</v>
      </c>
      <c r="O500">
        <f>DEGREES(ACOS(((Earth_Data!$B$1+Sat_Data!$B$2)/User_Model_Calcs!N500)*SQRT(1-COS(RADIANS(User_Model_Calcs!I500))^2*COS(RADIANS(User_Model_Calcs!B500))^2)))</f>
        <v>58.151707245152117</v>
      </c>
      <c r="P500">
        <f t="shared" si="50"/>
        <v>80.446256803245944</v>
      </c>
    </row>
    <row r="501" spans="1:16" x14ac:dyDescent="0.25">
      <c r="A501">
        <v>138</v>
      </c>
      <c r="B501">
        <v>-5.0999999999999996</v>
      </c>
      <c r="C501">
        <v>3750</v>
      </c>
      <c r="D501">
        <f t="shared" ca="1" si="45"/>
        <v>1.2</v>
      </c>
      <c r="E501" s="1">
        <v>0.65</v>
      </c>
      <c r="F501">
        <v>19.899999999999999</v>
      </c>
      <c r="G501">
        <f t="shared" ca="1" si="46"/>
        <v>46.089820015575185</v>
      </c>
      <c r="H501">
        <f t="shared" ca="1" si="47"/>
        <v>18.021667820139822</v>
      </c>
      <c r="I501">
        <f>User_Model_Calcs!A501-Sat_Data!$B$5</f>
        <v>28</v>
      </c>
      <c r="J501">
        <f>(Earth_Data!$B$1/SQRT(1-Earth_Data!$B$2^2*SIN(RADIANS(User_Model_Calcs!B501))^2))*COS(RADIANS(User_Model_Calcs!B501))</f>
        <v>6353.0574058157208</v>
      </c>
      <c r="K501">
        <f>((Earth_Data!$B$1*(1-Earth_Data!$B$2^2))/SQRT(1-Earth_Data!$B$2^2*SIN(RADIANS(User_Model_Calcs!B501))^2))*SIN(RADIANS(User_Model_Calcs!B501))</f>
        <v>-563.1995113675697</v>
      </c>
      <c r="L501">
        <f t="shared" si="48"/>
        <v>-5.0660362488236164</v>
      </c>
      <c r="M501">
        <f t="shared" si="49"/>
        <v>6377.9724122321695</v>
      </c>
      <c r="N501">
        <f>SQRT(User_Model_Calcs!M501^2+Sat_Data!$B$3^2-2*User_Model_Calcs!M501*Sat_Data!$B$3*COS(RADIANS(L501))*COS(RADIANS(I501)))</f>
        <v>36680.52300917136</v>
      </c>
      <c r="O501">
        <f>DEGREES(ACOS(((Earth_Data!$B$1+Sat_Data!$B$2)/User_Model_Calcs!N501)*SQRT(1-COS(RADIANS(User_Model_Calcs!I501))^2*COS(RADIANS(User_Model_Calcs!B501))^2)))</f>
        <v>56.828562197440299</v>
      </c>
      <c r="P501">
        <f t="shared" si="50"/>
        <v>80.508736815153952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B1" sqref="B1"/>
    </sheetView>
  </sheetViews>
  <sheetFormatPr defaultRowHeight="15" x14ac:dyDescent="0.25"/>
  <cols>
    <col min="1" max="1" width="11.140625" bestFit="1" customWidth="1"/>
  </cols>
  <sheetData>
    <row r="1" spans="1:3" x14ac:dyDescent="0.25">
      <c r="A1" t="s">
        <v>34</v>
      </c>
      <c r="B1">
        <v>6378.14</v>
      </c>
      <c r="C1" t="s">
        <v>11</v>
      </c>
    </row>
    <row r="2" spans="1:3" x14ac:dyDescent="0.25">
      <c r="A2" t="s">
        <v>35</v>
      </c>
      <c r="B2">
        <v>8.1820000000000004E-2</v>
      </c>
      <c r="C2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7"/>
  <sheetViews>
    <sheetView workbookViewId="0">
      <selection activeCell="J29" sqref="J29"/>
    </sheetView>
  </sheetViews>
  <sheetFormatPr defaultRowHeight="15" x14ac:dyDescent="0.25"/>
  <cols>
    <col min="1" max="1" width="23.28515625" bestFit="1" customWidth="1"/>
  </cols>
  <sheetData>
    <row r="1" spans="1:3" x14ac:dyDescent="0.25">
      <c r="A1" s="2" t="s">
        <v>7</v>
      </c>
      <c r="B1" s="2" t="s">
        <v>8</v>
      </c>
      <c r="C1" s="2" t="s">
        <v>9</v>
      </c>
    </row>
    <row r="2" spans="1:3" x14ac:dyDescent="0.25">
      <c r="A2" s="3" t="s">
        <v>10</v>
      </c>
      <c r="B2" s="3">
        <v>35786</v>
      </c>
      <c r="C2" s="3" t="s">
        <v>11</v>
      </c>
    </row>
    <row r="3" spans="1:3" x14ac:dyDescent="0.25">
      <c r="A3" s="3" t="s">
        <v>38</v>
      </c>
      <c r="B3" s="3">
        <f>B2+Earth_Data!B1</f>
        <v>42164.14</v>
      </c>
      <c r="C3" s="3" t="s">
        <v>11</v>
      </c>
    </row>
    <row r="4" spans="1:3" x14ac:dyDescent="0.25">
      <c r="A4" s="3" t="s">
        <v>12</v>
      </c>
      <c r="B4" s="3">
        <v>0</v>
      </c>
      <c r="C4" s="3" t="s">
        <v>13</v>
      </c>
    </row>
    <row r="5" spans="1:3" x14ac:dyDescent="0.25">
      <c r="A5" s="3" t="s">
        <v>14</v>
      </c>
      <c r="B5" s="3">
        <v>110</v>
      </c>
      <c r="C5" s="3" t="s">
        <v>13</v>
      </c>
    </row>
    <row r="6" spans="1:3" x14ac:dyDescent="0.25">
      <c r="A6" s="3" t="s">
        <v>15</v>
      </c>
      <c r="B6" s="3">
        <v>3</v>
      </c>
      <c r="C6" s="3" t="s">
        <v>16</v>
      </c>
    </row>
    <row r="7" spans="1:3" x14ac:dyDescent="0.25">
      <c r="A7" s="3" t="s">
        <v>17</v>
      </c>
      <c r="B7" s="3">
        <v>19.899999999999999</v>
      </c>
      <c r="C7" s="3" t="s">
        <v>18</v>
      </c>
    </row>
    <row r="8" spans="1:3" x14ac:dyDescent="0.25">
      <c r="A8" s="3" t="s">
        <v>19</v>
      </c>
      <c r="B8" s="3" t="s">
        <v>20</v>
      </c>
      <c r="C8" s="3" t="s">
        <v>18</v>
      </c>
    </row>
    <row r="9" spans="1:3" x14ac:dyDescent="0.25">
      <c r="A9" s="3" t="s">
        <v>21</v>
      </c>
      <c r="B9" s="3">
        <v>500</v>
      </c>
      <c r="C9" s="3" t="s">
        <v>22</v>
      </c>
    </row>
    <row r="10" spans="1:3" x14ac:dyDescent="0.25">
      <c r="A10" s="3" t="s">
        <v>23</v>
      </c>
      <c r="B10" s="3">
        <v>72</v>
      </c>
      <c r="C10" s="3" t="s">
        <v>16</v>
      </c>
    </row>
    <row r="11" spans="1:3" x14ac:dyDescent="0.25">
      <c r="A11" s="3" t="s">
        <v>24</v>
      </c>
      <c r="B11" s="3">
        <v>150</v>
      </c>
      <c r="C11" s="3" t="s">
        <v>11</v>
      </c>
    </row>
    <row r="12" spans="1:3" x14ac:dyDescent="0.25">
      <c r="A12" s="3" t="s">
        <v>25</v>
      </c>
      <c r="B12" s="3">
        <v>4</v>
      </c>
      <c r="C12" s="3" t="s">
        <v>16</v>
      </c>
    </row>
    <row r="13" spans="1:3" x14ac:dyDescent="0.25">
      <c r="A13" s="3" t="s">
        <v>26</v>
      </c>
      <c r="B13" s="3">
        <v>250</v>
      </c>
      <c r="C13" s="3" t="s">
        <v>22</v>
      </c>
    </row>
    <row r="14" spans="1:3" x14ac:dyDescent="0.25">
      <c r="A14" s="3" t="s">
        <v>27</v>
      </c>
      <c r="B14" s="3">
        <v>5</v>
      </c>
      <c r="C14" s="3" t="s">
        <v>22</v>
      </c>
    </row>
    <row r="15" spans="1:3" x14ac:dyDescent="0.25">
      <c r="A15" s="4" t="s">
        <v>28</v>
      </c>
      <c r="B15" s="4">
        <f>B10*((2*B9)/B12)</f>
        <v>18000</v>
      </c>
      <c r="C15" s="4" t="s">
        <v>22</v>
      </c>
    </row>
    <row r="16" spans="1:3" x14ac:dyDescent="0.25">
      <c r="A16" s="4" t="s">
        <v>29</v>
      </c>
      <c r="B16" s="4">
        <f>B15/B9</f>
        <v>36</v>
      </c>
      <c r="C16" s="4" t="s">
        <v>16</v>
      </c>
    </row>
    <row r="17" spans="1:3" x14ac:dyDescent="0.25">
      <c r="A17" s="4" t="s">
        <v>30</v>
      </c>
      <c r="B17" s="4" t="s">
        <v>31</v>
      </c>
      <c r="C17" s="4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User_Model_Vals</vt:lpstr>
      <vt:lpstr>User_Model_Calcs</vt:lpstr>
      <vt:lpstr>Earth_Data</vt:lpstr>
      <vt:lpstr>Sat_Data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Gaudry</dc:creator>
  <cp:lastModifiedBy>Angus Gaudry</cp:lastModifiedBy>
  <dcterms:created xsi:type="dcterms:W3CDTF">2022-05-13T16:56:54Z</dcterms:created>
  <dcterms:modified xsi:type="dcterms:W3CDTF">2022-07-29T03:49:45Z</dcterms:modified>
</cp:coreProperties>
</file>