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Centroid_Research\DataFiles\"/>
    </mc:Choice>
  </mc:AlternateContent>
  <xr:revisionPtr revIDLastSave="0" documentId="13_ncr:1_{12B535F8-4545-4540-830A-ABA9FFBE27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er_Model_Vals" sheetId="4" r:id="rId1"/>
    <sheet name="User_Model_Calcs" sheetId="1" r:id="rId2"/>
    <sheet name="Earth_Data" sheetId="3" r:id="rId3"/>
    <sheet name="Sat_Dat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B3" i="1" l="1"/>
  <c r="I3" i="1" s="1"/>
  <c r="B4" i="1"/>
  <c r="I4" i="1" s="1"/>
  <c r="B5" i="1"/>
  <c r="I5" i="1" s="1"/>
  <c r="B6" i="1"/>
  <c r="I6" i="1" s="1"/>
  <c r="B7" i="1"/>
  <c r="I7" i="1" s="1"/>
  <c r="B8" i="1"/>
  <c r="I8" i="1" s="1"/>
  <c r="B9" i="1"/>
  <c r="I9" i="1" s="1"/>
  <c r="B10" i="1"/>
  <c r="I10" i="1" s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B28" i="1"/>
  <c r="I28" i="1" s="1"/>
  <c r="B29" i="1"/>
  <c r="I29" i="1" s="1"/>
  <c r="B30" i="1"/>
  <c r="I30" i="1" s="1"/>
  <c r="B31" i="1"/>
  <c r="I31" i="1" s="1"/>
  <c r="B32" i="1"/>
  <c r="I32" i="1" s="1"/>
  <c r="B33" i="1"/>
  <c r="I33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B112" i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2" i="1"/>
  <c r="I2" i="1" s="1"/>
  <c r="A3" i="1" l="1"/>
  <c r="A4" i="1"/>
  <c r="A5" i="1"/>
  <c r="A6" i="1"/>
  <c r="A7" i="1"/>
  <c r="A8" i="1"/>
  <c r="A9" i="1"/>
  <c r="A10" i="1"/>
  <c r="K10" i="1" s="1"/>
  <c r="A11" i="1"/>
  <c r="K11" i="1" s="1"/>
  <c r="A12" i="1"/>
  <c r="J12" i="1" s="1"/>
  <c r="A13" i="1"/>
  <c r="A14" i="1"/>
  <c r="A15" i="1"/>
  <c r="A16" i="1"/>
  <c r="A17" i="1"/>
  <c r="A18" i="1"/>
  <c r="A19" i="1"/>
  <c r="A20" i="1"/>
  <c r="A21" i="1"/>
  <c r="A22" i="1"/>
  <c r="K22" i="1" s="1"/>
  <c r="A23" i="1"/>
  <c r="K23" i="1" s="1"/>
  <c r="A24" i="1"/>
  <c r="K24" i="1" s="1"/>
  <c r="A25" i="1"/>
  <c r="A26" i="1"/>
  <c r="A27" i="1"/>
  <c r="A28" i="1"/>
  <c r="A29" i="1"/>
  <c r="A30" i="1"/>
  <c r="K30" i="1" s="1"/>
  <c r="A31" i="1"/>
  <c r="A32" i="1"/>
  <c r="K32" i="1" s="1"/>
  <c r="A33" i="1"/>
  <c r="A34" i="1"/>
  <c r="K34" i="1" s="1"/>
  <c r="A35" i="1"/>
  <c r="A36" i="1"/>
  <c r="A37" i="1"/>
  <c r="A38" i="1"/>
  <c r="A39" i="1"/>
  <c r="A40" i="1"/>
  <c r="A41" i="1"/>
  <c r="A42" i="1"/>
  <c r="A43" i="1"/>
  <c r="A44" i="1"/>
  <c r="A45" i="1"/>
  <c r="A46" i="1"/>
  <c r="K46" i="1" s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J59" i="1" s="1"/>
  <c r="A60" i="1"/>
  <c r="A61" i="1"/>
  <c r="A62" i="1"/>
  <c r="A63" i="1"/>
  <c r="A64" i="1"/>
  <c r="A65" i="1"/>
  <c r="A66" i="1"/>
  <c r="A67" i="1"/>
  <c r="A68" i="1"/>
  <c r="A69" i="1"/>
  <c r="A70" i="1"/>
  <c r="J70" i="1" s="1"/>
  <c r="A71" i="1"/>
  <c r="K71" i="1" s="1"/>
  <c r="A72" i="1"/>
  <c r="A73" i="1"/>
  <c r="A74" i="1"/>
  <c r="A75" i="1"/>
  <c r="A76" i="1"/>
  <c r="A77" i="1"/>
  <c r="A78" i="1"/>
  <c r="A79" i="1"/>
  <c r="A80" i="1"/>
  <c r="A81" i="1"/>
  <c r="K81" i="1" s="1"/>
  <c r="A82" i="1"/>
  <c r="K82" i="1" s="1"/>
  <c r="A83" i="1"/>
  <c r="K83" i="1" s="1"/>
  <c r="A84" i="1"/>
  <c r="K84" i="1" s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K107" i="1" s="1"/>
  <c r="A108" i="1"/>
  <c r="A109" i="1"/>
  <c r="A110" i="1"/>
  <c r="A111" i="1"/>
  <c r="A112" i="1"/>
  <c r="A113" i="1"/>
  <c r="K113" i="1" s="1"/>
  <c r="A114" i="1"/>
  <c r="J114" i="1" s="1"/>
  <c r="A115" i="1"/>
  <c r="A116" i="1"/>
  <c r="A117" i="1"/>
  <c r="A118" i="1"/>
  <c r="A119" i="1"/>
  <c r="K119" i="1" s="1"/>
  <c r="A120" i="1"/>
  <c r="J120" i="1" s="1"/>
  <c r="A121" i="1"/>
  <c r="A122" i="1"/>
  <c r="A123" i="1"/>
  <c r="A124" i="1"/>
  <c r="A125" i="1"/>
  <c r="A126" i="1"/>
  <c r="A127" i="1"/>
  <c r="A128" i="1"/>
  <c r="A129" i="1"/>
  <c r="K129" i="1" s="1"/>
  <c r="A130" i="1"/>
  <c r="A131" i="1"/>
  <c r="K131" i="1" s="1"/>
  <c r="A132" i="1"/>
  <c r="A133" i="1"/>
  <c r="A134" i="1"/>
  <c r="A135" i="1"/>
  <c r="A136" i="1"/>
  <c r="K136" i="1" s="1"/>
  <c r="A137" i="1"/>
  <c r="A138" i="1"/>
  <c r="J138" i="1" s="1"/>
  <c r="A139" i="1"/>
  <c r="A140" i="1"/>
  <c r="A141" i="1"/>
  <c r="K141" i="1" s="1"/>
  <c r="A142" i="1"/>
  <c r="K142" i="1" s="1"/>
  <c r="A143" i="1"/>
  <c r="K143" i="1" s="1"/>
  <c r="A144" i="1"/>
  <c r="J144" i="1" s="1"/>
  <c r="A145" i="1"/>
  <c r="A146" i="1"/>
  <c r="A147" i="1"/>
  <c r="A148" i="1"/>
  <c r="A149" i="1"/>
  <c r="A150" i="1"/>
  <c r="A151" i="1"/>
  <c r="A152" i="1"/>
  <c r="A153" i="1"/>
  <c r="J153" i="1" s="1"/>
  <c r="A154" i="1"/>
  <c r="A155" i="1"/>
  <c r="J155" i="1" s="1"/>
  <c r="A156" i="1"/>
  <c r="A157" i="1"/>
  <c r="A158" i="1"/>
  <c r="A159" i="1"/>
  <c r="A160" i="1"/>
  <c r="A161" i="1"/>
  <c r="K161" i="1" s="1"/>
  <c r="A162" i="1"/>
  <c r="A163" i="1"/>
  <c r="A164" i="1"/>
  <c r="A165" i="1"/>
  <c r="A166" i="1"/>
  <c r="A167" i="1"/>
  <c r="K167" i="1" s="1"/>
  <c r="A168" i="1"/>
  <c r="K168" i="1" s="1"/>
  <c r="A169" i="1"/>
  <c r="A170" i="1"/>
  <c r="A171" i="1"/>
  <c r="A172" i="1"/>
  <c r="K172" i="1" s="1"/>
  <c r="A173" i="1"/>
  <c r="A174" i="1"/>
  <c r="A175" i="1"/>
  <c r="J175" i="1" s="1"/>
  <c r="A176" i="1"/>
  <c r="A177" i="1"/>
  <c r="J177" i="1" s="1"/>
  <c r="A178" i="1"/>
  <c r="A179" i="1"/>
  <c r="K179" i="1" s="1"/>
  <c r="A180" i="1"/>
  <c r="K180" i="1" s="1"/>
  <c r="A181" i="1"/>
  <c r="A182" i="1"/>
  <c r="A183" i="1"/>
  <c r="J183" i="1" s="1"/>
  <c r="A184" i="1"/>
  <c r="A185" i="1"/>
  <c r="A186" i="1"/>
  <c r="K186" i="1" s="1"/>
  <c r="A187" i="1"/>
  <c r="J187" i="1" s="1"/>
  <c r="A188" i="1"/>
  <c r="A189" i="1"/>
  <c r="A190" i="1"/>
  <c r="A191" i="1"/>
  <c r="K191" i="1" s="1"/>
  <c r="A192" i="1"/>
  <c r="K192" i="1" s="1"/>
  <c r="A193" i="1"/>
  <c r="A194" i="1"/>
  <c r="A195" i="1"/>
  <c r="A196" i="1"/>
  <c r="A197" i="1"/>
  <c r="A198" i="1"/>
  <c r="A199" i="1"/>
  <c r="A200" i="1"/>
  <c r="A201" i="1"/>
  <c r="K201" i="1" s="1"/>
  <c r="A202" i="1"/>
  <c r="K202" i="1" s="1"/>
  <c r="A203" i="1"/>
  <c r="A204" i="1"/>
  <c r="J204" i="1" s="1"/>
  <c r="A205" i="1"/>
  <c r="A206" i="1"/>
  <c r="A207" i="1"/>
  <c r="A208" i="1"/>
  <c r="A209" i="1"/>
  <c r="K209" i="1" s="1"/>
  <c r="A210" i="1"/>
  <c r="A211" i="1"/>
  <c r="K211" i="1" s="1"/>
  <c r="A212" i="1"/>
  <c r="A213" i="1"/>
  <c r="A214" i="1"/>
  <c r="J214" i="1" s="1"/>
  <c r="A215" i="1"/>
  <c r="K215" i="1" s="1"/>
  <c r="A216" i="1"/>
  <c r="A217" i="1"/>
  <c r="A218" i="1"/>
  <c r="K218" i="1" s="1"/>
  <c r="A219" i="1"/>
  <c r="K219" i="1" s="1"/>
  <c r="A220" i="1"/>
  <c r="A221" i="1"/>
  <c r="K221" i="1" s="1"/>
  <c r="A222" i="1"/>
  <c r="J222" i="1" s="1"/>
  <c r="A223" i="1"/>
  <c r="A224" i="1"/>
  <c r="A225" i="1"/>
  <c r="A226" i="1"/>
  <c r="K226" i="1" s="1"/>
  <c r="A227" i="1"/>
  <c r="K227" i="1" s="1"/>
  <c r="A228" i="1"/>
  <c r="K228" i="1" s="1"/>
  <c r="A229" i="1"/>
  <c r="A230" i="1"/>
  <c r="K230" i="1" s="1"/>
  <c r="A231" i="1"/>
  <c r="A232" i="1"/>
  <c r="A233" i="1"/>
  <c r="K233" i="1" s="1"/>
  <c r="A234" i="1"/>
  <c r="A235" i="1"/>
  <c r="A236" i="1"/>
  <c r="A237" i="1"/>
  <c r="A238" i="1"/>
  <c r="A239" i="1"/>
  <c r="J239" i="1" s="1"/>
  <c r="A240" i="1"/>
  <c r="J240" i="1" s="1"/>
  <c r="A241" i="1"/>
  <c r="A242" i="1"/>
  <c r="A243" i="1"/>
  <c r="A244" i="1"/>
  <c r="A245" i="1"/>
  <c r="A246" i="1"/>
  <c r="A247" i="1"/>
  <c r="A248" i="1"/>
  <c r="A249" i="1"/>
  <c r="K249" i="1" s="1"/>
  <c r="A250" i="1"/>
  <c r="K250" i="1" s="1"/>
  <c r="A251" i="1"/>
  <c r="J251" i="1" s="1"/>
  <c r="A252" i="1"/>
  <c r="K252" i="1" s="1"/>
  <c r="A253" i="1"/>
  <c r="A254" i="1"/>
  <c r="A255" i="1"/>
  <c r="K255" i="1" s="1"/>
  <c r="A256" i="1"/>
  <c r="K256" i="1" s="1"/>
  <c r="A257" i="1"/>
  <c r="A258" i="1"/>
  <c r="A259" i="1"/>
  <c r="K259" i="1" s="1"/>
  <c r="A260" i="1"/>
  <c r="A261" i="1"/>
  <c r="A262" i="1"/>
  <c r="K262" i="1" s="1"/>
  <c r="A263" i="1"/>
  <c r="K263" i="1" s="1"/>
  <c r="A264" i="1"/>
  <c r="K264" i="1" s="1"/>
  <c r="A265" i="1"/>
  <c r="A266" i="1"/>
  <c r="K266" i="1" s="1"/>
  <c r="A267" i="1"/>
  <c r="A268" i="1"/>
  <c r="A269" i="1"/>
  <c r="K269" i="1" s="1"/>
  <c r="A270" i="1"/>
  <c r="A271" i="1"/>
  <c r="K271" i="1" s="1"/>
  <c r="A272" i="1"/>
  <c r="A273" i="1"/>
  <c r="K273" i="1" s="1"/>
  <c r="A274" i="1"/>
  <c r="K274" i="1" s="1"/>
  <c r="A275" i="1"/>
  <c r="K275" i="1" s="1"/>
  <c r="A276" i="1"/>
  <c r="K276" i="1" s="1"/>
  <c r="A277" i="1"/>
  <c r="A278" i="1"/>
  <c r="A279" i="1"/>
  <c r="K279" i="1" s="1"/>
  <c r="A280" i="1"/>
  <c r="J280" i="1" s="1"/>
  <c r="A281" i="1"/>
  <c r="J281" i="1" s="1"/>
  <c r="A282" i="1"/>
  <c r="A283" i="1"/>
  <c r="A284" i="1"/>
  <c r="A285" i="1"/>
  <c r="K285" i="1" s="1"/>
  <c r="A286" i="1"/>
  <c r="K286" i="1" s="1"/>
  <c r="A287" i="1"/>
  <c r="K287" i="1" s="1"/>
  <c r="A288" i="1"/>
  <c r="J288" i="1" s="1"/>
  <c r="A289" i="1"/>
  <c r="A290" i="1"/>
  <c r="A291" i="1"/>
  <c r="A292" i="1"/>
  <c r="A293" i="1"/>
  <c r="A294" i="1"/>
  <c r="J294" i="1" s="1"/>
  <c r="A295" i="1"/>
  <c r="A296" i="1"/>
  <c r="A297" i="1"/>
  <c r="K297" i="1" s="1"/>
  <c r="A298" i="1"/>
  <c r="K298" i="1" s="1"/>
  <c r="A299" i="1"/>
  <c r="J299" i="1" s="1"/>
  <c r="A300" i="1"/>
  <c r="J300" i="1" s="1"/>
  <c r="A301" i="1"/>
  <c r="A302" i="1"/>
  <c r="K302" i="1" s="1"/>
  <c r="A303" i="1"/>
  <c r="K303" i="1" s="1"/>
  <c r="A304" i="1"/>
  <c r="K304" i="1" s="1"/>
  <c r="A305" i="1"/>
  <c r="K305" i="1" s="1"/>
  <c r="A306" i="1"/>
  <c r="K306" i="1" s="1"/>
  <c r="A307" i="1"/>
  <c r="K307" i="1" s="1"/>
  <c r="A308" i="1"/>
  <c r="K308" i="1" s="1"/>
  <c r="A309" i="1"/>
  <c r="K309" i="1" s="1"/>
  <c r="A310" i="1"/>
  <c r="J310" i="1" s="1"/>
  <c r="A311" i="1"/>
  <c r="K311" i="1" s="1"/>
  <c r="A312" i="1"/>
  <c r="K312" i="1" s="1"/>
  <c r="A313" i="1"/>
  <c r="A314" i="1"/>
  <c r="K314" i="1" s="1"/>
  <c r="A315" i="1"/>
  <c r="J315" i="1" s="1"/>
  <c r="A316" i="1"/>
  <c r="A317" i="1"/>
  <c r="K317" i="1" s="1"/>
  <c r="A318" i="1"/>
  <c r="K318" i="1" s="1"/>
  <c r="A319" i="1"/>
  <c r="A320" i="1"/>
  <c r="J320" i="1" s="1"/>
  <c r="A321" i="1"/>
  <c r="A322" i="1"/>
  <c r="K322" i="1" s="1"/>
  <c r="A323" i="1"/>
  <c r="J323" i="1" s="1"/>
  <c r="A324" i="1"/>
  <c r="K324" i="1" s="1"/>
  <c r="A325" i="1"/>
  <c r="A326" i="1"/>
  <c r="A327" i="1"/>
  <c r="K327" i="1" s="1"/>
  <c r="A328" i="1"/>
  <c r="A329" i="1"/>
  <c r="A330" i="1"/>
  <c r="A331" i="1"/>
  <c r="K331" i="1" s="1"/>
  <c r="A332" i="1"/>
  <c r="J332" i="1" s="1"/>
  <c r="A333" i="1"/>
  <c r="K333" i="1" s="1"/>
  <c r="A334" i="1"/>
  <c r="J334" i="1" s="1"/>
  <c r="A335" i="1"/>
  <c r="K335" i="1" s="1"/>
  <c r="A336" i="1"/>
  <c r="K336" i="1" s="1"/>
  <c r="A337" i="1"/>
  <c r="A338" i="1"/>
  <c r="A339" i="1"/>
  <c r="A340" i="1"/>
  <c r="A341" i="1"/>
  <c r="A342" i="1"/>
  <c r="A343" i="1"/>
  <c r="A344" i="1"/>
  <c r="A345" i="1"/>
  <c r="A346" i="1"/>
  <c r="J346" i="1" s="1"/>
  <c r="A347" i="1"/>
  <c r="J347" i="1" s="1"/>
  <c r="A348" i="1"/>
  <c r="K348" i="1" s="1"/>
  <c r="A349" i="1"/>
  <c r="A350" i="1"/>
  <c r="A351" i="1"/>
  <c r="K351" i="1" s="1"/>
  <c r="A352" i="1"/>
  <c r="K352" i="1" s="1"/>
  <c r="A353" i="1"/>
  <c r="J353" i="1" s="1"/>
  <c r="A354" i="1"/>
  <c r="K354" i="1" s="1"/>
  <c r="A355" i="1"/>
  <c r="J355" i="1" s="1"/>
  <c r="A356" i="1"/>
  <c r="A357" i="1"/>
  <c r="A358" i="1"/>
  <c r="A359" i="1"/>
  <c r="K359" i="1" s="1"/>
  <c r="A360" i="1"/>
  <c r="J360" i="1" s="1"/>
  <c r="A361" i="1"/>
  <c r="A362" i="1"/>
  <c r="K362" i="1" s="1"/>
  <c r="A363" i="1"/>
  <c r="J363" i="1" s="1"/>
  <c r="A364" i="1"/>
  <c r="A365" i="1"/>
  <c r="K365" i="1" s="1"/>
  <c r="A366" i="1"/>
  <c r="A367" i="1"/>
  <c r="J367" i="1" s="1"/>
  <c r="A368" i="1"/>
  <c r="J368" i="1" s="1"/>
  <c r="A369" i="1"/>
  <c r="A370" i="1"/>
  <c r="J370" i="1" s="1"/>
  <c r="A371" i="1"/>
  <c r="J371" i="1" s="1"/>
  <c r="A372" i="1"/>
  <c r="J372" i="1" s="1"/>
  <c r="A373" i="1"/>
  <c r="A374" i="1"/>
  <c r="A375" i="1"/>
  <c r="A376" i="1"/>
  <c r="A377" i="1"/>
  <c r="J377" i="1" s="1"/>
  <c r="A378" i="1"/>
  <c r="J378" i="1" s="1"/>
  <c r="A379" i="1"/>
  <c r="K379" i="1" s="1"/>
  <c r="A380" i="1"/>
  <c r="A381" i="1"/>
  <c r="A382" i="1"/>
  <c r="K382" i="1" s="1"/>
  <c r="A383" i="1"/>
  <c r="K383" i="1" s="1"/>
  <c r="A384" i="1"/>
  <c r="J384" i="1" s="1"/>
  <c r="A385" i="1"/>
  <c r="A386" i="1"/>
  <c r="A387" i="1"/>
  <c r="A388" i="1"/>
  <c r="K388" i="1" s="1"/>
  <c r="A389" i="1"/>
  <c r="J389" i="1" s="1"/>
  <c r="A390" i="1"/>
  <c r="A391" i="1"/>
  <c r="A392" i="1"/>
  <c r="A393" i="1"/>
  <c r="K393" i="1" s="1"/>
  <c r="A394" i="1"/>
  <c r="K394" i="1" s="1"/>
  <c r="A395" i="1"/>
  <c r="J395" i="1" s="1"/>
  <c r="A396" i="1"/>
  <c r="K396" i="1" s="1"/>
  <c r="A397" i="1"/>
  <c r="A398" i="1"/>
  <c r="K398" i="1" s="1"/>
  <c r="A399" i="1"/>
  <c r="K399" i="1" s="1"/>
  <c r="A400" i="1"/>
  <c r="K400" i="1" s="1"/>
  <c r="A401" i="1"/>
  <c r="A402" i="1"/>
  <c r="A403" i="1"/>
  <c r="A404" i="1"/>
  <c r="J404" i="1" s="1"/>
  <c r="A405" i="1"/>
  <c r="K405" i="1" s="1"/>
  <c r="A406" i="1"/>
  <c r="K406" i="1" s="1"/>
  <c r="A407" i="1"/>
  <c r="K407" i="1" s="1"/>
  <c r="A408" i="1"/>
  <c r="K408" i="1" s="1"/>
  <c r="A409" i="1"/>
  <c r="A410" i="1"/>
  <c r="A411" i="1"/>
  <c r="A412" i="1"/>
  <c r="A413" i="1"/>
  <c r="J413" i="1" s="1"/>
  <c r="A414" i="1"/>
  <c r="J414" i="1" s="1"/>
  <c r="A415" i="1"/>
  <c r="K415" i="1" s="1"/>
  <c r="A416" i="1"/>
  <c r="A417" i="1"/>
  <c r="J417" i="1" s="1"/>
  <c r="A418" i="1"/>
  <c r="J418" i="1" s="1"/>
  <c r="A419" i="1"/>
  <c r="J419" i="1" s="1"/>
  <c r="A420" i="1"/>
  <c r="K420" i="1" s="1"/>
  <c r="A421" i="1"/>
  <c r="A422" i="1"/>
  <c r="K422" i="1" s="1"/>
  <c r="A423" i="1"/>
  <c r="A424" i="1"/>
  <c r="K424" i="1" s="1"/>
  <c r="A425" i="1"/>
  <c r="K425" i="1" s="1"/>
  <c r="A426" i="1"/>
  <c r="J426" i="1" s="1"/>
  <c r="A427" i="1"/>
  <c r="K427" i="1" s="1"/>
  <c r="A428" i="1"/>
  <c r="K428" i="1" s="1"/>
  <c r="A429" i="1"/>
  <c r="A430" i="1"/>
  <c r="J430" i="1" s="1"/>
  <c r="A431" i="1"/>
  <c r="K431" i="1" s="1"/>
  <c r="A432" i="1"/>
  <c r="J432" i="1" s="1"/>
  <c r="A433" i="1"/>
  <c r="A434" i="1"/>
  <c r="A435" i="1"/>
  <c r="K435" i="1" s="1"/>
  <c r="A436" i="1"/>
  <c r="A437" i="1"/>
  <c r="K437" i="1" s="1"/>
  <c r="A438" i="1"/>
  <c r="J438" i="1" s="1"/>
  <c r="A439" i="1"/>
  <c r="A440" i="1"/>
  <c r="A441" i="1"/>
  <c r="K441" i="1" s="1"/>
  <c r="A442" i="1"/>
  <c r="K442" i="1" s="1"/>
  <c r="A443" i="1"/>
  <c r="K443" i="1" s="1"/>
  <c r="A444" i="1"/>
  <c r="J444" i="1" s="1"/>
  <c r="A445" i="1"/>
  <c r="A446" i="1"/>
  <c r="A447" i="1"/>
  <c r="K447" i="1" s="1"/>
  <c r="A448" i="1"/>
  <c r="A449" i="1"/>
  <c r="K449" i="1" s="1"/>
  <c r="A450" i="1"/>
  <c r="K450" i="1" s="1"/>
  <c r="A451" i="1"/>
  <c r="J451" i="1" s="1"/>
  <c r="A452" i="1"/>
  <c r="A453" i="1"/>
  <c r="A454" i="1"/>
  <c r="K454" i="1" s="1"/>
  <c r="A455" i="1"/>
  <c r="K455" i="1" s="1"/>
  <c r="A456" i="1"/>
  <c r="J456" i="1" s="1"/>
  <c r="A457" i="1"/>
  <c r="A458" i="1"/>
  <c r="A459" i="1"/>
  <c r="K459" i="1" s="1"/>
  <c r="A460" i="1"/>
  <c r="K460" i="1" s="1"/>
  <c r="A461" i="1"/>
  <c r="K461" i="1" s="1"/>
  <c r="A462" i="1"/>
  <c r="K462" i="1" s="1"/>
  <c r="A463" i="1"/>
  <c r="J463" i="1" s="1"/>
  <c r="A464" i="1"/>
  <c r="A465" i="1"/>
  <c r="A466" i="1"/>
  <c r="J466" i="1" s="1"/>
  <c r="A467" i="1"/>
  <c r="K467" i="1" s="1"/>
  <c r="A468" i="1"/>
  <c r="J468" i="1" s="1"/>
  <c r="A469" i="1"/>
  <c r="A470" i="1"/>
  <c r="A471" i="1"/>
  <c r="K471" i="1" s="1"/>
  <c r="A472" i="1"/>
  <c r="K472" i="1" s="1"/>
  <c r="A473" i="1"/>
  <c r="A474" i="1"/>
  <c r="A475" i="1"/>
  <c r="K475" i="1" s="1"/>
  <c r="A476" i="1"/>
  <c r="K476" i="1" s="1"/>
  <c r="A477" i="1"/>
  <c r="A478" i="1"/>
  <c r="K478" i="1" s="1"/>
  <c r="A479" i="1"/>
  <c r="K479" i="1" s="1"/>
  <c r="A480" i="1"/>
  <c r="K480" i="1" s="1"/>
  <c r="A481" i="1"/>
  <c r="A482" i="1"/>
  <c r="A483" i="1"/>
  <c r="K483" i="1" s="1"/>
  <c r="A484" i="1"/>
  <c r="K484" i="1" s="1"/>
  <c r="A485" i="1"/>
  <c r="K485" i="1" s="1"/>
  <c r="A486" i="1"/>
  <c r="A487" i="1"/>
  <c r="J487" i="1" s="1"/>
  <c r="A488" i="1"/>
  <c r="A489" i="1"/>
  <c r="A490" i="1"/>
  <c r="J490" i="1" s="1"/>
  <c r="A491" i="1"/>
  <c r="K491" i="1" s="1"/>
  <c r="A492" i="1"/>
  <c r="K492" i="1" s="1"/>
  <c r="A493" i="1"/>
  <c r="A494" i="1"/>
  <c r="A495" i="1"/>
  <c r="K495" i="1" s="1"/>
  <c r="A496" i="1"/>
  <c r="K496" i="1" s="1"/>
  <c r="A497" i="1"/>
  <c r="K497" i="1" s="1"/>
  <c r="A498" i="1"/>
  <c r="K498" i="1" s="1"/>
  <c r="A499" i="1"/>
  <c r="K499" i="1" s="1"/>
  <c r="A500" i="1"/>
  <c r="A501" i="1"/>
  <c r="K501" i="1" s="1"/>
  <c r="A2" i="1"/>
  <c r="B3" i="2"/>
  <c r="B15" i="2"/>
  <c r="B16" i="2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2" i="1"/>
  <c r="G2" i="1" s="1"/>
  <c r="K2" i="1" l="1"/>
  <c r="K439" i="1"/>
  <c r="J403" i="1"/>
  <c r="K391" i="1"/>
  <c r="K343" i="1"/>
  <c r="K319" i="1"/>
  <c r="J295" i="1"/>
  <c r="J283" i="1"/>
  <c r="J247" i="1"/>
  <c r="J235" i="1"/>
  <c r="K223" i="1"/>
  <c r="K199" i="1"/>
  <c r="K163" i="1"/>
  <c r="J151" i="1"/>
  <c r="J139" i="1"/>
  <c r="K127" i="1"/>
  <c r="K115" i="1"/>
  <c r="K103" i="1"/>
  <c r="J91" i="1"/>
  <c r="J79" i="1"/>
  <c r="J67" i="1"/>
  <c r="J55" i="1"/>
  <c r="K43" i="1"/>
  <c r="J31" i="1"/>
  <c r="J19" i="1"/>
  <c r="K7" i="1"/>
  <c r="K486" i="1"/>
  <c r="K474" i="1"/>
  <c r="J402" i="1"/>
  <c r="J390" i="1"/>
  <c r="J366" i="1"/>
  <c r="K342" i="1"/>
  <c r="K330" i="1"/>
  <c r="J282" i="1"/>
  <c r="J270" i="1"/>
  <c r="J258" i="1"/>
  <c r="J246" i="1"/>
  <c r="J234" i="1"/>
  <c r="K210" i="1"/>
  <c r="K198" i="1"/>
  <c r="K174" i="1"/>
  <c r="K162" i="1"/>
  <c r="J150" i="1"/>
  <c r="J126" i="1"/>
  <c r="J102" i="1"/>
  <c r="K90" i="1"/>
  <c r="K78" i="1"/>
  <c r="K66" i="1"/>
  <c r="K54" i="1"/>
  <c r="K42" i="1"/>
  <c r="K18" i="1"/>
  <c r="J6" i="1"/>
  <c r="J473" i="1"/>
  <c r="J401" i="1"/>
  <c r="K341" i="1"/>
  <c r="K329" i="1"/>
  <c r="K293" i="1"/>
  <c r="J257" i="1"/>
  <c r="K245" i="1"/>
  <c r="K197" i="1"/>
  <c r="K185" i="1"/>
  <c r="K173" i="1"/>
  <c r="K149" i="1"/>
  <c r="K137" i="1"/>
  <c r="K125" i="1"/>
  <c r="K101" i="1"/>
  <c r="K89" i="1"/>
  <c r="J77" i="1"/>
  <c r="K65" i="1"/>
  <c r="K53" i="1"/>
  <c r="K41" i="1"/>
  <c r="K29" i="1"/>
  <c r="K17" i="1"/>
  <c r="K5" i="1"/>
  <c r="J448" i="1"/>
  <c r="K436" i="1"/>
  <c r="K412" i="1"/>
  <c r="K376" i="1"/>
  <c r="K364" i="1"/>
  <c r="K340" i="1"/>
  <c r="J328" i="1"/>
  <c r="K316" i="1"/>
  <c r="K292" i="1"/>
  <c r="K268" i="1"/>
  <c r="K244" i="1"/>
  <c r="K232" i="1"/>
  <c r="J220" i="1"/>
  <c r="K208" i="1"/>
  <c r="J196" i="1"/>
  <c r="K184" i="1"/>
  <c r="J160" i="1"/>
  <c r="K148" i="1"/>
  <c r="K124" i="1"/>
  <c r="K112" i="1"/>
  <c r="K100" i="1"/>
  <c r="K88" i="1"/>
  <c r="K76" i="1"/>
  <c r="K64" i="1"/>
  <c r="K52" i="1"/>
  <c r="K40" i="1"/>
  <c r="K28" i="1"/>
  <c r="K16" i="1"/>
  <c r="K4" i="1"/>
  <c r="K423" i="1"/>
  <c r="J411" i="1"/>
  <c r="K387" i="1"/>
  <c r="K375" i="1"/>
  <c r="K339" i="1"/>
  <c r="J291" i="1"/>
  <c r="K267" i="1"/>
  <c r="J243" i="1"/>
  <c r="K231" i="1"/>
  <c r="K207" i="1"/>
  <c r="K195" i="1"/>
  <c r="K171" i="1"/>
  <c r="K159" i="1"/>
  <c r="J147" i="1"/>
  <c r="K135" i="1"/>
  <c r="J123" i="1"/>
  <c r="K111" i="1"/>
  <c r="K99" i="1"/>
  <c r="K87" i="1"/>
  <c r="K75" i="1"/>
  <c r="K63" i="1"/>
  <c r="K51" i="1"/>
  <c r="K39" i="1"/>
  <c r="J27" i="1"/>
  <c r="K15" i="1"/>
  <c r="K3" i="1"/>
  <c r="K494" i="1"/>
  <c r="K482" i="1"/>
  <c r="J470" i="1"/>
  <c r="K458" i="1"/>
  <c r="K446" i="1"/>
  <c r="J434" i="1"/>
  <c r="K410" i="1"/>
  <c r="K386" i="1"/>
  <c r="J374" i="1"/>
  <c r="K350" i="1"/>
  <c r="K338" i="1"/>
  <c r="J326" i="1"/>
  <c r="K290" i="1"/>
  <c r="K278" i="1"/>
  <c r="J254" i="1"/>
  <c r="K242" i="1"/>
  <c r="J206" i="1"/>
  <c r="K194" i="1"/>
  <c r="J182" i="1"/>
  <c r="K170" i="1"/>
  <c r="K158" i="1"/>
  <c r="K146" i="1"/>
  <c r="K134" i="1"/>
  <c r="K122" i="1"/>
  <c r="K110" i="1"/>
  <c r="K98" i="1"/>
  <c r="K86" i="1"/>
  <c r="K74" i="1"/>
  <c r="K62" i="1"/>
  <c r="K50" i="1"/>
  <c r="K38" i="1"/>
  <c r="K26" i="1"/>
  <c r="K14" i="1"/>
  <c r="J216" i="1"/>
  <c r="J156" i="1"/>
  <c r="K132" i="1"/>
  <c r="K108" i="1"/>
  <c r="K96" i="1"/>
  <c r="J72" i="1"/>
  <c r="K60" i="1"/>
  <c r="K48" i="1"/>
  <c r="K36" i="1"/>
  <c r="K203" i="1"/>
  <c r="K95" i="1"/>
  <c r="K47" i="1"/>
  <c r="K35" i="1"/>
  <c r="K358" i="1"/>
  <c r="K238" i="1"/>
  <c r="K190" i="1"/>
  <c r="J178" i="1"/>
  <c r="J166" i="1"/>
  <c r="K154" i="1"/>
  <c r="K130" i="1"/>
  <c r="K118" i="1"/>
  <c r="J106" i="1"/>
  <c r="K94" i="1"/>
  <c r="K58" i="1"/>
  <c r="K489" i="1"/>
  <c r="K477" i="1"/>
  <c r="K465" i="1"/>
  <c r="K453" i="1"/>
  <c r="K429" i="1"/>
  <c r="K381" i="1"/>
  <c r="J369" i="1"/>
  <c r="J357" i="1"/>
  <c r="K345" i="1"/>
  <c r="K321" i="1"/>
  <c r="K261" i="1"/>
  <c r="K237" i="1"/>
  <c r="K225" i="1"/>
  <c r="J213" i="1"/>
  <c r="K189" i="1"/>
  <c r="K165" i="1"/>
  <c r="K117" i="1"/>
  <c r="K105" i="1"/>
  <c r="K93" i="1"/>
  <c r="K69" i="1"/>
  <c r="K57" i="1"/>
  <c r="K45" i="1"/>
  <c r="K33" i="1"/>
  <c r="K21" i="1"/>
  <c r="K9" i="1"/>
  <c r="K500" i="1"/>
  <c r="K488" i="1"/>
  <c r="J464" i="1"/>
  <c r="J452" i="1"/>
  <c r="K440" i="1"/>
  <c r="J416" i="1"/>
  <c r="K392" i="1"/>
  <c r="J380" i="1"/>
  <c r="K356" i="1"/>
  <c r="K344" i="1"/>
  <c r="J296" i="1"/>
  <c r="J284" i="1"/>
  <c r="K272" i="1"/>
  <c r="K260" i="1"/>
  <c r="K248" i="1"/>
  <c r="K236" i="1"/>
  <c r="K224" i="1"/>
  <c r="K212" i="1"/>
  <c r="K200" i="1"/>
  <c r="K188" i="1"/>
  <c r="J176" i="1"/>
  <c r="K164" i="1"/>
  <c r="K152" i="1"/>
  <c r="K140" i="1"/>
  <c r="K128" i="1"/>
  <c r="K116" i="1"/>
  <c r="K104" i="1"/>
  <c r="K92" i="1"/>
  <c r="K80" i="1"/>
  <c r="J68" i="1"/>
  <c r="K56" i="1"/>
  <c r="K44" i="1"/>
  <c r="K20" i="1"/>
  <c r="K8" i="1"/>
  <c r="J62" i="1"/>
  <c r="J266" i="1"/>
  <c r="L266" i="1" s="1"/>
  <c r="J168" i="1"/>
  <c r="L168" i="1" s="1"/>
  <c r="J135" i="1"/>
  <c r="J130" i="1"/>
  <c r="J113" i="1"/>
  <c r="M113" i="1" s="1"/>
  <c r="J96" i="1"/>
  <c r="J89" i="1"/>
  <c r="P466" i="1"/>
  <c r="P285" i="1"/>
  <c r="J87" i="1"/>
  <c r="J83" i="1"/>
  <c r="L83" i="1" s="1"/>
  <c r="P341" i="1"/>
  <c r="J203" i="1"/>
  <c r="J465" i="1"/>
  <c r="J335" i="1"/>
  <c r="L335" i="1" s="1"/>
  <c r="J275" i="1"/>
  <c r="M275" i="1" s="1"/>
  <c r="J47" i="1"/>
  <c r="J227" i="1"/>
  <c r="L227" i="1" s="1"/>
  <c r="J15" i="1"/>
  <c r="J324" i="1"/>
  <c r="M324" i="1" s="1"/>
  <c r="J191" i="1"/>
  <c r="L191" i="1" s="1"/>
  <c r="J179" i="1"/>
  <c r="L179" i="1" s="1"/>
  <c r="J11" i="1"/>
  <c r="M11" i="1" s="1"/>
  <c r="P455" i="1"/>
  <c r="P443" i="1"/>
  <c r="P431" i="1"/>
  <c r="P419" i="1"/>
  <c r="P407" i="1"/>
  <c r="P395" i="1"/>
  <c r="P383" i="1"/>
  <c r="P371" i="1"/>
  <c r="P347" i="1"/>
  <c r="P287" i="1"/>
  <c r="P275" i="1"/>
  <c r="P263" i="1"/>
  <c r="P251" i="1"/>
  <c r="P239" i="1"/>
  <c r="P227" i="1"/>
  <c r="P215" i="1"/>
  <c r="P203" i="1"/>
  <c r="P191" i="1"/>
  <c r="P179" i="1"/>
  <c r="P155" i="1"/>
  <c r="P143" i="1"/>
  <c r="P131" i="1"/>
  <c r="P119" i="1"/>
  <c r="P107" i="1"/>
  <c r="P95" i="1"/>
  <c r="P83" i="1"/>
  <c r="P71" i="1"/>
  <c r="P59" i="1"/>
  <c r="P47" i="1"/>
  <c r="P35" i="1"/>
  <c r="P23" i="1"/>
  <c r="P11" i="1"/>
  <c r="J143" i="1"/>
  <c r="M143" i="1" s="1"/>
  <c r="K468" i="1"/>
  <c r="L468" i="1" s="1"/>
  <c r="J491" i="1"/>
  <c r="M491" i="1" s="1"/>
  <c r="K280" i="1"/>
  <c r="M280" i="1" s="1"/>
  <c r="J303" i="1"/>
  <c r="L303" i="1" s="1"/>
  <c r="J119" i="1"/>
  <c r="L119" i="1" s="1"/>
  <c r="K182" i="1"/>
  <c r="J256" i="1"/>
  <c r="L256" i="1" s="1"/>
  <c r="J136" i="1"/>
  <c r="M136" i="1" s="1"/>
  <c r="J76" i="1"/>
  <c r="J64" i="1"/>
  <c r="K448" i="1"/>
  <c r="J232" i="1"/>
  <c r="M232" i="1" s="1"/>
  <c r="J124" i="1"/>
  <c r="J52" i="1"/>
  <c r="K220" i="1"/>
  <c r="P376" i="1"/>
  <c r="P220" i="1"/>
  <c r="P400" i="1"/>
  <c r="J455" i="1"/>
  <c r="M455" i="1" s="1"/>
  <c r="J40" i="1"/>
  <c r="K160" i="1"/>
  <c r="P424" i="1"/>
  <c r="J208" i="1"/>
  <c r="J100" i="1"/>
  <c r="J28" i="1"/>
  <c r="J447" i="1"/>
  <c r="L447" i="1" s="1"/>
  <c r="J16" i="1"/>
  <c r="J400" i="1"/>
  <c r="L400" i="1" s="1"/>
  <c r="J88" i="1"/>
  <c r="P196" i="1"/>
  <c r="J4" i="1"/>
  <c r="P489" i="1"/>
  <c r="J345" i="1"/>
  <c r="J201" i="1"/>
  <c r="M201" i="1" s="1"/>
  <c r="P479" i="1"/>
  <c r="P323" i="1"/>
  <c r="P167" i="1"/>
  <c r="J311" i="1"/>
  <c r="M311" i="1" s="1"/>
  <c r="J184" i="1"/>
  <c r="J93" i="1"/>
  <c r="J23" i="1"/>
  <c r="M23" i="1" s="1"/>
  <c r="J467" i="1"/>
  <c r="M467" i="1" s="1"/>
  <c r="P484" i="1"/>
  <c r="P460" i="1"/>
  <c r="P448" i="1"/>
  <c r="P436" i="1"/>
  <c r="P412" i="1"/>
  <c r="P388" i="1"/>
  <c r="P364" i="1"/>
  <c r="P352" i="1"/>
  <c r="P340" i="1"/>
  <c r="P328" i="1"/>
  <c r="P316" i="1"/>
  <c r="P304" i="1"/>
  <c r="P292" i="1"/>
  <c r="P280" i="1"/>
  <c r="P268" i="1"/>
  <c r="P256" i="1"/>
  <c r="P244" i="1"/>
  <c r="P232" i="1"/>
  <c r="P208" i="1"/>
  <c r="P184" i="1"/>
  <c r="P172" i="1"/>
  <c r="P160" i="1"/>
  <c r="P148" i="1"/>
  <c r="P136" i="1"/>
  <c r="P124" i="1"/>
  <c r="P112" i="1"/>
  <c r="P100" i="1"/>
  <c r="P88" i="1"/>
  <c r="P76" i="1"/>
  <c r="P64" i="1"/>
  <c r="P52" i="1"/>
  <c r="P40" i="1"/>
  <c r="P28" i="1"/>
  <c r="P16" i="1"/>
  <c r="P4" i="1"/>
  <c r="P441" i="1"/>
  <c r="P417" i="1"/>
  <c r="P393" i="1"/>
  <c r="P369" i="1"/>
  <c r="P213" i="1"/>
  <c r="P189" i="1"/>
  <c r="J453" i="1"/>
  <c r="J333" i="1"/>
  <c r="M333" i="1" s="1"/>
  <c r="J249" i="1"/>
  <c r="M249" i="1" s="1"/>
  <c r="J189" i="1"/>
  <c r="P345" i="1"/>
  <c r="P165" i="1"/>
  <c r="P141" i="1"/>
  <c r="P93" i="1"/>
  <c r="P69" i="1"/>
  <c r="P45" i="1"/>
  <c r="J237" i="1"/>
  <c r="J129" i="1"/>
  <c r="L129" i="1" s="1"/>
  <c r="J33" i="1"/>
  <c r="K177" i="1"/>
  <c r="M177" i="1" s="1"/>
  <c r="P21" i="1"/>
  <c r="K417" i="1"/>
  <c r="M417" i="1" s="1"/>
  <c r="P321" i="1"/>
  <c r="P297" i="1"/>
  <c r="J429" i="1"/>
  <c r="J309" i="1"/>
  <c r="L309" i="1" s="1"/>
  <c r="J81" i="1"/>
  <c r="M81" i="1" s="1"/>
  <c r="K369" i="1"/>
  <c r="K153" i="1"/>
  <c r="M153" i="1" s="1"/>
  <c r="J45" i="1"/>
  <c r="P501" i="1"/>
  <c r="P477" i="1"/>
  <c r="P273" i="1"/>
  <c r="J405" i="1"/>
  <c r="L405" i="1" s="1"/>
  <c r="J225" i="1"/>
  <c r="J117" i="1"/>
  <c r="J21" i="1"/>
  <c r="K357" i="1"/>
  <c r="P453" i="1"/>
  <c r="P249" i="1"/>
  <c r="P225" i="1"/>
  <c r="J297" i="1"/>
  <c r="M297" i="1" s="1"/>
  <c r="J165" i="1"/>
  <c r="J69" i="1"/>
  <c r="K213" i="1"/>
  <c r="P117" i="1"/>
  <c r="P429" i="1"/>
  <c r="P405" i="1"/>
  <c r="P381" i="1"/>
  <c r="P359" i="1"/>
  <c r="P335" i="1"/>
  <c r="P201" i="1"/>
  <c r="J501" i="1"/>
  <c r="L501" i="1" s="1"/>
  <c r="J396" i="1"/>
  <c r="M396" i="1" s="1"/>
  <c r="J287" i="1"/>
  <c r="L287" i="1" s="1"/>
  <c r="J215" i="1"/>
  <c r="L215" i="1" s="1"/>
  <c r="J107" i="1"/>
  <c r="M107" i="1" s="1"/>
  <c r="K328" i="1"/>
  <c r="P261" i="1"/>
  <c r="P357" i="1"/>
  <c r="P333" i="1"/>
  <c r="P177" i="1"/>
  <c r="P153" i="1"/>
  <c r="P105" i="1"/>
  <c r="P81" i="1"/>
  <c r="P57" i="1"/>
  <c r="J393" i="1"/>
  <c r="L393" i="1" s="1"/>
  <c r="J285" i="1"/>
  <c r="L285" i="1" s="1"/>
  <c r="J105" i="1"/>
  <c r="P237" i="1"/>
  <c r="P129" i="1"/>
  <c r="P33" i="1"/>
  <c r="P9" i="1"/>
  <c r="J489" i="1"/>
  <c r="J57" i="1"/>
  <c r="J9" i="1"/>
  <c r="P465" i="1"/>
  <c r="P309" i="1"/>
  <c r="J273" i="1"/>
  <c r="L273" i="1" s="1"/>
  <c r="J141" i="1"/>
  <c r="M141" i="1" s="1"/>
  <c r="P491" i="1"/>
  <c r="P467" i="1"/>
  <c r="J477" i="1"/>
  <c r="J383" i="1"/>
  <c r="L383" i="1" s="1"/>
  <c r="K323" i="1"/>
  <c r="M323" i="1" s="1"/>
  <c r="K175" i="1"/>
  <c r="L175" i="1" s="1"/>
  <c r="J424" i="1"/>
  <c r="M424" i="1" s="1"/>
  <c r="J321" i="1"/>
  <c r="K419" i="1"/>
  <c r="M419" i="1" s="1"/>
  <c r="P496" i="1"/>
  <c r="P472" i="1"/>
  <c r="P311" i="1"/>
  <c r="J441" i="1"/>
  <c r="L441" i="1" s="1"/>
  <c r="J352" i="1"/>
  <c r="M352" i="1" s="1"/>
  <c r="J159" i="1"/>
  <c r="J112" i="1"/>
  <c r="J71" i="1"/>
  <c r="M71" i="1" s="1"/>
  <c r="J431" i="1"/>
  <c r="M431" i="1" s="1"/>
  <c r="J484" i="1"/>
  <c r="L484" i="1" s="1"/>
  <c r="J423" i="1"/>
  <c r="P483" i="1"/>
  <c r="P339" i="1"/>
  <c r="P279" i="1"/>
  <c r="P231" i="1"/>
  <c r="P322" i="1"/>
  <c r="J472" i="1"/>
  <c r="M472" i="1" s="1"/>
  <c r="J261" i="1"/>
  <c r="K251" i="1"/>
  <c r="M251" i="1" s="1"/>
  <c r="J250" i="1"/>
  <c r="L250" i="1" s="1"/>
  <c r="P175" i="1"/>
  <c r="P487" i="1"/>
  <c r="P55" i="1"/>
  <c r="P368" i="1"/>
  <c r="P367" i="1"/>
  <c r="P299" i="1"/>
  <c r="J496" i="1"/>
  <c r="M496" i="1" s="1"/>
  <c r="J443" i="1"/>
  <c r="L443" i="1" s="1"/>
  <c r="J381" i="1"/>
  <c r="J302" i="1"/>
  <c r="M302" i="1" s="1"/>
  <c r="J131" i="1"/>
  <c r="M131" i="1" s="1"/>
  <c r="K403" i="1"/>
  <c r="K27" i="1"/>
  <c r="P115" i="1"/>
  <c r="P271" i="1"/>
  <c r="J471" i="1"/>
  <c r="M471" i="1" s="1"/>
  <c r="J128" i="1"/>
  <c r="K404" i="1"/>
  <c r="L404" i="1" s="1"/>
  <c r="P272" i="1"/>
  <c r="K68" i="1"/>
  <c r="J304" i="1"/>
  <c r="L304" i="1" s="1"/>
  <c r="J111" i="1"/>
  <c r="K196" i="1"/>
  <c r="J440" i="1"/>
  <c r="P488" i="1"/>
  <c r="J356" i="1"/>
  <c r="J236" i="1"/>
  <c r="K176" i="1"/>
  <c r="P451" i="1"/>
  <c r="P391" i="1"/>
  <c r="P331" i="1"/>
  <c r="P235" i="1"/>
  <c r="P176" i="1"/>
  <c r="P116" i="1"/>
  <c r="P56" i="1"/>
  <c r="J475" i="1"/>
  <c r="M475" i="1" s="1"/>
  <c r="J319" i="1"/>
  <c r="J164" i="1"/>
  <c r="J104" i="1"/>
  <c r="K416" i="1"/>
  <c r="K332" i="1"/>
  <c r="M332" i="1" s="1"/>
  <c r="J32" i="1"/>
  <c r="M32" i="1" s="1"/>
  <c r="P427" i="1"/>
  <c r="P308" i="1"/>
  <c r="P211" i="1"/>
  <c r="P151" i="1"/>
  <c r="P91" i="1"/>
  <c r="P32" i="1"/>
  <c r="J500" i="1"/>
  <c r="J392" i="1"/>
  <c r="J308" i="1"/>
  <c r="M308" i="1" s="1"/>
  <c r="J272" i="1"/>
  <c r="K380" i="1"/>
  <c r="K320" i="1"/>
  <c r="M320" i="1" s="1"/>
  <c r="K55" i="1"/>
  <c r="P464" i="1"/>
  <c r="P404" i="1"/>
  <c r="P344" i="1"/>
  <c r="P307" i="1"/>
  <c r="P248" i="1"/>
  <c r="P188" i="1"/>
  <c r="P31" i="1"/>
  <c r="J499" i="1"/>
  <c r="M499" i="1" s="1"/>
  <c r="J428" i="1"/>
  <c r="M428" i="1" s="1"/>
  <c r="J391" i="1"/>
  <c r="J344" i="1"/>
  <c r="J152" i="1"/>
  <c r="J92" i="1"/>
  <c r="K464" i="1"/>
  <c r="P480" i="1"/>
  <c r="P336" i="1"/>
  <c r="P192" i="1"/>
  <c r="P48" i="1"/>
  <c r="P463" i="1"/>
  <c r="P403" i="1"/>
  <c r="P343" i="1"/>
  <c r="P247" i="1"/>
  <c r="P187" i="1"/>
  <c r="P128" i="1"/>
  <c r="P68" i="1"/>
  <c r="P8" i="1"/>
  <c r="J343" i="1"/>
  <c r="J224" i="1"/>
  <c r="J188" i="1"/>
  <c r="J116" i="1"/>
  <c r="K452" i="1"/>
  <c r="K368" i="1"/>
  <c r="L368" i="1" s="1"/>
  <c r="P152" i="1"/>
  <c r="J200" i="1"/>
  <c r="P500" i="1"/>
  <c r="P440" i="1"/>
  <c r="P380" i="1"/>
  <c r="P284" i="1"/>
  <c r="P224" i="1"/>
  <c r="P127" i="1"/>
  <c r="P67" i="1"/>
  <c r="P7" i="1"/>
  <c r="J260" i="1"/>
  <c r="J115" i="1"/>
  <c r="J56" i="1"/>
  <c r="J20" i="1"/>
  <c r="K367" i="1"/>
  <c r="L367" i="1" s="1"/>
  <c r="K296" i="1"/>
  <c r="K139" i="1"/>
  <c r="P250" i="1"/>
  <c r="P22" i="1"/>
  <c r="P499" i="1"/>
  <c r="P439" i="1"/>
  <c r="P379" i="1"/>
  <c r="P283" i="1"/>
  <c r="P223" i="1"/>
  <c r="P164" i="1"/>
  <c r="P104" i="1"/>
  <c r="P44" i="1"/>
  <c r="J140" i="1"/>
  <c r="K284" i="1"/>
  <c r="P476" i="1"/>
  <c r="P320" i="1"/>
  <c r="P163" i="1"/>
  <c r="P103" i="1"/>
  <c r="P43" i="1"/>
  <c r="J488" i="1"/>
  <c r="J376" i="1"/>
  <c r="K355" i="1"/>
  <c r="M355" i="1" s="1"/>
  <c r="K283" i="1"/>
  <c r="K19" i="1"/>
  <c r="P92" i="1"/>
  <c r="P475" i="1"/>
  <c r="P416" i="1"/>
  <c r="P356" i="1"/>
  <c r="P319" i="1"/>
  <c r="P260" i="1"/>
  <c r="P200" i="1"/>
  <c r="P140" i="1"/>
  <c r="J415" i="1"/>
  <c r="M415" i="1" s="1"/>
  <c r="J212" i="1"/>
  <c r="P212" i="1"/>
  <c r="P415" i="1"/>
  <c r="P355" i="1"/>
  <c r="P296" i="1"/>
  <c r="P259" i="1"/>
  <c r="P199" i="1"/>
  <c r="P139" i="1"/>
  <c r="P80" i="1"/>
  <c r="P20" i="1"/>
  <c r="J211" i="1"/>
  <c r="M211" i="1" s="1"/>
  <c r="J80" i="1"/>
  <c r="P428" i="1"/>
  <c r="P452" i="1"/>
  <c r="P392" i="1"/>
  <c r="P332" i="1"/>
  <c r="P295" i="1"/>
  <c r="P236" i="1"/>
  <c r="P79" i="1"/>
  <c r="P19" i="1"/>
  <c r="J476" i="1"/>
  <c r="M476" i="1" s="1"/>
  <c r="J248" i="1"/>
  <c r="J44" i="1"/>
  <c r="J8" i="1"/>
  <c r="K79" i="1"/>
  <c r="P149" i="1"/>
  <c r="P485" i="1"/>
  <c r="P423" i="1"/>
  <c r="P375" i="1"/>
  <c r="P281" i="1"/>
  <c r="P233" i="1"/>
  <c r="P219" i="1"/>
  <c r="P171" i="1"/>
  <c r="P123" i="1"/>
  <c r="P75" i="1"/>
  <c r="P27" i="1"/>
  <c r="J449" i="1"/>
  <c r="M449" i="1" s="1"/>
  <c r="J425" i="1"/>
  <c r="M425" i="1" s="1"/>
  <c r="J327" i="1"/>
  <c r="L327" i="1" s="1"/>
  <c r="J305" i="1"/>
  <c r="M305" i="1" s="1"/>
  <c r="J161" i="1"/>
  <c r="L161" i="1" s="1"/>
  <c r="J137" i="1"/>
  <c r="J17" i="1"/>
  <c r="K413" i="1"/>
  <c r="L413" i="1" s="1"/>
  <c r="K243" i="1"/>
  <c r="K183" i="1"/>
  <c r="M183" i="1" s="1"/>
  <c r="K147" i="1"/>
  <c r="P350" i="1"/>
  <c r="P53" i="1"/>
  <c r="P437" i="1"/>
  <c r="P389" i="1"/>
  <c r="P327" i="1"/>
  <c r="P185" i="1"/>
  <c r="P137" i="1"/>
  <c r="P89" i="1"/>
  <c r="P41" i="1"/>
  <c r="J399" i="1"/>
  <c r="M399" i="1" s="1"/>
  <c r="J375" i="1"/>
  <c r="J351" i="1"/>
  <c r="M351" i="1" s="1"/>
  <c r="J279" i="1"/>
  <c r="L279" i="1" s="1"/>
  <c r="J255" i="1"/>
  <c r="L255" i="1" s="1"/>
  <c r="J231" i="1"/>
  <c r="J207" i="1"/>
  <c r="J65" i="1"/>
  <c r="J41" i="1"/>
  <c r="K411" i="1"/>
  <c r="K291" i="1"/>
  <c r="P497" i="1"/>
  <c r="P449" i="1"/>
  <c r="P435" i="1"/>
  <c r="P387" i="1"/>
  <c r="P293" i="1"/>
  <c r="P245" i="1"/>
  <c r="P183" i="1"/>
  <c r="P135" i="1"/>
  <c r="P87" i="1"/>
  <c r="P39" i="1"/>
  <c r="J495" i="1"/>
  <c r="L495" i="1" s="1"/>
  <c r="J63" i="1"/>
  <c r="J39" i="1"/>
  <c r="K363" i="1"/>
  <c r="M363" i="1" s="1"/>
  <c r="K77" i="1"/>
  <c r="P495" i="1"/>
  <c r="P447" i="1"/>
  <c r="P353" i="1"/>
  <c r="P305" i="1"/>
  <c r="P291" i="1"/>
  <c r="P243" i="1"/>
  <c r="J365" i="1"/>
  <c r="M365" i="1" s="1"/>
  <c r="J341" i="1"/>
  <c r="J317" i="1"/>
  <c r="L317" i="1" s="1"/>
  <c r="J269" i="1"/>
  <c r="L269" i="1" s="1"/>
  <c r="J197" i="1"/>
  <c r="J173" i="1"/>
  <c r="J149" i="1"/>
  <c r="K123" i="1"/>
  <c r="P461" i="1"/>
  <c r="P399" i="1"/>
  <c r="P257" i="1"/>
  <c r="P195" i="1"/>
  <c r="P147" i="1"/>
  <c r="P99" i="1"/>
  <c r="P51" i="1"/>
  <c r="P3" i="1"/>
  <c r="J461" i="1"/>
  <c r="M461" i="1" s="1"/>
  <c r="J437" i="1"/>
  <c r="M437" i="1" s="1"/>
  <c r="J388" i="1"/>
  <c r="M388" i="1" s="1"/>
  <c r="J364" i="1"/>
  <c r="J340" i="1"/>
  <c r="J316" i="1"/>
  <c r="J293" i="1"/>
  <c r="J268" i="1"/>
  <c r="J245" i="1"/>
  <c r="J219" i="1"/>
  <c r="L219" i="1" s="1"/>
  <c r="J172" i="1"/>
  <c r="M172" i="1" s="1"/>
  <c r="J148" i="1"/>
  <c r="J29" i="1"/>
  <c r="J7" i="1"/>
  <c r="K473" i="1"/>
  <c r="K353" i="1"/>
  <c r="M353" i="1" s="1"/>
  <c r="K315" i="1"/>
  <c r="L315" i="1" s="1"/>
  <c r="P197" i="1"/>
  <c r="P413" i="1"/>
  <c r="P351" i="1"/>
  <c r="P303" i="1"/>
  <c r="P209" i="1"/>
  <c r="P161" i="1"/>
  <c r="P113" i="1"/>
  <c r="P65" i="1"/>
  <c r="P17" i="1"/>
  <c r="J3" i="1"/>
  <c r="J485" i="1"/>
  <c r="M485" i="1" s="1"/>
  <c r="J460" i="1"/>
  <c r="L460" i="1" s="1"/>
  <c r="J436" i="1"/>
  <c r="J412" i="1"/>
  <c r="J387" i="1"/>
  <c r="J339" i="1"/>
  <c r="J292" i="1"/>
  <c r="J267" i="1"/>
  <c r="M267" i="1" s="1"/>
  <c r="J244" i="1"/>
  <c r="J195" i="1"/>
  <c r="J171" i="1"/>
  <c r="J125" i="1"/>
  <c r="J5" i="1"/>
  <c r="P101" i="1"/>
  <c r="P459" i="1"/>
  <c r="P365" i="1"/>
  <c r="P317" i="1"/>
  <c r="P255" i="1"/>
  <c r="J459" i="1"/>
  <c r="L459" i="1" s="1"/>
  <c r="J435" i="1"/>
  <c r="M435" i="1" s="1"/>
  <c r="J101" i="1"/>
  <c r="P207" i="1"/>
  <c r="P15" i="1"/>
  <c r="J483" i="1"/>
  <c r="L483" i="1" s="1"/>
  <c r="J75" i="1"/>
  <c r="J51" i="1"/>
  <c r="K377" i="1"/>
  <c r="L377" i="1" s="1"/>
  <c r="P401" i="1"/>
  <c r="K401" i="1"/>
  <c r="P269" i="1"/>
  <c r="P159" i="1"/>
  <c r="P111" i="1"/>
  <c r="P63" i="1"/>
  <c r="P425" i="1"/>
  <c r="P377" i="1"/>
  <c r="P363" i="1"/>
  <c r="P315" i="1"/>
  <c r="P221" i="1"/>
  <c r="P173" i="1"/>
  <c r="P125" i="1"/>
  <c r="P77" i="1"/>
  <c r="P29" i="1"/>
  <c r="J99" i="1"/>
  <c r="P5" i="1"/>
  <c r="P473" i="1"/>
  <c r="P411" i="1"/>
  <c r="P471" i="1"/>
  <c r="P329" i="1"/>
  <c r="P267" i="1"/>
  <c r="J307" i="1"/>
  <c r="M307" i="1" s="1"/>
  <c r="J259" i="1"/>
  <c r="L259" i="1" s="1"/>
  <c r="J233" i="1"/>
  <c r="L233" i="1" s="1"/>
  <c r="J209" i="1"/>
  <c r="M209" i="1" s="1"/>
  <c r="J185" i="1"/>
  <c r="J163" i="1"/>
  <c r="K463" i="1"/>
  <c r="L463" i="1" s="1"/>
  <c r="K418" i="1"/>
  <c r="M418" i="1" s="1"/>
  <c r="J462" i="1"/>
  <c r="L462" i="1" s="1"/>
  <c r="J318" i="1"/>
  <c r="L318" i="1" s="1"/>
  <c r="J174" i="1"/>
  <c r="P414" i="1"/>
  <c r="P270" i="1"/>
  <c r="P126" i="1"/>
  <c r="J30" i="1"/>
  <c r="M30" i="1" s="1"/>
  <c r="K334" i="1"/>
  <c r="M334" i="1" s="1"/>
  <c r="P274" i="1"/>
  <c r="P46" i="1"/>
  <c r="J442" i="1"/>
  <c r="M442" i="1" s="1"/>
  <c r="J382" i="1"/>
  <c r="M382" i="1" s="1"/>
  <c r="J322" i="1"/>
  <c r="L322" i="1" s="1"/>
  <c r="J286" i="1"/>
  <c r="L286" i="1" s="1"/>
  <c r="J142" i="1"/>
  <c r="L142" i="1" s="1"/>
  <c r="K214" i="1"/>
  <c r="M214" i="1" s="1"/>
  <c r="K178" i="1"/>
  <c r="P346" i="1"/>
  <c r="P430" i="1"/>
  <c r="P358" i="1"/>
  <c r="P202" i="1"/>
  <c r="P130" i="1"/>
  <c r="J482" i="1"/>
  <c r="J359" i="1"/>
  <c r="L359" i="1" s="1"/>
  <c r="J262" i="1"/>
  <c r="L262" i="1" s="1"/>
  <c r="J82" i="1"/>
  <c r="M82" i="1" s="1"/>
  <c r="K466" i="1"/>
  <c r="M466" i="1" s="1"/>
  <c r="K432" i="1"/>
  <c r="L432" i="1" s="1"/>
  <c r="K347" i="1"/>
  <c r="M347" i="1" s="1"/>
  <c r="P286" i="1"/>
  <c r="P214" i="1"/>
  <c r="P58" i="1"/>
  <c r="J478" i="1"/>
  <c r="M478" i="1" s="1"/>
  <c r="J358" i="1"/>
  <c r="J238" i="1"/>
  <c r="J58" i="1"/>
  <c r="K430" i="1"/>
  <c r="L430" i="1" s="1"/>
  <c r="K371" i="1"/>
  <c r="L371" i="1" s="1"/>
  <c r="K346" i="1"/>
  <c r="M346" i="1" s="1"/>
  <c r="K70" i="1"/>
  <c r="L70" i="1" s="1"/>
  <c r="P442" i="1"/>
  <c r="P370" i="1"/>
  <c r="P142" i="1"/>
  <c r="P70" i="1"/>
  <c r="J118" i="1"/>
  <c r="J34" i="1"/>
  <c r="M34" i="1" s="1"/>
  <c r="K370" i="1"/>
  <c r="M370" i="1" s="1"/>
  <c r="P298" i="1"/>
  <c r="P226" i="1"/>
  <c r="K490" i="1"/>
  <c r="M490" i="1" s="1"/>
  <c r="K106" i="1"/>
  <c r="P454" i="1"/>
  <c r="P382" i="1"/>
  <c r="P154" i="1"/>
  <c r="P82" i="1"/>
  <c r="J454" i="1"/>
  <c r="L454" i="1" s="1"/>
  <c r="J394" i="1"/>
  <c r="M394" i="1" s="1"/>
  <c r="J298" i="1"/>
  <c r="M298" i="1" s="1"/>
  <c r="J154" i="1"/>
  <c r="K310" i="1"/>
  <c r="M310" i="1" s="1"/>
  <c r="K239" i="1"/>
  <c r="L239" i="1" s="1"/>
  <c r="K166" i="1"/>
  <c r="P310" i="1"/>
  <c r="P238" i="1"/>
  <c r="P10" i="1"/>
  <c r="J274" i="1"/>
  <c r="M274" i="1" s="1"/>
  <c r="J190" i="1"/>
  <c r="J94" i="1"/>
  <c r="J10" i="1"/>
  <c r="L10" i="1" s="1"/>
  <c r="P394" i="1"/>
  <c r="P166" i="1"/>
  <c r="P94" i="1"/>
  <c r="P478" i="1"/>
  <c r="P406" i="1"/>
  <c r="P178" i="1"/>
  <c r="P106" i="1"/>
  <c r="J407" i="1"/>
  <c r="M407" i="1" s="1"/>
  <c r="J226" i="1"/>
  <c r="L226" i="1" s="1"/>
  <c r="J167" i="1"/>
  <c r="L167" i="1" s="1"/>
  <c r="J46" i="1"/>
  <c r="L46" i="1" s="1"/>
  <c r="K299" i="1"/>
  <c r="M299" i="1" s="1"/>
  <c r="P334" i="1"/>
  <c r="P262" i="1"/>
  <c r="P34" i="1"/>
  <c r="J406" i="1"/>
  <c r="M406" i="1" s="1"/>
  <c r="K155" i="1"/>
  <c r="L155" i="1" s="1"/>
  <c r="P490" i="1"/>
  <c r="P418" i="1"/>
  <c r="P190" i="1"/>
  <c r="P118" i="1"/>
  <c r="J202" i="1"/>
  <c r="M202" i="1" s="1"/>
  <c r="J22" i="1"/>
  <c r="M22" i="1" s="1"/>
  <c r="P494" i="1"/>
  <c r="J398" i="1"/>
  <c r="M398" i="1" s="1"/>
  <c r="J350" i="1"/>
  <c r="J98" i="1"/>
  <c r="K395" i="1"/>
  <c r="L395" i="1" s="1"/>
  <c r="K374" i="1"/>
  <c r="K281" i="1"/>
  <c r="M281" i="1" s="1"/>
  <c r="K257" i="1"/>
  <c r="K59" i="1"/>
  <c r="M59" i="1" s="1"/>
  <c r="P206" i="1"/>
  <c r="J497" i="1"/>
  <c r="L497" i="1" s="1"/>
  <c r="J479" i="1"/>
  <c r="L479" i="1" s="1"/>
  <c r="J329" i="1"/>
  <c r="J263" i="1"/>
  <c r="L263" i="1" s="1"/>
  <c r="J230" i="1"/>
  <c r="L230" i="1" s="1"/>
  <c r="J146" i="1"/>
  <c r="M146" i="1" s="1"/>
  <c r="J95" i="1"/>
  <c r="K389" i="1"/>
  <c r="M389" i="1" s="1"/>
  <c r="P62" i="1"/>
  <c r="J446" i="1"/>
  <c r="L446" i="1" s="1"/>
  <c r="J362" i="1"/>
  <c r="M362" i="1" s="1"/>
  <c r="J194" i="1"/>
  <c r="J26" i="1"/>
  <c r="K434" i="1"/>
  <c r="M434" i="1" s="1"/>
  <c r="K326" i="1"/>
  <c r="K254" i="1"/>
  <c r="K206" i="1"/>
  <c r="M206" i="1" s="1"/>
  <c r="J410" i="1"/>
  <c r="J314" i="1"/>
  <c r="M314" i="1" s="1"/>
  <c r="J110" i="1"/>
  <c r="J494" i="1"/>
  <c r="J278" i="1"/>
  <c r="M278" i="1" s="1"/>
  <c r="J74" i="1"/>
  <c r="J242" i="1"/>
  <c r="M242" i="1" s="1"/>
  <c r="J158" i="1"/>
  <c r="J38" i="1"/>
  <c r="J458" i="1"/>
  <c r="J422" i="1"/>
  <c r="L422" i="1" s="1"/>
  <c r="J221" i="1"/>
  <c r="M221" i="1" s="1"/>
  <c r="J122" i="1"/>
  <c r="J53" i="1"/>
  <c r="J35" i="1"/>
  <c r="J170" i="1"/>
  <c r="K470" i="1"/>
  <c r="J338" i="1"/>
  <c r="J290" i="1"/>
  <c r="J86" i="1"/>
  <c r="J386" i="1"/>
  <c r="J218" i="1"/>
  <c r="M218" i="1" s="1"/>
  <c r="J50" i="1"/>
  <c r="J134" i="1"/>
  <c r="J14" i="1"/>
  <c r="P482" i="1"/>
  <c r="P470" i="1"/>
  <c r="P458" i="1"/>
  <c r="P446" i="1"/>
  <c r="P434" i="1"/>
  <c r="P422" i="1"/>
  <c r="P410" i="1"/>
  <c r="P398" i="1"/>
  <c r="P386" i="1"/>
  <c r="P374" i="1"/>
  <c r="P362" i="1"/>
  <c r="P338" i="1"/>
  <c r="P326" i="1"/>
  <c r="P314" i="1"/>
  <c r="P302" i="1"/>
  <c r="P290" i="1"/>
  <c r="P278" i="1"/>
  <c r="P266" i="1"/>
  <c r="P254" i="1"/>
  <c r="P242" i="1"/>
  <c r="P230" i="1"/>
  <c r="P218" i="1"/>
  <c r="P194" i="1"/>
  <c r="P182" i="1"/>
  <c r="P170" i="1"/>
  <c r="P158" i="1"/>
  <c r="P146" i="1"/>
  <c r="P134" i="1"/>
  <c r="P122" i="1"/>
  <c r="P110" i="1"/>
  <c r="P98" i="1"/>
  <c r="P86" i="1"/>
  <c r="P74" i="1"/>
  <c r="P50" i="1"/>
  <c r="P38" i="1"/>
  <c r="P26" i="1"/>
  <c r="P14" i="1"/>
  <c r="K151" i="1"/>
  <c r="M151" i="1" s="1"/>
  <c r="K67" i="1"/>
  <c r="K31" i="1"/>
  <c r="J427" i="1"/>
  <c r="M427" i="1" s="1"/>
  <c r="J271" i="1"/>
  <c r="M271" i="1" s="1"/>
  <c r="J223" i="1"/>
  <c r="K451" i="1"/>
  <c r="M451" i="1" s="1"/>
  <c r="K295" i="1"/>
  <c r="K235" i="1"/>
  <c r="J379" i="1"/>
  <c r="M379" i="1" s="1"/>
  <c r="J331" i="1"/>
  <c r="M331" i="1" s="1"/>
  <c r="K487" i="1"/>
  <c r="L487" i="1" s="1"/>
  <c r="K234" i="1"/>
  <c r="M234" i="1" s="1"/>
  <c r="K91" i="1"/>
  <c r="J127" i="1"/>
  <c r="K187" i="1"/>
  <c r="M187" i="1" s="1"/>
  <c r="J439" i="1"/>
  <c r="M439" i="1" s="1"/>
  <c r="K247" i="1"/>
  <c r="J199" i="1"/>
  <c r="J43" i="1"/>
  <c r="J103" i="1"/>
  <c r="P492" i="1"/>
  <c r="P348" i="1"/>
  <c r="P204" i="1"/>
  <c r="P60" i="1"/>
  <c r="J480" i="1"/>
  <c r="L480" i="1" s="1"/>
  <c r="J252" i="1"/>
  <c r="M252" i="1" s="1"/>
  <c r="J180" i="1"/>
  <c r="M180" i="1" s="1"/>
  <c r="J24" i="1"/>
  <c r="L24" i="1" s="1"/>
  <c r="K240" i="1"/>
  <c r="L240" i="1" s="1"/>
  <c r="P360" i="1"/>
  <c r="P216" i="1"/>
  <c r="P72" i="1"/>
  <c r="J408" i="1"/>
  <c r="M408" i="1" s="1"/>
  <c r="J336" i="1"/>
  <c r="M336" i="1" s="1"/>
  <c r="J108" i="1"/>
  <c r="J36" i="1"/>
  <c r="K360" i="1"/>
  <c r="L360" i="1" s="1"/>
  <c r="K204" i="1"/>
  <c r="M204" i="1" s="1"/>
  <c r="P372" i="1"/>
  <c r="P228" i="1"/>
  <c r="P84" i="1"/>
  <c r="J492" i="1"/>
  <c r="M492" i="1" s="1"/>
  <c r="J264" i="1"/>
  <c r="M264" i="1" s="1"/>
  <c r="J192" i="1"/>
  <c r="L192" i="1" s="1"/>
  <c r="K120" i="1"/>
  <c r="L120" i="1" s="1"/>
  <c r="K72" i="1"/>
  <c r="P384" i="1"/>
  <c r="P240" i="1"/>
  <c r="P96" i="1"/>
  <c r="J420" i="1"/>
  <c r="L420" i="1" s="1"/>
  <c r="J348" i="1"/>
  <c r="L348" i="1" s="1"/>
  <c r="J48" i="1"/>
  <c r="K288" i="1"/>
  <c r="M288" i="1" s="1"/>
  <c r="K144" i="1"/>
  <c r="L144" i="1" s="1"/>
  <c r="P396" i="1"/>
  <c r="P252" i="1"/>
  <c r="P108" i="1"/>
  <c r="J276" i="1"/>
  <c r="M276" i="1" s="1"/>
  <c r="K444" i="1"/>
  <c r="M444" i="1" s="1"/>
  <c r="K216" i="1"/>
  <c r="P264" i="1"/>
  <c r="P120" i="1"/>
  <c r="J132" i="1"/>
  <c r="J60" i="1"/>
  <c r="L60" i="1" s="1"/>
  <c r="K372" i="1"/>
  <c r="M372" i="1" s="1"/>
  <c r="K12" i="1"/>
  <c r="L12" i="1" s="1"/>
  <c r="P408" i="1"/>
  <c r="P420" i="1"/>
  <c r="P276" i="1"/>
  <c r="P132" i="1"/>
  <c r="K156" i="1"/>
  <c r="P432" i="1"/>
  <c r="P288" i="1"/>
  <c r="P144" i="1"/>
  <c r="K456" i="1"/>
  <c r="M456" i="1" s="1"/>
  <c r="K384" i="1"/>
  <c r="M384" i="1" s="1"/>
  <c r="K300" i="1"/>
  <c r="M300" i="1" s="1"/>
  <c r="P444" i="1"/>
  <c r="P300" i="1"/>
  <c r="P156" i="1"/>
  <c r="P12" i="1"/>
  <c r="J228" i="1"/>
  <c r="L228" i="1" s="1"/>
  <c r="P456" i="1"/>
  <c r="P312" i="1"/>
  <c r="P168" i="1"/>
  <c r="P24" i="1"/>
  <c r="J84" i="1"/>
  <c r="L84" i="1" s="1"/>
  <c r="P468" i="1"/>
  <c r="P324" i="1"/>
  <c r="P180" i="1"/>
  <c r="P36" i="1"/>
  <c r="J312" i="1"/>
  <c r="M312" i="1" s="1"/>
  <c r="K378" i="1"/>
  <c r="M378" i="1" s="1"/>
  <c r="P402" i="1"/>
  <c r="P258" i="1"/>
  <c r="P114" i="1"/>
  <c r="J450" i="1"/>
  <c r="M450" i="1" s="1"/>
  <c r="J306" i="1"/>
  <c r="M306" i="1" s="1"/>
  <c r="J162" i="1"/>
  <c r="J18" i="1"/>
  <c r="K366" i="1"/>
  <c r="K222" i="1"/>
  <c r="M222" i="1" s="1"/>
  <c r="K102" i="1"/>
  <c r="P426" i="1"/>
  <c r="P282" i="1"/>
  <c r="P138" i="1"/>
  <c r="J474" i="1"/>
  <c r="J330" i="1"/>
  <c r="J186" i="1"/>
  <c r="M186" i="1" s="1"/>
  <c r="J42" i="1"/>
  <c r="L42" i="1" s="1"/>
  <c r="K390" i="1"/>
  <c r="K246" i="1"/>
  <c r="M246" i="1" s="1"/>
  <c r="K114" i="1"/>
  <c r="M114" i="1" s="1"/>
  <c r="P438" i="1"/>
  <c r="P294" i="1"/>
  <c r="P150" i="1"/>
  <c r="J486" i="1"/>
  <c r="J342" i="1"/>
  <c r="J198" i="1"/>
  <c r="J54" i="1"/>
  <c r="K402" i="1"/>
  <c r="M402" i="1" s="1"/>
  <c r="K258" i="1"/>
  <c r="K126" i="1"/>
  <c r="P450" i="1"/>
  <c r="P306" i="1"/>
  <c r="P162" i="1"/>
  <c r="P18" i="1"/>
  <c r="J498" i="1"/>
  <c r="M498" i="1" s="1"/>
  <c r="J354" i="1"/>
  <c r="M354" i="1" s="1"/>
  <c r="J210" i="1"/>
  <c r="J66" i="1"/>
  <c r="K414" i="1"/>
  <c r="M414" i="1" s="1"/>
  <c r="K270" i="1"/>
  <c r="P462" i="1"/>
  <c r="P318" i="1"/>
  <c r="P174" i="1"/>
  <c r="P30" i="1"/>
  <c r="J78" i="1"/>
  <c r="K426" i="1"/>
  <c r="L426" i="1" s="1"/>
  <c r="K282" i="1"/>
  <c r="K138" i="1"/>
  <c r="M138" i="1" s="1"/>
  <c r="K6" i="1"/>
  <c r="P474" i="1"/>
  <c r="P330" i="1"/>
  <c r="P186" i="1"/>
  <c r="P42" i="1"/>
  <c r="J90" i="1"/>
  <c r="K438" i="1"/>
  <c r="M438" i="1" s="1"/>
  <c r="K294" i="1"/>
  <c r="M294" i="1" s="1"/>
  <c r="K150" i="1"/>
  <c r="P486" i="1"/>
  <c r="P342" i="1"/>
  <c r="P198" i="1"/>
  <c r="P54" i="1"/>
  <c r="P498" i="1"/>
  <c r="P354" i="1"/>
  <c r="P210" i="1"/>
  <c r="P66" i="1"/>
  <c r="P366" i="1"/>
  <c r="P222" i="1"/>
  <c r="P78" i="1"/>
  <c r="P6" i="1"/>
  <c r="P378" i="1"/>
  <c r="P234" i="1"/>
  <c r="P90" i="1"/>
  <c r="P390" i="1"/>
  <c r="P246" i="1"/>
  <c r="P102" i="1"/>
  <c r="K493" i="1"/>
  <c r="J493" i="1"/>
  <c r="K481" i="1"/>
  <c r="J481" i="1"/>
  <c r="K469" i="1"/>
  <c r="J469" i="1"/>
  <c r="K457" i="1"/>
  <c r="J457" i="1"/>
  <c r="K445" i="1"/>
  <c r="J445" i="1"/>
  <c r="K433" i="1"/>
  <c r="J433" i="1"/>
  <c r="K421" i="1"/>
  <c r="J421" i="1"/>
  <c r="K409" i="1"/>
  <c r="J409" i="1"/>
  <c r="K397" i="1"/>
  <c r="J397" i="1"/>
  <c r="K385" i="1"/>
  <c r="J385" i="1"/>
  <c r="K373" i="1"/>
  <c r="J373" i="1"/>
  <c r="K361" i="1"/>
  <c r="J361" i="1"/>
  <c r="K349" i="1"/>
  <c r="J349" i="1"/>
  <c r="K337" i="1"/>
  <c r="J337" i="1"/>
  <c r="K325" i="1"/>
  <c r="J325" i="1"/>
  <c r="K313" i="1"/>
  <c r="J313" i="1"/>
  <c r="K301" i="1"/>
  <c r="J301" i="1"/>
  <c r="K289" i="1"/>
  <c r="J289" i="1"/>
  <c r="K277" i="1"/>
  <c r="J277" i="1"/>
  <c r="K265" i="1"/>
  <c r="J265" i="1"/>
  <c r="K253" i="1"/>
  <c r="J253" i="1"/>
  <c r="K241" i="1"/>
  <c r="J241" i="1"/>
  <c r="K229" i="1"/>
  <c r="J229" i="1"/>
  <c r="K217" i="1"/>
  <c r="J217" i="1"/>
  <c r="K205" i="1"/>
  <c r="J205" i="1"/>
  <c r="K193" i="1"/>
  <c r="J193" i="1"/>
  <c r="K181" i="1"/>
  <c r="J181" i="1"/>
  <c r="K169" i="1"/>
  <c r="J169" i="1"/>
  <c r="K157" i="1"/>
  <c r="J157" i="1"/>
  <c r="K145" i="1"/>
  <c r="J145" i="1"/>
  <c r="K133" i="1"/>
  <c r="J133" i="1"/>
  <c r="K121" i="1"/>
  <c r="J121" i="1"/>
  <c r="K109" i="1"/>
  <c r="J109" i="1"/>
  <c r="K97" i="1"/>
  <c r="J97" i="1"/>
  <c r="K85" i="1"/>
  <c r="J85" i="1"/>
  <c r="K73" i="1"/>
  <c r="J73" i="1"/>
  <c r="K61" i="1"/>
  <c r="J61" i="1"/>
  <c r="K49" i="1"/>
  <c r="J49" i="1"/>
  <c r="K37" i="1"/>
  <c r="J37" i="1"/>
  <c r="K25" i="1"/>
  <c r="J25" i="1"/>
  <c r="K13" i="1"/>
  <c r="J13" i="1"/>
  <c r="P493" i="1"/>
  <c r="P481" i="1"/>
  <c r="P469" i="1"/>
  <c r="P457" i="1"/>
  <c r="P445" i="1"/>
  <c r="P433" i="1"/>
  <c r="P421" i="1"/>
  <c r="P409" i="1"/>
  <c r="P397" i="1"/>
  <c r="P385" i="1"/>
  <c r="P373" i="1"/>
  <c r="P361" i="1"/>
  <c r="P349" i="1"/>
  <c r="P337" i="1"/>
  <c r="P325" i="1"/>
  <c r="P313" i="1"/>
  <c r="P301" i="1"/>
  <c r="P289" i="1"/>
  <c r="P277" i="1"/>
  <c r="P265" i="1"/>
  <c r="P253" i="1"/>
  <c r="P241" i="1"/>
  <c r="P229" i="1"/>
  <c r="P217" i="1"/>
  <c r="P205" i="1"/>
  <c r="P193" i="1"/>
  <c r="P181" i="1"/>
  <c r="P169" i="1"/>
  <c r="P157" i="1"/>
  <c r="P145" i="1"/>
  <c r="P133" i="1"/>
  <c r="P121" i="1"/>
  <c r="P109" i="1"/>
  <c r="P97" i="1"/>
  <c r="P85" i="1"/>
  <c r="P73" i="1"/>
  <c r="P61" i="1"/>
  <c r="P49" i="1"/>
  <c r="P37" i="1"/>
  <c r="P25" i="1"/>
  <c r="P13" i="1"/>
  <c r="P2" i="1"/>
  <c r="J2" i="1"/>
  <c r="M2" i="1" s="1"/>
  <c r="M170" i="1" l="1"/>
  <c r="L174" i="1"/>
  <c r="L125" i="1"/>
  <c r="M390" i="1"/>
  <c r="M162" i="1"/>
  <c r="M77" i="1"/>
  <c r="M236" i="1"/>
  <c r="M5" i="1"/>
  <c r="M7" i="1"/>
  <c r="M48" i="1"/>
  <c r="M116" i="1"/>
  <c r="M403" i="1"/>
  <c r="M374" i="1"/>
  <c r="M103" i="1"/>
  <c r="M210" i="1"/>
  <c r="M486" i="1"/>
  <c r="L139" i="1"/>
  <c r="M18" i="1"/>
  <c r="L156" i="1"/>
  <c r="L2" i="1"/>
  <c r="M123" i="1"/>
  <c r="M75" i="1"/>
  <c r="M149" i="1"/>
  <c r="L44" i="1"/>
  <c r="L36" i="1"/>
  <c r="M243" i="1"/>
  <c r="M50" i="1"/>
  <c r="M118" i="1"/>
  <c r="M194" i="1"/>
  <c r="M74" i="1"/>
  <c r="M54" i="1"/>
  <c r="M244" i="1"/>
  <c r="M154" i="1"/>
  <c r="M291" i="1"/>
  <c r="M17" i="1"/>
  <c r="L163" i="1"/>
  <c r="M99" i="1"/>
  <c r="L458" i="1"/>
  <c r="L185" i="1"/>
  <c r="M19" i="1"/>
  <c r="M270" i="1"/>
  <c r="M319" i="1"/>
  <c r="M78" i="1"/>
  <c r="M195" i="1"/>
  <c r="M31" i="1"/>
  <c r="M470" i="1"/>
  <c r="M127" i="1"/>
  <c r="M474" i="1"/>
  <c r="M6" i="1"/>
  <c r="M410" i="1"/>
  <c r="L63" i="1"/>
  <c r="M198" i="1"/>
  <c r="M137" i="1"/>
  <c r="L436" i="1"/>
  <c r="M231" i="1"/>
  <c r="M391" i="1"/>
  <c r="M473" i="1"/>
  <c r="M380" i="1"/>
  <c r="M173" i="1"/>
  <c r="M342" i="1"/>
  <c r="L148" i="1"/>
  <c r="M134" i="1"/>
  <c r="L358" i="1"/>
  <c r="M329" i="1"/>
  <c r="L283" i="1"/>
  <c r="M126" i="1"/>
  <c r="M338" i="1"/>
  <c r="L340" i="1"/>
  <c r="L79" i="1"/>
  <c r="M423" i="1"/>
  <c r="L62" i="1"/>
  <c r="L95" i="1"/>
  <c r="L196" i="1"/>
  <c r="L343" i="1"/>
  <c r="M386" i="1"/>
  <c r="M94" i="1"/>
  <c r="M26" i="1"/>
  <c r="M412" i="1"/>
  <c r="L207" i="1"/>
  <c r="L51" i="1"/>
  <c r="M8" i="1"/>
  <c r="M115" i="1"/>
  <c r="M14" i="1"/>
  <c r="M58" i="1"/>
  <c r="M101" i="1"/>
  <c r="M39" i="1"/>
  <c r="M213" i="1"/>
  <c r="M62" i="1"/>
  <c r="M401" i="1"/>
  <c r="M158" i="1"/>
  <c r="M376" i="1"/>
  <c r="L184" i="1"/>
  <c r="L16" i="1"/>
  <c r="L296" i="1"/>
  <c r="L152" i="1"/>
  <c r="M200" i="1"/>
  <c r="L494" i="1"/>
  <c r="M188" i="1"/>
  <c r="M68" i="1"/>
  <c r="L220" i="1"/>
  <c r="L392" i="1"/>
  <c r="L128" i="1"/>
  <c r="M56" i="1"/>
  <c r="L272" i="1"/>
  <c r="L106" i="1"/>
  <c r="M356" i="1"/>
  <c r="M38" i="1"/>
  <c r="M176" i="1"/>
  <c r="L64" i="1"/>
  <c r="M261" i="1"/>
  <c r="M15" i="1"/>
  <c r="L35" i="1"/>
  <c r="M171" i="1"/>
  <c r="M212" i="1"/>
  <c r="M416" i="1"/>
  <c r="M52" i="1"/>
  <c r="L108" i="1"/>
  <c r="M266" i="1"/>
  <c r="M295" i="1"/>
  <c r="M366" i="1"/>
  <c r="M150" i="1"/>
  <c r="L216" i="1"/>
  <c r="M91" i="1"/>
  <c r="L237" i="1"/>
  <c r="M500" i="1"/>
  <c r="M159" i="1"/>
  <c r="M477" i="1"/>
  <c r="M357" i="1"/>
  <c r="M20" i="1"/>
  <c r="L45" i="1"/>
  <c r="L208" i="1"/>
  <c r="L448" i="1"/>
  <c r="L321" i="1"/>
  <c r="M3" i="1"/>
  <c r="M147" i="1"/>
  <c r="M488" i="1"/>
  <c r="L260" i="1"/>
  <c r="M130" i="1"/>
  <c r="M465" i="1"/>
  <c r="L122" i="1"/>
  <c r="M102" i="1"/>
  <c r="M238" i="1"/>
  <c r="M411" i="1"/>
  <c r="M328" i="1"/>
  <c r="M189" i="1"/>
  <c r="M326" i="1"/>
  <c r="L87" i="1"/>
  <c r="M247" i="1"/>
  <c r="L65" i="1"/>
  <c r="M69" i="1"/>
  <c r="L124" i="1"/>
  <c r="L132" i="1"/>
  <c r="L293" i="1"/>
  <c r="M330" i="1"/>
  <c r="L67" i="1"/>
  <c r="L452" i="1"/>
  <c r="M164" i="1"/>
  <c r="M57" i="1"/>
  <c r="L375" i="1"/>
  <c r="M21" i="1"/>
  <c r="M429" i="1"/>
  <c r="L98" i="1"/>
  <c r="L117" i="1"/>
  <c r="M203" i="1"/>
  <c r="M43" i="1"/>
  <c r="M482" i="1"/>
  <c r="M292" i="1"/>
  <c r="L245" i="1"/>
  <c r="L41" i="1"/>
  <c r="M92" i="1"/>
  <c r="M223" i="1"/>
  <c r="M344" i="1"/>
  <c r="M100" i="1"/>
  <c r="L178" i="1"/>
  <c r="L96" i="1"/>
  <c r="L369" i="1"/>
  <c r="L345" i="1"/>
  <c r="M76" i="1"/>
  <c r="L93" i="1"/>
  <c r="L316" i="1"/>
  <c r="M257" i="1"/>
  <c r="L364" i="1"/>
  <c r="M104" i="1"/>
  <c r="M110" i="1"/>
  <c r="M248" i="1"/>
  <c r="L27" i="1"/>
  <c r="M135" i="1"/>
  <c r="L53" i="1"/>
  <c r="M112" i="1"/>
  <c r="M235" i="1"/>
  <c r="L350" i="1"/>
  <c r="M225" i="1"/>
  <c r="M341" i="1"/>
  <c r="M464" i="1"/>
  <c r="M284" i="1"/>
  <c r="M387" i="1"/>
  <c r="L140" i="1"/>
  <c r="M55" i="1"/>
  <c r="M282" i="1"/>
  <c r="M90" i="1"/>
  <c r="L290" i="1"/>
  <c r="M190" i="1"/>
  <c r="M165" i="1"/>
  <c r="M453" i="1"/>
  <c r="M258" i="1"/>
  <c r="L89" i="1"/>
  <c r="L80" i="1"/>
  <c r="L9" i="1"/>
  <c r="M160" i="1"/>
  <c r="M47" i="1"/>
  <c r="M66" i="1"/>
  <c r="M40" i="1"/>
  <c r="L72" i="1"/>
  <c r="M166" i="1"/>
  <c r="M489" i="1"/>
  <c r="L4" i="1"/>
  <c r="M29" i="1"/>
  <c r="M197" i="1"/>
  <c r="L440" i="1"/>
  <c r="M182" i="1"/>
  <c r="M224" i="1"/>
  <c r="M88" i="1"/>
  <c r="L111" i="1"/>
  <c r="M199" i="1"/>
  <c r="M254" i="1"/>
  <c r="M381" i="1"/>
  <c r="L339" i="1"/>
  <c r="M105" i="1"/>
  <c r="M86" i="1"/>
  <c r="M268" i="1"/>
  <c r="M28" i="1"/>
  <c r="M33" i="1"/>
  <c r="L135" i="1"/>
  <c r="M208" i="1"/>
  <c r="M448" i="1"/>
  <c r="M287" i="1"/>
  <c r="N287" i="1" s="1"/>
  <c r="M335" i="1"/>
  <c r="N335" i="1" s="1"/>
  <c r="O335" i="1" s="1"/>
  <c r="M168" i="1"/>
  <c r="N168" i="1" s="1"/>
  <c r="L113" i="1"/>
  <c r="N113" i="1" s="1"/>
  <c r="M79" i="1"/>
  <c r="L160" i="1"/>
  <c r="M227" i="1"/>
  <c r="L225" i="1"/>
  <c r="M96" i="1"/>
  <c r="L52" i="1"/>
  <c r="M184" i="1"/>
  <c r="M87" i="1"/>
  <c r="M369" i="1"/>
  <c r="L130" i="1"/>
  <c r="L92" i="1"/>
  <c r="L81" i="1"/>
  <c r="N81" i="1" s="1"/>
  <c r="L311" i="1"/>
  <c r="L88" i="1"/>
  <c r="M256" i="1"/>
  <c r="N256" i="1" s="1"/>
  <c r="L341" i="1"/>
  <c r="L15" i="1"/>
  <c r="M89" i="1"/>
  <c r="L376" i="1"/>
  <c r="L324" i="1"/>
  <c r="N324" i="1" s="1"/>
  <c r="L323" i="1"/>
  <c r="N323" i="1" s="1"/>
  <c r="L398" i="1"/>
  <c r="N398" i="1" s="1"/>
  <c r="L435" i="1"/>
  <c r="N435" i="1" s="1"/>
  <c r="M237" i="1"/>
  <c r="L437" i="1"/>
  <c r="N437" i="1" s="1"/>
  <c r="M441" i="1"/>
  <c r="M179" i="1"/>
  <c r="L7" i="1"/>
  <c r="L244" i="1"/>
  <c r="L123" i="1"/>
  <c r="L455" i="1"/>
  <c r="N455" i="1" s="1"/>
  <c r="O455" i="1" s="1"/>
  <c r="L136" i="1"/>
  <c r="N136" i="1" s="1"/>
  <c r="O136" i="1" s="1"/>
  <c r="L11" i="1"/>
  <c r="N11" i="1" s="1"/>
  <c r="M129" i="1"/>
  <c r="N129" i="1" s="1"/>
  <c r="M83" i="1"/>
  <c r="N83" i="1" s="1"/>
  <c r="M93" i="1"/>
  <c r="L453" i="1"/>
  <c r="L352" i="1"/>
  <c r="N352" i="1" s="1"/>
  <c r="M175" i="1"/>
  <c r="N175" i="1" s="1"/>
  <c r="L496" i="1"/>
  <c r="N496" i="1" s="1"/>
  <c r="O496" i="1" s="1"/>
  <c r="L143" i="1"/>
  <c r="N143" i="1" s="1"/>
  <c r="L153" i="1"/>
  <c r="N153" i="1" s="1"/>
  <c r="L489" i="1"/>
  <c r="M139" i="1"/>
  <c r="L40" i="1"/>
  <c r="L76" i="1"/>
  <c r="L314" i="1"/>
  <c r="N314" i="1" s="1"/>
  <c r="L203" i="1"/>
  <c r="L224" i="1"/>
  <c r="L416" i="1"/>
  <c r="M392" i="1"/>
  <c r="M9" i="1"/>
  <c r="M44" i="1"/>
  <c r="L249" i="1"/>
  <c r="N249" i="1" s="1"/>
  <c r="L57" i="1"/>
  <c r="M45" i="1"/>
  <c r="L297" i="1"/>
  <c r="M4" i="1"/>
  <c r="L33" i="1"/>
  <c r="M343" i="1"/>
  <c r="L333" i="1"/>
  <c r="N333" i="1" s="1"/>
  <c r="O333" i="1" s="1"/>
  <c r="M443" i="1"/>
  <c r="N443" i="1" s="1"/>
  <c r="L159" i="1"/>
  <c r="L23" i="1"/>
  <c r="N23" i="1" s="1"/>
  <c r="L465" i="1"/>
  <c r="L491" i="1"/>
  <c r="N491" i="1" s="1"/>
  <c r="L165" i="1"/>
  <c r="L389" i="1"/>
  <c r="L248" i="1"/>
  <c r="L298" i="1"/>
  <c r="L69" i="1"/>
  <c r="L417" i="1"/>
  <c r="N417" i="1" s="1"/>
  <c r="O417" i="1" s="1"/>
  <c r="L116" i="1"/>
  <c r="L275" i="1"/>
  <c r="N275" i="1" s="1"/>
  <c r="L141" i="1"/>
  <c r="M215" i="1"/>
  <c r="N215" i="1" s="1"/>
  <c r="M321" i="1"/>
  <c r="L380" i="1"/>
  <c r="L274" i="1"/>
  <c r="N274" i="1" s="1"/>
  <c r="L105" i="1"/>
  <c r="L28" i="1"/>
  <c r="M303" i="1"/>
  <c r="N303" i="1" s="1"/>
  <c r="L218" i="1"/>
  <c r="L394" i="1"/>
  <c r="N394" i="1" s="1"/>
  <c r="M124" i="1"/>
  <c r="M405" i="1"/>
  <c r="L55" i="1"/>
  <c r="L47" i="1"/>
  <c r="M371" i="1"/>
  <c r="N371" i="1" s="1"/>
  <c r="L107" i="1"/>
  <c r="L466" i="1"/>
  <c r="N466" i="1" s="1"/>
  <c r="L423" i="1"/>
  <c r="M260" i="1"/>
  <c r="L305" i="1"/>
  <c r="N305" i="1" s="1"/>
  <c r="M174" i="1"/>
  <c r="L268" i="1"/>
  <c r="M178" i="1"/>
  <c r="M432" i="1"/>
  <c r="N432" i="1" s="1"/>
  <c r="L334" i="1"/>
  <c r="M24" i="1"/>
  <c r="N24" i="1" s="1"/>
  <c r="O24" i="1" s="1"/>
  <c r="M383" i="1"/>
  <c r="N383" i="1" s="1"/>
  <c r="M128" i="1"/>
  <c r="M191" i="1"/>
  <c r="M479" i="1"/>
  <c r="N479" i="1" s="1"/>
  <c r="L319" i="1"/>
  <c r="L415" i="1"/>
  <c r="L357" i="1"/>
  <c r="M430" i="1"/>
  <c r="N430" i="1" s="1"/>
  <c r="L171" i="1"/>
  <c r="L353" i="1"/>
  <c r="N353" i="1" s="1"/>
  <c r="L19" i="1"/>
  <c r="L284" i="1"/>
  <c r="L467" i="1"/>
  <c r="N467" i="1" s="1"/>
  <c r="L183" i="1"/>
  <c r="N183" i="1" s="1"/>
  <c r="O183" i="1" s="1"/>
  <c r="L195" i="1"/>
  <c r="L388" i="1"/>
  <c r="M140" i="1"/>
  <c r="M468" i="1"/>
  <c r="N468" i="1" s="1"/>
  <c r="L332" i="1"/>
  <c r="N332" i="1" s="1"/>
  <c r="L381" i="1"/>
  <c r="L291" i="1"/>
  <c r="L473" i="1"/>
  <c r="L308" i="1"/>
  <c r="L406" i="1"/>
  <c r="N406" i="1" s="1"/>
  <c r="L307" i="1"/>
  <c r="L112" i="1"/>
  <c r="L472" i="1"/>
  <c r="N472" i="1" s="1"/>
  <c r="L101" i="1"/>
  <c r="M495" i="1"/>
  <c r="N495" i="1" s="1"/>
  <c r="L68" i="1"/>
  <c r="M501" i="1"/>
  <c r="N501" i="1" s="1"/>
  <c r="L177" i="1"/>
  <c r="N177" i="1" s="1"/>
  <c r="O177" i="1" s="1"/>
  <c r="L411" i="1"/>
  <c r="L147" i="1"/>
  <c r="M460" i="1"/>
  <c r="M484" i="1"/>
  <c r="N484" i="1" s="1"/>
  <c r="L201" i="1"/>
  <c r="N201" i="1" s="1"/>
  <c r="M273" i="1"/>
  <c r="N273" i="1" s="1"/>
  <c r="O273" i="1" s="1"/>
  <c r="L232" i="1"/>
  <c r="L213" i="1"/>
  <c r="L280" i="1"/>
  <c r="N280" i="1" s="1"/>
  <c r="M285" i="1"/>
  <c r="N285" i="1" s="1"/>
  <c r="L320" i="1"/>
  <c r="N320" i="1" s="1"/>
  <c r="L419" i="1"/>
  <c r="N419" i="1" s="1"/>
  <c r="L100" i="1"/>
  <c r="L48" i="1"/>
  <c r="L425" i="1"/>
  <c r="N425" i="1" s="1"/>
  <c r="M117" i="1"/>
  <c r="M255" i="1"/>
  <c r="N255" i="1" s="1"/>
  <c r="O255" i="1" s="1"/>
  <c r="M119" i="1"/>
  <c r="N119" i="1" s="1"/>
  <c r="O119" i="1" s="1"/>
  <c r="L77" i="1"/>
  <c r="N77" i="1" s="1"/>
  <c r="L328" i="1"/>
  <c r="L115" i="1"/>
  <c r="M440" i="1"/>
  <c r="M447" i="1"/>
  <c r="N447" i="1" s="1"/>
  <c r="L391" i="1"/>
  <c r="L182" i="1"/>
  <c r="L344" i="1"/>
  <c r="M318" i="1"/>
  <c r="N318" i="1" s="1"/>
  <c r="M462" i="1"/>
  <c r="N462" i="1" s="1"/>
  <c r="O462" i="1" s="1"/>
  <c r="L58" i="1"/>
  <c r="L429" i="1"/>
  <c r="M322" i="1"/>
  <c r="N322" i="1" s="1"/>
  <c r="O322" i="1" s="1"/>
  <c r="L82" i="1"/>
  <c r="N82" i="1" s="1"/>
  <c r="L199" i="1"/>
  <c r="N199" i="1" s="1"/>
  <c r="O199" i="1" s="1"/>
  <c r="M108" i="1"/>
  <c r="M220" i="1"/>
  <c r="L214" i="1"/>
  <c r="N214" i="1" s="1"/>
  <c r="L356" i="1"/>
  <c r="L482" i="1"/>
  <c r="L408" i="1"/>
  <c r="N408" i="1" s="1"/>
  <c r="M454" i="1"/>
  <c r="N454" i="1" s="1"/>
  <c r="M364" i="1"/>
  <c r="L362" i="1"/>
  <c r="L424" i="1"/>
  <c r="N424" i="1" s="1"/>
  <c r="O424" i="1" s="1"/>
  <c r="M64" i="1"/>
  <c r="L32" i="1"/>
  <c r="N32" i="1" s="1"/>
  <c r="L396" i="1"/>
  <c r="N396" i="1" s="1"/>
  <c r="L302" i="1"/>
  <c r="L3" i="1"/>
  <c r="M63" i="1"/>
  <c r="M259" i="1"/>
  <c r="N259" i="1" s="1"/>
  <c r="M272" i="1"/>
  <c r="L399" i="1"/>
  <c r="N399" i="1" s="1"/>
  <c r="L8" i="1"/>
  <c r="L189" i="1"/>
  <c r="L299" i="1"/>
  <c r="N299" i="1" s="1"/>
  <c r="O299" i="1" s="1"/>
  <c r="M345" i="1"/>
  <c r="L384" i="1"/>
  <c r="N384" i="1" s="1"/>
  <c r="O384" i="1" s="1"/>
  <c r="L71" i="1"/>
  <c r="N71" i="1" s="1"/>
  <c r="L188" i="1"/>
  <c r="L295" i="1"/>
  <c r="N295" i="1" s="1"/>
  <c r="M309" i="1"/>
  <c r="L477" i="1"/>
  <c r="L14" i="1"/>
  <c r="L200" i="1"/>
  <c r="L50" i="1"/>
  <c r="L231" i="1"/>
  <c r="L288" i="1"/>
  <c r="N288" i="1" s="1"/>
  <c r="M132" i="1"/>
  <c r="M156" i="1"/>
  <c r="L34" i="1"/>
  <c r="N34" i="1" s="1"/>
  <c r="L222" i="1"/>
  <c r="N222" i="1" s="1"/>
  <c r="L21" i="1"/>
  <c r="L492" i="1"/>
  <c r="N492" i="1" s="1"/>
  <c r="M16" i="1"/>
  <c r="L238" i="1"/>
  <c r="L471" i="1"/>
  <c r="N471" i="1" s="1"/>
  <c r="O471" i="1" s="1"/>
  <c r="L56" i="1"/>
  <c r="M400" i="1"/>
  <c r="N400" i="1" s="1"/>
  <c r="M393" i="1"/>
  <c r="N393" i="1" s="1"/>
  <c r="O393" i="1" s="1"/>
  <c r="M375" i="1"/>
  <c r="L131" i="1"/>
  <c r="L449" i="1"/>
  <c r="N449" i="1" s="1"/>
  <c r="L451" i="1"/>
  <c r="N451" i="1" s="1"/>
  <c r="M233" i="1"/>
  <c r="N233" i="1" s="1"/>
  <c r="O233" i="1" s="1"/>
  <c r="M304" i="1"/>
  <c r="N304" i="1" s="1"/>
  <c r="L39" i="1"/>
  <c r="M125" i="1"/>
  <c r="N125" i="1" s="1"/>
  <c r="M340" i="1"/>
  <c r="L431" i="1"/>
  <c r="N431" i="1" s="1"/>
  <c r="L202" i="1"/>
  <c r="N202" i="1" s="1"/>
  <c r="O202" i="1" s="1"/>
  <c r="L59" i="1"/>
  <c r="N59" i="1" s="1"/>
  <c r="O59" i="1" s="1"/>
  <c r="L251" i="1"/>
  <c r="N251" i="1" s="1"/>
  <c r="L22" i="1"/>
  <c r="M196" i="1"/>
  <c r="M327" i="1"/>
  <c r="N327" i="1" s="1"/>
  <c r="L365" i="1"/>
  <c r="N365" i="1" s="1"/>
  <c r="O365" i="1" s="1"/>
  <c r="L428" i="1"/>
  <c r="L363" i="1"/>
  <c r="N363" i="1" s="1"/>
  <c r="O363" i="1" s="1"/>
  <c r="M483" i="1"/>
  <c r="N483" i="1" s="1"/>
  <c r="O483" i="1" s="1"/>
  <c r="M27" i="1"/>
  <c r="M185" i="1"/>
  <c r="M368" i="1"/>
  <c r="N368" i="1" s="1"/>
  <c r="M293" i="1"/>
  <c r="L338" i="1"/>
  <c r="N338" i="1" s="1"/>
  <c r="M279" i="1"/>
  <c r="M358" i="1"/>
  <c r="L464" i="1"/>
  <c r="L292" i="1"/>
  <c r="L164" i="1"/>
  <c r="L138" i="1"/>
  <c r="N138" i="1" s="1"/>
  <c r="L176" i="1"/>
  <c r="L336" i="1"/>
  <c r="N336" i="1" s="1"/>
  <c r="L481" i="1"/>
  <c r="L258" i="1"/>
  <c r="M316" i="1"/>
  <c r="M452" i="1"/>
  <c r="L403" i="1"/>
  <c r="M95" i="1"/>
  <c r="L5" i="1"/>
  <c r="L378" i="1"/>
  <c r="N378" i="1" s="1"/>
  <c r="O378" i="1" s="1"/>
  <c r="L347" i="1"/>
  <c r="M250" i="1"/>
  <c r="L485" i="1"/>
  <c r="M111" i="1"/>
  <c r="L439" i="1"/>
  <c r="L209" i="1"/>
  <c r="N209" i="1" s="1"/>
  <c r="O209" i="1" s="1"/>
  <c r="L474" i="1"/>
  <c r="L38" i="1"/>
  <c r="L281" i="1"/>
  <c r="N281" i="1" s="1"/>
  <c r="L499" i="1"/>
  <c r="M481" i="1"/>
  <c r="L170" i="1"/>
  <c r="L206" i="1"/>
  <c r="N206" i="1" s="1"/>
  <c r="L351" i="1"/>
  <c r="N351" i="1" s="1"/>
  <c r="L346" i="1"/>
  <c r="N346" i="1" s="1"/>
  <c r="L20" i="1"/>
  <c r="M239" i="1"/>
  <c r="N239" i="1" s="1"/>
  <c r="L261" i="1"/>
  <c r="L91" i="1"/>
  <c r="M269" i="1"/>
  <c r="L110" i="1"/>
  <c r="L104" i="1"/>
  <c r="L29" i="1"/>
  <c r="L166" i="1"/>
  <c r="L427" i="1"/>
  <c r="N427" i="1" s="1"/>
  <c r="O427" i="1" s="1"/>
  <c r="M497" i="1"/>
  <c r="N497" i="1" s="1"/>
  <c r="M262" i="1"/>
  <c r="N262" i="1" s="1"/>
  <c r="O262" i="1" s="1"/>
  <c r="M422" i="1"/>
  <c r="N422" i="1" s="1"/>
  <c r="O422" i="1" s="1"/>
  <c r="M283" i="1"/>
  <c r="M80" i="1"/>
  <c r="L401" i="1"/>
  <c r="M359" i="1"/>
  <c r="N359" i="1" s="1"/>
  <c r="O359" i="1" s="1"/>
  <c r="M463" i="1"/>
  <c r="N463" i="1" s="1"/>
  <c r="O463" i="1" s="1"/>
  <c r="M446" i="1"/>
  <c r="N446" i="1" s="1"/>
  <c r="L30" i="1"/>
  <c r="N30" i="1" s="1"/>
  <c r="L243" i="1"/>
  <c r="L149" i="1"/>
  <c r="M142" i="1"/>
  <c r="L162" i="1"/>
  <c r="N162" i="1" s="1"/>
  <c r="L476" i="1"/>
  <c r="N476" i="1" s="1"/>
  <c r="O476" i="1" s="1"/>
  <c r="M487" i="1"/>
  <c r="N487" i="1" s="1"/>
  <c r="O487" i="1" s="1"/>
  <c r="L173" i="1"/>
  <c r="M148" i="1"/>
  <c r="L500" i="1"/>
  <c r="L267" i="1"/>
  <c r="M459" i="1"/>
  <c r="N459" i="1" s="1"/>
  <c r="M494" i="1"/>
  <c r="L461" i="1"/>
  <c r="N461" i="1" s="1"/>
  <c r="L234" i="1"/>
  <c r="N234" i="1" s="1"/>
  <c r="L212" i="1"/>
  <c r="L418" i="1"/>
  <c r="N418" i="1" s="1"/>
  <c r="O418" i="1" s="1"/>
  <c r="M480" i="1"/>
  <c r="N480" i="1" s="1"/>
  <c r="O480" i="1" s="1"/>
  <c r="M286" i="1"/>
  <c r="N286" i="1" s="1"/>
  <c r="L236" i="1"/>
  <c r="L478" i="1"/>
  <c r="N478" i="1" s="1"/>
  <c r="O478" i="1" s="1"/>
  <c r="M404" i="1"/>
  <c r="N404" i="1" s="1"/>
  <c r="O404" i="1" s="1"/>
  <c r="L118" i="1"/>
  <c r="M348" i="1"/>
  <c r="N348" i="1" s="1"/>
  <c r="O348" i="1" s="1"/>
  <c r="L354" i="1"/>
  <c r="N354" i="1" s="1"/>
  <c r="O354" i="1" s="1"/>
  <c r="L410" i="1"/>
  <c r="M67" i="1"/>
  <c r="L257" i="1"/>
  <c r="L488" i="1"/>
  <c r="M317" i="1"/>
  <c r="N317" i="1" s="1"/>
  <c r="L134" i="1"/>
  <c r="M37" i="1"/>
  <c r="M181" i="1"/>
  <c r="L253" i="1"/>
  <c r="M469" i="1"/>
  <c r="L137" i="1"/>
  <c r="L355" i="1"/>
  <c r="N355" i="1" s="1"/>
  <c r="L475" i="1"/>
  <c r="N475" i="1" s="1"/>
  <c r="O475" i="1" s="1"/>
  <c r="M296" i="1"/>
  <c r="M207" i="1"/>
  <c r="L470" i="1"/>
  <c r="M46" i="1"/>
  <c r="N46" i="1" s="1"/>
  <c r="O46" i="1" s="1"/>
  <c r="M51" i="1"/>
  <c r="L254" i="1"/>
  <c r="L146" i="1"/>
  <c r="N146" i="1" s="1"/>
  <c r="O146" i="1" s="1"/>
  <c r="M152" i="1"/>
  <c r="L412" i="1"/>
  <c r="L186" i="1"/>
  <c r="N186" i="1" s="1"/>
  <c r="M245" i="1"/>
  <c r="L211" i="1"/>
  <c r="N211" i="1" s="1"/>
  <c r="O211" i="1" s="1"/>
  <c r="L342" i="1"/>
  <c r="M60" i="1"/>
  <c r="N60" i="1" s="1"/>
  <c r="O60" i="1" s="1"/>
  <c r="M161" i="1"/>
  <c r="N161" i="1" s="1"/>
  <c r="O161" i="1" s="1"/>
  <c r="L386" i="1"/>
  <c r="N386" i="1" s="1"/>
  <c r="O386" i="1" s="1"/>
  <c r="M65" i="1"/>
  <c r="M120" i="1"/>
  <c r="N120" i="1" s="1"/>
  <c r="O120" i="1" s="1"/>
  <c r="L102" i="1"/>
  <c r="L390" i="1"/>
  <c r="L271" i="1"/>
  <c r="N271" i="1" s="1"/>
  <c r="L75" i="1"/>
  <c r="M436" i="1"/>
  <c r="L329" i="1"/>
  <c r="M367" i="1"/>
  <c r="N367" i="1" s="1"/>
  <c r="O367" i="1" s="1"/>
  <c r="M109" i="1"/>
  <c r="L181" i="1"/>
  <c r="M253" i="1"/>
  <c r="L325" i="1"/>
  <c r="M397" i="1"/>
  <c r="L469" i="1"/>
  <c r="M144" i="1"/>
  <c r="N144" i="1" s="1"/>
  <c r="M219" i="1"/>
  <c r="N219" i="1" s="1"/>
  <c r="O219" i="1" s="1"/>
  <c r="M163" i="1"/>
  <c r="L17" i="1"/>
  <c r="L26" i="1"/>
  <c r="L172" i="1"/>
  <c r="N172" i="1" s="1"/>
  <c r="O172" i="1" s="1"/>
  <c r="L235" i="1"/>
  <c r="L99" i="1"/>
  <c r="L387" i="1"/>
  <c r="L197" i="1"/>
  <c r="M41" i="1"/>
  <c r="L397" i="1"/>
  <c r="M325" i="1"/>
  <c r="L198" i="1"/>
  <c r="L442" i="1"/>
  <c r="N442" i="1" s="1"/>
  <c r="L210" i="1"/>
  <c r="M377" i="1"/>
  <c r="N377" i="1" s="1"/>
  <c r="M10" i="1"/>
  <c r="N10" i="1" s="1"/>
  <c r="M458" i="1"/>
  <c r="L490" i="1"/>
  <c r="N490" i="1" s="1"/>
  <c r="M413" i="1"/>
  <c r="N413" i="1" s="1"/>
  <c r="O413" i="1" s="1"/>
  <c r="M350" i="1"/>
  <c r="M226" i="1"/>
  <c r="L18" i="1"/>
  <c r="N18" i="1" s="1"/>
  <c r="M315" i="1"/>
  <c r="N315" i="1" s="1"/>
  <c r="M155" i="1"/>
  <c r="N155" i="1" s="1"/>
  <c r="O155" i="1" s="1"/>
  <c r="L264" i="1"/>
  <c r="N264" i="1" s="1"/>
  <c r="O264" i="1" s="1"/>
  <c r="M167" i="1"/>
  <c r="N167" i="1" s="1"/>
  <c r="M339" i="1"/>
  <c r="L370" i="1"/>
  <c r="N370" i="1" s="1"/>
  <c r="O370" i="1" s="1"/>
  <c r="M35" i="1"/>
  <c r="M49" i="1"/>
  <c r="M121" i="1"/>
  <c r="M193" i="1"/>
  <c r="L265" i="1"/>
  <c r="M337" i="1"/>
  <c r="M409" i="1"/>
  <c r="L31" i="1"/>
  <c r="M216" i="1"/>
  <c r="M98" i="1"/>
  <c r="L103" i="1"/>
  <c r="M420" i="1"/>
  <c r="N420" i="1" s="1"/>
  <c r="O420" i="1" s="1"/>
  <c r="L94" i="1"/>
  <c r="M265" i="1"/>
  <c r="M122" i="1"/>
  <c r="L154" i="1"/>
  <c r="M70" i="1"/>
  <c r="N70" i="1" s="1"/>
  <c r="M84" i="1"/>
  <c r="N84" i="1" s="1"/>
  <c r="L310" i="1"/>
  <c r="N310" i="1" s="1"/>
  <c r="L438" i="1"/>
  <c r="N438" i="1" s="1"/>
  <c r="O438" i="1" s="1"/>
  <c r="L247" i="1"/>
  <c r="L194" i="1"/>
  <c r="M230" i="1"/>
  <c r="N230" i="1" s="1"/>
  <c r="O230" i="1" s="1"/>
  <c r="L190" i="1"/>
  <c r="M25" i="1"/>
  <c r="L486" i="1"/>
  <c r="L498" i="1"/>
  <c r="N498" i="1" s="1"/>
  <c r="O498" i="1" s="1"/>
  <c r="L187" i="1"/>
  <c r="N187" i="1" s="1"/>
  <c r="O187" i="1" s="1"/>
  <c r="L278" i="1"/>
  <c r="L382" i="1"/>
  <c r="N382" i="1" s="1"/>
  <c r="O382" i="1" s="1"/>
  <c r="L54" i="1"/>
  <c r="L407" i="1"/>
  <c r="N407" i="1" s="1"/>
  <c r="L193" i="1"/>
  <c r="L337" i="1"/>
  <c r="L409" i="1"/>
  <c r="L330" i="1"/>
  <c r="L221" i="1"/>
  <c r="N221" i="1" s="1"/>
  <c r="M106" i="1"/>
  <c r="L78" i="1"/>
  <c r="M133" i="1"/>
  <c r="L277" i="1"/>
  <c r="M421" i="1"/>
  <c r="L372" i="1"/>
  <c r="N372" i="1" s="1"/>
  <c r="L74" i="1"/>
  <c r="L158" i="1"/>
  <c r="L326" i="1"/>
  <c r="L434" i="1"/>
  <c r="N434" i="1" s="1"/>
  <c r="L289" i="1"/>
  <c r="L180" i="1"/>
  <c r="N180" i="1" s="1"/>
  <c r="O180" i="1" s="1"/>
  <c r="L204" i="1"/>
  <c r="N204" i="1" s="1"/>
  <c r="O204" i="1" s="1"/>
  <c r="L456" i="1"/>
  <c r="N456" i="1" s="1"/>
  <c r="O456" i="1" s="1"/>
  <c r="L306" i="1"/>
  <c r="N306" i="1" s="1"/>
  <c r="O306" i="1" s="1"/>
  <c r="L374" i="1"/>
  <c r="L331" i="1"/>
  <c r="N331" i="1" s="1"/>
  <c r="L252" i="1"/>
  <c r="N252" i="1" s="1"/>
  <c r="O252" i="1" s="1"/>
  <c r="L242" i="1"/>
  <c r="M53" i="1"/>
  <c r="L86" i="1"/>
  <c r="M395" i="1"/>
  <c r="N395" i="1" s="1"/>
  <c r="L433" i="1"/>
  <c r="L421" i="1"/>
  <c r="L43" i="1"/>
  <c r="M263" i="1"/>
  <c r="N263" i="1" s="1"/>
  <c r="M360" i="1"/>
  <c r="N360" i="1" s="1"/>
  <c r="L127" i="1"/>
  <c r="M36" i="1"/>
  <c r="L379" i="1"/>
  <c r="N379" i="1" s="1"/>
  <c r="O379" i="1" s="1"/>
  <c r="M290" i="1"/>
  <c r="L223" i="1"/>
  <c r="M12" i="1"/>
  <c r="M72" i="1"/>
  <c r="M42" i="1"/>
  <c r="N42" i="1" s="1"/>
  <c r="L66" i="1"/>
  <c r="M192" i="1"/>
  <c r="N192" i="1" s="1"/>
  <c r="M228" i="1"/>
  <c r="N228" i="1" s="1"/>
  <c r="O228" i="1" s="1"/>
  <c r="L151" i="1"/>
  <c r="M73" i="1"/>
  <c r="M217" i="1"/>
  <c r="M361" i="1"/>
  <c r="M433" i="1"/>
  <c r="L414" i="1"/>
  <c r="N414" i="1" s="1"/>
  <c r="O414" i="1" s="1"/>
  <c r="M240" i="1"/>
  <c r="N240" i="1" s="1"/>
  <c r="O240" i="1" s="1"/>
  <c r="L246" i="1"/>
  <c r="N246" i="1" s="1"/>
  <c r="O246" i="1" s="1"/>
  <c r="M13" i="1"/>
  <c r="M85" i="1"/>
  <c r="M157" i="1"/>
  <c r="L229" i="1"/>
  <c r="M301" i="1"/>
  <c r="M373" i="1"/>
  <c r="L445" i="1"/>
  <c r="L114" i="1"/>
  <c r="N114" i="1" s="1"/>
  <c r="O114" i="1" s="1"/>
  <c r="L450" i="1"/>
  <c r="N450" i="1" s="1"/>
  <c r="O450" i="1" s="1"/>
  <c r="L126" i="1"/>
  <c r="L270" i="1"/>
  <c r="L444" i="1"/>
  <c r="N444" i="1" s="1"/>
  <c r="O444" i="1" s="1"/>
  <c r="L276" i="1"/>
  <c r="N276" i="1" s="1"/>
  <c r="L294" i="1"/>
  <c r="N294" i="1" s="1"/>
  <c r="L300" i="1"/>
  <c r="N300" i="1" s="1"/>
  <c r="O300" i="1" s="1"/>
  <c r="L150" i="1"/>
  <c r="L312" i="1"/>
  <c r="N312" i="1" s="1"/>
  <c r="L6" i="1"/>
  <c r="L25" i="1"/>
  <c r="M97" i="1"/>
  <c r="L169" i="1"/>
  <c r="L241" i="1"/>
  <c r="L313" i="1"/>
  <c r="L385" i="1"/>
  <c r="L457" i="1"/>
  <c r="L402" i="1"/>
  <c r="N402" i="1" s="1"/>
  <c r="O402" i="1" s="1"/>
  <c r="L301" i="1"/>
  <c r="L282" i="1"/>
  <c r="L373" i="1"/>
  <c r="M229" i="1"/>
  <c r="M445" i="1"/>
  <c r="L61" i="1"/>
  <c r="L133" i="1"/>
  <c r="M205" i="1"/>
  <c r="M277" i="1"/>
  <c r="L349" i="1"/>
  <c r="L493" i="1"/>
  <c r="M169" i="1"/>
  <c r="L366" i="1"/>
  <c r="L90" i="1"/>
  <c r="M426" i="1"/>
  <c r="M241" i="1"/>
  <c r="M313" i="1"/>
  <c r="M385" i="1"/>
  <c r="M457" i="1"/>
  <c r="L49" i="1"/>
  <c r="L121" i="1"/>
  <c r="L97" i="1"/>
  <c r="L73" i="1"/>
  <c r="L145" i="1"/>
  <c r="L217" i="1"/>
  <c r="M289" i="1"/>
  <c r="L361" i="1"/>
  <c r="M349" i="1"/>
  <c r="M493" i="1"/>
  <c r="M145" i="1"/>
  <c r="M61" i="1"/>
  <c r="L13" i="1"/>
  <c r="L85" i="1"/>
  <c r="L157" i="1"/>
  <c r="L205" i="1"/>
  <c r="L37" i="1"/>
  <c r="L109" i="1"/>
  <c r="N390" i="1" l="1"/>
  <c r="O390" i="1" s="1"/>
  <c r="N170" i="1"/>
  <c r="N93" i="1"/>
  <c r="N103" i="1"/>
  <c r="N210" i="1"/>
  <c r="N5" i="1"/>
  <c r="O5" i="1" s="1"/>
  <c r="N48" i="1"/>
  <c r="O48" i="1" s="1"/>
  <c r="N403" i="1"/>
  <c r="O403" i="1" s="1"/>
  <c r="N156" i="1"/>
  <c r="O156" i="1" s="1"/>
  <c r="N163" i="1"/>
  <c r="O163" i="1" s="1"/>
  <c r="N474" i="1"/>
  <c r="O474" i="1" s="1"/>
  <c r="N75" i="1"/>
  <c r="O75" i="1" s="1"/>
  <c r="N36" i="1"/>
  <c r="O36" i="1" s="1"/>
  <c r="N148" i="1"/>
  <c r="O148" i="1" s="1"/>
  <c r="N243" i="1"/>
  <c r="O243" i="1" s="1"/>
  <c r="N410" i="1"/>
  <c r="N6" i="1"/>
  <c r="O6" i="1" s="1"/>
  <c r="N99" i="1"/>
  <c r="N196" i="1"/>
  <c r="O196" i="1" s="1"/>
  <c r="N74" i="1"/>
  <c r="N319" i="1"/>
  <c r="O319" i="1" s="1"/>
  <c r="N185" i="1"/>
  <c r="N78" i="1"/>
  <c r="O78" i="1" s="1"/>
  <c r="N194" i="1"/>
  <c r="O194" i="1" s="1"/>
  <c r="N154" i="1"/>
  <c r="O154" i="1" s="1"/>
  <c r="N118" i="1"/>
  <c r="N270" i="1"/>
  <c r="O270" i="1" s="1"/>
  <c r="N195" i="1"/>
  <c r="O195" i="1" s="1"/>
  <c r="N17" i="1"/>
  <c r="O17" i="1" s="1"/>
  <c r="N127" i="1"/>
  <c r="O127" i="1" s="1"/>
  <c r="N173" i="1"/>
  <c r="O173" i="1" s="1"/>
  <c r="N63" i="1"/>
  <c r="O63" i="1" s="1"/>
  <c r="N198" i="1"/>
  <c r="O198" i="1" s="1"/>
  <c r="N137" i="1"/>
  <c r="N231" i="1"/>
  <c r="N391" i="1"/>
  <c r="O391" i="1" s="1"/>
  <c r="N213" i="1"/>
  <c r="N134" i="1"/>
  <c r="O134" i="1" s="1"/>
  <c r="N343" i="1"/>
  <c r="O343" i="1" s="1"/>
  <c r="N26" i="1"/>
  <c r="O26" i="1" s="1"/>
  <c r="N401" i="1"/>
  <c r="O401" i="1" s="1"/>
  <c r="N380" i="1"/>
  <c r="O380" i="1" s="1"/>
  <c r="N358" i="1"/>
  <c r="O358" i="1" s="1"/>
  <c r="N68" i="1"/>
  <c r="O68" i="1" s="1"/>
  <c r="N40" i="1"/>
  <c r="O40" i="1" s="1"/>
  <c r="N126" i="1"/>
  <c r="N412" i="1"/>
  <c r="N340" i="1"/>
  <c r="O340" i="1" s="1"/>
  <c r="N62" i="1"/>
  <c r="O62" i="1" s="1"/>
  <c r="N423" i="1"/>
  <c r="O423" i="1" s="1"/>
  <c r="N79" i="1"/>
  <c r="O79" i="1" s="1"/>
  <c r="N95" i="1"/>
  <c r="O95" i="1" s="1"/>
  <c r="N94" i="1"/>
  <c r="O94" i="1" s="1"/>
  <c r="N207" i="1"/>
  <c r="O207" i="1" s="1"/>
  <c r="N376" i="1"/>
  <c r="O376" i="1" s="1"/>
  <c r="N115" i="1"/>
  <c r="N292" i="1"/>
  <c r="N200" i="1"/>
  <c r="O200" i="1" s="1"/>
  <c r="N369" i="1"/>
  <c r="O369" i="1" s="1"/>
  <c r="N51" i="1"/>
  <c r="N8" i="1"/>
  <c r="O8" i="1" s="1"/>
  <c r="N58" i="1"/>
  <c r="O58" i="1" s="1"/>
  <c r="N158" i="1"/>
  <c r="O158" i="1" s="1"/>
  <c r="N152" i="1"/>
  <c r="O152" i="1" s="1"/>
  <c r="N296" i="1"/>
  <c r="O296" i="1" s="1"/>
  <c r="N184" i="1"/>
  <c r="O184" i="1" s="1"/>
  <c r="N392" i="1"/>
  <c r="N171" i="1"/>
  <c r="O171" i="1" s="1"/>
  <c r="N128" i="1"/>
  <c r="O128" i="1" s="1"/>
  <c r="N272" i="1"/>
  <c r="O272" i="1" s="1"/>
  <c r="N67" i="1"/>
  <c r="N356" i="1"/>
  <c r="O356" i="1" s="1"/>
  <c r="N330" i="1"/>
  <c r="O330" i="1" s="1"/>
  <c r="N190" i="1"/>
  <c r="O190" i="1" s="1"/>
  <c r="N350" i="1"/>
  <c r="O350" i="1" s="1"/>
  <c r="N326" i="1"/>
  <c r="N261" i="1"/>
  <c r="O261" i="1" s="1"/>
  <c r="N91" i="1"/>
  <c r="O91" i="1" s="1"/>
  <c r="N64" i="1"/>
  <c r="O64" i="1" s="1"/>
  <c r="N212" i="1"/>
  <c r="O212" i="1" s="1"/>
  <c r="N416" i="1"/>
  <c r="O416" i="1" s="1"/>
  <c r="N102" i="1"/>
  <c r="O102" i="1" s="1"/>
  <c r="N72" i="1"/>
  <c r="O72" i="1" s="1"/>
  <c r="N290" i="1"/>
  <c r="N254" i="1"/>
  <c r="N43" i="1"/>
  <c r="O43" i="1" s="1"/>
  <c r="N20" i="1"/>
  <c r="O20" i="1" s="1"/>
  <c r="N90" i="1"/>
  <c r="O90" i="1" s="1"/>
  <c r="N86" i="1"/>
  <c r="O86" i="1" s="1"/>
  <c r="N164" i="1"/>
  <c r="N150" i="1"/>
  <c r="O150" i="1" s="1"/>
  <c r="N41" i="1"/>
  <c r="O41" i="1" s="1"/>
  <c r="N189" i="1"/>
  <c r="O189" i="1" s="1"/>
  <c r="N52" i="1"/>
  <c r="O52" i="1" s="1"/>
  <c r="N366" i="1"/>
  <c r="O366" i="1" s="1"/>
  <c r="N15" i="1"/>
  <c r="O15" i="1" s="1"/>
  <c r="N3" i="1"/>
  <c r="O3" i="1" s="1"/>
  <c r="N216" i="1"/>
  <c r="O216" i="1" s="1"/>
  <c r="N464" i="1"/>
  <c r="O464" i="1" s="1"/>
  <c r="N364" i="1"/>
  <c r="O364" i="1" s="1"/>
  <c r="N387" i="1"/>
  <c r="N488" i="1"/>
  <c r="O488" i="1" s="1"/>
  <c r="N21" i="1"/>
  <c r="O21" i="1" s="1"/>
  <c r="N237" i="1"/>
  <c r="O237" i="1" s="1"/>
  <c r="N110" i="1"/>
  <c r="O110" i="1" s="1"/>
  <c r="N247" i="1"/>
  <c r="O247" i="1" s="1"/>
  <c r="N500" i="1"/>
  <c r="O500" i="1" s="1"/>
  <c r="N65" i="1"/>
  <c r="O65" i="1" s="1"/>
  <c r="N122" i="1"/>
  <c r="O122" i="1" s="1"/>
  <c r="N159" i="1"/>
  <c r="O159" i="1" s="1"/>
  <c r="N53" i="1"/>
  <c r="O53" i="1" s="1"/>
  <c r="N203" i="1"/>
  <c r="O203" i="1" s="1"/>
  <c r="N92" i="1"/>
  <c r="O92" i="1" s="1"/>
  <c r="N223" i="1"/>
  <c r="O223" i="1" s="1"/>
  <c r="N104" i="1"/>
  <c r="O104" i="1" s="1"/>
  <c r="N375" i="1"/>
  <c r="O375" i="1" s="1"/>
  <c r="N80" i="1"/>
  <c r="O80" i="1" s="1"/>
  <c r="N293" i="1"/>
  <c r="O293" i="1" s="1"/>
  <c r="N477" i="1"/>
  <c r="O477" i="1" s="1"/>
  <c r="N147" i="1"/>
  <c r="O147" i="1" s="1"/>
  <c r="N9" i="1"/>
  <c r="O9" i="1" s="1"/>
  <c r="N182" i="1"/>
  <c r="O182" i="1" s="1"/>
  <c r="N130" i="1"/>
  <c r="O130" i="1" s="1"/>
  <c r="N197" i="1"/>
  <c r="N89" i="1"/>
  <c r="N268" i="1"/>
  <c r="O268" i="1" s="1"/>
  <c r="N117" i="1"/>
  <c r="O117" i="1" s="1"/>
  <c r="N124" i="1"/>
  <c r="O124" i="1" s="1"/>
  <c r="N112" i="1"/>
  <c r="O112" i="1" s="1"/>
  <c r="N321" i="1"/>
  <c r="O321" i="1" s="1"/>
  <c r="N47" i="1"/>
  <c r="O47" i="1" s="1"/>
  <c r="N341" i="1"/>
  <c r="N98" i="1"/>
  <c r="O98" i="1" s="1"/>
  <c r="N178" i="1"/>
  <c r="O178" i="1" s="1"/>
  <c r="N452" i="1"/>
  <c r="O452" i="1" s="1"/>
  <c r="N87" i="1"/>
  <c r="O87" i="1" s="1"/>
  <c r="N316" i="1"/>
  <c r="O316" i="1" s="1"/>
  <c r="N381" i="1"/>
  <c r="O381" i="1" s="1"/>
  <c r="N76" i="1"/>
  <c r="O76" i="1" s="1"/>
  <c r="N140" i="1"/>
  <c r="O140" i="1" s="1"/>
  <c r="N235" i="1"/>
  <c r="O235" i="1" s="1"/>
  <c r="N100" i="1"/>
  <c r="O100" i="1" s="1"/>
  <c r="N111" i="1"/>
  <c r="O111" i="1" s="1"/>
  <c r="N448" i="1"/>
  <c r="N282" i="1"/>
  <c r="O282" i="1" s="1"/>
  <c r="N66" i="1"/>
  <c r="O66" i="1" s="1"/>
  <c r="N4" i="1"/>
  <c r="N28" i="1"/>
  <c r="O28" i="1" s="1"/>
  <c r="N105" i="1"/>
  <c r="O105" i="1" s="1"/>
  <c r="N225" i="1"/>
  <c r="O225" i="1" s="1"/>
  <c r="N55" i="1"/>
  <c r="O55" i="1" s="1"/>
  <c r="N35" i="1"/>
  <c r="O372" i="1"/>
  <c r="N2" i="1"/>
  <c r="O2" i="1" s="1"/>
  <c r="O360" i="1"/>
  <c r="N278" i="1"/>
  <c r="O278" i="1" s="1"/>
  <c r="O84" i="1"/>
  <c r="N31" i="1"/>
  <c r="O442" i="1"/>
  <c r="N436" i="1"/>
  <c r="O234" i="1"/>
  <c r="N149" i="1"/>
  <c r="O149" i="1" s="1"/>
  <c r="O206" i="1"/>
  <c r="N347" i="1"/>
  <c r="N428" i="1"/>
  <c r="O304" i="1"/>
  <c r="O492" i="1"/>
  <c r="N309" i="1"/>
  <c r="O309" i="1" s="1"/>
  <c r="N411" i="1"/>
  <c r="O411" i="1" s="1"/>
  <c r="N291" i="1"/>
  <c r="O291" i="1" s="1"/>
  <c r="N116" i="1"/>
  <c r="O116" i="1" s="1"/>
  <c r="N224" i="1"/>
  <c r="O224" i="1" s="1"/>
  <c r="N453" i="1"/>
  <c r="O437" i="1"/>
  <c r="N311" i="1"/>
  <c r="O311" i="1" s="1"/>
  <c r="O294" i="1"/>
  <c r="N208" i="1"/>
  <c r="O208" i="1" s="1"/>
  <c r="O315" i="1"/>
  <c r="N266" i="1"/>
  <c r="O266" i="1" s="1"/>
  <c r="O271" i="1"/>
  <c r="N245" i="1"/>
  <c r="O245" i="1" s="1"/>
  <c r="O355" i="1"/>
  <c r="N494" i="1"/>
  <c r="O30" i="1"/>
  <c r="N29" i="1"/>
  <c r="O29" i="1" s="1"/>
  <c r="O451" i="1"/>
  <c r="O222" i="1"/>
  <c r="N188" i="1"/>
  <c r="O188" i="1" s="1"/>
  <c r="N302" i="1"/>
  <c r="N220" i="1"/>
  <c r="O447" i="1"/>
  <c r="O320" i="1"/>
  <c r="O332" i="1"/>
  <c r="N357" i="1"/>
  <c r="O357" i="1" s="1"/>
  <c r="N174" i="1"/>
  <c r="N218" i="1"/>
  <c r="O218" i="1" s="1"/>
  <c r="N69" i="1"/>
  <c r="O69" i="1" s="1"/>
  <c r="N33" i="1"/>
  <c r="O33" i="1" s="1"/>
  <c r="O314" i="1"/>
  <c r="O276" i="1"/>
  <c r="N106" i="1"/>
  <c r="O106" i="1" s="1"/>
  <c r="N486" i="1"/>
  <c r="O486" i="1" s="1"/>
  <c r="O18" i="1"/>
  <c r="O144" i="1"/>
  <c r="O459" i="1"/>
  <c r="O446" i="1"/>
  <c r="N499" i="1"/>
  <c r="O499" i="1" s="1"/>
  <c r="O449" i="1"/>
  <c r="O71" i="1"/>
  <c r="O396" i="1"/>
  <c r="N108" i="1"/>
  <c r="O108" i="1" s="1"/>
  <c r="N440" i="1"/>
  <c r="O440" i="1" s="1"/>
  <c r="O468" i="1"/>
  <c r="N415" i="1"/>
  <c r="O415" i="1" s="1"/>
  <c r="O305" i="1"/>
  <c r="O303" i="1"/>
  <c r="N298" i="1"/>
  <c r="O491" i="1" s="1"/>
  <c r="O398" i="1"/>
  <c r="O70" i="1"/>
  <c r="N166" i="1"/>
  <c r="O166" i="1" s="1"/>
  <c r="O394" i="1"/>
  <c r="O81" i="1"/>
  <c r="N226" i="1"/>
  <c r="O226" i="1" s="1"/>
  <c r="N267" i="1"/>
  <c r="O267" i="1" s="1"/>
  <c r="O281" i="1"/>
  <c r="N279" i="1"/>
  <c r="O279" i="1" s="1"/>
  <c r="N22" i="1"/>
  <c r="O22" i="1" s="1"/>
  <c r="N131" i="1"/>
  <c r="O131" i="1" s="1"/>
  <c r="O32" i="1"/>
  <c r="O280" i="1"/>
  <c r="O495" i="1"/>
  <c r="N260" i="1"/>
  <c r="O260" i="1" s="1"/>
  <c r="N248" i="1"/>
  <c r="O248" i="1" s="1"/>
  <c r="N297" i="1"/>
  <c r="O297" i="1" s="1"/>
  <c r="O11" i="1"/>
  <c r="O323" i="1"/>
  <c r="O395" i="1"/>
  <c r="O434" i="1"/>
  <c r="N269" i="1"/>
  <c r="O269" i="1" s="1"/>
  <c r="N38" i="1"/>
  <c r="O38" i="1" s="1"/>
  <c r="O338" i="1"/>
  <c r="O251" i="1"/>
  <c r="N132" i="1"/>
  <c r="O132" i="1" s="1"/>
  <c r="N345" i="1"/>
  <c r="O345" i="1" s="1"/>
  <c r="O82" i="1"/>
  <c r="N328" i="1"/>
  <c r="N101" i="1"/>
  <c r="O101" i="1" s="1"/>
  <c r="N388" i="1"/>
  <c r="O388" i="1" s="1"/>
  <c r="O479" i="1"/>
  <c r="N389" i="1"/>
  <c r="O389" i="1" s="1"/>
  <c r="N45" i="1"/>
  <c r="O45" i="1" s="1"/>
  <c r="N139" i="1"/>
  <c r="O430" i="1" s="1"/>
  <c r="O324" i="1"/>
  <c r="O288" i="1"/>
  <c r="O77" i="1"/>
  <c r="N232" i="1"/>
  <c r="O232" i="1" s="1"/>
  <c r="O472" i="1"/>
  <c r="N191" i="1"/>
  <c r="O466" i="1"/>
  <c r="O274" i="1"/>
  <c r="N165" i="1"/>
  <c r="N57" i="1"/>
  <c r="O57" i="1" s="1"/>
  <c r="N489" i="1"/>
  <c r="O490" i="1"/>
  <c r="N236" i="1"/>
  <c r="N258" i="1"/>
  <c r="O258" i="1" s="1"/>
  <c r="N362" i="1"/>
  <c r="O362" i="1" s="1"/>
  <c r="N429" i="1"/>
  <c r="O429" i="1" s="1"/>
  <c r="N107" i="1"/>
  <c r="O249" i="1"/>
  <c r="O153" i="1"/>
  <c r="N123" i="1"/>
  <c r="O123" i="1" s="1"/>
  <c r="N135" i="1"/>
  <c r="N242" i="1"/>
  <c r="O242" i="1" s="1"/>
  <c r="N458" i="1"/>
  <c r="O286" i="1"/>
  <c r="N283" i="1"/>
  <c r="O283" i="1" s="1"/>
  <c r="O239" i="1"/>
  <c r="N439" i="1"/>
  <c r="O439" i="1" s="1"/>
  <c r="O431" i="1"/>
  <c r="N56" i="1"/>
  <c r="O56" i="1" s="1"/>
  <c r="N50" i="1"/>
  <c r="O50" i="1" s="1"/>
  <c r="O201" i="1"/>
  <c r="N307" i="1"/>
  <c r="O307" i="1" s="1"/>
  <c r="O467" i="1"/>
  <c r="O383" i="1"/>
  <c r="O371" i="1"/>
  <c r="N465" i="1"/>
  <c r="O465" i="1" s="1"/>
  <c r="N44" i="1"/>
  <c r="O44" i="1" s="1"/>
  <c r="O143" i="1"/>
  <c r="N244" i="1"/>
  <c r="O244" i="1" s="1"/>
  <c r="N96" i="1"/>
  <c r="O96" i="1" s="1"/>
  <c r="O407" i="1"/>
  <c r="O317" i="1"/>
  <c r="O336" i="1"/>
  <c r="N27" i="1"/>
  <c r="O399" i="1"/>
  <c r="O454" i="1"/>
  <c r="O484" i="1"/>
  <c r="O406" i="1"/>
  <c r="N284" i="1"/>
  <c r="O284" i="1" s="1"/>
  <c r="O215" i="1"/>
  <c r="O23" i="1"/>
  <c r="N7" i="1"/>
  <c r="O7" i="1" s="1"/>
  <c r="N12" i="1"/>
  <c r="O12" i="1" s="1"/>
  <c r="N426" i="1"/>
  <c r="O426" i="1" s="1"/>
  <c r="O331" i="1"/>
  <c r="N54" i="1"/>
  <c r="O54" i="1" s="1"/>
  <c r="N339" i="1"/>
  <c r="O377" i="1"/>
  <c r="N342" i="1"/>
  <c r="O342" i="1" s="1"/>
  <c r="N470" i="1"/>
  <c r="O162" i="1"/>
  <c r="O346" i="1"/>
  <c r="N485" i="1"/>
  <c r="O485" i="1" s="1"/>
  <c r="N176" i="1"/>
  <c r="O176" i="1" s="1"/>
  <c r="O125" i="1"/>
  <c r="N238" i="1"/>
  <c r="O238" i="1" s="1"/>
  <c r="N14" i="1"/>
  <c r="O408" i="1"/>
  <c r="O318" i="1"/>
  <c r="N460" i="1"/>
  <c r="O460" i="1" s="1"/>
  <c r="N308" i="1"/>
  <c r="O308" i="1" s="1"/>
  <c r="N19" i="1"/>
  <c r="O19" i="1" s="1"/>
  <c r="N334" i="1"/>
  <c r="O334" i="1" s="1"/>
  <c r="N141" i="1"/>
  <c r="O141" i="1" s="1"/>
  <c r="O175" i="1"/>
  <c r="N179" i="1"/>
  <c r="O179" i="1" s="1"/>
  <c r="O256" i="1"/>
  <c r="N227" i="1"/>
  <c r="O10" i="1"/>
  <c r="O312" i="1"/>
  <c r="N151" i="1"/>
  <c r="N374" i="1"/>
  <c r="O374" i="1" s="1"/>
  <c r="O167" i="1"/>
  <c r="O210" i="1"/>
  <c r="N329" i="1"/>
  <c r="O329" i="1" s="1"/>
  <c r="N257" i="1"/>
  <c r="O257" i="1" s="1"/>
  <c r="N142" i="1"/>
  <c r="O142" i="1" s="1"/>
  <c r="O497" i="1"/>
  <c r="O351" i="1"/>
  <c r="N250" i="1"/>
  <c r="O250" i="1" s="1"/>
  <c r="O138" i="1"/>
  <c r="N39" i="1"/>
  <c r="O39" i="1" s="1"/>
  <c r="N16" i="1"/>
  <c r="O16" i="1" s="1"/>
  <c r="O259" i="1"/>
  <c r="N482" i="1"/>
  <c r="N344" i="1"/>
  <c r="O214" i="1" s="1"/>
  <c r="N473" i="1"/>
  <c r="O473" i="1" s="1"/>
  <c r="O353" i="1"/>
  <c r="O432" i="1"/>
  <c r="N405" i="1"/>
  <c r="O405" i="1" s="1"/>
  <c r="O443" i="1"/>
  <c r="O352" i="1"/>
  <c r="N441" i="1"/>
  <c r="O441" i="1" s="1"/>
  <c r="N88" i="1"/>
  <c r="O88" i="1" s="1"/>
  <c r="N160" i="1"/>
  <c r="O160" i="1" s="1"/>
  <c r="N253" i="1"/>
  <c r="O253" i="1" s="1"/>
  <c r="N481" i="1"/>
  <c r="O481" i="1" s="1"/>
  <c r="N121" i="1"/>
  <c r="O121" i="1" s="1"/>
  <c r="N25" i="1"/>
  <c r="O25" i="1" s="1"/>
  <c r="N193" i="1"/>
  <c r="O193" i="1" s="1"/>
  <c r="N157" i="1"/>
  <c r="O157" i="1" s="1"/>
  <c r="N109" i="1"/>
  <c r="O109" i="1" s="1"/>
  <c r="N133" i="1"/>
  <c r="O133" i="1" s="1"/>
  <c r="N337" i="1"/>
  <c r="O337" i="1" s="1"/>
  <c r="N85" i="1"/>
  <c r="O85" i="1" s="1"/>
  <c r="N397" i="1"/>
  <c r="O397" i="1" s="1"/>
  <c r="N205" i="1"/>
  <c r="O205" i="1" s="1"/>
  <c r="N469" i="1"/>
  <c r="O469" i="1" s="1"/>
  <c r="N409" i="1"/>
  <c r="O409" i="1" s="1"/>
  <c r="N49" i="1"/>
  <c r="O49" i="1" s="1"/>
  <c r="N37" i="1"/>
  <c r="O37" i="1" s="1"/>
  <c r="N265" i="1"/>
  <c r="O265" i="1" s="1"/>
  <c r="N97" i="1"/>
  <c r="O97" i="1" s="1"/>
  <c r="N169" i="1"/>
  <c r="O169" i="1" s="1"/>
  <c r="N277" i="1"/>
  <c r="O277" i="1" s="1"/>
  <c r="N181" i="1"/>
  <c r="O181" i="1" s="1"/>
  <c r="N445" i="1"/>
  <c r="O445" i="1" s="1"/>
  <c r="N325" i="1"/>
  <c r="N433" i="1"/>
  <c r="O433" i="1" s="1"/>
  <c r="N361" i="1"/>
  <c r="O361" i="1" s="1"/>
  <c r="N301" i="1"/>
  <c r="O301" i="1" s="1"/>
  <c r="N421" i="1"/>
  <c r="O421" i="1" s="1"/>
  <c r="N313" i="1"/>
  <c r="O313" i="1" s="1"/>
  <c r="N217" i="1"/>
  <c r="O217" i="1" s="1"/>
  <c r="N385" i="1"/>
  <c r="O385" i="1" s="1"/>
  <c r="N493" i="1"/>
  <c r="O493" i="1" s="1"/>
  <c r="N241" i="1"/>
  <c r="O241" i="1" s="1"/>
  <c r="N289" i="1"/>
  <c r="O289" i="1" s="1"/>
  <c r="N73" i="1"/>
  <c r="O73" i="1" s="1"/>
  <c r="N349" i="1"/>
  <c r="N145" i="1"/>
  <c r="O145" i="1" s="1"/>
  <c r="N373" i="1"/>
  <c r="O373" i="1" s="1"/>
  <c r="N13" i="1"/>
  <c r="O13" i="1" s="1"/>
  <c r="N229" i="1"/>
  <c r="O229" i="1" s="1"/>
  <c r="N61" i="1"/>
  <c r="O61" i="1" s="1"/>
  <c r="N457" i="1"/>
  <c r="O457" i="1" s="1"/>
  <c r="O74" i="1" l="1"/>
  <c r="O341" i="1"/>
  <c r="O89" i="1"/>
  <c r="O368" i="1"/>
  <c r="O191" i="1"/>
  <c r="O461" i="1"/>
  <c r="O436" i="1"/>
  <c r="O31" i="1"/>
  <c r="O275" i="1"/>
  <c r="O392" i="1"/>
  <c r="O14" i="1"/>
  <c r="O339" i="1"/>
  <c r="O387" i="1"/>
  <c r="O51" i="1"/>
  <c r="O236" i="1"/>
  <c r="O412" i="1"/>
  <c r="O129" i="1"/>
  <c r="O327" i="1"/>
  <c r="O453" i="1"/>
  <c r="O118" i="1"/>
  <c r="O310" i="1"/>
  <c r="O458" i="1"/>
  <c r="O254" i="1"/>
  <c r="O34" i="1"/>
  <c r="O174" i="1"/>
  <c r="O103" i="1"/>
  <c r="O99" i="1"/>
  <c r="O4" i="1"/>
  <c r="O113" i="1"/>
  <c r="O428" i="1"/>
  <c r="O151" i="1"/>
  <c r="O287" i="1"/>
  <c r="O107" i="1"/>
  <c r="O197" i="1"/>
  <c r="O221" i="1"/>
  <c r="O298" i="1"/>
  <c r="O93" i="1"/>
  <c r="O164" i="1"/>
  <c r="O489" i="1"/>
  <c r="O213" i="1"/>
  <c r="O115" i="1"/>
  <c r="O42" i="1"/>
  <c r="O501" i="1"/>
  <c r="O494" i="1"/>
  <c r="O347" i="1"/>
  <c r="O192" i="1"/>
  <c r="O328" i="1"/>
  <c r="O410" i="1"/>
  <c r="O168" i="1"/>
  <c r="O290" i="1"/>
  <c r="O325" i="1"/>
  <c r="O344" i="1"/>
  <c r="O263" i="1"/>
  <c r="O185" i="1"/>
  <c r="O326" i="1"/>
  <c r="O231" i="1"/>
  <c r="O137" i="1"/>
  <c r="O435" i="1"/>
  <c r="O220" i="1"/>
  <c r="O292" i="1"/>
  <c r="O35" i="1"/>
  <c r="O165" i="1"/>
  <c r="O295" i="1"/>
  <c r="O349" i="1"/>
  <c r="O482" i="1"/>
  <c r="O227" i="1"/>
  <c r="O425" i="1"/>
  <c r="O470" i="1"/>
  <c r="O126" i="1"/>
  <c r="O27" i="1"/>
  <c r="O135" i="1"/>
  <c r="O400" i="1"/>
  <c r="O139" i="1"/>
  <c r="O419" i="1"/>
  <c r="O285" i="1"/>
  <c r="O186" i="1"/>
  <c r="O83" i="1"/>
  <c r="O302" i="1"/>
  <c r="O170" i="1"/>
  <c r="O67" i="1"/>
  <c r="O448" i="1"/>
</calcChain>
</file>

<file path=xl/sharedStrings.xml><?xml version="1.0" encoding="utf-8"?>
<sst xmlns="http://schemas.openxmlformats.org/spreadsheetml/2006/main" count="74" uniqueCount="45">
  <si>
    <t>Lat</t>
  </si>
  <si>
    <t>Lng</t>
  </si>
  <si>
    <t>Demand</t>
  </si>
  <si>
    <t>Terminal_Diameter</t>
  </si>
  <si>
    <t>Efficiency</t>
  </si>
  <si>
    <t>Frequency</t>
  </si>
  <si>
    <t>Gain</t>
  </si>
  <si>
    <t xml:space="preserve">Satellite Parameters </t>
  </si>
  <si>
    <t>Value</t>
  </si>
  <si>
    <t>Units</t>
  </si>
  <si>
    <t>Orbit Height</t>
  </si>
  <si>
    <t>km</t>
  </si>
  <si>
    <t>Lattitude</t>
  </si>
  <si>
    <t>Degrees</t>
  </si>
  <si>
    <t>Longtitude</t>
  </si>
  <si>
    <t>ITU Region</t>
  </si>
  <si>
    <t>#</t>
  </si>
  <si>
    <t>Downlink _Frequency</t>
  </si>
  <si>
    <t>GHz</t>
  </si>
  <si>
    <t>Downlink_Bandwidth</t>
  </si>
  <si>
    <t>19.7-20.2</t>
  </si>
  <si>
    <t>Satellite_Bandwidth</t>
  </si>
  <si>
    <t>MHz</t>
  </si>
  <si>
    <t>Spot_Beams</t>
  </si>
  <si>
    <t>Channel_Beamwidth</t>
  </si>
  <si>
    <t>Cluster_size</t>
  </si>
  <si>
    <t>Channel_Bandwidth</t>
  </si>
  <si>
    <t>Sub_channel_Bandwidth</t>
  </si>
  <si>
    <t>Total_Bandwidth</t>
  </si>
  <si>
    <t>Reuse_Factor</t>
  </si>
  <si>
    <t>Dual_Polarisation</t>
  </si>
  <si>
    <t>Yes</t>
  </si>
  <si>
    <t>Differential_Lng</t>
  </si>
  <si>
    <t>Adjusted_Earth_Radius</t>
  </si>
  <si>
    <t>Radius</t>
  </si>
  <si>
    <t>Eccentricity</t>
  </si>
  <si>
    <t>R_l</t>
  </si>
  <si>
    <t>R_z</t>
  </si>
  <si>
    <t>Orbit Radius</t>
  </si>
  <si>
    <t>Int_Angle</t>
  </si>
  <si>
    <t>Elevation_Angle</t>
  </si>
  <si>
    <t>Slant_Range</t>
  </si>
  <si>
    <t>Intermediate_Angle</t>
  </si>
  <si>
    <t>G_T</t>
  </si>
  <si>
    <t>User_Index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</si>
</sst>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213E-75F6-42D9-926D-58E028A46033}">
  <dimension ref="A1:Q502"/>
  <sheetViews>
    <sheetView tabSelected="1" topLeftCell="A467" workbookViewId="0">
      <selection activeCell="S497" sqref="S497"/>
    </sheetView>
  </sheetViews>
  <sheetFormatPr defaultRowHeight="15" x14ac:dyDescent="0.25"/>
  <cols>
    <col min="1" max="2" width="9.28515625" bestFit="1" customWidth="1"/>
    <col min="3" max="3" width="9.5703125" bestFit="1" customWidth="1"/>
    <col min="4" max="4" width="18.5703125" bestFit="1" customWidth="1"/>
    <col min="5" max="5" width="9.7109375" bestFit="1" customWidth="1"/>
    <col min="6" max="6" width="10.42578125" bestFit="1" customWidth="1"/>
    <col min="7" max="7" width="9.28515625" bestFit="1" customWidth="1"/>
    <col min="8" max="8" width="9.28515625" customWidth="1"/>
    <col min="9" max="9" width="15.5703125" bestFit="1" customWidth="1"/>
    <col min="10" max="11" width="9.28515625" bestFit="1" customWidth="1"/>
    <col min="12" max="12" width="12.85546875" bestFit="1" customWidth="1"/>
    <col min="13" max="13" width="22" bestFit="1" customWidth="1"/>
    <col min="14" max="14" width="12.140625" bestFit="1" customWidth="1"/>
    <col min="15" max="15" width="15.7109375" bestFit="1" customWidth="1"/>
    <col min="16" max="16" width="19.285156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32</v>
      </c>
      <c r="J1" t="s">
        <v>36</v>
      </c>
      <c r="K1" t="s">
        <v>37</v>
      </c>
      <c r="L1" t="s">
        <v>39</v>
      </c>
      <c r="M1" t="s">
        <v>33</v>
      </c>
      <c r="N1" t="s">
        <v>41</v>
      </c>
      <c r="O1" t="s">
        <v>40</v>
      </c>
      <c r="P1" t="s">
        <v>42</v>
      </c>
      <c r="Q1" t="s">
        <v>44</v>
      </c>
    </row>
    <row r="2" spans="1:17" x14ac:dyDescent="0.25">
      <c r="A2" s="4">
        <v>151.73870995893049</v>
      </c>
      <c r="B2" s="4">
        <v>-23.98515166018824</v>
      </c>
      <c r="C2" s="4">
        <v>46875</v>
      </c>
      <c r="D2" s="4">
        <v>3</v>
      </c>
      <c r="E2" s="4">
        <v>0.55000000000000004</v>
      </c>
      <c r="F2" s="4">
        <v>19.899999999999999</v>
      </c>
      <c r="G2" s="4">
        <v>53.323113517529826</v>
      </c>
      <c r="H2" s="4">
        <v>15.866864740588195</v>
      </c>
      <c r="I2" s="4">
        <v>41.738709958930485</v>
      </c>
      <c r="J2" s="4">
        <v>5830.6187820079012</v>
      </c>
      <c r="K2" s="4">
        <v>-2576.7818389712256</v>
      </c>
      <c r="L2" s="4">
        <v>-23.842537695419001</v>
      </c>
      <c r="M2" s="4">
        <v>6374.63097180968</v>
      </c>
      <c r="N2" s="4">
        <v>38099.345247555219</v>
      </c>
      <c r="O2" s="4">
        <v>35.940047739892606</v>
      </c>
      <c r="P2" s="4">
        <v>65.504788389151159</v>
      </c>
      <c r="Q2" s="4">
        <v>0</v>
      </c>
    </row>
    <row r="3" spans="1:17" x14ac:dyDescent="0.25">
      <c r="A3" s="4">
        <v>133.23086855455659</v>
      </c>
      <c r="B3" s="4">
        <v>-10.090296891550405</v>
      </c>
      <c r="C3" s="4">
        <v>46875</v>
      </c>
      <c r="D3" s="4">
        <v>0.75</v>
      </c>
      <c r="E3" s="4">
        <v>0.55000000000000004</v>
      </c>
      <c r="F3" s="4">
        <v>19.899999999999999</v>
      </c>
      <c r="G3" s="4">
        <v>41.281913690970576</v>
      </c>
      <c r="H3" s="4">
        <v>22.440909782957476</v>
      </c>
      <c r="I3" s="4">
        <v>23.230868554556594</v>
      </c>
      <c r="J3" s="4">
        <v>6280.1337240843377</v>
      </c>
      <c r="K3" s="4">
        <v>-1110.083384386674</v>
      </c>
      <c r="L3" s="4">
        <v>-10.02412173873099</v>
      </c>
      <c r="M3" s="4">
        <v>6377.4889033751197</v>
      </c>
      <c r="N3" s="4">
        <v>36494.273671099429</v>
      </c>
      <c r="O3" s="4">
        <v>60.513573905730638</v>
      </c>
      <c r="P3" s="4">
        <v>67.796448125157923</v>
      </c>
      <c r="Q3" s="4">
        <v>1</v>
      </c>
    </row>
    <row r="4" spans="1:17" x14ac:dyDescent="0.25">
      <c r="A4" s="4">
        <v>108.31594678029749</v>
      </c>
      <c r="B4" s="4">
        <v>-27.764768564953535</v>
      </c>
      <c r="C4" s="4">
        <v>46875</v>
      </c>
      <c r="D4" s="4">
        <v>0.75</v>
      </c>
      <c r="E4" s="4">
        <v>0.55000000000000004</v>
      </c>
      <c r="F4" s="4">
        <v>19.899999999999999</v>
      </c>
      <c r="G4" s="4">
        <v>41.281913690970576</v>
      </c>
      <c r="H4" s="4">
        <v>21.37625412994673</v>
      </c>
      <c r="I4" s="4">
        <v>-1.6840532197025055</v>
      </c>
      <c r="J4" s="4">
        <v>5647.9134339776638</v>
      </c>
      <c r="K4" s="4">
        <v>-2953.4647805228165</v>
      </c>
      <c r="L4" s="4">
        <v>-27.606429026449653</v>
      </c>
      <c r="M4" s="4">
        <v>6373.529663184604</v>
      </c>
      <c r="N4" s="4">
        <v>36638.278780883862</v>
      </c>
      <c r="O4" s="4">
        <v>57.524656965831326</v>
      </c>
      <c r="P4" s="4">
        <v>3.6113205483961384</v>
      </c>
      <c r="Q4" s="4">
        <v>2</v>
      </c>
    </row>
    <row r="5" spans="1:17" x14ac:dyDescent="0.25">
      <c r="A5" s="4">
        <v>118.77386028436732</v>
      </c>
      <c r="B5" s="4">
        <v>-25.926634782621981</v>
      </c>
      <c r="C5" s="4">
        <v>46875</v>
      </c>
      <c r="D5" s="4">
        <v>0.75</v>
      </c>
      <c r="E5" s="4">
        <v>0.55000000000000004</v>
      </c>
      <c r="F5" s="4">
        <v>19.899999999999999</v>
      </c>
      <c r="G5" s="4">
        <v>41.281913690970576</v>
      </c>
      <c r="H5" s="4">
        <v>19.354563387346175</v>
      </c>
      <c r="I5" s="4">
        <v>8.7738602843673164</v>
      </c>
      <c r="J5" s="4">
        <v>5739.8836577779821</v>
      </c>
      <c r="K5" s="4">
        <v>-2771.755288900818</v>
      </c>
      <c r="L5" s="4">
        <v>-25.775617162713843</v>
      </c>
      <c r="M5" s="4">
        <v>6374.0796815208078</v>
      </c>
      <c r="N5" s="4">
        <v>36607.010439948193</v>
      </c>
      <c r="O5" s="4">
        <v>58.143150935149166</v>
      </c>
      <c r="P5" s="4">
        <v>19.443314326603744</v>
      </c>
      <c r="Q5" s="4">
        <v>3</v>
      </c>
    </row>
    <row r="6" spans="1:17" x14ac:dyDescent="0.25">
      <c r="A6" s="4">
        <v>141.78205278157344</v>
      </c>
      <c r="B6" s="4">
        <v>-41.457426546374592</v>
      </c>
      <c r="C6" s="4">
        <v>46875</v>
      </c>
      <c r="D6" s="4">
        <v>3</v>
      </c>
      <c r="E6" s="4">
        <v>0.55000000000000004</v>
      </c>
      <c r="F6" s="4">
        <v>19.899999999999999</v>
      </c>
      <c r="G6" s="4">
        <v>53.323113517529826</v>
      </c>
      <c r="H6" s="4">
        <v>22.855373456398091</v>
      </c>
      <c r="I6" s="4">
        <v>31.782052781573441</v>
      </c>
      <c r="J6" s="4">
        <v>4787.1122397304816</v>
      </c>
      <c r="K6" s="4">
        <v>-4200.6313133650592</v>
      </c>
      <c r="L6" s="4">
        <v>-41.266547955000419</v>
      </c>
      <c r="M6" s="4">
        <v>6368.810487571478</v>
      </c>
      <c r="N6" s="4">
        <v>38408.560899393662</v>
      </c>
      <c r="O6" s="4">
        <v>32.202321091235405</v>
      </c>
      <c r="P6" s="4">
        <v>43.102065326727065</v>
      </c>
      <c r="Q6" s="4">
        <v>4</v>
      </c>
    </row>
    <row r="7" spans="1:17" x14ac:dyDescent="0.25">
      <c r="A7" s="4">
        <v>153.0558567035313</v>
      </c>
      <c r="B7" s="4">
        <v>-33.647546280251667</v>
      </c>
      <c r="C7" s="4">
        <v>46875</v>
      </c>
      <c r="D7" s="4">
        <v>1.2</v>
      </c>
      <c r="E7" s="4">
        <v>0.55000000000000004</v>
      </c>
      <c r="F7" s="4">
        <v>19.899999999999999</v>
      </c>
      <c r="G7" s="4">
        <v>45.364313344089069</v>
      </c>
      <c r="H7" s="4">
        <v>19.24677112877551</v>
      </c>
      <c r="I7" s="4">
        <v>43.055856703531305</v>
      </c>
      <c r="J7" s="4">
        <v>5315.0221455320816</v>
      </c>
      <c r="K7" s="4">
        <v>-3513.9704845487026</v>
      </c>
      <c r="L7" s="4">
        <v>-33.470261091471961</v>
      </c>
      <c r="M7" s="4">
        <v>6371.6127451200209</v>
      </c>
      <c r="N7" s="4">
        <v>38612.338623058109</v>
      </c>
      <c r="O7" s="4">
        <v>29.917756275538554</v>
      </c>
      <c r="P7" s="4">
        <v>59.331183462137695</v>
      </c>
      <c r="Q7" s="4">
        <v>5</v>
      </c>
    </row>
    <row r="8" spans="1:17" x14ac:dyDescent="0.25">
      <c r="A8" s="4">
        <v>156.45103165570549</v>
      </c>
      <c r="B8" s="4">
        <v>-39.233989257639749</v>
      </c>
      <c r="C8" s="4">
        <v>37500</v>
      </c>
      <c r="D8" s="4">
        <v>1.2</v>
      </c>
      <c r="E8" s="4">
        <v>0.55000000000000004</v>
      </c>
      <c r="F8" s="4">
        <v>19.899999999999999</v>
      </c>
      <c r="G8" s="4">
        <v>45.364313344089069</v>
      </c>
      <c r="H8" s="4">
        <v>19.594475129117583</v>
      </c>
      <c r="I8" s="4">
        <v>46.451031655705492</v>
      </c>
      <c r="J8" s="4">
        <v>4946.9407935177487</v>
      </c>
      <c r="K8" s="4">
        <v>-4012.4729280058823</v>
      </c>
      <c r="L8" s="4">
        <v>-39.045573199001645</v>
      </c>
      <c r="M8" s="4">
        <v>6369.62810629868</v>
      </c>
      <c r="N8" s="4">
        <v>39127.60570647307</v>
      </c>
      <c r="O8" s="4">
        <v>24.309994733527105</v>
      </c>
      <c r="P8" s="4">
        <v>58.984126339370327</v>
      </c>
      <c r="Q8" s="4">
        <v>6</v>
      </c>
    </row>
    <row r="9" spans="1:17" x14ac:dyDescent="0.25">
      <c r="A9" s="4">
        <v>146.58828801795229</v>
      </c>
      <c r="B9" s="4">
        <v>-9.5448533887147811</v>
      </c>
      <c r="C9" s="4">
        <v>37500</v>
      </c>
      <c r="D9" s="4">
        <v>3</v>
      </c>
      <c r="E9" s="4">
        <v>0.55000000000000004</v>
      </c>
      <c r="F9" s="4">
        <v>19.899999999999999</v>
      </c>
      <c r="G9" s="4">
        <v>53.323113517529826</v>
      </c>
      <c r="H9" s="4">
        <v>21.977190609023026</v>
      </c>
      <c r="I9" s="4">
        <v>36.588288017952294</v>
      </c>
      <c r="J9" s="4">
        <v>6290.4206028332292</v>
      </c>
      <c r="K9" s="4">
        <v>-1050.6374404900539</v>
      </c>
      <c r="L9" s="4">
        <v>-9.4821193803895643</v>
      </c>
      <c r="M9" s="4">
        <v>6377.5567729270952</v>
      </c>
      <c r="N9" s="4">
        <v>37317.026302841565</v>
      </c>
      <c r="O9" s="4">
        <v>46.36352959749577</v>
      </c>
      <c r="P9" s="4">
        <v>77.408444689375429</v>
      </c>
      <c r="Q9" s="4">
        <v>7</v>
      </c>
    </row>
    <row r="10" spans="1:17" x14ac:dyDescent="0.25">
      <c r="A10" s="4">
        <v>125.46176121786186</v>
      </c>
      <c r="B10" s="4">
        <v>-17.021512941511439</v>
      </c>
      <c r="C10" s="4">
        <v>37500</v>
      </c>
      <c r="D10" s="4">
        <v>1.2</v>
      </c>
      <c r="E10" s="4">
        <v>0.55000000000000004</v>
      </c>
      <c r="F10" s="4">
        <v>19.899999999999999</v>
      </c>
      <c r="G10" s="4">
        <v>45.364313344089069</v>
      </c>
      <c r="H10" s="4">
        <v>21.364737388315589</v>
      </c>
      <c r="I10" s="4">
        <v>15.461761217861863</v>
      </c>
      <c r="J10" s="4">
        <v>6100.4950716835028</v>
      </c>
      <c r="K10" s="4">
        <v>-1855.1107064565413</v>
      </c>
      <c r="L10" s="4">
        <v>-16.914088017281355</v>
      </c>
      <c r="M10" s="4">
        <v>6376.3214985479199</v>
      </c>
      <c r="N10" s="4">
        <v>36368.205667579292</v>
      </c>
      <c r="O10" s="4">
        <v>63.254457855024256</v>
      </c>
      <c r="P10" s="4">
        <v>43.377698644854576</v>
      </c>
      <c r="Q10" s="4">
        <v>8</v>
      </c>
    </row>
    <row r="11" spans="1:17" x14ac:dyDescent="0.25">
      <c r="A11" s="4">
        <v>111.79638380877026</v>
      </c>
      <c r="B11" s="4">
        <v>-36.543643976018409</v>
      </c>
      <c r="C11" s="4">
        <v>37500</v>
      </c>
      <c r="D11" s="4">
        <v>1.2</v>
      </c>
      <c r="E11" s="4">
        <v>0.55000000000000004</v>
      </c>
      <c r="F11" s="4">
        <v>19.899999999999999</v>
      </c>
      <c r="G11" s="4">
        <v>45.364313344089069</v>
      </c>
      <c r="H11" s="4">
        <v>14.00602011225301</v>
      </c>
      <c r="I11" s="4">
        <v>1.7963838087702584</v>
      </c>
      <c r="J11" s="4">
        <v>5130.3121981310032</v>
      </c>
      <c r="K11" s="4">
        <v>-3776.8279836486067</v>
      </c>
      <c r="L11" s="4">
        <v>-36.359719232016481</v>
      </c>
      <c r="M11" s="4">
        <v>6370.5990980725637</v>
      </c>
      <c r="N11" s="4">
        <v>37228.771822986462</v>
      </c>
      <c r="O11" s="4">
        <v>47.54787663553337</v>
      </c>
      <c r="P11" s="4">
        <v>3.0151297214905632</v>
      </c>
      <c r="Q11" s="4">
        <v>9</v>
      </c>
    </row>
    <row r="12" spans="1:17" x14ac:dyDescent="0.25">
      <c r="A12" s="4">
        <v>136.32936715509783</v>
      </c>
      <c r="B12" s="4">
        <v>-42.141544454708047</v>
      </c>
      <c r="C12" s="4">
        <v>50000</v>
      </c>
      <c r="D12" s="4">
        <v>3</v>
      </c>
      <c r="E12" s="4">
        <v>0.55000000000000004</v>
      </c>
      <c r="F12" s="4">
        <v>19.899999999999999</v>
      </c>
      <c r="G12" s="4">
        <v>53.323113517529826</v>
      </c>
      <c r="H12" s="4">
        <v>14.434206658586987</v>
      </c>
      <c r="I12" s="4">
        <v>26.329367155097827</v>
      </c>
      <c r="J12" s="4">
        <v>4736.4668438532572</v>
      </c>
      <c r="K12" s="4">
        <v>-4257.2761162612078</v>
      </c>
      <c r="L12" s="4">
        <v>-41.950138538787961</v>
      </c>
      <c r="M12" s="4">
        <v>6368.5569867128734</v>
      </c>
      <c r="N12" s="4">
        <v>38215.063329939396</v>
      </c>
      <c r="O12" s="4">
        <v>34.467621586032173</v>
      </c>
      <c r="P12" s="4">
        <v>36.410567807514212</v>
      </c>
      <c r="Q12" s="4">
        <v>10</v>
      </c>
    </row>
    <row r="13" spans="1:17" x14ac:dyDescent="0.25">
      <c r="A13" s="4">
        <v>110.52489943511245</v>
      </c>
      <c r="B13" s="4">
        <v>-31.411305932945091</v>
      </c>
      <c r="C13" s="4">
        <v>50000</v>
      </c>
      <c r="D13" s="4">
        <v>0.75</v>
      </c>
      <c r="E13" s="4">
        <v>0.55000000000000004</v>
      </c>
      <c r="F13" s="4">
        <v>19.899999999999999</v>
      </c>
      <c r="G13" s="4">
        <v>41.281913690970576</v>
      </c>
      <c r="H13" s="4">
        <v>18.912521709384439</v>
      </c>
      <c r="I13" s="4">
        <v>0.52489943511244519</v>
      </c>
      <c r="J13" s="4">
        <v>5448.3665773464545</v>
      </c>
      <c r="K13" s="4">
        <v>-3304.899216452392</v>
      </c>
      <c r="L13" s="4">
        <v>-31.240385531412166</v>
      </c>
      <c r="M13" s="4">
        <v>6372.3666868796527</v>
      </c>
      <c r="N13" s="4">
        <v>36864.476900407695</v>
      </c>
      <c r="O13" s="4">
        <v>53.403913088213095</v>
      </c>
      <c r="P13" s="4">
        <v>1.0070647924427887</v>
      </c>
      <c r="Q13" s="4">
        <v>11</v>
      </c>
    </row>
    <row r="14" spans="1:17" x14ac:dyDescent="0.25">
      <c r="A14" s="4">
        <v>150.85867130663834</v>
      </c>
      <c r="B14" s="4">
        <v>-16.015716657682656</v>
      </c>
      <c r="C14" s="4">
        <v>37500</v>
      </c>
      <c r="D14" s="4">
        <v>0.75</v>
      </c>
      <c r="E14" s="4">
        <v>0.55000000000000004</v>
      </c>
      <c r="F14" s="4">
        <v>19.899999999999999</v>
      </c>
      <c r="G14" s="4">
        <v>41.281913690970576</v>
      </c>
      <c r="H14" s="4">
        <v>20.886186373467744</v>
      </c>
      <c r="I14" s="4">
        <v>40.858671306638342</v>
      </c>
      <c r="J14" s="4">
        <v>6132.1418505560177</v>
      </c>
      <c r="K14" s="4">
        <v>-1748.4003491614333</v>
      </c>
      <c r="L14" s="4">
        <v>-15.913945837918703</v>
      </c>
      <c r="M14" s="4">
        <v>6376.5247161983471</v>
      </c>
      <c r="N14" s="4">
        <v>37780.537496404431</v>
      </c>
      <c r="O14" s="4">
        <v>39.973413529855449</v>
      </c>
      <c r="P14" s="4">
        <v>72.308696022080269</v>
      </c>
      <c r="Q14" s="4">
        <v>12</v>
      </c>
    </row>
    <row r="15" spans="1:17" x14ac:dyDescent="0.25">
      <c r="A15" s="4">
        <v>121.91532890626583</v>
      </c>
      <c r="B15" s="4">
        <v>-29.42129511933971</v>
      </c>
      <c r="C15" s="4">
        <v>37500</v>
      </c>
      <c r="D15" s="4">
        <v>3</v>
      </c>
      <c r="E15" s="4">
        <v>0.55000000000000004</v>
      </c>
      <c r="F15" s="4">
        <v>19.899999999999999</v>
      </c>
      <c r="G15" s="4">
        <v>53.323113517529826</v>
      </c>
      <c r="H15" s="4">
        <v>14.339800775437174</v>
      </c>
      <c r="I15" s="4">
        <v>11.915328906265827</v>
      </c>
      <c r="J15" s="4">
        <v>5560.0522686016539</v>
      </c>
      <c r="K15" s="4">
        <v>-3114.6599735411701</v>
      </c>
      <c r="L15" s="4">
        <v>-29.256911334010148</v>
      </c>
      <c r="M15" s="4">
        <v>6373.0124729488707</v>
      </c>
      <c r="N15" s="4">
        <v>36873.604554765145</v>
      </c>
      <c r="O15" s="4">
        <v>53.2612693960832</v>
      </c>
      <c r="P15" s="4">
        <v>23.246503435222184</v>
      </c>
      <c r="Q15" s="4">
        <v>13</v>
      </c>
    </row>
    <row r="16" spans="1:17" x14ac:dyDescent="0.25">
      <c r="A16" s="4">
        <v>157.81944438304922</v>
      </c>
      <c r="B16" s="4">
        <v>-25.448656567702969</v>
      </c>
      <c r="C16" s="4">
        <v>9375</v>
      </c>
      <c r="D16" s="4">
        <v>3</v>
      </c>
      <c r="E16" s="4">
        <v>0.55000000000000004</v>
      </c>
      <c r="F16" s="4">
        <v>19.899999999999999</v>
      </c>
      <c r="G16" s="4">
        <v>53.323113517529826</v>
      </c>
      <c r="H16" s="4">
        <v>21.403689453004453</v>
      </c>
      <c r="I16" s="4">
        <v>47.819444383049216</v>
      </c>
      <c r="J16" s="4">
        <v>5762.8364166954379</v>
      </c>
      <c r="K16" s="4">
        <v>-2724.0366554675534</v>
      </c>
      <c r="L16" s="4">
        <v>-25.299645367592809</v>
      </c>
      <c r="M16" s="4">
        <v>6374.2183258751011</v>
      </c>
      <c r="N16" s="4">
        <v>38628.117287371766</v>
      </c>
      <c r="O16" s="4">
        <v>29.770883718922985</v>
      </c>
      <c r="P16" s="4">
        <v>68.725830861126383</v>
      </c>
      <c r="Q16" s="4">
        <v>14</v>
      </c>
    </row>
    <row r="17" spans="1:17" x14ac:dyDescent="0.25">
      <c r="A17" s="4">
        <v>125.45828171311683</v>
      </c>
      <c r="B17" s="4">
        <v>-37.327415724533289</v>
      </c>
      <c r="C17" s="4">
        <v>9375</v>
      </c>
      <c r="D17" s="4">
        <v>3</v>
      </c>
      <c r="E17" s="4">
        <v>0.55000000000000004</v>
      </c>
      <c r="F17" s="4">
        <v>19.899999999999999</v>
      </c>
      <c r="G17" s="4">
        <v>53.323113517529826</v>
      </c>
      <c r="H17" s="4">
        <v>19.504339120154206</v>
      </c>
      <c r="I17" s="4">
        <v>15.458281713116833</v>
      </c>
      <c r="J17" s="4">
        <v>5078.0447808020426</v>
      </c>
      <c r="K17" s="4">
        <v>-3846.3517934109345</v>
      </c>
      <c r="L17" s="4">
        <v>-37.142013617275765</v>
      </c>
      <c r="M17" s="4">
        <v>6370.3187451262102</v>
      </c>
      <c r="N17" s="4">
        <v>37492.184974815937</v>
      </c>
      <c r="O17" s="4">
        <v>43.748172354060507</v>
      </c>
      <c r="P17" s="4">
        <v>24.515828074423247</v>
      </c>
      <c r="Q17" s="4">
        <v>15</v>
      </c>
    </row>
    <row r="18" spans="1:17" x14ac:dyDescent="0.25">
      <c r="A18" s="4">
        <v>142.94398123811186</v>
      </c>
      <c r="B18" s="4">
        <v>-30.597782597059414</v>
      </c>
      <c r="C18" s="4">
        <v>9375</v>
      </c>
      <c r="D18" s="4">
        <v>1.2</v>
      </c>
      <c r="E18" s="4">
        <v>0.55000000000000004</v>
      </c>
      <c r="F18" s="4">
        <v>19.899999999999999</v>
      </c>
      <c r="G18" s="4">
        <v>45.364313344089069</v>
      </c>
      <c r="H18" s="4">
        <v>22.215030836269648</v>
      </c>
      <c r="I18" s="4">
        <v>32.94398123811186</v>
      </c>
      <c r="J18" s="4">
        <v>5494.8261906709449</v>
      </c>
      <c r="K18" s="4">
        <v>-3227.5913506768779</v>
      </c>
      <c r="L18" s="4">
        <v>-30.429436944565708</v>
      </c>
      <c r="M18" s="4">
        <v>6372.6337406638677</v>
      </c>
      <c r="N18" s="4">
        <v>37809.581581811493</v>
      </c>
      <c r="O18" s="4">
        <v>39.541173721070194</v>
      </c>
      <c r="P18" s="4">
        <v>51.850932731014218</v>
      </c>
      <c r="Q18" s="4">
        <v>16</v>
      </c>
    </row>
    <row r="19" spans="1:17" x14ac:dyDescent="0.25">
      <c r="A19" s="4">
        <v>124.52953252294402</v>
      </c>
      <c r="B19" s="4">
        <v>-16.954697766039295</v>
      </c>
      <c r="C19" s="4">
        <v>9375</v>
      </c>
      <c r="D19" s="4">
        <v>3</v>
      </c>
      <c r="E19" s="4">
        <v>0.55000000000000004</v>
      </c>
      <c r="F19" s="4">
        <v>19.899999999999999</v>
      </c>
      <c r="G19" s="4">
        <v>53.323113517529826</v>
      </c>
      <c r="H19" s="4">
        <v>14.758246631116602</v>
      </c>
      <c r="I19" s="4">
        <v>14.529532522944024</v>
      </c>
      <c r="J19" s="4">
        <v>6102.6555109500587</v>
      </c>
      <c r="K19" s="4">
        <v>-1848.0389776055658</v>
      </c>
      <c r="L19" s="4">
        <v>-16.847644448851852</v>
      </c>
      <c r="M19" s="4">
        <v>6376.3353384274369</v>
      </c>
      <c r="N19" s="4">
        <v>36335.993998429498</v>
      </c>
      <c r="O19" s="4">
        <v>64.008633881964485</v>
      </c>
      <c r="P19" s="4">
        <v>41.628468610921573</v>
      </c>
      <c r="Q19" s="4">
        <v>17</v>
      </c>
    </row>
    <row r="20" spans="1:17" x14ac:dyDescent="0.25">
      <c r="A20" s="4">
        <v>152.73822351832834</v>
      </c>
      <c r="B20" s="4">
        <v>-42.231181321435223</v>
      </c>
      <c r="C20" s="4">
        <v>25000</v>
      </c>
      <c r="D20" s="4">
        <v>0.75</v>
      </c>
      <c r="E20" s="4">
        <v>0.55000000000000004</v>
      </c>
      <c r="F20" s="4">
        <v>19.899999999999999</v>
      </c>
      <c r="G20" s="4">
        <v>41.281913690970576</v>
      </c>
      <c r="H20" s="4">
        <v>17.087645060430042</v>
      </c>
      <c r="I20" s="4">
        <v>42.73822351832834</v>
      </c>
      <c r="J20" s="4">
        <v>4729.7805538497469</v>
      </c>
      <c r="K20" s="4">
        <v>-4264.6535946618096</v>
      </c>
      <c r="L20" s="4">
        <v>-42.039714385332594</v>
      </c>
      <c r="M20" s="4">
        <v>6368.5237198299819</v>
      </c>
      <c r="N20" s="4">
        <v>39056.747102459078</v>
      </c>
      <c r="O20" s="4">
        <v>25.04621250035385</v>
      </c>
      <c r="P20" s="4">
        <v>53.967889242690468</v>
      </c>
      <c r="Q20" s="4">
        <v>18</v>
      </c>
    </row>
    <row r="21" spans="1:17" x14ac:dyDescent="0.25">
      <c r="A21" s="4">
        <v>114.42728004218549</v>
      </c>
      <c r="B21" s="4">
        <v>-15.626833666446762</v>
      </c>
      <c r="C21" s="4">
        <v>25000</v>
      </c>
      <c r="D21" s="4">
        <v>1.2</v>
      </c>
      <c r="E21" s="4">
        <v>0.55000000000000004</v>
      </c>
      <c r="F21" s="4">
        <v>19.899999999999999</v>
      </c>
      <c r="G21" s="4">
        <v>45.364313344089069</v>
      </c>
      <c r="H21" s="4">
        <v>23.10925837329518</v>
      </c>
      <c r="I21" s="4">
        <v>4.4272800421854868</v>
      </c>
      <c r="J21" s="4">
        <v>6143.8741267804653</v>
      </c>
      <c r="K21" s="4">
        <v>-1706.9980526645595</v>
      </c>
      <c r="L21" s="4">
        <v>-15.527282683954065</v>
      </c>
      <c r="M21" s="4">
        <v>6376.6003197254749</v>
      </c>
      <c r="N21" s="4">
        <v>36082.119611619222</v>
      </c>
      <c r="O21" s="4">
        <v>70.940887125078675</v>
      </c>
      <c r="P21" s="4">
        <v>16.036140322004979</v>
      </c>
      <c r="Q21" s="4">
        <v>19</v>
      </c>
    </row>
    <row r="22" spans="1:17" x14ac:dyDescent="0.25">
      <c r="A22" s="4">
        <v>125.80312229230731</v>
      </c>
      <c r="B22" s="4">
        <v>-27.050266339743018</v>
      </c>
      <c r="C22" s="4">
        <v>9375</v>
      </c>
      <c r="D22" s="4">
        <v>1.2</v>
      </c>
      <c r="E22" s="4">
        <v>0.55000000000000004</v>
      </c>
      <c r="F22" s="4">
        <v>19.899999999999999</v>
      </c>
      <c r="G22" s="4">
        <v>45.364313344089069</v>
      </c>
      <c r="H22" s="4">
        <v>17.247933034900715</v>
      </c>
      <c r="I22" s="4">
        <v>15.803122292307307</v>
      </c>
      <c r="J22" s="4">
        <v>5684.3582864390028</v>
      </c>
      <c r="K22" s="4">
        <v>-2883.1781235983744</v>
      </c>
      <c r="L22" s="4">
        <v>-26.894697539273601</v>
      </c>
      <c r="M22" s="4">
        <v>6373.7465607760087</v>
      </c>
      <c r="N22" s="4">
        <v>36840.26587095522</v>
      </c>
      <c r="O22" s="4">
        <v>53.850846629912041</v>
      </c>
      <c r="P22" s="4">
        <v>31.896339119327646</v>
      </c>
      <c r="Q22" s="4">
        <v>20</v>
      </c>
    </row>
    <row r="23" spans="1:17" x14ac:dyDescent="0.25">
      <c r="A23" s="4">
        <v>126.74630224462628</v>
      </c>
      <c r="B23" s="4">
        <v>-17.780739223099637</v>
      </c>
      <c r="C23" s="4">
        <v>9375</v>
      </c>
      <c r="D23" s="4">
        <v>3</v>
      </c>
      <c r="E23" s="4">
        <v>0.55000000000000004</v>
      </c>
      <c r="F23" s="4">
        <v>19.899999999999999</v>
      </c>
      <c r="G23" s="4">
        <v>53.323113517529826</v>
      </c>
      <c r="H23" s="4">
        <v>19.525732291606523</v>
      </c>
      <c r="I23" s="4">
        <v>16.746302244626278</v>
      </c>
      <c r="J23" s="4">
        <v>6075.3663553918814</v>
      </c>
      <c r="K23" s="4">
        <v>-1935.2909916552348</v>
      </c>
      <c r="L23" s="4">
        <v>-17.66913288725565</v>
      </c>
      <c r="M23" s="4">
        <v>6376.1608805463447</v>
      </c>
      <c r="N23" s="4">
        <v>36439.987201151227</v>
      </c>
      <c r="O23" s="4">
        <v>61.639622872846928</v>
      </c>
      <c r="P23" s="4">
        <v>44.57664678151292</v>
      </c>
      <c r="Q23" s="4">
        <v>21</v>
      </c>
    </row>
    <row r="24" spans="1:17" x14ac:dyDescent="0.25">
      <c r="A24" s="4">
        <v>112.18883588389083</v>
      </c>
      <c r="B24" s="4">
        <v>-33.197016180874087</v>
      </c>
      <c r="C24" s="4">
        <v>62500</v>
      </c>
      <c r="D24" s="4">
        <v>0.75</v>
      </c>
      <c r="E24" s="4">
        <v>0.55000000000000004</v>
      </c>
      <c r="F24" s="4">
        <v>19.899999999999999</v>
      </c>
      <c r="G24" s="4">
        <v>41.281913690970576</v>
      </c>
      <c r="H24" s="4">
        <v>23.257623746752834</v>
      </c>
      <c r="I24" s="4">
        <v>2.1888358838908317</v>
      </c>
      <c r="J24" s="4">
        <v>5342.5453867370716</v>
      </c>
      <c r="K24" s="4">
        <v>-3472.264602693841</v>
      </c>
      <c r="L24" s="4">
        <v>-33.020927954770606</v>
      </c>
      <c r="M24" s="4">
        <v>6371.7668413451993</v>
      </c>
      <c r="N24" s="4">
        <v>36989.392621831365</v>
      </c>
      <c r="O24" s="4">
        <v>51.304673894151001</v>
      </c>
      <c r="P24" s="4">
        <v>3.99319824024629</v>
      </c>
      <c r="Q24" s="4">
        <v>22</v>
      </c>
    </row>
    <row r="25" spans="1:17" x14ac:dyDescent="0.25">
      <c r="A25" s="4">
        <v>141.89532699510085</v>
      </c>
      <c r="B25" s="4">
        <v>-15.600830980280325</v>
      </c>
      <c r="C25" s="4">
        <v>62500</v>
      </c>
      <c r="D25" s="4">
        <v>0.75</v>
      </c>
      <c r="E25" s="4">
        <v>0.55000000000000004</v>
      </c>
      <c r="F25" s="4">
        <v>19.899999999999999</v>
      </c>
      <c r="G25" s="4">
        <v>41.281913690970576</v>
      </c>
      <c r="H25" s="4">
        <v>15.343723338853881</v>
      </c>
      <c r="I25" s="4">
        <v>31.895326995100845</v>
      </c>
      <c r="J25" s="4">
        <v>6144.6485647293321</v>
      </c>
      <c r="K25" s="4">
        <v>-1704.2269106981057</v>
      </c>
      <c r="L25" s="4">
        <v>-15.501429080558108</v>
      </c>
      <c r="M25" s="4">
        <v>6376.6053153051462</v>
      </c>
      <c r="N25" s="4">
        <v>37128.746362308091</v>
      </c>
      <c r="O25" s="4">
        <v>49.182224314197619</v>
      </c>
      <c r="P25" s="4">
        <v>66.628955939738219</v>
      </c>
      <c r="Q25" s="4">
        <v>23</v>
      </c>
    </row>
    <row r="26" spans="1:17" x14ac:dyDescent="0.25">
      <c r="A26" s="4">
        <v>115.51513075515687</v>
      </c>
      <c r="B26" s="4">
        <v>-34.143102437194926</v>
      </c>
      <c r="C26" s="4">
        <v>46875</v>
      </c>
      <c r="D26" s="4">
        <v>3</v>
      </c>
      <c r="E26" s="4">
        <v>0.55000000000000004</v>
      </c>
      <c r="F26" s="4">
        <v>19.899999999999999</v>
      </c>
      <c r="G26" s="4">
        <v>53.323113517529826</v>
      </c>
      <c r="H26" s="4">
        <v>14.516296888117164</v>
      </c>
      <c r="I26" s="4">
        <v>5.5151307551568749</v>
      </c>
      <c r="J26" s="4">
        <v>5284.3681863901902</v>
      </c>
      <c r="K26" s="4">
        <v>-3559.5964249439235</v>
      </c>
      <c r="L26" s="4">
        <v>-33.964551112024239</v>
      </c>
      <c r="M26" s="4">
        <v>6371.4420532408758</v>
      </c>
      <c r="N26" s="4">
        <v>37078.985209790619</v>
      </c>
      <c r="O26" s="4">
        <v>49.863332171982584</v>
      </c>
      <c r="P26" s="4">
        <v>9.7612215646965961</v>
      </c>
      <c r="Q26" s="4">
        <v>24</v>
      </c>
    </row>
    <row r="27" spans="1:17" x14ac:dyDescent="0.25">
      <c r="A27" s="4">
        <v>139.75735323416529</v>
      </c>
      <c r="B27" s="4">
        <v>-36.353205836848375</v>
      </c>
      <c r="C27" s="4">
        <v>46875</v>
      </c>
      <c r="D27" s="4">
        <v>0.75</v>
      </c>
      <c r="E27" s="4">
        <v>0.55000000000000004</v>
      </c>
      <c r="F27" s="4">
        <v>19.899999999999999</v>
      </c>
      <c r="G27" s="4">
        <v>41.281913690970576</v>
      </c>
      <c r="H27" s="4">
        <v>16.157847805537557</v>
      </c>
      <c r="I27" s="4">
        <v>29.757353234165294</v>
      </c>
      <c r="J27" s="4">
        <v>5142.8669418650825</v>
      </c>
      <c r="K27" s="4">
        <v>-3759.829241553397</v>
      </c>
      <c r="L27" s="4">
        <v>-36.169660829231994</v>
      </c>
      <c r="M27" s="4">
        <v>6370.666865200903</v>
      </c>
      <c r="N27" s="4">
        <v>37972.349641981062</v>
      </c>
      <c r="O27" s="4">
        <v>37.451145512430294</v>
      </c>
      <c r="P27" s="4">
        <v>43.964687886739981</v>
      </c>
      <c r="Q27" s="4">
        <v>25</v>
      </c>
    </row>
    <row r="28" spans="1:17" x14ac:dyDescent="0.25">
      <c r="A28" s="4">
        <v>122.82692955542379</v>
      </c>
      <c r="B28" s="4">
        <v>-24.61402663320213</v>
      </c>
      <c r="C28" s="4">
        <v>62500</v>
      </c>
      <c r="D28" s="4">
        <v>3</v>
      </c>
      <c r="E28" s="4">
        <v>0.55000000000000004</v>
      </c>
      <c r="F28" s="4">
        <v>19.899999999999999</v>
      </c>
      <c r="G28" s="4">
        <v>53.323113517529826</v>
      </c>
      <c r="H28" s="4">
        <v>22.806727991880731</v>
      </c>
      <c r="I28" s="4">
        <v>12.826929555423789</v>
      </c>
      <c r="J28" s="4">
        <v>5801.9549995518055</v>
      </c>
      <c r="K28" s="4">
        <v>-2640.2662810406837</v>
      </c>
      <c r="L28" s="4">
        <v>-24.468617459868376</v>
      </c>
      <c r="M28" s="4">
        <v>6374.4558867110054</v>
      </c>
      <c r="N28" s="4">
        <v>36624.979890469091</v>
      </c>
      <c r="O28" s="4">
        <v>57.803208861007072</v>
      </c>
      <c r="P28" s="4">
        <v>28.663982457250604</v>
      </c>
      <c r="Q28" s="4">
        <v>26</v>
      </c>
    </row>
    <row r="29" spans="1:17" x14ac:dyDescent="0.25">
      <c r="A29" s="4">
        <v>158.31375024505161</v>
      </c>
      <c r="B29" s="4">
        <v>-11.024290980164963</v>
      </c>
      <c r="C29" s="4">
        <v>62500</v>
      </c>
      <c r="D29" s="4">
        <v>1.2</v>
      </c>
      <c r="E29" s="4">
        <v>0.55000000000000004</v>
      </c>
      <c r="F29" s="4">
        <v>19.899999999999999</v>
      </c>
      <c r="G29" s="4">
        <v>45.364313344089069</v>
      </c>
      <c r="H29" s="4">
        <v>18.603970735125262</v>
      </c>
      <c r="I29" s="4">
        <v>48.313750245051608</v>
      </c>
      <c r="J29" s="4">
        <v>6261.2054961722033</v>
      </c>
      <c r="K29" s="4">
        <v>-1211.6440353338285</v>
      </c>
      <c r="L29" s="4">
        <v>-10.952279219359063</v>
      </c>
      <c r="M29" s="4">
        <v>6377.3643093096889</v>
      </c>
      <c r="N29" s="4">
        <v>38305.882973614396</v>
      </c>
      <c r="O29" s="4">
        <v>33.50361844487707</v>
      </c>
      <c r="P29" s="4">
        <v>80.335634504206382</v>
      </c>
      <c r="Q29" s="4">
        <v>27</v>
      </c>
    </row>
    <row r="30" spans="1:17" x14ac:dyDescent="0.25">
      <c r="A30" s="4">
        <v>150.88576973901573</v>
      </c>
      <c r="B30" s="4">
        <v>-26.270040635473734</v>
      </c>
      <c r="C30" s="4">
        <v>62500</v>
      </c>
      <c r="D30" s="4">
        <v>1.2</v>
      </c>
      <c r="E30" s="4">
        <v>0.55000000000000004</v>
      </c>
      <c r="F30" s="4">
        <v>19.899999999999999</v>
      </c>
      <c r="G30" s="4">
        <v>45.364313344089069</v>
      </c>
      <c r="H30" s="4">
        <v>19.345248612040024</v>
      </c>
      <c r="I30" s="4">
        <v>40.885769739015728</v>
      </c>
      <c r="J30" s="4">
        <v>5723.1468452262952</v>
      </c>
      <c r="K30" s="4">
        <v>-2805.9218808445439</v>
      </c>
      <c r="L30" s="4">
        <v>-26.117607250862349</v>
      </c>
      <c r="M30" s="4">
        <v>6373.978931046594</v>
      </c>
      <c r="N30" s="4">
        <v>38125.73241492777</v>
      </c>
      <c r="O30" s="4">
        <v>35.610870600569946</v>
      </c>
      <c r="P30" s="4">
        <v>62.923398098876291</v>
      </c>
      <c r="Q30" s="4">
        <v>28</v>
      </c>
    </row>
    <row r="31" spans="1:17" x14ac:dyDescent="0.25">
      <c r="A31" s="4">
        <v>109.48766867791041</v>
      </c>
      <c r="B31" s="4">
        <v>-37.983107117625266</v>
      </c>
      <c r="C31" s="4">
        <v>62500</v>
      </c>
      <c r="D31" s="4">
        <v>3</v>
      </c>
      <c r="E31" s="4">
        <v>0.55000000000000004</v>
      </c>
      <c r="F31" s="4">
        <v>19.899999999999999</v>
      </c>
      <c r="G31" s="4">
        <v>53.323113517529826</v>
      </c>
      <c r="H31" s="4">
        <v>16.269568524487873</v>
      </c>
      <c r="I31" s="4">
        <v>-0.51233132208959375</v>
      </c>
      <c r="J31" s="4">
        <v>5033.5859924610195</v>
      </c>
      <c r="K31" s="4">
        <v>-3903.9676544832237</v>
      </c>
      <c r="L31" s="4">
        <v>-37.796575343352217</v>
      </c>
      <c r="M31" s="4">
        <v>6370.0825262119661</v>
      </c>
      <c r="N31" s="4">
        <v>37335.451973467119</v>
      </c>
      <c r="O31" s="4">
        <v>45.967229565778361</v>
      </c>
      <c r="P31" s="4">
        <v>0.83244181184752797</v>
      </c>
      <c r="Q31" s="4">
        <v>29</v>
      </c>
    </row>
    <row r="32" spans="1:17" x14ac:dyDescent="0.25">
      <c r="A32" s="4">
        <v>126.1156986009301</v>
      </c>
      <c r="B32" s="4">
        <v>-18.483215597254716</v>
      </c>
      <c r="C32" s="4">
        <v>62500</v>
      </c>
      <c r="D32" s="4">
        <v>1.2</v>
      </c>
      <c r="E32" s="4">
        <v>0.55000000000000004</v>
      </c>
      <c r="F32" s="4">
        <v>19.899999999999999</v>
      </c>
      <c r="G32" s="4">
        <v>45.364313344089069</v>
      </c>
      <c r="H32" s="4">
        <v>19.255000334481483</v>
      </c>
      <c r="I32" s="4">
        <v>16.115698600930102</v>
      </c>
      <c r="J32" s="4">
        <v>6051.1697142061375</v>
      </c>
      <c r="K32" s="4">
        <v>-2009.1810149912781</v>
      </c>
      <c r="L32" s="4">
        <v>-18.367809577078301</v>
      </c>
      <c r="M32" s="4">
        <v>6376.0068429328849</v>
      </c>
      <c r="N32" s="4">
        <v>36444.972506437778</v>
      </c>
      <c r="O32" s="4">
        <v>61.526750215999868</v>
      </c>
      <c r="P32" s="4">
        <v>42.345425243723767</v>
      </c>
      <c r="Q32" s="4">
        <v>30</v>
      </c>
    </row>
    <row r="33" spans="1:17" x14ac:dyDescent="0.25">
      <c r="A33" s="4">
        <v>119.44942028560811</v>
      </c>
      <c r="B33" s="4">
        <v>-42.24272727446651</v>
      </c>
      <c r="C33" s="4">
        <v>62500</v>
      </c>
      <c r="D33" s="4">
        <v>0.75</v>
      </c>
      <c r="E33" s="4">
        <v>0.55000000000000004</v>
      </c>
      <c r="F33" s="4">
        <v>19.899999999999999</v>
      </c>
      <c r="G33" s="4">
        <v>41.281913690970576</v>
      </c>
      <c r="H33" s="4">
        <v>14.534632747538817</v>
      </c>
      <c r="I33" s="4">
        <v>9.4494202856081131</v>
      </c>
      <c r="J33" s="4">
        <v>4728.9184591844833</v>
      </c>
      <c r="K33" s="4">
        <v>-4265.6031211775116</v>
      </c>
      <c r="L33" s="4">
        <v>-42.051252614595519</v>
      </c>
      <c r="M33" s="4">
        <v>6368.5194339826803</v>
      </c>
      <c r="N33" s="4">
        <v>37749.202393454434</v>
      </c>
      <c r="O33" s="4">
        <v>40.26430361262468</v>
      </c>
      <c r="P33" s="4">
        <v>13.905182217347514</v>
      </c>
      <c r="Q33" s="4">
        <v>31</v>
      </c>
    </row>
    <row r="34" spans="1:17" x14ac:dyDescent="0.25">
      <c r="A34" s="4">
        <v>128.20676139415883</v>
      </c>
      <c r="B34" s="4">
        <v>-44.000461486914674</v>
      </c>
      <c r="C34" s="4">
        <v>62500</v>
      </c>
      <c r="D34" s="4">
        <v>3</v>
      </c>
      <c r="E34" s="4">
        <v>0.55000000000000004</v>
      </c>
      <c r="F34" s="4">
        <v>19.899999999999999</v>
      </c>
      <c r="G34" s="4">
        <v>53.323113517529826</v>
      </c>
      <c r="H34" s="4">
        <v>16.152387186054757</v>
      </c>
      <c r="I34" s="4">
        <v>18.206761394158832</v>
      </c>
      <c r="J34" s="4">
        <v>4595.4430443586671</v>
      </c>
      <c r="K34" s="4">
        <v>-4408.1301248440623</v>
      </c>
      <c r="L34" s="4">
        <v>-43.808174091923227</v>
      </c>
      <c r="M34" s="4">
        <v>6367.8652601560425</v>
      </c>
      <c r="N34" s="4">
        <v>38082.016876140493</v>
      </c>
      <c r="O34" s="4">
        <v>36.061879748863824</v>
      </c>
      <c r="P34" s="4">
        <v>25.336918980961926</v>
      </c>
      <c r="Q34" s="4">
        <v>32</v>
      </c>
    </row>
    <row r="35" spans="1:17" x14ac:dyDescent="0.25">
      <c r="A35" s="4">
        <v>153.78360420154485</v>
      </c>
      <c r="B35" s="4">
        <v>-32.279915127388257</v>
      </c>
      <c r="C35" s="4">
        <v>50000</v>
      </c>
      <c r="D35" s="4">
        <v>0.75</v>
      </c>
      <c r="E35" s="4">
        <v>0.55000000000000004</v>
      </c>
      <c r="F35" s="4">
        <v>19.899999999999999</v>
      </c>
      <c r="G35" s="4">
        <v>41.281913690970576</v>
      </c>
      <c r="H35" s="4">
        <v>16.110698744039652</v>
      </c>
      <c r="I35" s="4">
        <v>43.783604201544847</v>
      </c>
      <c r="J35" s="4">
        <v>5397.5481531239157</v>
      </c>
      <c r="K35" s="4">
        <v>-3386.7154142314698</v>
      </c>
      <c r="L35" s="4">
        <v>-32.106397118867626</v>
      </c>
      <c r="M35" s="4">
        <v>6372.0771622983684</v>
      </c>
      <c r="N35" s="4">
        <v>38598.021314300691</v>
      </c>
      <c r="O35" s="4">
        <v>30.083762220321464</v>
      </c>
      <c r="P35" s="4">
        <v>60.872242858256612</v>
      </c>
      <c r="Q35" s="4">
        <v>33</v>
      </c>
    </row>
    <row r="36" spans="1:17" x14ac:dyDescent="0.25">
      <c r="A36" s="4">
        <v>109.53347314893161</v>
      </c>
      <c r="B36" s="4">
        <v>-28.629881388322573</v>
      </c>
      <c r="C36" s="4">
        <v>50000</v>
      </c>
      <c r="D36" s="4">
        <v>0.75</v>
      </c>
      <c r="E36" s="4">
        <v>0.55000000000000004</v>
      </c>
      <c r="F36" s="4">
        <v>19.899999999999999</v>
      </c>
      <c r="G36" s="4">
        <v>41.281913690970576</v>
      </c>
      <c r="H36" s="4">
        <v>14.436990132265727</v>
      </c>
      <c r="I36" s="4">
        <v>-0.46652685106839442</v>
      </c>
      <c r="J36" s="4">
        <v>5602.6124004870499</v>
      </c>
      <c r="K36" s="4">
        <v>-3037.9602909215987</v>
      </c>
      <c r="L36" s="4">
        <v>-28.468318290246955</v>
      </c>
      <c r="M36" s="4">
        <v>6373.2619936189431</v>
      </c>
      <c r="N36" s="4">
        <v>36687.738617404189</v>
      </c>
      <c r="O36" s="4">
        <v>56.582623338075791</v>
      </c>
      <c r="P36" s="4">
        <v>0.97358356294154658</v>
      </c>
      <c r="Q36" s="4">
        <v>34</v>
      </c>
    </row>
    <row r="37" spans="1:17" x14ac:dyDescent="0.25">
      <c r="A37" s="4">
        <v>150.88460276340285</v>
      </c>
      <c r="B37" s="4">
        <v>-30.908470261992889</v>
      </c>
      <c r="C37" s="4">
        <v>50000</v>
      </c>
      <c r="D37" s="4">
        <v>0.75</v>
      </c>
      <c r="E37" s="4">
        <v>0.55000000000000004</v>
      </c>
      <c r="F37" s="4">
        <v>19.899999999999999</v>
      </c>
      <c r="G37" s="4">
        <v>41.281913690970576</v>
      </c>
      <c r="H37" s="4">
        <v>14.385429183188183</v>
      </c>
      <c r="I37" s="4">
        <v>40.884602763402853</v>
      </c>
      <c r="J37" s="4">
        <v>5477.2133751593246</v>
      </c>
      <c r="K37" s="4">
        <v>-3257.1921544615475</v>
      </c>
      <c r="L37" s="4">
        <v>-30.739125242704301</v>
      </c>
      <c r="M37" s="4">
        <v>6372.5322351566065</v>
      </c>
      <c r="N37" s="4">
        <v>38330.483979447476</v>
      </c>
      <c r="O37" s="4">
        <v>33.155049977444172</v>
      </c>
      <c r="P37" s="4">
        <v>59.318632973752891</v>
      </c>
      <c r="Q37" s="4">
        <v>35</v>
      </c>
    </row>
    <row r="38" spans="1:17" x14ac:dyDescent="0.25">
      <c r="A38" s="4">
        <v>147.0590467131349</v>
      </c>
      <c r="B38" s="4">
        <v>-28.874186120553055</v>
      </c>
      <c r="C38" s="4">
        <v>50000</v>
      </c>
      <c r="D38" s="4">
        <v>1.2</v>
      </c>
      <c r="E38" s="4">
        <v>0.55000000000000004</v>
      </c>
      <c r="F38" s="4">
        <v>19.899999999999999</v>
      </c>
      <c r="G38" s="4">
        <v>45.364313344089069</v>
      </c>
      <c r="H38" s="4">
        <v>14.277791122835387</v>
      </c>
      <c r="I38" s="4">
        <v>37.059046713134904</v>
      </c>
      <c r="J38" s="4">
        <v>5589.5879713120121</v>
      </c>
      <c r="K38" s="4">
        <v>-3061.6986915222797</v>
      </c>
      <c r="L38" s="4">
        <v>-28.711739106495877</v>
      </c>
      <c r="M38" s="4">
        <v>6373.1854332590365</v>
      </c>
      <c r="N38" s="4">
        <v>37977.356803716422</v>
      </c>
      <c r="O38" s="4">
        <v>37.423198776826318</v>
      </c>
      <c r="P38" s="4">
        <v>57.403453830890633</v>
      </c>
      <c r="Q38" s="4">
        <v>36</v>
      </c>
    </row>
    <row r="39" spans="1:17" x14ac:dyDescent="0.25">
      <c r="A39" s="4">
        <v>140.65737794755108</v>
      </c>
      <c r="B39" s="4">
        <v>-41.198526372950127</v>
      </c>
      <c r="C39" s="4">
        <v>50000</v>
      </c>
      <c r="D39" s="4">
        <v>1.2</v>
      </c>
      <c r="E39" s="4">
        <v>0.55000000000000004</v>
      </c>
      <c r="F39" s="4">
        <v>19.899999999999999</v>
      </c>
      <c r="G39" s="4">
        <v>45.364313344089069</v>
      </c>
      <c r="H39" s="4">
        <v>14.47095528304453</v>
      </c>
      <c r="I39" s="4">
        <v>30.657377947551083</v>
      </c>
      <c r="J39" s="4">
        <v>4806.1001476739884</v>
      </c>
      <c r="K39" s="4">
        <v>-4179.0391044186581</v>
      </c>
      <c r="L39" s="4">
        <v>-41.007875718346966</v>
      </c>
      <c r="M39" s="4">
        <v>6368.906222086508</v>
      </c>
      <c r="N39" s="4">
        <v>38337.11225031106</v>
      </c>
      <c r="O39" s="4">
        <v>33.032877234940727</v>
      </c>
      <c r="P39" s="4">
        <v>41.984700984064837</v>
      </c>
      <c r="Q39" s="4">
        <v>37</v>
      </c>
    </row>
    <row r="40" spans="1:17" x14ac:dyDescent="0.25">
      <c r="A40" s="4">
        <v>154.7861111452421</v>
      </c>
      <c r="B40" s="4">
        <v>-18.386033502904844</v>
      </c>
      <c r="C40" s="4">
        <v>50000</v>
      </c>
      <c r="D40" s="4">
        <v>0.75</v>
      </c>
      <c r="E40" s="4">
        <v>0.55000000000000004</v>
      </c>
      <c r="F40" s="4">
        <v>19.899999999999999</v>
      </c>
      <c r="G40" s="4">
        <v>41.281913690970576</v>
      </c>
      <c r="H40" s="4">
        <v>15.71327520683403</v>
      </c>
      <c r="I40" s="4">
        <v>44.786111145242103</v>
      </c>
      <c r="J40" s="4">
        <v>6054.5712051637838</v>
      </c>
      <c r="K40" s="4">
        <v>-1998.9763496524768</v>
      </c>
      <c r="L40" s="4">
        <v>-18.271149087824934</v>
      </c>
      <c r="M40" s="4">
        <v>6376.0284601676913</v>
      </c>
      <c r="N40" s="4">
        <v>38158.807538917565</v>
      </c>
      <c r="O40" s="4">
        <v>35.237792300146843</v>
      </c>
      <c r="P40" s="4">
        <v>72.370705440893474</v>
      </c>
      <c r="Q40" s="4">
        <v>38</v>
      </c>
    </row>
    <row r="41" spans="1:17" x14ac:dyDescent="0.25">
      <c r="A41" s="4">
        <v>121.76844421456764</v>
      </c>
      <c r="B41" s="4">
        <v>-36.558625017786859</v>
      </c>
      <c r="C41" s="4">
        <v>50000</v>
      </c>
      <c r="D41" s="4">
        <v>0.75</v>
      </c>
      <c r="E41" s="4">
        <v>0.55000000000000004</v>
      </c>
      <c r="F41" s="4">
        <v>19.899999999999999</v>
      </c>
      <c r="G41" s="4">
        <v>41.281913690970576</v>
      </c>
      <c r="H41" s="4">
        <v>19.364109021593595</v>
      </c>
      <c r="I41" s="4">
        <v>11.768444214567637</v>
      </c>
      <c r="J41" s="4">
        <v>5129.3221512728214</v>
      </c>
      <c r="K41" s="4">
        <v>-3778.1634608880631</v>
      </c>
      <c r="L41" s="4">
        <v>-36.374670744962543</v>
      </c>
      <c r="M41" s="4">
        <v>6370.5937610812789</v>
      </c>
      <c r="N41" s="4">
        <v>37348.955084553505</v>
      </c>
      <c r="O41" s="4">
        <v>45.780512026571692</v>
      </c>
      <c r="P41" s="4">
        <v>19.278084026151525</v>
      </c>
      <c r="Q41" s="4">
        <v>39</v>
      </c>
    </row>
    <row r="42" spans="1:17" x14ac:dyDescent="0.25">
      <c r="A42" s="4">
        <v>123.09208151933605</v>
      </c>
      <c r="B42" s="4">
        <v>-38.531084781345697</v>
      </c>
      <c r="C42" s="4">
        <v>50000</v>
      </c>
      <c r="D42" s="4">
        <v>0.75</v>
      </c>
      <c r="E42" s="4">
        <v>0.55000000000000004</v>
      </c>
      <c r="F42" s="4">
        <v>19.899999999999999</v>
      </c>
      <c r="G42" s="4">
        <v>41.281913690970576</v>
      </c>
      <c r="H42" s="4">
        <v>14.42635686998741</v>
      </c>
      <c r="I42" s="4">
        <v>13.092081519336048</v>
      </c>
      <c r="J42" s="4">
        <v>4995.9230316423982</v>
      </c>
      <c r="K42" s="4">
        <v>-3951.7307171429798</v>
      </c>
      <c r="L42" s="4">
        <v>-38.343683659908493</v>
      </c>
      <c r="M42" s="4">
        <v>6369.884033395454</v>
      </c>
      <c r="N42" s="4">
        <v>37523.901687908961</v>
      </c>
      <c r="O42" s="4">
        <v>43.302713041315961</v>
      </c>
      <c r="P42" s="4">
        <v>20.47209085883944</v>
      </c>
      <c r="Q42" s="4">
        <v>40</v>
      </c>
    </row>
    <row r="43" spans="1:17" x14ac:dyDescent="0.25">
      <c r="A43" s="4">
        <v>129.70027281403782</v>
      </c>
      <c r="B43" s="4">
        <v>-26.098317451063693</v>
      </c>
      <c r="C43" s="4">
        <v>50000</v>
      </c>
      <c r="D43" s="4">
        <v>1.2</v>
      </c>
      <c r="E43" s="4">
        <v>0.55000000000000004</v>
      </c>
      <c r="F43" s="4">
        <v>19.899999999999999</v>
      </c>
      <c r="G43" s="4">
        <v>45.364313344089069</v>
      </c>
      <c r="H43" s="4">
        <v>16.985042328129186</v>
      </c>
      <c r="I43" s="4">
        <v>19.700272814037817</v>
      </c>
      <c r="J43" s="4">
        <v>5731.5419359190319</v>
      </c>
      <c r="K43" s="4">
        <v>-2788.8489051283082</v>
      </c>
      <c r="L43" s="4">
        <v>-25.946589323903339</v>
      </c>
      <c r="M43" s="4">
        <v>6374.0294303394803</v>
      </c>
      <c r="N43" s="4">
        <v>36924.270610193802</v>
      </c>
      <c r="O43" s="4">
        <v>52.425516589920228</v>
      </c>
      <c r="P43" s="4">
        <v>39.14309744347149</v>
      </c>
      <c r="Q43" s="4">
        <v>41</v>
      </c>
    </row>
    <row r="44" spans="1:17" x14ac:dyDescent="0.25">
      <c r="A44" s="4">
        <v>113.0573073484059</v>
      </c>
      <c r="B44" s="4">
        <v>-30.098884484221621</v>
      </c>
      <c r="C44" s="4">
        <v>50000</v>
      </c>
      <c r="D44" s="4">
        <v>1.2</v>
      </c>
      <c r="E44" s="4">
        <v>0.55000000000000004</v>
      </c>
      <c r="F44" s="4">
        <v>19.899999999999999</v>
      </c>
      <c r="G44" s="4">
        <v>45.364313344089069</v>
      </c>
      <c r="H44" s="4">
        <v>16.576846641831853</v>
      </c>
      <c r="I44" s="4">
        <v>3.0573073484058995</v>
      </c>
      <c r="J44" s="4">
        <v>5522.7703053847708</v>
      </c>
      <c r="K44" s="4">
        <v>-3179.8632097734048</v>
      </c>
      <c r="L44" s="4">
        <v>-29.932184773513825</v>
      </c>
      <c r="M44" s="4">
        <v>6372.7954524612051</v>
      </c>
      <c r="N44" s="4">
        <v>36788.10100834872</v>
      </c>
      <c r="O44" s="4">
        <v>54.745608439752814</v>
      </c>
      <c r="P44" s="4">
        <v>6.0792760906640915</v>
      </c>
      <c r="Q44" s="4">
        <v>42</v>
      </c>
    </row>
    <row r="45" spans="1:17" x14ac:dyDescent="0.25">
      <c r="A45" s="4">
        <v>106.97082826708645</v>
      </c>
      <c r="B45" s="4">
        <v>-31.30753164140765</v>
      </c>
      <c r="C45" s="4">
        <v>37500</v>
      </c>
      <c r="D45" s="4">
        <v>0.75</v>
      </c>
      <c r="E45" s="4">
        <v>0.55000000000000004</v>
      </c>
      <c r="F45" s="4">
        <v>19.899999999999999</v>
      </c>
      <c r="G45" s="4">
        <v>41.281913690970576</v>
      </c>
      <c r="H45" s="4">
        <v>17.7140941039899</v>
      </c>
      <c r="I45" s="4">
        <v>-3.0291717329135537</v>
      </c>
      <c r="J45" s="4">
        <v>5454.3543808112972</v>
      </c>
      <c r="K45" s="4">
        <v>-3295.0739780430517</v>
      </c>
      <c r="L45" s="4">
        <v>-31.136932087991195</v>
      </c>
      <c r="M45" s="4">
        <v>6372.4009786148781</v>
      </c>
      <c r="N45" s="4">
        <v>36866.089331958683</v>
      </c>
      <c r="O45" s="4">
        <v>53.376995123080121</v>
      </c>
      <c r="P45" s="4">
        <v>5.8148528985673158</v>
      </c>
      <c r="Q45" s="4">
        <v>43</v>
      </c>
    </row>
    <row r="46" spans="1:17" x14ac:dyDescent="0.25">
      <c r="A46" s="4">
        <v>150.03575395969395</v>
      </c>
      <c r="B46" s="4">
        <v>-23.392920915511322</v>
      </c>
      <c r="C46" s="4">
        <v>37500</v>
      </c>
      <c r="D46" s="4">
        <v>1.2</v>
      </c>
      <c r="E46" s="4">
        <v>0.55000000000000004</v>
      </c>
      <c r="F46" s="4">
        <v>19.899999999999999</v>
      </c>
      <c r="G46" s="4">
        <v>45.364313344089069</v>
      </c>
      <c r="H46" s="4">
        <v>14.868261987038338</v>
      </c>
      <c r="I46" s="4">
        <v>40.035753959693949</v>
      </c>
      <c r="J46" s="4">
        <v>5856.9716554492043</v>
      </c>
      <c r="K46" s="4">
        <v>-2516.7171025950142</v>
      </c>
      <c r="L46" s="4">
        <v>-23.253001716011227</v>
      </c>
      <c r="M46" s="4">
        <v>6374.7926983729931</v>
      </c>
      <c r="N46" s="4">
        <v>37951.220375539982</v>
      </c>
      <c r="O46" s="4">
        <v>37.771817698025281</v>
      </c>
      <c r="P46" s="4">
        <v>64.70607659516466</v>
      </c>
      <c r="Q46" s="4">
        <v>44</v>
      </c>
    </row>
    <row r="47" spans="1:17" x14ac:dyDescent="0.25">
      <c r="A47" s="4">
        <v>147.20888066657341</v>
      </c>
      <c r="B47" s="4">
        <v>-31.862970588738143</v>
      </c>
      <c r="C47" s="4">
        <v>37500</v>
      </c>
      <c r="D47" s="4">
        <v>3</v>
      </c>
      <c r="E47" s="4">
        <v>0.55000000000000004</v>
      </c>
      <c r="F47" s="4">
        <v>19.899999999999999</v>
      </c>
      <c r="G47" s="4">
        <v>53.323113517529826</v>
      </c>
      <c r="H47" s="4">
        <v>21.064684061827833</v>
      </c>
      <c r="I47" s="4">
        <v>37.208880666573407</v>
      </c>
      <c r="J47" s="4">
        <v>5422.0973595482001</v>
      </c>
      <c r="K47" s="4">
        <v>-3347.5372649378546</v>
      </c>
      <c r="L47" s="4">
        <v>-31.690679793623996</v>
      </c>
      <c r="M47" s="4">
        <v>6372.2166878227845</v>
      </c>
      <c r="N47" s="4">
        <v>38134.766700722146</v>
      </c>
      <c r="O47" s="4">
        <v>35.478462560644957</v>
      </c>
      <c r="P47" s="4">
        <v>55.191235025867151</v>
      </c>
      <c r="Q47" s="4">
        <v>45</v>
      </c>
    </row>
    <row r="48" spans="1:17" x14ac:dyDescent="0.25">
      <c r="A48" s="4">
        <v>156.19998265340399</v>
      </c>
      <c r="B48" s="4">
        <v>-32.172096879419399</v>
      </c>
      <c r="C48" s="4">
        <v>37500</v>
      </c>
      <c r="D48" s="4">
        <v>0.75</v>
      </c>
      <c r="E48" s="4">
        <v>0.55000000000000004</v>
      </c>
      <c r="F48" s="4">
        <v>19.899999999999999</v>
      </c>
      <c r="G48" s="4">
        <v>41.281913690970576</v>
      </c>
      <c r="H48" s="4">
        <v>16.987743097191114</v>
      </c>
      <c r="I48" s="4">
        <v>46.199982653403993</v>
      </c>
      <c r="J48" s="4">
        <v>5403.9238408853498</v>
      </c>
      <c r="K48" s="4">
        <v>-3376.6011778010711</v>
      </c>
      <c r="L48" s="4">
        <v>-31.998892720124871</v>
      </c>
      <c r="M48" s="4">
        <v>6372.1133379763933</v>
      </c>
      <c r="N48" s="4">
        <v>38768.625108446337</v>
      </c>
      <c r="O48" s="4">
        <v>28.189947580814867</v>
      </c>
      <c r="P48" s="4">
        <v>62.950460060597649</v>
      </c>
      <c r="Q48" s="4">
        <v>46</v>
      </c>
    </row>
    <row r="49" spans="1:17" x14ac:dyDescent="0.25">
      <c r="A49" s="4">
        <v>158.04898551133647</v>
      </c>
      <c r="B49" s="4">
        <v>-23.001771555883273</v>
      </c>
      <c r="C49" s="4">
        <v>46875</v>
      </c>
      <c r="D49" s="4">
        <v>3</v>
      </c>
      <c r="E49" s="4">
        <v>0.55000000000000004</v>
      </c>
      <c r="F49" s="4">
        <v>19.899999999999999</v>
      </c>
      <c r="G49" s="4">
        <v>53.323113517529826</v>
      </c>
      <c r="H49" s="4">
        <v>20.632794570318627</v>
      </c>
      <c r="I49" s="4">
        <v>48.048985511336468</v>
      </c>
      <c r="J49" s="4">
        <v>5874.0347707092014</v>
      </c>
      <c r="K49" s="4">
        <v>-2476.9007819528447</v>
      </c>
      <c r="L49" s="4">
        <v>-22.863664796599085</v>
      </c>
      <c r="M49" s="4">
        <v>6374.8978008387958</v>
      </c>
      <c r="N49" s="4">
        <v>38565.747274336107</v>
      </c>
      <c r="O49" s="4">
        <v>30.479941753197735</v>
      </c>
      <c r="P49" s="4">
        <v>70.64683557095492</v>
      </c>
      <c r="Q49" s="4">
        <v>47</v>
      </c>
    </row>
    <row r="50" spans="1:17" x14ac:dyDescent="0.25">
      <c r="A50" s="4">
        <v>142.8449365092701</v>
      </c>
      <c r="B50" s="4">
        <v>-15.249444477474956</v>
      </c>
      <c r="C50" s="4">
        <v>46875</v>
      </c>
      <c r="D50" s="4">
        <v>1.2</v>
      </c>
      <c r="E50" s="4">
        <v>0.55000000000000004</v>
      </c>
      <c r="F50" s="4">
        <v>19.899999999999999</v>
      </c>
      <c r="G50" s="4">
        <v>45.364313344089069</v>
      </c>
      <c r="H50" s="4">
        <v>14.401930663298005</v>
      </c>
      <c r="I50" s="4">
        <v>32.844936509270099</v>
      </c>
      <c r="J50" s="4">
        <v>6154.9903317993849</v>
      </c>
      <c r="K50" s="4">
        <v>-1666.7456028484567</v>
      </c>
      <c r="L50" s="4">
        <v>-15.152065114903342</v>
      </c>
      <c r="M50" s="4">
        <v>6376.6720857480641</v>
      </c>
      <c r="N50" s="4">
        <v>37180.772210735158</v>
      </c>
      <c r="O50" s="4">
        <v>48.382738017988189</v>
      </c>
      <c r="P50" s="4">
        <v>67.832646237801185</v>
      </c>
      <c r="Q50" s="4">
        <v>48</v>
      </c>
    </row>
    <row r="51" spans="1:17" x14ac:dyDescent="0.25">
      <c r="A51" s="4">
        <v>141.05574564188146</v>
      </c>
      <c r="B51" s="4">
        <v>-28.166145856870408</v>
      </c>
      <c r="C51" s="4">
        <v>9375</v>
      </c>
      <c r="D51" s="4">
        <v>3</v>
      </c>
      <c r="E51" s="4">
        <v>0.55000000000000004</v>
      </c>
      <c r="F51" s="4">
        <v>19.899999999999999</v>
      </c>
      <c r="G51" s="4">
        <v>53.323113517529826</v>
      </c>
      <c r="H51" s="4">
        <v>18.696860066969553</v>
      </c>
      <c r="I51" s="4">
        <v>31.055745641881458</v>
      </c>
      <c r="J51" s="4">
        <v>5627.0549650314942</v>
      </c>
      <c r="K51" s="4">
        <v>-2992.7509722829177</v>
      </c>
      <c r="L51" s="4">
        <v>-28.006292683017907</v>
      </c>
      <c r="M51" s="4">
        <v>6373.4061506847293</v>
      </c>
      <c r="N51" s="4">
        <v>37575.657955761562</v>
      </c>
      <c r="O51" s="4">
        <v>42.64958476620545</v>
      </c>
      <c r="P51" s="4">
        <v>51.908478415180184</v>
      </c>
      <c r="Q51" s="4">
        <v>49</v>
      </c>
    </row>
    <row r="52" spans="1:17" x14ac:dyDescent="0.25">
      <c r="A52" s="4">
        <v>113.89206145595514</v>
      </c>
      <c r="B52" s="4">
        <v>-37.065694406276293</v>
      </c>
      <c r="C52" s="4">
        <v>9375</v>
      </c>
      <c r="D52" s="4">
        <v>0.75</v>
      </c>
      <c r="E52" s="4">
        <v>0.55000000000000004</v>
      </c>
      <c r="F52" s="4">
        <v>19.899999999999999</v>
      </c>
      <c r="G52" s="4">
        <v>41.281913690970576</v>
      </c>
      <c r="H52" s="4">
        <v>15.693500901113671</v>
      </c>
      <c r="I52" s="4">
        <v>3.8920614559551439</v>
      </c>
      <c r="J52" s="4">
        <v>5095.6046767708112</v>
      </c>
      <c r="K52" s="4">
        <v>-3823.2145970822339</v>
      </c>
      <c r="L52" s="4">
        <v>-36.880770291848428</v>
      </c>
      <c r="M52" s="4">
        <v>6370.4126143658259</v>
      </c>
      <c r="N52" s="4">
        <v>37278.469781108666</v>
      </c>
      <c r="O52" s="4">
        <v>46.80603124111024</v>
      </c>
      <c r="P52" s="4">
        <v>6.4400762906911826</v>
      </c>
      <c r="Q52" s="4">
        <v>50</v>
      </c>
    </row>
    <row r="53" spans="1:17" x14ac:dyDescent="0.25">
      <c r="A53" s="4">
        <v>141.44822169863957</v>
      </c>
      <c r="B53" s="4">
        <v>-25.648476894011644</v>
      </c>
      <c r="C53" s="4">
        <v>46875</v>
      </c>
      <c r="D53" s="4">
        <v>1.2</v>
      </c>
      <c r="E53" s="4">
        <v>0.55000000000000004</v>
      </c>
      <c r="F53" s="4">
        <v>19.899999999999999</v>
      </c>
      <c r="G53" s="4">
        <v>45.364313344089069</v>
      </c>
      <c r="H53" s="4">
        <v>23.1350872947705</v>
      </c>
      <c r="I53" s="4">
        <v>31.448221698639571</v>
      </c>
      <c r="J53" s="4">
        <v>5753.2895540203281</v>
      </c>
      <c r="K53" s="4">
        <v>-2744.0084838780422</v>
      </c>
      <c r="L53" s="4">
        <v>-25.498621857489063</v>
      </c>
      <c r="M53" s="4">
        <v>6374.160591952018</v>
      </c>
      <c r="N53" s="4">
        <v>37477.25352226165</v>
      </c>
      <c r="O53" s="4">
        <v>44.017917369395953</v>
      </c>
      <c r="P53" s="4">
        <v>54.709915566549029</v>
      </c>
      <c r="Q53" s="4">
        <v>51</v>
      </c>
    </row>
    <row r="54" spans="1:17" x14ac:dyDescent="0.25">
      <c r="A54" s="4">
        <v>124.59446292513803</v>
      </c>
      <c r="B54" s="4">
        <v>-41.992052166113901</v>
      </c>
      <c r="C54" s="4">
        <v>46875</v>
      </c>
      <c r="D54" s="4">
        <v>0.75</v>
      </c>
      <c r="E54" s="4">
        <v>0.55000000000000004</v>
      </c>
      <c r="F54" s="4">
        <v>19.899999999999999</v>
      </c>
      <c r="G54" s="4">
        <v>41.281913690970576</v>
      </c>
      <c r="H54" s="4">
        <v>17.994419357053864</v>
      </c>
      <c r="I54" s="4">
        <v>14.594462925138032</v>
      </c>
      <c r="J54" s="4">
        <v>4747.5919996943803</v>
      </c>
      <c r="K54" s="4">
        <v>-4244.9493102250726</v>
      </c>
      <c r="L54" s="4">
        <v>-41.800752180847979</v>
      </c>
      <c r="M54" s="4">
        <v>6368.6124424353538</v>
      </c>
      <c r="N54" s="4">
        <v>37827.711323890464</v>
      </c>
      <c r="O54" s="4">
        <v>39.250405149744267</v>
      </c>
      <c r="P54" s="4">
        <v>21.265376669982079</v>
      </c>
      <c r="Q54" s="4">
        <v>52</v>
      </c>
    </row>
    <row r="55" spans="1:17" x14ac:dyDescent="0.25">
      <c r="A55" s="4">
        <v>148.6290783991212</v>
      </c>
      <c r="B55" s="4">
        <v>-38.695850825776247</v>
      </c>
      <c r="C55" s="4">
        <v>46875</v>
      </c>
      <c r="D55" s="4">
        <v>3</v>
      </c>
      <c r="E55" s="4">
        <v>0.55000000000000004</v>
      </c>
      <c r="F55" s="4">
        <v>19.899999999999999</v>
      </c>
      <c r="G55" s="4">
        <v>53.323113517529826</v>
      </c>
      <c r="H55" s="4">
        <v>15.695120807924059</v>
      </c>
      <c r="I55" s="4">
        <v>38.629078399121198</v>
      </c>
      <c r="J55" s="4">
        <v>4984.5086834844078</v>
      </c>
      <c r="K55" s="4">
        <v>-3966.0223327035237</v>
      </c>
      <c r="L55" s="4">
        <v>-38.508201671267074</v>
      </c>
      <c r="M55" s="4">
        <v>6369.8241701976804</v>
      </c>
      <c r="N55" s="4">
        <v>38600.803770591017</v>
      </c>
      <c r="O55" s="4">
        <v>30.026588891500861</v>
      </c>
      <c r="P55" s="4">
        <v>51.96241797219578</v>
      </c>
      <c r="Q55" s="4">
        <v>53</v>
      </c>
    </row>
    <row r="56" spans="1:17" x14ac:dyDescent="0.25">
      <c r="A56" s="4">
        <v>134.48123840645934</v>
      </c>
      <c r="B56" s="4">
        <v>-26.043769862434949</v>
      </c>
      <c r="C56" s="4">
        <v>46875</v>
      </c>
      <c r="D56" s="4">
        <v>3</v>
      </c>
      <c r="E56" s="4">
        <v>0.55000000000000004</v>
      </c>
      <c r="F56" s="4">
        <v>19.899999999999999</v>
      </c>
      <c r="G56" s="4">
        <v>53.323113517529826</v>
      </c>
      <c r="H56" s="4">
        <v>22.377629242818543</v>
      </c>
      <c r="I56" s="4">
        <v>24.48123840645934</v>
      </c>
      <c r="J56" s="4">
        <v>5734.1978681349556</v>
      </c>
      <c r="K56" s="4">
        <v>-2783.4205307007569</v>
      </c>
      <c r="L56" s="4">
        <v>-25.892266894239171</v>
      </c>
      <c r="M56" s="4">
        <v>6374.0454219945714</v>
      </c>
      <c r="N56" s="4">
        <v>37126.286588563962</v>
      </c>
      <c r="O56" s="4">
        <v>49.172693066465932</v>
      </c>
      <c r="P56" s="4">
        <v>46.042370431034655</v>
      </c>
      <c r="Q56" s="4">
        <v>54</v>
      </c>
    </row>
    <row r="57" spans="1:17" x14ac:dyDescent="0.25">
      <c r="A57" s="4">
        <v>106.42553751709336</v>
      </c>
      <c r="B57" s="4">
        <v>-28.710129380102082</v>
      </c>
      <c r="C57" s="4">
        <v>46875</v>
      </c>
      <c r="D57" s="4">
        <v>3</v>
      </c>
      <c r="E57" s="4">
        <v>0.55000000000000004</v>
      </c>
      <c r="F57" s="4">
        <v>19.899999999999999</v>
      </c>
      <c r="G57" s="4">
        <v>53.323113517529826</v>
      </c>
      <c r="H57" s="4">
        <v>18.89042580380173</v>
      </c>
      <c r="I57" s="4">
        <v>-3.5744624829066396</v>
      </c>
      <c r="J57" s="4">
        <v>5598.3454181450479</v>
      </c>
      <c r="K57" s="4">
        <v>-3045.7637890979317</v>
      </c>
      <c r="L57" s="4">
        <v>-28.548274645785952</v>
      </c>
      <c r="M57" s="4">
        <v>6373.2368918663178</v>
      </c>
      <c r="N57" s="4">
        <v>36704.937325139137</v>
      </c>
      <c r="O57" s="4">
        <v>56.262433599126481</v>
      </c>
      <c r="P57" s="4">
        <v>7.4090220201599264</v>
      </c>
      <c r="Q57" s="4">
        <v>55</v>
      </c>
    </row>
    <row r="58" spans="1:17" x14ac:dyDescent="0.25">
      <c r="A58" s="4">
        <v>115.95573986145223</v>
      </c>
      <c r="B58" s="4">
        <v>-16.063080604140826</v>
      </c>
      <c r="C58" s="4">
        <v>46875</v>
      </c>
      <c r="D58" s="4">
        <v>1.2</v>
      </c>
      <c r="E58" s="4">
        <v>0.55000000000000004</v>
      </c>
      <c r="F58" s="4">
        <v>19.899999999999999</v>
      </c>
      <c r="G58" s="4">
        <v>45.364313344089069</v>
      </c>
      <c r="H58" s="4">
        <v>14.042305665582841</v>
      </c>
      <c r="I58" s="4">
        <v>5.9557398614522299</v>
      </c>
      <c r="J58" s="4">
        <v>6130.6937012904255</v>
      </c>
      <c r="K58" s="4">
        <v>-1753.4375704051126</v>
      </c>
      <c r="L58" s="4">
        <v>-15.961040681717778</v>
      </c>
      <c r="M58" s="4">
        <v>6376.5153941906456</v>
      </c>
      <c r="N58" s="4">
        <v>36114.738453808801</v>
      </c>
      <c r="O58" s="4">
        <v>69.917177654952511</v>
      </c>
      <c r="P58" s="4">
        <v>20.658088254004397</v>
      </c>
      <c r="Q58" s="4">
        <v>56</v>
      </c>
    </row>
    <row r="59" spans="1:17" x14ac:dyDescent="0.25">
      <c r="A59" s="4">
        <v>124.58967032907867</v>
      </c>
      <c r="B59" s="4">
        <v>-39.384799959350779</v>
      </c>
      <c r="C59" s="4">
        <v>46875</v>
      </c>
      <c r="D59" s="4">
        <v>3</v>
      </c>
      <c r="E59" s="4">
        <v>0.55000000000000004</v>
      </c>
      <c r="F59" s="4">
        <v>19.899999999999999</v>
      </c>
      <c r="G59" s="4">
        <v>53.323113517529826</v>
      </c>
      <c r="H59" s="4">
        <v>15.660918060648283</v>
      </c>
      <c r="I59" s="4">
        <v>14.589670329078672</v>
      </c>
      <c r="J59" s="4">
        <v>4936.3338362663953</v>
      </c>
      <c r="K59" s="4">
        <v>-4025.4277628465429</v>
      </c>
      <c r="L59" s="4">
        <v>-39.196180870006273</v>
      </c>
      <c r="M59" s="4">
        <v>6369.5730168484788</v>
      </c>
      <c r="N59" s="4">
        <v>37623.616190624118</v>
      </c>
      <c r="O59" s="4">
        <v>41.942002466494067</v>
      </c>
      <c r="P59" s="4">
        <v>22.303873113849118</v>
      </c>
      <c r="Q59" s="4">
        <v>57</v>
      </c>
    </row>
    <row r="60" spans="1:17" x14ac:dyDescent="0.25">
      <c r="A60" s="4">
        <v>123.45040381565943</v>
      </c>
      <c r="B60" s="4">
        <v>-42.046021312556306</v>
      </c>
      <c r="C60" s="4">
        <v>46875</v>
      </c>
      <c r="D60" s="4">
        <v>1.2</v>
      </c>
      <c r="E60" s="4">
        <v>0.55000000000000004</v>
      </c>
      <c r="F60" s="4">
        <v>19.899999999999999</v>
      </c>
      <c r="G60" s="4">
        <v>45.364313344089069</v>
      </c>
      <c r="H60" s="4">
        <v>18.260832284336836</v>
      </c>
      <c r="I60" s="4">
        <v>13.450403815659428</v>
      </c>
      <c r="J60" s="4">
        <v>4743.5793811699432</v>
      </c>
      <c r="K60" s="4">
        <v>-4249.4027980009541</v>
      </c>
      <c r="L60" s="4">
        <v>-41.854682484254326</v>
      </c>
      <c r="M60" s="4">
        <v>6368.5924257341949</v>
      </c>
      <c r="N60" s="4">
        <v>37806.449446532752</v>
      </c>
      <c r="O60" s="4">
        <v>39.523374076920391</v>
      </c>
      <c r="P60" s="4">
        <v>19.651936161807441</v>
      </c>
      <c r="Q60" s="4">
        <v>58</v>
      </c>
    </row>
    <row r="61" spans="1:17" x14ac:dyDescent="0.25">
      <c r="A61" s="4">
        <v>123.18609535893515</v>
      </c>
      <c r="B61" s="4">
        <v>-30.630531436822928</v>
      </c>
      <c r="C61" s="4">
        <v>46875</v>
      </c>
      <c r="D61" s="4">
        <v>1.2</v>
      </c>
      <c r="E61" s="4">
        <v>0.55000000000000004</v>
      </c>
      <c r="F61" s="4">
        <v>19.899999999999999</v>
      </c>
      <c r="G61" s="4">
        <v>45.364313344089069</v>
      </c>
      <c r="H61" s="4">
        <v>17.0619645063185</v>
      </c>
      <c r="I61" s="4">
        <v>13.186095358935148</v>
      </c>
      <c r="J61" s="4">
        <v>5492.9772768727362</v>
      </c>
      <c r="K61" s="4">
        <v>-3230.7159308783253</v>
      </c>
      <c r="L61" s="4">
        <v>-30.46207951240703</v>
      </c>
      <c r="M61" s="4">
        <v>6372.6230698411173</v>
      </c>
      <c r="N61" s="4">
        <v>36978.705341594039</v>
      </c>
      <c r="O61" s="4">
        <v>51.49618166773287</v>
      </c>
      <c r="P61" s="4">
        <v>24.695177210083713</v>
      </c>
      <c r="Q61" s="4">
        <v>59</v>
      </c>
    </row>
    <row r="62" spans="1:17" x14ac:dyDescent="0.25">
      <c r="A62" s="4">
        <v>119.82287004681815</v>
      </c>
      <c r="B62" s="4">
        <v>-29.366728375889927</v>
      </c>
      <c r="C62" s="4">
        <v>46875</v>
      </c>
      <c r="D62" s="4">
        <v>3</v>
      </c>
      <c r="E62" s="4">
        <v>0.55000000000000004</v>
      </c>
      <c r="F62" s="4">
        <v>19.899999999999999</v>
      </c>
      <c r="G62" s="4">
        <v>53.323113517529826</v>
      </c>
      <c r="H62" s="4">
        <v>18.675615868731832</v>
      </c>
      <c r="I62" s="4">
        <v>9.8228700468181529</v>
      </c>
      <c r="J62" s="4">
        <v>5563.0208535380434</v>
      </c>
      <c r="K62" s="4">
        <v>-3109.3902963182977</v>
      </c>
      <c r="L62" s="4">
        <v>-29.20253509142929</v>
      </c>
      <c r="M62" s="4">
        <v>6373.0298156950075</v>
      </c>
      <c r="N62" s="4">
        <v>36826.452261868748</v>
      </c>
      <c r="O62" s="4">
        <v>54.075759067036984</v>
      </c>
      <c r="P62" s="4">
        <v>19.446218999993782</v>
      </c>
      <c r="Q62" s="4">
        <v>60</v>
      </c>
    </row>
    <row r="63" spans="1:17" x14ac:dyDescent="0.25">
      <c r="A63" s="4">
        <v>140.5667436050407</v>
      </c>
      <c r="B63" s="4">
        <v>-43.290944854484998</v>
      </c>
      <c r="C63" s="4">
        <v>46875</v>
      </c>
      <c r="D63" s="4">
        <v>0.75</v>
      </c>
      <c r="E63" s="4">
        <v>0.55000000000000004</v>
      </c>
      <c r="F63" s="4">
        <v>19.899999999999999</v>
      </c>
      <c r="G63" s="4">
        <v>41.281913690970576</v>
      </c>
      <c r="H63" s="4">
        <v>14.052674409685384</v>
      </c>
      <c r="I63" s="4">
        <v>30.566743605040699</v>
      </c>
      <c r="J63" s="4">
        <v>4649.8516989365116</v>
      </c>
      <c r="K63" s="4">
        <v>-4351.0866056799323</v>
      </c>
      <c r="L63" s="4">
        <v>-43.098898593742817</v>
      </c>
      <c r="M63" s="4">
        <v>6368.1296682958709</v>
      </c>
      <c r="N63" s="4">
        <v>38480.423369000615</v>
      </c>
      <c r="O63" s="4">
        <v>31.369281931594148</v>
      </c>
      <c r="P63" s="4">
        <v>40.739227415977062</v>
      </c>
      <c r="Q63" s="4">
        <v>61</v>
      </c>
    </row>
    <row r="64" spans="1:17" x14ac:dyDescent="0.25">
      <c r="A64" s="4">
        <v>124.73948350882802</v>
      </c>
      <c r="B64" s="4">
        <v>-24.05154037556899</v>
      </c>
      <c r="C64" s="4">
        <v>46875</v>
      </c>
      <c r="D64" s="4">
        <v>1.2</v>
      </c>
      <c r="E64" s="4">
        <v>0.55000000000000004</v>
      </c>
      <c r="F64" s="4">
        <v>19.899999999999999</v>
      </c>
      <c r="G64" s="4">
        <v>45.364313344089069</v>
      </c>
      <c r="H64" s="4">
        <v>22.748027670614722</v>
      </c>
      <c r="I64" s="4">
        <v>14.739483508828016</v>
      </c>
      <c r="J64" s="4">
        <v>5827.6258496194587</v>
      </c>
      <c r="K64" s="4">
        <v>-2583.4982865125435</v>
      </c>
      <c r="L64" s="4">
        <v>-23.908628081515278</v>
      </c>
      <c r="M64" s="4">
        <v>6374.6126501589224</v>
      </c>
      <c r="N64" s="4">
        <v>36649.536171061991</v>
      </c>
      <c r="O64" s="4">
        <v>57.335433912047925</v>
      </c>
      <c r="P64" s="4">
        <v>32.842531706330135</v>
      </c>
      <c r="Q64" s="4">
        <v>62</v>
      </c>
    </row>
    <row r="65" spans="1:17" x14ac:dyDescent="0.25">
      <c r="A65" s="4">
        <v>120.04985483005503</v>
      </c>
      <c r="B65" s="4">
        <v>-14.713055838967183</v>
      </c>
      <c r="C65" s="4">
        <v>46875</v>
      </c>
      <c r="D65" s="4">
        <v>1.2</v>
      </c>
      <c r="E65" s="4">
        <v>0.55000000000000004</v>
      </c>
      <c r="F65" s="4">
        <v>19.899999999999999</v>
      </c>
      <c r="G65" s="4">
        <v>45.364313344089069</v>
      </c>
      <c r="H65" s="4">
        <v>19.707740608535943</v>
      </c>
      <c r="I65" s="4">
        <v>10.049854830055025</v>
      </c>
      <c r="J65" s="4">
        <v>6170.3325900934851</v>
      </c>
      <c r="K65" s="4">
        <v>-1609.4124821255323</v>
      </c>
      <c r="L65" s="4">
        <v>-14.618791766263373</v>
      </c>
      <c r="M65" s="4">
        <v>6376.7713468487518</v>
      </c>
      <c r="N65" s="4">
        <v>36140.396104639913</v>
      </c>
      <c r="O65" s="4">
        <v>69.159083651518955</v>
      </c>
      <c r="P65" s="4">
        <v>34.907063754895155</v>
      </c>
      <c r="Q65" s="4">
        <v>63</v>
      </c>
    </row>
    <row r="66" spans="1:17" x14ac:dyDescent="0.25">
      <c r="A66" s="4">
        <v>141.46957860615694</v>
      </c>
      <c r="B66" s="4">
        <v>-20.871957190017973</v>
      </c>
      <c r="C66" s="4">
        <v>46875</v>
      </c>
      <c r="D66" s="4">
        <v>3</v>
      </c>
      <c r="E66" s="4">
        <v>0.55000000000000004</v>
      </c>
      <c r="F66" s="4">
        <v>19.899999999999999</v>
      </c>
      <c r="G66" s="4">
        <v>53.323113517529826</v>
      </c>
      <c r="H66" s="4">
        <v>17.77331449863318</v>
      </c>
      <c r="I66" s="4">
        <v>31.469578606156944</v>
      </c>
      <c r="J66" s="4">
        <v>5962.1336180624367</v>
      </c>
      <c r="K66" s="4">
        <v>-2258.1553119761411</v>
      </c>
      <c r="L66" s="4">
        <v>-20.744158781468268</v>
      </c>
      <c r="M66" s="4">
        <v>6375.445293674501</v>
      </c>
      <c r="N66" s="4">
        <v>37277.797264579756</v>
      </c>
      <c r="O66" s="4">
        <v>46.903763678084175</v>
      </c>
      <c r="P66" s="4">
        <v>59.796708501686986</v>
      </c>
      <c r="Q66" s="4">
        <v>64</v>
      </c>
    </row>
    <row r="67" spans="1:17" x14ac:dyDescent="0.25">
      <c r="A67" s="4">
        <v>125.60896857204408</v>
      </c>
      <c r="B67" s="4">
        <v>-44.049443163725762</v>
      </c>
      <c r="C67" s="4">
        <v>46875</v>
      </c>
      <c r="D67" s="4">
        <v>1.2</v>
      </c>
      <c r="E67" s="4">
        <v>0.55000000000000004</v>
      </c>
      <c r="F67" s="4">
        <v>19.899999999999999</v>
      </c>
      <c r="G67" s="4">
        <v>45.364313344089069</v>
      </c>
      <c r="H67" s="4">
        <v>19.661243672403092</v>
      </c>
      <c r="I67" s="4">
        <v>15.608968572044077</v>
      </c>
      <c r="J67" s="4">
        <v>4591.6606685067181</v>
      </c>
      <c r="K67" s="4">
        <v>-4412.0434776471557</v>
      </c>
      <c r="L67" s="4">
        <v>-43.857143470831062</v>
      </c>
      <c r="M67" s="4">
        <v>6367.846994342779</v>
      </c>
      <c r="N67" s="4">
        <v>38018.907676120885</v>
      </c>
      <c r="O67" s="4">
        <v>36.835650500995378</v>
      </c>
      <c r="P67" s="4">
        <v>21.891021438743763</v>
      </c>
      <c r="Q67" s="4">
        <v>65</v>
      </c>
    </row>
    <row r="68" spans="1:17" x14ac:dyDescent="0.25">
      <c r="A68" s="4">
        <v>151.66128876530587</v>
      </c>
      <c r="B68" s="4">
        <v>-19.377637236807818</v>
      </c>
      <c r="C68" s="4">
        <v>46875</v>
      </c>
      <c r="D68" s="4">
        <v>1.2</v>
      </c>
      <c r="E68" s="4">
        <v>0.55000000000000004</v>
      </c>
      <c r="F68" s="4">
        <v>19.899999999999999</v>
      </c>
      <c r="G68" s="4">
        <v>45.364313344089069</v>
      </c>
      <c r="H68" s="4">
        <v>17.605943349008971</v>
      </c>
      <c r="I68" s="4">
        <v>41.661288765305869</v>
      </c>
      <c r="J68" s="4">
        <v>6019.0509479824468</v>
      </c>
      <c r="K68" s="4">
        <v>-2102.8299061415541</v>
      </c>
      <c r="L68" s="4">
        <v>-19.257493211029789</v>
      </c>
      <c r="M68" s="4">
        <v>6375.8033163336904</v>
      </c>
      <c r="N68" s="4">
        <v>37937.60327227864</v>
      </c>
      <c r="O68" s="4">
        <v>37.956669875638511</v>
      </c>
      <c r="P68" s="4">
        <v>69.549353080952145</v>
      </c>
      <c r="Q68" s="4">
        <v>66</v>
      </c>
    </row>
    <row r="69" spans="1:17" x14ac:dyDescent="0.25">
      <c r="A69" s="4">
        <v>139.58257454896506</v>
      </c>
      <c r="B69" s="4">
        <v>-26.275484932339715</v>
      </c>
      <c r="C69" s="4">
        <v>46875</v>
      </c>
      <c r="D69" s="4">
        <v>3</v>
      </c>
      <c r="E69" s="4">
        <v>0.55000000000000004</v>
      </c>
      <c r="F69" s="4">
        <v>19.899999999999999</v>
      </c>
      <c r="G69" s="4">
        <v>53.323113517529826</v>
      </c>
      <c r="H69" s="4">
        <v>20.935729387954716</v>
      </c>
      <c r="I69" s="4">
        <v>29.582574548965056</v>
      </c>
      <c r="J69" s="4">
        <v>5722.8798480737196</v>
      </c>
      <c r="K69" s="4">
        <v>-2806.4627556996415</v>
      </c>
      <c r="L69" s="4">
        <v>-26.123029277200594</v>
      </c>
      <c r="M69" s="4">
        <v>6373.9773261769224</v>
      </c>
      <c r="N69" s="4">
        <v>37399.879991818991</v>
      </c>
      <c r="O69" s="4">
        <v>45.106521543092136</v>
      </c>
      <c r="P69" s="4">
        <v>52.052068424996541</v>
      </c>
      <c r="Q69" s="4">
        <v>67</v>
      </c>
    </row>
    <row r="70" spans="1:17" x14ac:dyDescent="0.25">
      <c r="A70" s="4">
        <v>118.29206788640863</v>
      </c>
      <c r="B70" s="4">
        <v>-15.718299329025447</v>
      </c>
      <c r="C70" s="4">
        <v>46875</v>
      </c>
      <c r="D70" s="4">
        <v>0.75</v>
      </c>
      <c r="E70" s="4">
        <v>0.55000000000000004</v>
      </c>
      <c r="F70" s="4">
        <v>19.899999999999999</v>
      </c>
      <c r="G70" s="4">
        <v>41.281913690970576</v>
      </c>
      <c r="H70" s="4">
        <v>23.062588374215803</v>
      </c>
      <c r="I70" s="4">
        <v>8.2920678864086312</v>
      </c>
      <c r="J70" s="4">
        <v>6141.1399998687939</v>
      </c>
      <c r="K70" s="4">
        <v>-1716.7429274584285</v>
      </c>
      <c r="L70" s="4">
        <v>-15.618224587792149</v>
      </c>
      <c r="M70" s="4">
        <v>6376.5826880051536</v>
      </c>
      <c r="N70" s="4">
        <v>36138.866733470692</v>
      </c>
      <c r="O70" s="4">
        <v>69.196763656826377</v>
      </c>
      <c r="P70" s="4">
        <v>28.279330984146064</v>
      </c>
      <c r="Q70" s="4">
        <v>68</v>
      </c>
    </row>
    <row r="71" spans="1:17" x14ac:dyDescent="0.25">
      <c r="A71" s="4">
        <v>136.59055814847761</v>
      </c>
      <c r="B71" s="4">
        <v>-13.298660612366481</v>
      </c>
      <c r="C71" s="4">
        <v>9375</v>
      </c>
      <c r="D71" s="4">
        <v>1.2</v>
      </c>
      <c r="E71" s="4">
        <v>0.55000000000000004</v>
      </c>
      <c r="F71" s="4">
        <v>19.899999999999999</v>
      </c>
      <c r="G71" s="4">
        <v>45.364313344089069</v>
      </c>
      <c r="H71" s="4">
        <v>22.624938028447026</v>
      </c>
      <c r="I71" s="4">
        <v>26.590558148477612</v>
      </c>
      <c r="J71" s="4">
        <v>6208.2050356676591</v>
      </c>
      <c r="K71" s="4">
        <v>-1457.5806904884614</v>
      </c>
      <c r="L71" s="4">
        <v>-13.212765394593163</v>
      </c>
      <c r="M71" s="4">
        <v>6377.0174246409342</v>
      </c>
      <c r="N71" s="4">
        <v>36746.813727743043</v>
      </c>
      <c r="O71" s="4">
        <v>55.581371859914114</v>
      </c>
      <c r="P71" s="4">
        <v>65.319212551351285</v>
      </c>
      <c r="Q71" s="4">
        <v>69</v>
      </c>
    </row>
    <row r="72" spans="1:17" x14ac:dyDescent="0.25">
      <c r="A72" s="4">
        <v>138.43053487445087</v>
      </c>
      <c r="B72" s="4">
        <v>-28.629819798296722</v>
      </c>
      <c r="C72" s="4">
        <v>9375</v>
      </c>
      <c r="D72" s="4">
        <v>1.2</v>
      </c>
      <c r="E72" s="4">
        <v>0.55000000000000004</v>
      </c>
      <c r="F72" s="4">
        <v>19.899999999999999</v>
      </c>
      <c r="G72" s="4">
        <v>45.364313344089069</v>
      </c>
      <c r="H72" s="4">
        <v>23.022065623878841</v>
      </c>
      <c r="I72" s="4">
        <v>28.430534874450871</v>
      </c>
      <c r="J72" s="4">
        <v>5602.6156711622816</v>
      </c>
      <c r="K72" s="4">
        <v>-3037.9542995080487</v>
      </c>
      <c r="L72" s="4">
        <v>-28.4682569245353</v>
      </c>
      <c r="M72" s="4">
        <v>6373.2620128669287</v>
      </c>
      <c r="N72" s="4">
        <v>37456.042927908624</v>
      </c>
      <c r="O72" s="4">
        <v>44.300264776592122</v>
      </c>
      <c r="P72" s="4">
        <v>48.489906310013801</v>
      </c>
      <c r="Q72" s="4">
        <v>70</v>
      </c>
    </row>
    <row r="73" spans="1:17" x14ac:dyDescent="0.25">
      <c r="A73" s="4">
        <v>122.29814036721959</v>
      </c>
      <c r="B73" s="4">
        <v>-38.24763035329471</v>
      </c>
      <c r="C73" s="4">
        <v>9375</v>
      </c>
      <c r="D73" s="4">
        <v>1.2</v>
      </c>
      <c r="E73" s="4">
        <v>0.55000000000000004</v>
      </c>
      <c r="F73" s="4">
        <v>19.899999999999999</v>
      </c>
      <c r="G73" s="4">
        <v>45.364313344089069</v>
      </c>
      <c r="H73" s="4">
        <v>22.709975770795765</v>
      </c>
      <c r="I73" s="4">
        <v>12.298140367219588</v>
      </c>
      <c r="J73" s="4">
        <v>5015.4625658232426</v>
      </c>
      <c r="K73" s="4">
        <v>-3927.0685524439241</v>
      </c>
      <c r="L73" s="4">
        <v>-38.060670401729872</v>
      </c>
      <c r="M73" s="4">
        <v>6369.9868261063366</v>
      </c>
      <c r="N73" s="4">
        <v>37485.352412865708</v>
      </c>
      <c r="O73" s="4">
        <v>43.837792126723258</v>
      </c>
      <c r="P73" s="4">
        <v>19.399613304558841</v>
      </c>
      <c r="Q73" s="4">
        <v>71</v>
      </c>
    </row>
    <row r="74" spans="1:17" x14ac:dyDescent="0.25">
      <c r="A74" s="4">
        <v>139.5399153405933</v>
      </c>
      <c r="B74" s="4">
        <v>-25.895250140637806</v>
      </c>
      <c r="C74" s="4">
        <v>9375</v>
      </c>
      <c r="D74" s="4">
        <v>1.2</v>
      </c>
      <c r="E74" s="4">
        <v>0.55000000000000004</v>
      </c>
      <c r="F74" s="4">
        <v>19.899999999999999</v>
      </c>
      <c r="G74" s="4">
        <v>45.364313344089069</v>
      </c>
      <c r="H74" s="4">
        <v>21.69236331059027</v>
      </c>
      <c r="I74" s="4">
        <v>29.539915340593296</v>
      </c>
      <c r="J74" s="4">
        <v>5741.4030149045429</v>
      </c>
      <c r="K74" s="4">
        <v>-2768.627816638676</v>
      </c>
      <c r="L74" s="4">
        <v>-25.74436298927689</v>
      </c>
      <c r="M74" s="4">
        <v>6374.0888420715019</v>
      </c>
      <c r="N74" s="4">
        <v>37379.355155298159</v>
      </c>
      <c r="O74" s="4">
        <v>45.401881471733645</v>
      </c>
      <c r="P74" s="4">
        <v>52.380012754625277</v>
      </c>
      <c r="Q74" s="4">
        <v>72</v>
      </c>
    </row>
    <row r="75" spans="1:17" x14ac:dyDescent="0.25">
      <c r="A75" s="4">
        <v>117.09381199016664</v>
      </c>
      <c r="B75" s="4">
        <v>-23.856387906273021</v>
      </c>
      <c r="C75" s="4">
        <v>9375</v>
      </c>
      <c r="D75" s="4">
        <v>1.2</v>
      </c>
      <c r="E75" s="4">
        <v>0.55000000000000004</v>
      </c>
      <c r="F75" s="4">
        <v>19.899999999999999</v>
      </c>
      <c r="G75" s="4">
        <v>45.364313344089069</v>
      </c>
      <c r="H75" s="4">
        <v>17.27003604682762</v>
      </c>
      <c r="I75" s="4">
        <v>7.0938119901666425</v>
      </c>
      <c r="J75" s="4">
        <v>5836.4014346169524</v>
      </c>
      <c r="K75" s="4">
        <v>-2563.745302268735</v>
      </c>
      <c r="L75" s="4">
        <v>-23.714354731074579</v>
      </c>
      <c r="M75" s="4">
        <v>6374.6663976167274</v>
      </c>
      <c r="N75" s="4">
        <v>36469.779687863505</v>
      </c>
      <c r="O75" s="4">
        <v>60.955722904090855</v>
      </c>
      <c r="P75" s="4">
        <v>17.103003407719736</v>
      </c>
      <c r="Q75" s="4">
        <v>73</v>
      </c>
    </row>
    <row r="76" spans="1:17" x14ac:dyDescent="0.25">
      <c r="A76" s="4">
        <v>130.54482098993475</v>
      </c>
      <c r="B76" s="4">
        <v>-29.8905404058575</v>
      </c>
      <c r="C76" s="4">
        <v>9375</v>
      </c>
      <c r="D76" s="4">
        <v>3</v>
      </c>
      <c r="E76" s="4">
        <v>0.55000000000000004</v>
      </c>
      <c r="F76" s="4">
        <v>19.899999999999999</v>
      </c>
      <c r="G76" s="4">
        <v>53.323113517529826</v>
      </c>
      <c r="H76" s="4">
        <v>14.095464064643267</v>
      </c>
      <c r="I76" s="4">
        <v>20.544820989934749</v>
      </c>
      <c r="J76" s="4">
        <v>5534.3161735791073</v>
      </c>
      <c r="K76" s="4">
        <v>-3159.8609171522999</v>
      </c>
      <c r="L76" s="4">
        <v>-29.724542973184597</v>
      </c>
      <c r="M76" s="4">
        <v>6372.8625063534728</v>
      </c>
      <c r="N76" s="4">
        <v>37167.347946381647</v>
      </c>
      <c r="O76" s="4">
        <v>48.518275395245475</v>
      </c>
      <c r="P76" s="4">
        <v>36.944739196558444</v>
      </c>
      <c r="Q76" s="4">
        <v>74</v>
      </c>
    </row>
    <row r="77" spans="1:17" x14ac:dyDescent="0.25">
      <c r="A77" s="4">
        <v>135.36616411182422</v>
      </c>
      <c r="B77" s="4">
        <v>-17.184826883719378</v>
      </c>
      <c r="C77" s="4">
        <v>9375</v>
      </c>
      <c r="D77" s="4">
        <v>0.75</v>
      </c>
      <c r="E77" s="4">
        <v>0.55000000000000004</v>
      </c>
      <c r="F77" s="4">
        <v>19.899999999999999</v>
      </c>
      <c r="G77" s="4">
        <v>41.281913690970576</v>
      </c>
      <c r="H77" s="4">
        <v>22.715954616692599</v>
      </c>
      <c r="I77" s="4">
        <v>25.366164111824219</v>
      </c>
      <c r="J77" s="4">
        <v>6095.179626231673</v>
      </c>
      <c r="K77" s="4">
        <v>-1872.3854309619767</v>
      </c>
      <c r="L77" s="4">
        <v>-17.076496097014193</v>
      </c>
      <c r="M77" s="4">
        <v>6376.287468277159</v>
      </c>
      <c r="N77" s="4">
        <v>36797.158670135475</v>
      </c>
      <c r="O77" s="4">
        <v>54.661814939860641</v>
      </c>
      <c r="P77" s="4">
        <v>58.069811936388</v>
      </c>
      <c r="Q77" s="4">
        <v>75</v>
      </c>
    </row>
    <row r="78" spans="1:17" x14ac:dyDescent="0.25">
      <c r="A78" s="4">
        <v>134.40722514342912</v>
      </c>
      <c r="B78" s="4">
        <v>-19.096853277477557</v>
      </c>
      <c r="C78" s="4">
        <v>9375</v>
      </c>
      <c r="D78" s="4">
        <v>0.75</v>
      </c>
      <c r="E78" s="4">
        <v>0.55000000000000004</v>
      </c>
      <c r="F78" s="4">
        <v>19.899999999999999</v>
      </c>
      <c r="G78" s="4">
        <v>41.281913690970576</v>
      </c>
      <c r="H78" s="4">
        <v>21.405560702666161</v>
      </c>
      <c r="I78" s="4">
        <v>24.407225143429116</v>
      </c>
      <c r="J78" s="4">
        <v>6029.2916424783789</v>
      </c>
      <c r="K78" s="4">
        <v>-2073.48407521838</v>
      </c>
      <c r="L78" s="4">
        <v>-18.978184347261823</v>
      </c>
      <c r="M78" s="4">
        <v>6375.8680915028226</v>
      </c>
      <c r="N78" s="4">
        <v>36816.641253864975</v>
      </c>
      <c r="O78" s="4">
        <v>54.308958004171728</v>
      </c>
      <c r="P78" s="4">
        <v>54.208706940851641</v>
      </c>
      <c r="Q78" s="4">
        <v>76</v>
      </c>
    </row>
    <row r="79" spans="1:17" x14ac:dyDescent="0.25">
      <c r="A79" s="4">
        <v>146.01817641830402</v>
      </c>
      <c r="B79" s="4">
        <v>-20.060606347479755</v>
      </c>
      <c r="C79" s="4">
        <v>9375</v>
      </c>
      <c r="D79" s="4">
        <v>0.75</v>
      </c>
      <c r="E79" s="4">
        <v>0.55000000000000004</v>
      </c>
      <c r="F79" s="4">
        <v>19.899999999999999</v>
      </c>
      <c r="G79" s="4">
        <v>41.281913690970576</v>
      </c>
      <c r="H79" s="4">
        <v>22.986655333173463</v>
      </c>
      <c r="I79" s="4">
        <v>36.018176418304023</v>
      </c>
      <c r="J79" s="4">
        <v>5993.541163781967</v>
      </c>
      <c r="K79" s="4">
        <v>-2174.0011015171913</v>
      </c>
      <c r="L79" s="4">
        <v>-19.936922430651411</v>
      </c>
      <c r="M79" s="4">
        <v>6375.6424359704215</v>
      </c>
      <c r="N79" s="4">
        <v>37545.443879222403</v>
      </c>
      <c r="O79" s="4">
        <v>43.097634484572431</v>
      </c>
      <c r="P79" s="4">
        <v>64.741904137013762</v>
      </c>
      <c r="Q79" s="4">
        <v>77</v>
      </c>
    </row>
    <row r="80" spans="1:17" x14ac:dyDescent="0.25">
      <c r="A80" s="4">
        <v>134.79702467052837</v>
      </c>
      <c r="B80" s="4">
        <v>-35.539330153614131</v>
      </c>
      <c r="C80" s="4">
        <v>9375</v>
      </c>
      <c r="D80" s="4">
        <v>0.75</v>
      </c>
      <c r="E80" s="4">
        <v>0.55000000000000004</v>
      </c>
      <c r="F80" s="4">
        <v>19.899999999999999</v>
      </c>
      <c r="G80" s="4">
        <v>41.281913690970576</v>
      </c>
      <c r="H80" s="4">
        <v>23.156049692064361</v>
      </c>
      <c r="I80" s="4">
        <v>24.797024670528373</v>
      </c>
      <c r="J80" s="4">
        <v>5195.8785420700015</v>
      </c>
      <c r="K80" s="4">
        <v>-3686.7209777633311</v>
      </c>
      <c r="L80" s="4">
        <v>-35.357498932590254</v>
      </c>
      <c r="M80" s="4">
        <v>6370.9548257560027</v>
      </c>
      <c r="N80" s="4">
        <v>37691.416759598389</v>
      </c>
      <c r="O80" s="4">
        <v>41.059277368034181</v>
      </c>
      <c r="P80" s="4">
        <v>38.478588717198868</v>
      </c>
      <c r="Q80" s="4">
        <v>78</v>
      </c>
    </row>
    <row r="81" spans="1:17" x14ac:dyDescent="0.25">
      <c r="A81" s="4">
        <v>119.68453499609423</v>
      </c>
      <c r="B81" s="4">
        <v>-35.495300000095021</v>
      </c>
      <c r="C81" s="4">
        <v>9375</v>
      </c>
      <c r="D81" s="4">
        <v>3</v>
      </c>
      <c r="E81" s="4">
        <v>0.55000000000000004</v>
      </c>
      <c r="F81" s="4">
        <v>19.899999999999999</v>
      </c>
      <c r="G81" s="4">
        <v>53.323113517529826</v>
      </c>
      <c r="H81" s="4">
        <v>16.094703984313679</v>
      </c>
      <c r="I81" s="4">
        <v>9.6845349960942286</v>
      </c>
      <c r="J81" s="4">
        <v>5198.7165653665388</v>
      </c>
      <c r="K81" s="4">
        <v>-3682.7447581407368</v>
      </c>
      <c r="L81" s="4">
        <v>-35.313565677581707</v>
      </c>
      <c r="M81" s="4">
        <v>6370.9703248900432</v>
      </c>
      <c r="N81" s="4">
        <v>37232.415974929179</v>
      </c>
      <c r="O81" s="4">
        <v>47.49991681108299</v>
      </c>
      <c r="P81" s="4">
        <v>16.378640915623887</v>
      </c>
      <c r="Q81" s="4">
        <v>79</v>
      </c>
    </row>
    <row r="82" spans="1:17" x14ac:dyDescent="0.25">
      <c r="A82" s="4">
        <v>121.58975221395121</v>
      </c>
      <c r="B82" s="4">
        <v>-39.633568238372547</v>
      </c>
      <c r="C82" s="4">
        <v>9375</v>
      </c>
      <c r="D82" s="4">
        <v>0.75</v>
      </c>
      <c r="E82" s="4">
        <v>0.55000000000000004</v>
      </c>
      <c r="F82" s="4">
        <v>19.899999999999999</v>
      </c>
      <c r="G82" s="4">
        <v>41.281913690970576</v>
      </c>
      <c r="H82" s="4">
        <v>22.55141544387488</v>
      </c>
      <c r="I82" s="4">
        <v>11.589752213951215</v>
      </c>
      <c r="J82" s="4">
        <v>4918.7622310271063</v>
      </c>
      <c r="K82" s="4">
        <v>-4046.7368636749643</v>
      </c>
      <c r="L82" s="4">
        <v>-39.44462564442199</v>
      </c>
      <c r="M82" s="4">
        <v>6369.4820141990076</v>
      </c>
      <c r="N82" s="4">
        <v>37577.271467536906</v>
      </c>
      <c r="O82" s="4">
        <v>42.566561819438277</v>
      </c>
      <c r="P82" s="4">
        <v>17.82318611904692</v>
      </c>
      <c r="Q82" s="4">
        <v>80</v>
      </c>
    </row>
    <row r="83" spans="1:17" x14ac:dyDescent="0.25">
      <c r="A83" s="4">
        <v>158.66099827924953</v>
      </c>
      <c r="B83" s="4">
        <v>-30.242102246074317</v>
      </c>
      <c r="C83" s="4">
        <v>9375</v>
      </c>
      <c r="D83" s="4">
        <v>1.2</v>
      </c>
      <c r="E83" s="4">
        <v>0.55000000000000004</v>
      </c>
      <c r="F83" s="4">
        <v>19.899999999999999</v>
      </c>
      <c r="G83" s="4">
        <v>45.364313344089069</v>
      </c>
      <c r="H83" s="4">
        <v>14.875792689206483</v>
      </c>
      <c r="I83" s="4">
        <v>48.660998279249526</v>
      </c>
      <c r="J83" s="4">
        <v>5514.7912003095371</v>
      </c>
      <c r="K83" s="4">
        <v>-3193.5889389695431</v>
      </c>
      <c r="L83" s="4">
        <v>-30.074924868139547</v>
      </c>
      <c r="M83" s="4">
        <v>6372.7491943524747</v>
      </c>
      <c r="N83" s="4">
        <v>38874.840451907919</v>
      </c>
      <c r="O83" s="4">
        <v>27.038786082042542</v>
      </c>
      <c r="P83" s="4">
        <v>66.102852062541189</v>
      </c>
      <c r="Q83" s="4">
        <v>81</v>
      </c>
    </row>
    <row r="84" spans="1:17" x14ac:dyDescent="0.25">
      <c r="A84" s="4">
        <v>144.81452838353698</v>
      </c>
      <c r="B84" s="4">
        <v>-19.156349334802545</v>
      </c>
      <c r="C84" s="4">
        <v>9375</v>
      </c>
      <c r="D84" s="4">
        <v>3</v>
      </c>
      <c r="E84" s="4">
        <v>0.55000000000000004</v>
      </c>
      <c r="F84" s="4">
        <v>19.899999999999999</v>
      </c>
      <c r="G84" s="4">
        <v>53.323113517529826</v>
      </c>
      <c r="H84" s="4">
        <v>21.788611977749227</v>
      </c>
      <c r="I84" s="4">
        <v>34.814528383536981</v>
      </c>
      <c r="J84" s="4">
        <v>6027.1337505611746</v>
      </c>
      <c r="K84" s="4">
        <v>-2079.7063507997232</v>
      </c>
      <c r="L84" s="4">
        <v>-19.037366893571523</v>
      </c>
      <c r="M84" s="4">
        <v>6375.8544331493576</v>
      </c>
      <c r="N84" s="4">
        <v>37432.396109908732</v>
      </c>
      <c r="O84" s="4">
        <v>44.675865559507045</v>
      </c>
      <c r="P84" s="4">
        <v>64.738012509643937</v>
      </c>
      <c r="Q84" s="4">
        <v>82</v>
      </c>
    </row>
    <row r="85" spans="1:17" x14ac:dyDescent="0.25">
      <c r="A85" s="4">
        <v>124.88253305324389</v>
      </c>
      <c r="B85" s="4">
        <v>-24.820097626509671</v>
      </c>
      <c r="C85" s="4">
        <v>9375</v>
      </c>
      <c r="D85" s="4">
        <v>3</v>
      </c>
      <c r="E85" s="4">
        <v>0.55000000000000004</v>
      </c>
      <c r="F85" s="4">
        <v>19.899999999999999</v>
      </c>
      <c r="G85" s="4">
        <v>53.323113517529826</v>
      </c>
      <c r="H85" s="4">
        <v>20.509149688338656</v>
      </c>
      <c r="I85" s="4">
        <v>14.88253305324389</v>
      </c>
      <c r="J85" s="4">
        <v>5792.4105024963492</v>
      </c>
      <c r="K85" s="4">
        <v>-2661.0012385322102</v>
      </c>
      <c r="L85" s="4">
        <v>-24.673787590419231</v>
      </c>
      <c r="M85" s="4">
        <v>6374.397777115887</v>
      </c>
      <c r="N85" s="4">
        <v>36692.907237461324</v>
      </c>
      <c r="O85" s="4">
        <v>56.512775209575608</v>
      </c>
      <c r="P85" s="4">
        <v>32.337542667936297</v>
      </c>
      <c r="Q85" s="4">
        <v>83</v>
      </c>
    </row>
    <row r="86" spans="1:17" x14ac:dyDescent="0.25">
      <c r="A86" s="4">
        <v>143.11429515988823</v>
      </c>
      <c r="B86" s="4">
        <v>-16.418083946710645</v>
      </c>
      <c r="C86" s="4">
        <v>9375</v>
      </c>
      <c r="D86" s="4">
        <v>3</v>
      </c>
      <c r="E86" s="4">
        <v>0.55000000000000004</v>
      </c>
      <c r="F86" s="4">
        <v>19.899999999999999</v>
      </c>
      <c r="G86" s="4">
        <v>53.323113517529826</v>
      </c>
      <c r="H86" s="4">
        <v>17.067364666134527</v>
      </c>
      <c r="I86" s="4">
        <v>33.114295159888229</v>
      </c>
      <c r="J86" s="4">
        <v>6119.7068059596204</v>
      </c>
      <c r="K86" s="4">
        <v>-1791.154974066344</v>
      </c>
      <c r="L86" s="4">
        <v>-16.314035894606715</v>
      </c>
      <c r="M86" s="4">
        <v>6376.444740765116</v>
      </c>
      <c r="N86" s="4">
        <v>37232.073714716978</v>
      </c>
      <c r="O86" s="4">
        <v>47.602442216622357</v>
      </c>
      <c r="P86" s="4">
        <v>66.571034016829159</v>
      </c>
      <c r="Q86" s="4">
        <v>84</v>
      </c>
    </row>
    <row r="87" spans="1:17" x14ac:dyDescent="0.25">
      <c r="A87" s="4">
        <v>156.4586167968414</v>
      </c>
      <c r="B87" s="4">
        <v>-32.386562720649401</v>
      </c>
      <c r="C87" s="4">
        <v>9375</v>
      </c>
      <c r="D87" s="4">
        <v>0.75</v>
      </c>
      <c r="E87" s="4">
        <v>0.55000000000000004</v>
      </c>
      <c r="F87" s="4">
        <v>19.899999999999999</v>
      </c>
      <c r="G87" s="4">
        <v>41.281913690970576</v>
      </c>
      <c r="H87" s="4">
        <v>22.563119595309388</v>
      </c>
      <c r="I87" s="4">
        <v>46.458616796841397</v>
      </c>
      <c r="J87" s="4">
        <v>5391.2228699981988</v>
      </c>
      <c r="K87" s="4">
        <v>-3396.7081831043533</v>
      </c>
      <c r="L87" s="4">
        <v>-32.212736677956528</v>
      </c>
      <c r="M87" s="4">
        <v>6372.0413146149403</v>
      </c>
      <c r="N87" s="4">
        <v>38797.307979971876</v>
      </c>
      <c r="O87" s="4">
        <v>27.874894428734823</v>
      </c>
      <c r="P87" s="4">
        <v>63.022609917165994</v>
      </c>
      <c r="Q87" s="4">
        <v>85</v>
      </c>
    </row>
    <row r="88" spans="1:17" x14ac:dyDescent="0.25">
      <c r="A88" s="4">
        <v>154.97326337399582</v>
      </c>
      <c r="B88" s="4">
        <v>-30.484831581205945</v>
      </c>
      <c r="C88" s="4">
        <v>9375</v>
      </c>
      <c r="D88" s="4">
        <v>1.2</v>
      </c>
      <c r="E88" s="4">
        <v>0.55000000000000004</v>
      </c>
      <c r="F88" s="4">
        <v>19.899999999999999</v>
      </c>
      <c r="G88" s="4">
        <v>45.364313344089069</v>
      </c>
      <c r="H88" s="4">
        <v>23.231233392536346</v>
      </c>
      <c r="I88" s="4">
        <v>44.97326337399582</v>
      </c>
      <c r="J88" s="4">
        <v>5501.1893298530995</v>
      </c>
      <c r="K88" s="4">
        <v>-3216.8066711076026</v>
      </c>
      <c r="L88" s="4">
        <v>-30.316854140205535</v>
      </c>
      <c r="M88" s="4">
        <v>6372.6704922012068</v>
      </c>
      <c r="N88" s="4">
        <v>38603.647918752329</v>
      </c>
      <c r="O88" s="4">
        <v>30.027406500252603</v>
      </c>
      <c r="P88" s="4">
        <v>63.079272025538764</v>
      </c>
      <c r="Q88" s="4">
        <v>86</v>
      </c>
    </row>
    <row r="89" spans="1:17" x14ac:dyDescent="0.25">
      <c r="A89" s="4">
        <v>119.88064977541318</v>
      </c>
      <c r="B89" s="4">
        <v>-43.883291539486116</v>
      </c>
      <c r="C89" s="4">
        <v>9375</v>
      </c>
      <c r="D89" s="4">
        <v>3</v>
      </c>
      <c r="E89" s="4">
        <v>0.55000000000000004</v>
      </c>
      <c r="F89" s="4">
        <v>19.899999999999999</v>
      </c>
      <c r="G89" s="4">
        <v>53.323113517529826</v>
      </c>
      <c r="H89" s="4">
        <v>15.985654320827612</v>
      </c>
      <c r="I89" s="4">
        <v>9.8806497754131755</v>
      </c>
      <c r="J89" s="4">
        <v>4604.4772175594853</v>
      </c>
      <c r="K89" s="4">
        <v>-4398.7559525384995</v>
      </c>
      <c r="L89" s="4">
        <v>-43.691035842207953</v>
      </c>
      <c r="M89" s="4">
        <v>6367.9089485495333</v>
      </c>
      <c r="N89" s="4">
        <v>37892.435431165606</v>
      </c>
      <c r="O89" s="4">
        <v>38.41620229862724</v>
      </c>
      <c r="P89" s="4">
        <v>14.104838539782611</v>
      </c>
      <c r="Q89" s="4">
        <v>87</v>
      </c>
    </row>
    <row r="90" spans="1:17" x14ac:dyDescent="0.25">
      <c r="A90" s="4">
        <v>145.41401682145511</v>
      </c>
      <c r="B90" s="4">
        <v>-38.135917900205357</v>
      </c>
      <c r="C90" s="4">
        <v>9375</v>
      </c>
      <c r="D90" s="4">
        <v>1.2</v>
      </c>
      <c r="E90" s="4">
        <v>0.55000000000000004</v>
      </c>
      <c r="F90" s="4">
        <v>19.899999999999999</v>
      </c>
      <c r="G90" s="4">
        <v>45.364313344089069</v>
      </c>
      <c r="H90" s="4">
        <v>18.889202059322042</v>
      </c>
      <c r="I90" s="4">
        <v>35.414016821455107</v>
      </c>
      <c r="J90" s="4">
        <v>5023.1294912054882</v>
      </c>
      <c r="K90" s="4">
        <v>-3917.3227494564353</v>
      </c>
      <c r="L90" s="4">
        <v>-37.949136837237461</v>
      </c>
      <c r="M90" s="4">
        <v>6370.0272690803477</v>
      </c>
      <c r="N90" s="4">
        <v>38381.903048415559</v>
      </c>
      <c r="O90" s="4">
        <v>32.525475368801928</v>
      </c>
      <c r="P90" s="4">
        <v>49.025757819523733</v>
      </c>
      <c r="Q90" s="4">
        <v>88</v>
      </c>
    </row>
    <row r="91" spans="1:17" x14ac:dyDescent="0.25">
      <c r="A91" s="4">
        <v>121.24280222823479</v>
      </c>
      <c r="B91" s="4">
        <v>-23.199149549375917</v>
      </c>
      <c r="C91" s="4">
        <v>9375</v>
      </c>
      <c r="D91" s="4">
        <v>0.75</v>
      </c>
      <c r="E91" s="4">
        <v>0.55000000000000004</v>
      </c>
      <c r="F91" s="4">
        <v>19.899999999999999</v>
      </c>
      <c r="G91" s="4">
        <v>41.281913690970576</v>
      </c>
      <c r="H91" s="4">
        <v>15.974896417037989</v>
      </c>
      <c r="I91" s="4">
        <v>11.242802228234794</v>
      </c>
      <c r="J91" s="4">
        <v>5865.4586275499805</v>
      </c>
      <c r="K91" s="4">
        <v>-2497.0068199684306</v>
      </c>
      <c r="L91" s="4">
        <v>-23.060124997315889</v>
      </c>
      <c r="M91" s="4">
        <v>6374.8449369744949</v>
      </c>
      <c r="N91" s="4">
        <v>36514.671792495457</v>
      </c>
      <c r="O91" s="4">
        <v>60.01777535434416</v>
      </c>
      <c r="P91" s="4">
        <v>26.776157401584918</v>
      </c>
      <c r="Q91" s="4">
        <v>89</v>
      </c>
    </row>
    <row r="92" spans="1:17" x14ac:dyDescent="0.25">
      <c r="A92" s="4">
        <v>159.69744116322397</v>
      </c>
      <c r="B92" s="4">
        <v>-19.583682268552728</v>
      </c>
      <c r="C92" s="4">
        <v>9375</v>
      </c>
      <c r="D92" s="4">
        <v>1.2</v>
      </c>
      <c r="E92" s="4">
        <v>0.55000000000000004</v>
      </c>
      <c r="F92" s="4">
        <v>19.899999999999999</v>
      </c>
      <c r="G92" s="4">
        <v>45.364313344089069</v>
      </c>
      <c r="H92" s="4">
        <v>14.623359041146394</v>
      </c>
      <c r="I92" s="4">
        <v>49.697441163223971</v>
      </c>
      <c r="J92" s="4">
        <v>6011.4444906933377</v>
      </c>
      <c r="K92" s="4">
        <v>-2124.3329430055278</v>
      </c>
      <c r="L92" s="4">
        <v>-19.462463064052912</v>
      </c>
      <c r="M92" s="4">
        <v>6375.755274273457</v>
      </c>
      <c r="N92" s="4">
        <v>38607.867852373667</v>
      </c>
      <c r="O92" s="4">
        <v>30.015539897738108</v>
      </c>
      <c r="P92" s="4">
        <v>74.1305131323316</v>
      </c>
      <c r="Q92" s="4">
        <v>90</v>
      </c>
    </row>
    <row r="93" spans="1:17" x14ac:dyDescent="0.25">
      <c r="A93" s="4">
        <v>131.44739561614449</v>
      </c>
      <c r="B93" s="4">
        <v>-36.178471199486118</v>
      </c>
      <c r="C93" s="4">
        <v>9375</v>
      </c>
      <c r="D93" s="4">
        <v>1.2</v>
      </c>
      <c r="E93" s="4">
        <v>0.55000000000000004</v>
      </c>
      <c r="F93" s="4">
        <v>19.899999999999999</v>
      </c>
      <c r="G93" s="4">
        <v>45.364313344089069</v>
      </c>
      <c r="H93" s="4">
        <v>22.135887207285936</v>
      </c>
      <c r="I93" s="4">
        <v>21.44739561614449</v>
      </c>
      <c r="J93" s="4">
        <v>5154.3363107672103</v>
      </c>
      <c r="K93" s="4">
        <v>-3744.1960607063588</v>
      </c>
      <c r="L93" s="4">
        <v>-35.995281729290681</v>
      </c>
      <c r="M93" s="4">
        <v>6370.7289179105983</v>
      </c>
      <c r="N93" s="4">
        <v>37601.102761587877</v>
      </c>
      <c r="O93" s="4">
        <v>42.263028591530258</v>
      </c>
      <c r="P93" s="4">
        <v>33.644035899149202</v>
      </c>
      <c r="Q93" s="4">
        <v>91</v>
      </c>
    </row>
    <row r="94" spans="1:17" x14ac:dyDescent="0.25">
      <c r="A94" s="4">
        <v>116.56450169776245</v>
      </c>
      <c r="B94" s="4">
        <v>-17.771410229353215</v>
      </c>
      <c r="C94" s="4">
        <v>9375</v>
      </c>
      <c r="D94" s="4">
        <v>1.2</v>
      </c>
      <c r="E94" s="4">
        <v>0.55000000000000004</v>
      </c>
      <c r="F94" s="4">
        <v>19.899999999999999</v>
      </c>
      <c r="G94" s="4">
        <v>45.364313344089069</v>
      </c>
      <c r="H94" s="4">
        <v>17.329902534384637</v>
      </c>
      <c r="I94" s="4">
        <v>6.5645016977624522</v>
      </c>
      <c r="J94" s="4">
        <v>6075.6815793248988</v>
      </c>
      <c r="K94" s="4">
        <v>-1934.3077736647781</v>
      </c>
      <c r="L94" s="4">
        <v>-17.659854806780992</v>
      </c>
      <c r="M94" s="4">
        <v>6376.1628913169934</v>
      </c>
      <c r="N94" s="4">
        <v>36186.70288676153</v>
      </c>
      <c r="O94" s="4">
        <v>67.815966645385117</v>
      </c>
      <c r="P94" s="4">
        <v>20.657779601778646</v>
      </c>
      <c r="Q94" s="4">
        <v>92</v>
      </c>
    </row>
    <row r="95" spans="1:17" x14ac:dyDescent="0.25">
      <c r="A95" s="4">
        <v>147.35916723111282</v>
      </c>
      <c r="B95" s="4">
        <v>-33.843266831393251</v>
      </c>
      <c r="C95" s="4">
        <v>9375</v>
      </c>
      <c r="D95" s="4">
        <v>1.2</v>
      </c>
      <c r="E95" s="4">
        <v>0.55000000000000004</v>
      </c>
      <c r="F95" s="4">
        <v>19.899999999999999</v>
      </c>
      <c r="G95" s="4">
        <v>45.364313344089069</v>
      </c>
      <c r="H95" s="4">
        <v>14.056252344633087</v>
      </c>
      <c r="I95" s="4">
        <v>37.359167231112821</v>
      </c>
      <c r="J95" s="4">
        <v>5302.9627792554711</v>
      </c>
      <c r="K95" s="4">
        <v>-3532.0217339278433</v>
      </c>
      <c r="L95" s="4">
        <v>-33.665475245157253</v>
      </c>
      <c r="M95" s="4">
        <v>6371.5454771277873</v>
      </c>
      <c r="N95" s="4">
        <v>38248.70919826255</v>
      </c>
      <c r="O95" s="4">
        <v>34.105692661460395</v>
      </c>
      <c r="P95" s="4">
        <v>53.889177900468219</v>
      </c>
      <c r="Q95" s="4">
        <v>93</v>
      </c>
    </row>
    <row r="96" spans="1:17" x14ac:dyDescent="0.25">
      <c r="A96" s="4">
        <v>138.79264142114067</v>
      </c>
      <c r="B96" s="4">
        <v>-38.80360066184361</v>
      </c>
      <c r="C96" s="4">
        <v>9375</v>
      </c>
      <c r="D96" s="4">
        <v>1.2</v>
      </c>
      <c r="E96" s="4">
        <v>0.55000000000000004</v>
      </c>
      <c r="F96" s="4">
        <v>19.899999999999999</v>
      </c>
      <c r="G96" s="4">
        <v>45.364313344089069</v>
      </c>
      <c r="H96" s="4">
        <v>23.218539611771803</v>
      </c>
      <c r="I96" s="4">
        <v>28.792641421140672</v>
      </c>
      <c r="J96" s="4">
        <v>4977.0218139613162</v>
      </c>
      <c r="K96" s="4">
        <v>-3975.3508702134513</v>
      </c>
      <c r="L96" s="4">
        <v>-38.61579265338689</v>
      </c>
      <c r="M96" s="4">
        <v>6369.7849789418815</v>
      </c>
      <c r="N96" s="4">
        <v>38086.398506828016</v>
      </c>
      <c r="O96" s="4">
        <v>36.03381863123461</v>
      </c>
      <c r="P96" s="4">
        <v>41.251430166687989</v>
      </c>
      <c r="Q96" s="4">
        <v>94</v>
      </c>
    </row>
    <row r="97" spans="1:17" x14ac:dyDescent="0.25">
      <c r="A97" s="4">
        <v>140.93679741238083</v>
      </c>
      <c r="B97" s="4">
        <v>-37.744130042990754</v>
      </c>
      <c r="C97" s="4">
        <v>9375</v>
      </c>
      <c r="D97" s="4">
        <v>3</v>
      </c>
      <c r="E97" s="4">
        <v>0.55000000000000004</v>
      </c>
      <c r="F97" s="4">
        <v>19.899999999999999</v>
      </c>
      <c r="G97" s="4">
        <v>53.323113517529826</v>
      </c>
      <c r="H97" s="4">
        <v>23.173104118183566</v>
      </c>
      <c r="I97" s="4">
        <v>30.936797412380827</v>
      </c>
      <c r="J97" s="4">
        <v>5049.8666071525076</v>
      </c>
      <c r="K97" s="4">
        <v>-3883.0268662539579</v>
      </c>
      <c r="L97" s="4">
        <v>-37.557998736228527</v>
      </c>
      <c r="M97" s="4">
        <v>6370.1687885081983</v>
      </c>
      <c r="N97" s="4">
        <v>38119.946029622712</v>
      </c>
      <c r="O97" s="4">
        <v>35.631121547192826</v>
      </c>
      <c r="P97" s="4">
        <v>44.395801814850891</v>
      </c>
      <c r="Q97" s="4">
        <v>95</v>
      </c>
    </row>
    <row r="98" spans="1:17" x14ac:dyDescent="0.25">
      <c r="A98" s="4">
        <v>159.09838155970345</v>
      </c>
      <c r="B98" s="4">
        <v>-11.474136815900426</v>
      </c>
      <c r="C98" s="4">
        <v>9375</v>
      </c>
      <c r="D98" s="4">
        <v>0.75</v>
      </c>
      <c r="E98" s="4">
        <v>0.55000000000000004</v>
      </c>
      <c r="F98" s="4">
        <v>19.899999999999999</v>
      </c>
      <c r="G98" s="4">
        <v>41.281913690970576</v>
      </c>
      <c r="H98" s="4">
        <v>21.299060514144173</v>
      </c>
      <c r="I98" s="4">
        <v>49.098381559703455</v>
      </c>
      <c r="J98" s="4">
        <v>6251.4984151619738</v>
      </c>
      <c r="K98" s="4">
        <v>-1260.4483214927152</v>
      </c>
      <c r="L98" s="4">
        <v>-11.399340608807062</v>
      </c>
      <c r="M98" s="4">
        <v>6377.3005579105702</v>
      </c>
      <c r="N98" s="4">
        <v>38383.699469451916</v>
      </c>
      <c r="O98" s="4">
        <v>32.593296299892124</v>
      </c>
      <c r="P98" s="4">
        <v>80.222557185926348</v>
      </c>
      <c r="Q98" s="4">
        <v>96</v>
      </c>
    </row>
    <row r="99" spans="1:17" x14ac:dyDescent="0.25">
      <c r="A99" s="4">
        <v>129.4697080199968</v>
      </c>
      <c r="B99" s="4">
        <v>-26.973035694615824</v>
      </c>
      <c r="C99" s="4">
        <v>9375</v>
      </c>
      <c r="D99" s="4">
        <v>3</v>
      </c>
      <c r="E99" s="4">
        <v>0.55000000000000004</v>
      </c>
      <c r="F99" s="4">
        <v>19.899999999999999</v>
      </c>
      <c r="G99" s="4">
        <v>53.323113517529826</v>
      </c>
      <c r="H99" s="4">
        <v>23.859311043032712</v>
      </c>
      <c r="I99" s="4">
        <v>19.469708019996801</v>
      </c>
      <c r="J99" s="4">
        <v>5688.244835174627</v>
      </c>
      <c r="K99" s="4">
        <v>-2875.5541752402046</v>
      </c>
      <c r="L99" s="4">
        <v>-26.81777217578345</v>
      </c>
      <c r="M99" s="4">
        <v>6373.7697730332393</v>
      </c>
      <c r="N99" s="4">
        <v>36961.992265624518</v>
      </c>
      <c r="O99" s="4">
        <v>51.793648247877229</v>
      </c>
      <c r="P99" s="4">
        <v>37.933664593049869</v>
      </c>
      <c r="Q99" s="4">
        <v>97</v>
      </c>
    </row>
    <row r="100" spans="1:17" x14ac:dyDescent="0.25">
      <c r="A100" s="4">
        <v>128.7560074438934</v>
      </c>
      <c r="B100" s="4">
        <v>-33.073449968980597</v>
      </c>
      <c r="C100" s="4">
        <v>9375</v>
      </c>
      <c r="D100" s="4">
        <v>3</v>
      </c>
      <c r="E100" s="4">
        <v>0.55000000000000004</v>
      </c>
      <c r="F100" s="4">
        <v>19.899999999999999</v>
      </c>
      <c r="G100" s="4">
        <v>53.323113517529826</v>
      </c>
      <c r="H100" s="4">
        <v>20.116941624212515</v>
      </c>
      <c r="I100" s="4">
        <v>18.756007443893395</v>
      </c>
      <c r="J100" s="4">
        <v>5350.036414201707</v>
      </c>
      <c r="K100" s="4">
        <v>-3460.7888215079238</v>
      </c>
      <c r="L100" s="4">
        <v>-32.897697624293308</v>
      </c>
      <c r="M100" s="4">
        <v>6371.8089190086721</v>
      </c>
      <c r="N100" s="4">
        <v>37298.973967957107</v>
      </c>
      <c r="O100" s="4">
        <v>46.528709479284998</v>
      </c>
      <c r="P100" s="4">
        <v>31.892002316851016</v>
      </c>
      <c r="Q100" s="4">
        <v>98</v>
      </c>
    </row>
    <row r="101" spans="1:17" x14ac:dyDescent="0.25">
      <c r="A101" s="4">
        <v>149.8528325717449</v>
      </c>
      <c r="B101" s="4">
        <v>-35.058975398147631</v>
      </c>
      <c r="C101" s="4">
        <v>9375</v>
      </c>
      <c r="D101" s="4">
        <v>3</v>
      </c>
      <c r="E101" s="4">
        <v>0.55000000000000004</v>
      </c>
      <c r="F101" s="4">
        <v>19.899999999999999</v>
      </c>
      <c r="G101" s="4">
        <v>53.323113517529826</v>
      </c>
      <c r="H101" s="4">
        <v>15.450075226268803</v>
      </c>
      <c r="I101" s="4">
        <v>39.852832571744898</v>
      </c>
      <c r="J101" s="4">
        <v>5226.6738615126342</v>
      </c>
      <c r="K101" s="4">
        <v>-3643.2258298021752</v>
      </c>
      <c r="L101" s="4">
        <v>-34.87822439946823</v>
      </c>
      <c r="M101" s="4">
        <v>6371.1234567819465</v>
      </c>
      <c r="N101" s="4">
        <v>38471.292179614597</v>
      </c>
      <c r="O101" s="4">
        <v>31.509163764615241</v>
      </c>
      <c r="P101" s="4">
        <v>55.466266333809486</v>
      </c>
      <c r="Q101" s="4">
        <v>99</v>
      </c>
    </row>
    <row r="102" spans="1:17" x14ac:dyDescent="0.25">
      <c r="A102" s="4">
        <v>118.81022185392305</v>
      </c>
      <c r="B102" s="4">
        <v>-28.100708924853784</v>
      </c>
      <c r="C102" s="4">
        <v>9375</v>
      </c>
      <c r="D102" s="4">
        <v>3</v>
      </c>
      <c r="E102" s="4">
        <v>0.55000000000000004</v>
      </c>
      <c r="F102" s="4">
        <v>19.899999999999999</v>
      </c>
      <c r="G102" s="4">
        <v>53.323113517529826</v>
      </c>
      <c r="H102" s="4">
        <v>14.867609145533804</v>
      </c>
      <c r="I102" s="4">
        <v>8.8102218539230535</v>
      </c>
      <c r="J102" s="4">
        <v>5630.4743938664342</v>
      </c>
      <c r="K102" s="4">
        <v>-2986.3559336265112</v>
      </c>
      <c r="L102" s="4">
        <v>-27.941100399413866</v>
      </c>
      <c r="M102" s="4">
        <v>6373.4263675272705</v>
      </c>
      <c r="N102" s="4">
        <v>36731.856368359207</v>
      </c>
      <c r="O102" s="4">
        <v>55.772133058002147</v>
      </c>
      <c r="P102" s="4">
        <v>18.213879820862477</v>
      </c>
      <c r="Q102" s="4">
        <v>100</v>
      </c>
    </row>
    <row r="103" spans="1:17" x14ac:dyDescent="0.25">
      <c r="A103" s="4">
        <v>107.41174289041453</v>
      </c>
      <c r="B103" s="4">
        <v>-19.819303288236334</v>
      </c>
      <c r="C103" s="4">
        <v>9375</v>
      </c>
      <c r="D103" s="4">
        <v>1.2</v>
      </c>
      <c r="E103" s="4">
        <v>0.55000000000000004</v>
      </c>
      <c r="F103" s="4">
        <v>19.899999999999999</v>
      </c>
      <c r="G103" s="4">
        <v>45.364313344089069</v>
      </c>
      <c r="H103" s="4">
        <v>15.833312076981951</v>
      </c>
      <c r="I103" s="4">
        <v>-2.5882571095854701</v>
      </c>
      <c r="J103" s="4">
        <v>6002.6512682444145</v>
      </c>
      <c r="K103" s="4">
        <v>-2148.8894442160595</v>
      </c>
      <c r="L103" s="4">
        <v>-19.696862201078506</v>
      </c>
      <c r="M103" s="4">
        <v>6375.6998119123746</v>
      </c>
      <c r="N103" s="4">
        <v>36232.407982235563</v>
      </c>
      <c r="O103" s="4">
        <v>66.56877599109518</v>
      </c>
      <c r="P103" s="4">
        <v>7.5941523843978285</v>
      </c>
      <c r="Q103" s="4">
        <v>101</v>
      </c>
    </row>
    <row r="104" spans="1:17" x14ac:dyDescent="0.25">
      <c r="A104" s="4">
        <v>110.33430937456005</v>
      </c>
      <c r="B104" s="4">
        <v>-43.694871744711442</v>
      </c>
      <c r="C104" s="4">
        <v>9375</v>
      </c>
      <c r="D104" s="4">
        <v>3</v>
      </c>
      <c r="E104" s="4">
        <v>0.55000000000000004</v>
      </c>
      <c r="F104" s="4">
        <v>19.899999999999999</v>
      </c>
      <c r="G104" s="4">
        <v>53.323113517529826</v>
      </c>
      <c r="H104" s="4">
        <v>15.299841320789486</v>
      </c>
      <c r="I104" s="4">
        <v>0.33430937456004983</v>
      </c>
      <c r="J104" s="4">
        <v>4618.9643344025635</v>
      </c>
      <c r="K104" s="4">
        <v>-4383.6431632240401</v>
      </c>
      <c r="L104" s="4">
        <v>-43.50267376122202</v>
      </c>
      <c r="M104" s="4">
        <v>6367.9791853431634</v>
      </c>
      <c r="N104" s="4">
        <v>37800.306526849796</v>
      </c>
      <c r="O104" s="4">
        <v>39.59372053595002</v>
      </c>
      <c r="P104" s="4">
        <v>0.48392682931049646</v>
      </c>
      <c r="Q104" s="4">
        <v>102</v>
      </c>
    </row>
    <row r="105" spans="1:17" x14ac:dyDescent="0.25">
      <c r="A105" s="4">
        <v>112.54843516325151</v>
      </c>
      <c r="B105" s="4">
        <v>-23.474646666496653</v>
      </c>
      <c r="C105" s="4">
        <v>9375</v>
      </c>
      <c r="D105" s="4">
        <v>0.75</v>
      </c>
      <c r="E105" s="4">
        <v>0.55000000000000004</v>
      </c>
      <c r="F105" s="4">
        <v>19.899999999999999</v>
      </c>
      <c r="G105" s="4">
        <v>41.281913690970576</v>
      </c>
      <c r="H105" s="4">
        <v>22.816337981443795</v>
      </c>
      <c r="I105" s="4">
        <v>2.5484351632515114</v>
      </c>
      <c r="J105" s="4">
        <v>5853.3721173491986</v>
      </c>
      <c r="K105" s="4">
        <v>-2525.0217062689803</v>
      </c>
      <c r="L105" s="4">
        <v>-23.33435204077103</v>
      </c>
      <c r="M105" s="4">
        <v>6374.7705653843377</v>
      </c>
      <c r="N105" s="4">
        <v>36405.161426920124</v>
      </c>
      <c r="O105" s="4">
        <v>62.369389335082694</v>
      </c>
      <c r="P105" s="4">
        <v>6.3753657640032246</v>
      </c>
      <c r="Q105" s="4">
        <v>103</v>
      </c>
    </row>
    <row r="106" spans="1:17" x14ac:dyDescent="0.25">
      <c r="A106" s="4">
        <v>130.57692500030515</v>
      </c>
      <c r="B106" s="4">
        <v>-41.136701062674042</v>
      </c>
      <c r="C106" s="4">
        <v>9375</v>
      </c>
      <c r="D106" s="4">
        <v>1.2</v>
      </c>
      <c r="E106" s="4">
        <v>0.55000000000000004</v>
      </c>
      <c r="F106" s="4">
        <v>19.899999999999999</v>
      </c>
      <c r="G106" s="4">
        <v>45.364313344089069</v>
      </c>
      <c r="H106" s="4">
        <v>18.673737476098843</v>
      </c>
      <c r="I106" s="4">
        <v>20.576925000305152</v>
      </c>
      <c r="J106" s="4">
        <v>4810.6198843086158</v>
      </c>
      <c r="K106" s="4">
        <v>-4173.8703587543678</v>
      </c>
      <c r="L106" s="4">
        <v>-40.946107140105369</v>
      </c>
      <c r="M106" s="4">
        <v>6368.9290656274197</v>
      </c>
      <c r="N106" s="4">
        <v>37928.72285936492</v>
      </c>
      <c r="O106" s="4">
        <v>37.973014845017467</v>
      </c>
      <c r="P106" s="4">
        <v>29.71184397893883</v>
      </c>
      <c r="Q106" s="4">
        <v>104</v>
      </c>
    </row>
    <row r="107" spans="1:17" x14ac:dyDescent="0.25">
      <c r="A107" s="4">
        <v>141.77868127754431</v>
      </c>
      <c r="B107" s="4">
        <v>-27.34564812872614</v>
      </c>
      <c r="C107" s="4">
        <v>9375</v>
      </c>
      <c r="D107" s="4">
        <v>3</v>
      </c>
      <c r="E107" s="4">
        <v>0.55000000000000004</v>
      </c>
      <c r="F107" s="4">
        <v>19.899999999999999</v>
      </c>
      <c r="G107" s="4">
        <v>53.323113517529826</v>
      </c>
      <c r="H107" s="4">
        <v>20.988986734872285</v>
      </c>
      <c r="I107" s="4">
        <v>31.778681277544308</v>
      </c>
      <c r="J107" s="4">
        <v>5669.3983985631921</v>
      </c>
      <c r="K107" s="4">
        <v>-2912.2894688262541</v>
      </c>
      <c r="L107" s="4">
        <v>-27.188922115682853</v>
      </c>
      <c r="M107" s="4">
        <v>6373.6573607205464</v>
      </c>
      <c r="N107" s="4">
        <v>37576.838316717913</v>
      </c>
      <c r="O107" s="4">
        <v>42.637438327659694</v>
      </c>
      <c r="P107" s="4">
        <v>53.443675313548034</v>
      </c>
      <c r="Q107" s="4">
        <v>105</v>
      </c>
    </row>
    <row r="108" spans="1:17" x14ac:dyDescent="0.25">
      <c r="A108" s="4">
        <v>136.28619416461493</v>
      </c>
      <c r="B108" s="4">
        <v>-25.025111739418563</v>
      </c>
      <c r="C108" s="4">
        <v>9375</v>
      </c>
      <c r="D108" s="4">
        <v>0.75</v>
      </c>
      <c r="E108" s="4">
        <v>0.55000000000000004</v>
      </c>
      <c r="F108" s="4">
        <v>19.899999999999999</v>
      </c>
      <c r="G108" s="4">
        <v>41.281913690970576</v>
      </c>
      <c r="H108" s="4">
        <v>18.069231095647844</v>
      </c>
      <c r="I108" s="4">
        <v>26.286194164614926</v>
      </c>
      <c r="J108" s="4">
        <v>5782.8407517377846</v>
      </c>
      <c r="K108" s="4">
        <v>-2681.5962213967241</v>
      </c>
      <c r="L108" s="4">
        <v>-24.877912924089859</v>
      </c>
      <c r="M108" s="4">
        <v>6374.339609290394</v>
      </c>
      <c r="N108" s="4">
        <v>37164.72738221084</v>
      </c>
      <c r="O108" s="4">
        <v>48.585419039836601</v>
      </c>
      <c r="P108" s="4">
        <v>49.422385338733072</v>
      </c>
      <c r="Q108" s="4">
        <v>106</v>
      </c>
    </row>
    <row r="109" spans="1:17" x14ac:dyDescent="0.25">
      <c r="A109" s="4">
        <v>128.09661015736512</v>
      </c>
      <c r="B109" s="4">
        <v>-40.627732547591073</v>
      </c>
      <c r="C109" s="4">
        <v>9375</v>
      </c>
      <c r="D109" s="4">
        <v>3</v>
      </c>
      <c r="E109" s="4">
        <v>0.55000000000000004</v>
      </c>
      <c r="F109" s="4">
        <v>19.899999999999999</v>
      </c>
      <c r="G109" s="4">
        <v>53.323113517529826</v>
      </c>
      <c r="H109" s="4">
        <v>20.509012305502633</v>
      </c>
      <c r="I109" s="4">
        <v>18.09661015736512</v>
      </c>
      <c r="J109" s="4">
        <v>4847.6136387469933</v>
      </c>
      <c r="K109" s="4">
        <v>-4131.1368125104045</v>
      </c>
      <c r="L109" s="4">
        <v>-40.437639323978168</v>
      </c>
      <c r="M109" s="4">
        <v>6369.1168425649485</v>
      </c>
      <c r="N109" s="4">
        <v>37812.836939352957</v>
      </c>
      <c r="O109" s="4">
        <v>39.448678932163062</v>
      </c>
      <c r="P109" s="4">
        <v>26.650451316268125</v>
      </c>
      <c r="Q109" s="4">
        <v>107</v>
      </c>
    </row>
    <row r="110" spans="1:17" x14ac:dyDescent="0.25">
      <c r="A110" s="4">
        <v>126.64520483201358</v>
      </c>
      <c r="B110" s="4">
        <v>-39.65723378687521</v>
      </c>
      <c r="C110" s="4">
        <v>9375</v>
      </c>
      <c r="D110" s="4">
        <v>0.75</v>
      </c>
      <c r="E110" s="4">
        <v>0.55000000000000004</v>
      </c>
      <c r="F110" s="4">
        <v>19.899999999999999</v>
      </c>
      <c r="G110" s="4">
        <v>41.281913690970576</v>
      </c>
      <c r="H110" s="4">
        <v>21.305590971529895</v>
      </c>
      <c r="I110" s="4">
        <v>16.645204832013576</v>
      </c>
      <c r="J110" s="4">
        <v>4917.0857731530523</v>
      </c>
      <c r="K110" s="4">
        <v>-4048.7600867758556</v>
      </c>
      <c r="L110" s="4">
        <v>-39.468261157983385</v>
      </c>
      <c r="M110" s="4">
        <v>6369.473348779582</v>
      </c>
      <c r="N110" s="4">
        <v>37697.62076771578</v>
      </c>
      <c r="O110" s="4">
        <v>40.955180808243753</v>
      </c>
      <c r="P110" s="4">
        <v>25.101518771573417</v>
      </c>
      <c r="Q110" s="4">
        <v>108</v>
      </c>
    </row>
    <row r="111" spans="1:17" x14ac:dyDescent="0.25">
      <c r="A111" s="4">
        <v>113.0239736095064</v>
      </c>
      <c r="B111" s="4">
        <v>-37.136887996142434</v>
      </c>
      <c r="C111" s="4">
        <v>9375</v>
      </c>
      <c r="D111" s="4">
        <v>3</v>
      </c>
      <c r="E111" s="4">
        <v>0.55000000000000004</v>
      </c>
      <c r="F111" s="4">
        <v>19.899999999999999</v>
      </c>
      <c r="G111" s="4">
        <v>53.323113517529826</v>
      </c>
      <c r="H111" s="4">
        <v>21.357775698416582</v>
      </c>
      <c r="I111" s="4">
        <v>3.0239736095063989</v>
      </c>
      <c r="J111" s="4">
        <v>5090.8385675088193</v>
      </c>
      <c r="K111" s="4">
        <v>-3829.5162279663109</v>
      </c>
      <c r="L111" s="4">
        <v>-36.951832332134458</v>
      </c>
      <c r="M111" s="4">
        <v>6370.3871044617508</v>
      </c>
      <c r="N111" s="4">
        <v>37278.581721496048</v>
      </c>
      <c r="O111" s="4">
        <v>46.803936437588661</v>
      </c>
      <c r="P111" s="4">
        <v>5.0008082011152375</v>
      </c>
      <c r="Q111" s="4">
        <v>109</v>
      </c>
    </row>
    <row r="112" spans="1:17" x14ac:dyDescent="0.25">
      <c r="A112" s="4">
        <v>112.84953099982592</v>
      </c>
      <c r="B112" s="4">
        <v>-43.293288350663872</v>
      </c>
      <c r="C112" s="4">
        <v>9375</v>
      </c>
      <c r="D112" s="4">
        <v>1.2</v>
      </c>
      <c r="E112" s="4">
        <v>0.55000000000000004</v>
      </c>
      <c r="F112" s="4">
        <v>19.899999999999999</v>
      </c>
      <c r="G112" s="4">
        <v>45.364313344089069</v>
      </c>
      <c r="H112" s="4">
        <v>20.085188550217044</v>
      </c>
      <c r="I112" s="4">
        <v>2.849530999825916</v>
      </c>
      <c r="J112" s="4">
        <v>4649.6731661263302</v>
      </c>
      <c r="K112" s="4">
        <v>-4351.2761123301125</v>
      </c>
      <c r="L112" s="4">
        <v>-43.101241099581472</v>
      </c>
      <c r="M112" s="4">
        <v>6368.1287956141332</v>
      </c>
      <c r="N112" s="4">
        <v>37772.392596137972</v>
      </c>
      <c r="O112" s="4">
        <v>39.956939777293215</v>
      </c>
      <c r="P112" s="4">
        <v>4.1516004913485434</v>
      </c>
      <c r="Q112" s="4">
        <v>110</v>
      </c>
    </row>
    <row r="113" spans="1:17" x14ac:dyDescent="0.25">
      <c r="A113" s="4">
        <v>121.53936409789954</v>
      </c>
      <c r="B113" s="4">
        <v>-12.096989427106466</v>
      </c>
      <c r="C113" s="4">
        <v>9375</v>
      </c>
      <c r="D113" s="4">
        <v>1.2</v>
      </c>
      <c r="E113" s="4">
        <v>0.55000000000000004</v>
      </c>
      <c r="F113" s="4">
        <v>19.899999999999999</v>
      </c>
      <c r="G113" s="4">
        <v>45.364313344089069</v>
      </c>
      <c r="H113" s="4">
        <v>15.260069418244536</v>
      </c>
      <c r="I113" s="4">
        <v>11.539364097899536</v>
      </c>
      <c r="J113" s="4">
        <v>6237.4256230946185</v>
      </c>
      <c r="K113" s="4">
        <v>-1327.8958599033292</v>
      </c>
      <c r="L113" s="4">
        <v>-12.018368207459696</v>
      </c>
      <c r="M113" s="4">
        <v>6377.2083091573613</v>
      </c>
      <c r="N113" s="4">
        <v>36098.804875919683</v>
      </c>
      <c r="O113" s="4">
        <v>70.437693548493996</v>
      </c>
      <c r="P113" s="4">
        <v>44.252322527208904</v>
      </c>
      <c r="Q113" s="4">
        <v>111</v>
      </c>
    </row>
    <row r="114" spans="1:17" x14ac:dyDescent="0.25">
      <c r="A114" s="4">
        <v>151.154512250409</v>
      </c>
      <c r="B114" s="4">
        <v>-12.95599790258526</v>
      </c>
      <c r="C114" s="4">
        <v>9375</v>
      </c>
      <c r="D114" s="4">
        <v>1.2</v>
      </c>
      <c r="E114" s="4">
        <v>0.55000000000000004</v>
      </c>
      <c r="F114" s="4">
        <v>19.899999999999999</v>
      </c>
      <c r="G114" s="4">
        <v>45.364313344089069</v>
      </c>
      <c r="H114" s="4">
        <v>22.424388436892325</v>
      </c>
      <c r="I114" s="4">
        <v>41.154512250408999</v>
      </c>
      <c r="J114" s="4">
        <v>6216.8148329581127</v>
      </c>
      <c r="K114" s="4">
        <v>-1420.6620727976492</v>
      </c>
      <c r="L114" s="4">
        <v>-12.872162189831464</v>
      </c>
      <c r="M114" s="4">
        <v>6377.0735758946457</v>
      </c>
      <c r="N114" s="4">
        <v>37732.634943884826</v>
      </c>
      <c r="O114" s="4">
        <v>40.607149022491491</v>
      </c>
      <c r="P114" s="4">
        <v>75.612958580518452</v>
      </c>
      <c r="Q114" s="4">
        <v>112</v>
      </c>
    </row>
    <row r="115" spans="1:17" x14ac:dyDescent="0.25">
      <c r="A115" s="4">
        <v>146.37995534596513</v>
      </c>
      <c r="B115" s="4">
        <v>-16.689415428284342</v>
      </c>
      <c r="C115" s="4">
        <v>9375</v>
      </c>
      <c r="D115" s="4">
        <v>0.75</v>
      </c>
      <c r="E115" s="4">
        <v>0.55000000000000004</v>
      </c>
      <c r="F115" s="4">
        <v>19.899999999999999</v>
      </c>
      <c r="G115" s="4">
        <v>41.281913690970576</v>
      </c>
      <c r="H115" s="4">
        <v>17.916358544958811</v>
      </c>
      <c r="I115" s="4">
        <v>36.379955345965129</v>
      </c>
      <c r="J115" s="4">
        <v>6111.1517467789372</v>
      </c>
      <c r="K115" s="4">
        <v>-1819.9371897829851</v>
      </c>
      <c r="L115" s="4">
        <v>-16.583843214495726</v>
      </c>
      <c r="M115" s="4">
        <v>6376.3898129674008</v>
      </c>
      <c r="N115" s="4">
        <v>37464.24656168728</v>
      </c>
      <c r="O115" s="4">
        <v>44.23608243938601</v>
      </c>
      <c r="P115" s="4">
        <v>68.703578330398685</v>
      </c>
      <c r="Q115" s="4">
        <v>113</v>
      </c>
    </row>
    <row r="116" spans="1:17" x14ac:dyDescent="0.25">
      <c r="A116" s="4">
        <v>158.49440435399379</v>
      </c>
      <c r="B116" s="4">
        <v>-26.844338593804061</v>
      </c>
      <c r="C116" s="4">
        <v>9375</v>
      </c>
      <c r="D116" s="4">
        <v>3</v>
      </c>
      <c r="E116" s="4">
        <v>0.55000000000000004</v>
      </c>
      <c r="F116" s="4">
        <v>19.899999999999999</v>
      </c>
      <c r="G116" s="4">
        <v>53.323113517529826</v>
      </c>
      <c r="H116" s="4">
        <v>18.709953410037865</v>
      </c>
      <c r="I116" s="4">
        <v>48.494404353993787</v>
      </c>
      <c r="J116" s="4">
        <v>5694.6984413249365</v>
      </c>
      <c r="K116" s="4">
        <v>-2862.8382014703734</v>
      </c>
      <c r="L116" s="4">
        <v>-26.689586287042019</v>
      </c>
      <c r="M116" s="4">
        <v>6373.8083517961841</v>
      </c>
      <c r="N116" s="4">
        <v>38732.400878270426</v>
      </c>
      <c r="O116" s="4">
        <v>28.607422867623331</v>
      </c>
      <c r="P116" s="4">
        <v>68.218727505937409</v>
      </c>
      <c r="Q116" s="4">
        <v>114</v>
      </c>
    </row>
    <row r="117" spans="1:17" x14ac:dyDescent="0.25">
      <c r="A117" s="4">
        <v>148.20010575045083</v>
      </c>
      <c r="B117" s="4">
        <v>-26.09407285369079</v>
      </c>
      <c r="C117" s="4">
        <v>9375</v>
      </c>
      <c r="D117" s="4">
        <v>3</v>
      </c>
      <c r="E117" s="4">
        <v>0.55000000000000004</v>
      </c>
      <c r="F117" s="4">
        <v>19.899999999999999</v>
      </c>
      <c r="G117" s="4">
        <v>53.323113517529826</v>
      </c>
      <c r="H117" s="4">
        <v>22.992612176990995</v>
      </c>
      <c r="I117" s="4">
        <v>38.200105750450831</v>
      </c>
      <c r="J117" s="4">
        <v>5731.7487922881965</v>
      </c>
      <c r="K117" s="4">
        <v>-2788.4265877606722</v>
      </c>
      <c r="L117" s="4">
        <v>-25.942362227574751</v>
      </c>
      <c r="M117" s="4">
        <v>6374.0306755794509</v>
      </c>
      <c r="N117" s="4">
        <v>37928.890792604121</v>
      </c>
      <c r="O117" s="4">
        <v>38.041629278519352</v>
      </c>
      <c r="P117" s="4">
        <v>60.797307510050693</v>
      </c>
      <c r="Q117" s="4">
        <v>115</v>
      </c>
    </row>
    <row r="118" spans="1:17" x14ac:dyDescent="0.25">
      <c r="A118" s="4">
        <v>124.62860787643663</v>
      </c>
      <c r="B118" s="4">
        <v>-20.409864912167635</v>
      </c>
      <c r="C118" s="4">
        <v>9375</v>
      </c>
      <c r="D118" s="4">
        <v>1.2</v>
      </c>
      <c r="E118" s="4">
        <v>0.55000000000000004</v>
      </c>
      <c r="F118" s="4">
        <v>19.899999999999999</v>
      </c>
      <c r="G118" s="4">
        <v>45.364313344089069</v>
      </c>
      <c r="H118" s="4">
        <v>21.868909835596785</v>
      </c>
      <c r="I118" s="4">
        <v>14.628607876436632</v>
      </c>
      <c r="J118" s="4">
        <v>5980.1677546131232</v>
      </c>
      <c r="K118" s="4">
        <v>-2210.2800977229203</v>
      </c>
      <c r="L118" s="4">
        <v>-20.28439758731745</v>
      </c>
      <c r="M118" s="4">
        <v>6375.5583664260039</v>
      </c>
      <c r="N118" s="4">
        <v>36476.196257829273</v>
      </c>
      <c r="O118" s="4">
        <v>60.843449704790743</v>
      </c>
      <c r="P118" s="4">
        <v>36.813461339728811</v>
      </c>
      <c r="Q118" s="4">
        <v>116</v>
      </c>
    </row>
    <row r="119" spans="1:17" x14ac:dyDescent="0.25">
      <c r="A119" s="4">
        <v>153.99772415826442</v>
      </c>
      <c r="B119" s="4">
        <v>-32.564634439529037</v>
      </c>
      <c r="C119" s="4">
        <v>9375</v>
      </c>
      <c r="D119" s="4">
        <v>0.75</v>
      </c>
      <c r="E119" s="4">
        <v>0.55000000000000004</v>
      </c>
      <c r="F119" s="4">
        <v>19.899999999999999</v>
      </c>
      <c r="G119" s="4">
        <v>41.281913690970576</v>
      </c>
      <c r="H119" s="4">
        <v>22.081804210577431</v>
      </c>
      <c r="I119" s="4">
        <v>43.997724158264418</v>
      </c>
      <c r="J119" s="4">
        <v>5380.6197511550126</v>
      </c>
      <c r="K119" s="4">
        <v>-3413.3673980474359</v>
      </c>
      <c r="L119" s="4">
        <v>-32.390299413955063</v>
      </c>
      <c r="M119" s="4">
        <v>6371.9813167155908</v>
      </c>
      <c r="N119" s="4">
        <v>38626.574166388134</v>
      </c>
      <c r="O119" s="4">
        <v>29.762552816706158</v>
      </c>
      <c r="P119" s="4">
        <v>60.863864961493007</v>
      </c>
      <c r="Q119" s="4">
        <v>117</v>
      </c>
    </row>
    <row r="120" spans="1:17" x14ac:dyDescent="0.25">
      <c r="A120" s="4">
        <v>140.76707812875645</v>
      </c>
      <c r="B120" s="4">
        <v>-42.479833184934883</v>
      </c>
      <c r="C120" s="4">
        <v>9375</v>
      </c>
      <c r="D120" s="4">
        <v>3</v>
      </c>
      <c r="E120" s="4">
        <v>0.55000000000000004</v>
      </c>
      <c r="F120" s="4">
        <v>19.899999999999999</v>
      </c>
      <c r="G120" s="4">
        <v>53.323113517529826</v>
      </c>
      <c r="H120" s="4">
        <v>23.347323483863558</v>
      </c>
      <c r="I120" s="4">
        <v>30.767078128756452</v>
      </c>
      <c r="J120" s="4">
        <v>4711.1719724866707</v>
      </c>
      <c r="K120" s="4">
        <v>-4285.0643992193473</v>
      </c>
      <c r="L120" s="4">
        <v>-42.28820678352556</v>
      </c>
      <c r="M120" s="4">
        <v>6368.4313814157576</v>
      </c>
      <c r="N120" s="4">
        <v>38431.795178713386</v>
      </c>
      <c r="O120" s="4">
        <v>31.930055986501184</v>
      </c>
      <c r="P120" s="4">
        <v>41.39795000270562</v>
      </c>
      <c r="Q120" s="4">
        <v>118</v>
      </c>
    </row>
    <row r="121" spans="1:17" x14ac:dyDescent="0.25">
      <c r="A121" s="4">
        <v>143.46804167876061</v>
      </c>
      <c r="B121" s="4">
        <v>-22.658369676353253</v>
      </c>
      <c r="C121" s="4">
        <v>9375</v>
      </c>
      <c r="D121" s="4">
        <v>1.2</v>
      </c>
      <c r="E121" s="4">
        <v>0.55000000000000004</v>
      </c>
      <c r="F121" s="4">
        <v>19.899999999999999</v>
      </c>
      <c r="G121" s="4">
        <v>45.364313344089069</v>
      </c>
      <c r="H121" s="4">
        <v>17.566445051926177</v>
      </c>
      <c r="I121" s="4">
        <v>33.468041678760613</v>
      </c>
      <c r="J121" s="4">
        <v>5888.7899390162975</v>
      </c>
      <c r="K121" s="4">
        <v>-2441.8511300465052</v>
      </c>
      <c r="L121" s="4">
        <v>-22.521875199982688</v>
      </c>
      <c r="M121" s="4">
        <v>6374.9889323173702</v>
      </c>
      <c r="N121" s="4">
        <v>37472.679872867178</v>
      </c>
      <c r="O121" s="4">
        <v>44.095233015506423</v>
      </c>
      <c r="P121" s="4">
        <v>59.769211489026283</v>
      </c>
      <c r="Q121" s="4">
        <v>119</v>
      </c>
    </row>
    <row r="122" spans="1:17" x14ac:dyDescent="0.25">
      <c r="A122" s="4">
        <v>107.29407497281197</v>
      </c>
      <c r="B122" s="4">
        <v>-29.747196008700328</v>
      </c>
      <c r="C122" s="4">
        <v>9375</v>
      </c>
      <c r="D122" s="4">
        <v>0.75</v>
      </c>
      <c r="E122" s="4">
        <v>0.55000000000000004</v>
      </c>
      <c r="F122" s="4">
        <v>19.899999999999999</v>
      </c>
      <c r="G122" s="4">
        <v>41.281913690970576</v>
      </c>
      <c r="H122" s="4">
        <v>20.680804932555798</v>
      </c>
      <c r="I122" s="4">
        <v>-2.7059250271880302</v>
      </c>
      <c r="J122" s="4">
        <v>5542.2174521603501</v>
      </c>
      <c r="K122" s="4">
        <v>-3146.0750361996984</v>
      </c>
      <c r="L122" s="4">
        <v>-29.581686830352229</v>
      </c>
      <c r="M122" s="4">
        <v>6372.908474192117</v>
      </c>
      <c r="N122" s="4">
        <v>36763.896865696785</v>
      </c>
      <c r="O122" s="4">
        <v>55.180336652509823</v>
      </c>
      <c r="P122" s="4">
        <v>5.441221957302198</v>
      </c>
      <c r="Q122" s="4">
        <v>120</v>
      </c>
    </row>
    <row r="123" spans="1:17" x14ac:dyDescent="0.25">
      <c r="A123" s="4">
        <v>124.16526531385634</v>
      </c>
      <c r="B123" s="4">
        <v>-32.311674011628739</v>
      </c>
      <c r="C123" s="4">
        <v>9375</v>
      </c>
      <c r="D123" s="4">
        <v>0.75</v>
      </c>
      <c r="E123" s="4">
        <v>0.55000000000000004</v>
      </c>
      <c r="F123" s="4">
        <v>19.899999999999999</v>
      </c>
      <c r="G123" s="4">
        <v>41.281913690970576</v>
      </c>
      <c r="H123" s="4">
        <v>23.716664646029272</v>
      </c>
      <c r="I123" s="4">
        <v>14.165265313856338</v>
      </c>
      <c r="J123" s="4">
        <v>5395.6664855131603</v>
      </c>
      <c r="K123" s="4">
        <v>-3389.6924018145651</v>
      </c>
      <c r="L123" s="4">
        <v>-32.138064022221911</v>
      </c>
      <c r="M123" s="4">
        <v>6372.066493831443</v>
      </c>
      <c r="N123" s="4">
        <v>37111.260587689132</v>
      </c>
      <c r="O123" s="4">
        <v>49.369400959929287</v>
      </c>
      <c r="P123" s="4">
        <v>25.275931874853796</v>
      </c>
      <c r="Q123" s="4">
        <v>121</v>
      </c>
    </row>
    <row r="124" spans="1:17" x14ac:dyDescent="0.25">
      <c r="A124" s="4">
        <v>107.14710623401592</v>
      </c>
      <c r="B124" s="4">
        <v>-32.271692824293076</v>
      </c>
      <c r="C124" s="4">
        <v>9375</v>
      </c>
      <c r="D124" s="4">
        <v>0.75</v>
      </c>
      <c r="E124" s="4">
        <v>0.55000000000000004</v>
      </c>
      <c r="F124" s="4">
        <v>19.899999999999999</v>
      </c>
      <c r="G124" s="4">
        <v>41.281913690970576</v>
      </c>
      <c r="H124" s="4">
        <v>23.83044932606958</v>
      </c>
      <c r="I124" s="4">
        <v>-2.8528937659840778</v>
      </c>
      <c r="J124" s="4">
        <v>5398.0350421219382</v>
      </c>
      <c r="K124" s="4">
        <v>-3385.9445114093965</v>
      </c>
      <c r="L124" s="4">
        <v>-32.098198664020885</v>
      </c>
      <c r="M124" s="4">
        <v>6372.0799234096094</v>
      </c>
      <c r="N124" s="4">
        <v>36929.328056636783</v>
      </c>
      <c r="O124" s="4">
        <v>52.301112245951067</v>
      </c>
      <c r="P124" s="4">
        <v>5.3321244809500499</v>
      </c>
      <c r="Q124" s="4">
        <v>122</v>
      </c>
    </row>
    <row r="125" spans="1:17" x14ac:dyDescent="0.25">
      <c r="A125" s="4">
        <v>148.33031681950473</v>
      </c>
      <c r="B125" s="4">
        <v>-30.608129875052853</v>
      </c>
      <c r="C125" s="4">
        <v>9375</v>
      </c>
      <c r="D125" s="4">
        <v>3</v>
      </c>
      <c r="E125" s="4">
        <v>0.55000000000000004</v>
      </c>
      <c r="F125" s="4">
        <v>19.899999999999999</v>
      </c>
      <c r="G125" s="4">
        <v>53.323113517529826</v>
      </c>
      <c r="H125" s="4">
        <v>20.688633203400972</v>
      </c>
      <c r="I125" s="4">
        <v>38.330316819504731</v>
      </c>
      <c r="J125" s="4">
        <v>5494.2422044379227</v>
      </c>
      <c r="K125" s="4">
        <v>-3228.5787011971602</v>
      </c>
      <c r="L125" s="4">
        <v>-30.439750621365604</v>
      </c>
      <c r="M125" s="4">
        <v>6372.6303698591228</v>
      </c>
      <c r="N125" s="4">
        <v>38144.128368206271</v>
      </c>
      <c r="O125" s="4">
        <v>35.370724628840392</v>
      </c>
      <c r="P125" s="4">
        <v>57.217979855974995</v>
      </c>
      <c r="Q125" s="4">
        <v>123</v>
      </c>
    </row>
    <row r="126" spans="1:17" x14ac:dyDescent="0.25">
      <c r="A126" s="4">
        <v>126.64230816246301</v>
      </c>
      <c r="B126" s="4">
        <v>-18.044634871305888</v>
      </c>
      <c r="C126" s="4">
        <v>9375</v>
      </c>
      <c r="D126" s="4">
        <v>0.75</v>
      </c>
      <c r="E126" s="4">
        <v>0.55000000000000004</v>
      </c>
      <c r="F126" s="4">
        <v>19.899999999999999</v>
      </c>
      <c r="G126" s="4">
        <v>41.281913690970576</v>
      </c>
      <c r="H126" s="4">
        <v>16.365294376530763</v>
      </c>
      <c r="I126" s="4">
        <v>16.64230816246301</v>
      </c>
      <c r="J126" s="4">
        <v>6066.382991625489</v>
      </c>
      <c r="K126" s="4">
        <v>-1963.0829778557429</v>
      </c>
      <c r="L126" s="4">
        <v>-17.931593199570713</v>
      </c>
      <c r="M126" s="4">
        <v>6376.1036204746542</v>
      </c>
      <c r="N126" s="4">
        <v>36446.270462693887</v>
      </c>
      <c r="O126" s="4">
        <v>61.501250032512608</v>
      </c>
      <c r="P126" s="4">
        <v>43.979657701692595</v>
      </c>
      <c r="Q126" s="4">
        <v>124</v>
      </c>
    </row>
    <row r="127" spans="1:17" x14ac:dyDescent="0.25">
      <c r="A127" s="4">
        <v>125.44272621246662</v>
      </c>
      <c r="B127" s="4">
        <v>-32.449355007285583</v>
      </c>
      <c r="C127" s="4">
        <v>9375</v>
      </c>
      <c r="D127" s="4">
        <v>3</v>
      </c>
      <c r="E127" s="4">
        <v>0.55000000000000004</v>
      </c>
      <c r="F127" s="4">
        <v>19.899999999999999</v>
      </c>
      <c r="G127" s="4">
        <v>53.323113517529826</v>
      </c>
      <c r="H127" s="4">
        <v>23.471176549625497</v>
      </c>
      <c r="I127" s="4">
        <v>15.442726212466624</v>
      </c>
      <c r="J127" s="4">
        <v>5387.4899048282041</v>
      </c>
      <c r="K127" s="4">
        <v>-3402.5863216659568</v>
      </c>
      <c r="L127" s="4">
        <v>-32.275348720920285</v>
      </c>
      <c r="M127" s="4">
        <v>6372.0201781706619</v>
      </c>
      <c r="N127" s="4">
        <v>37155.104239373337</v>
      </c>
      <c r="O127" s="4">
        <v>48.690458382912595</v>
      </c>
      <c r="P127" s="4">
        <v>27.241975410446983</v>
      </c>
      <c r="Q127" s="4">
        <v>125</v>
      </c>
    </row>
    <row r="128" spans="1:17" x14ac:dyDescent="0.25">
      <c r="A128" s="4">
        <v>127.78346943264228</v>
      </c>
      <c r="B128" s="4">
        <v>-29.364665716705481</v>
      </c>
      <c r="C128" s="4">
        <v>9375</v>
      </c>
      <c r="D128" s="4">
        <v>1.2</v>
      </c>
      <c r="E128" s="4">
        <v>0.55000000000000004</v>
      </c>
      <c r="F128" s="4">
        <v>19.899999999999999</v>
      </c>
      <c r="G128" s="4">
        <v>45.364313344089069</v>
      </c>
      <c r="H128" s="4">
        <v>23.164601531664481</v>
      </c>
      <c r="I128" s="4">
        <v>17.783469432642278</v>
      </c>
      <c r="J128" s="4">
        <v>5563.1329690961038</v>
      </c>
      <c r="K128" s="4">
        <v>-3109.1910444243072</v>
      </c>
      <c r="L128" s="4">
        <v>-29.200479644932052</v>
      </c>
      <c r="M128" s="4">
        <v>6373.0304708648891</v>
      </c>
      <c r="N128" s="4">
        <v>37036.697184316217</v>
      </c>
      <c r="O128" s="4">
        <v>50.565465224721457</v>
      </c>
      <c r="P128" s="4">
        <v>33.188535391889523</v>
      </c>
      <c r="Q128" s="4">
        <v>126</v>
      </c>
    </row>
    <row r="129" spans="1:17" x14ac:dyDescent="0.25">
      <c r="A129" s="4">
        <v>157.44727217246117</v>
      </c>
      <c r="B129" s="4">
        <v>-13.638638295602505</v>
      </c>
      <c r="C129" s="4">
        <v>3906.25</v>
      </c>
      <c r="D129" s="4">
        <v>0.75</v>
      </c>
      <c r="E129" s="4">
        <v>0.55000000000000004</v>
      </c>
      <c r="F129" s="4">
        <v>19.899999999999999</v>
      </c>
      <c r="G129" s="4">
        <v>41.281913690970576</v>
      </c>
      <c r="H129" s="4">
        <v>16.190196785163081</v>
      </c>
      <c r="I129" s="4">
        <v>47.447272172461169</v>
      </c>
      <c r="J129" s="4">
        <v>6199.4444139033603</v>
      </c>
      <c r="K129" s="4">
        <v>-1494.1594654326886</v>
      </c>
      <c r="L129" s="4">
        <v>-13.550711745745547</v>
      </c>
      <c r="M129" s="4">
        <v>6376.9603691115781</v>
      </c>
      <c r="N129" s="4">
        <v>38274.469086019402</v>
      </c>
      <c r="O129" s="4">
        <v>33.868991003630583</v>
      </c>
      <c r="P129" s="4">
        <v>77.785741596408897</v>
      </c>
      <c r="Q129" s="4">
        <v>127</v>
      </c>
    </row>
    <row r="130" spans="1:17" x14ac:dyDescent="0.25">
      <c r="A130" s="4">
        <v>149.20640049227038</v>
      </c>
      <c r="B130" s="4">
        <v>-16.695246407354851</v>
      </c>
      <c r="C130" s="4">
        <v>3906.25</v>
      </c>
      <c r="D130" s="4">
        <v>3</v>
      </c>
      <c r="E130" s="4">
        <v>0.55000000000000004</v>
      </c>
      <c r="F130" s="4">
        <v>19.899999999999999</v>
      </c>
      <c r="G130" s="4">
        <v>53.323113517529826</v>
      </c>
      <c r="H130" s="4">
        <v>22.617180224324219</v>
      </c>
      <c r="I130" s="4">
        <v>39.206400492270376</v>
      </c>
      <c r="J130" s="4">
        <v>6110.9663983428618</v>
      </c>
      <c r="K130" s="4">
        <v>-1820.5552888671175</v>
      </c>
      <c r="L130" s="4">
        <v>-16.589641541552311</v>
      </c>
      <c r="M130" s="4">
        <v>6376.3886237820825</v>
      </c>
      <c r="N130" s="4">
        <v>37671.731850057877</v>
      </c>
      <c r="O130" s="4">
        <v>41.40220034351664</v>
      </c>
      <c r="P130" s="4">
        <v>70.599722013744838</v>
      </c>
      <c r="Q130" s="4">
        <v>128</v>
      </c>
    </row>
    <row r="131" spans="1:17" x14ac:dyDescent="0.25">
      <c r="A131" s="4">
        <v>131.81063163610125</v>
      </c>
      <c r="B131" s="4">
        <v>-17.551049641263546</v>
      </c>
      <c r="C131" s="4">
        <v>3906.25</v>
      </c>
      <c r="D131" s="4">
        <v>3</v>
      </c>
      <c r="E131" s="4">
        <v>0.55000000000000004</v>
      </c>
      <c r="F131" s="4">
        <v>19.899999999999999</v>
      </c>
      <c r="G131" s="4">
        <v>53.323113517529826</v>
      </c>
      <c r="H131" s="4">
        <v>22.498158748032687</v>
      </c>
      <c r="I131" s="4">
        <v>21.810631636101249</v>
      </c>
      <c r="J131" s="4">
        <v>6083.0808407032373</v>
      </c>
      <c r="K131" s="4">
        <v>-1911.0685439435022</v>
      </c>
      <c r="L131" s="4">
        <v>-17.440700243436051</v>
      </c>
      <c r="M131" s="4">
        <v>6376.2101199835897</v>
      </c>
      <c r="N131" s="4">
        <v>36636.258086013382</v>
      </c>
      <c r="O131" s="4">
        <v>57.628349660532734</v>
      </c>
      <c r="P131" s="4">
        <v>53.000629943204117</v>
      </c>
      <c r="Q131" s="4">
        <v>129</v>
      </c>
    </row>
    <row r="132" spans="1:17" x14ac:dyDescent="0.25">
      <c r="A132" s="4">
        <v>150.94524494332893</v>
      </c>
      <c r="B132" s="4">
        <v>-19.152162064692806</v>
      </c>
      <c r="C132" s="4">
        <v>3906.25</v>
      </c>
      <c r="D132" s="4">
        <v>0.75</v>
      </c>
      <c r="E132" s="4">
        <v>0.55000000000000004</v>
      </c>
      <c r="F132" s="4">
        <v>19.899999999999999</v>
      </c>
      <c r="G132" s="4">
        <v>41.281913690970576</v>
      </c>
      <c r="H132" s="4">
        <v>14.291706088165739</v>
      </c>
      <c r="I132" s="4">
        <v>40.94524494332893</v>
      </c>
      <c r="J132" s="4">
        <v>6027.2858325418701</v>
      </c>
      <c r="K132" s="4">
        <v>-2079.268505588494</v>
      </c>
      <c r="L132" s="4">
        <v>-19.033201671398498</v>
      </c>
      <c r="M132" s="4">
        <v>6375.8553955914149</v>
      </c>
      <c r="N132" s="4">
        <v>37875.467171955657</v>
      </c>
      <c r="O132" s="4">
        <v>38.7432352278922</v>
      </c>
      <c r="P132" s="4">
        <v>69.286396737003813</v>
      </c>
      <c r="Q132" s="4">
        <v>130</v>
      </c>
    </row>
    <row r="133" spans="1:17" x14ac:dyDescent="0.25">
      <c r="A133" s="4">
        <v>122.72936492616392</v>
      </c>
      <c r="B133" s="4">
        <v>-9.7573688922401818</v>
      </c>
      <c r="C133" s="4">
        <v>3906.25</v>
      </c>
      <c r="D133" s="4">
        <v>0.75</v>
      </c>
      <c r="E133" s="4">
        <v>0.55000000000000004</v>
      </c>
      <c r="F133" s="4">
        <v>19.899999999999999</v>
      </c>
      <c r="G133" s="4">
        <v>41.281913690970576</v>
      </c>
      <c r="H133" s="4">
        <v>21.364829128932239</v>
      </c>
      <c r="I133" s="4">
        <v>12.729364926163925</v>
      </c>
      <c r="J133" s="4">
        <v>6286.4799676470093</v>
      </c>
      <c r="K133" s="4">
        <v>-1073.8101423000958</v>
      </c>
      <c r="L133" s="4">
        <v>-9.6932913996653074</v>
      </c>
      <c r="M133" s="4">
        <v>6377.5307608300645</v>
      </c>
      <c r="N133" s="4">
        <v>36074.772095381762</v>
      </c>
      <c r="O133" s="4">
        <v>71.218426415069942</v>
      </c>
      <c r="P133" s="4">
        <v>53.121580838577962</v>
      </c>
      <c r="Q133" s="4">
        <v>131</v>
      </c>
    </row>
    <row r="134" spans="1:17" x14ac:dyDescent="0.25">
      <c r="A134" s="4">
        <v>154.18564726063209</v>
      </c>
      <c r="B134" s="4">
        <v>-16.499254175930155</v>
      </c>
      <c r="C134" s="4">
        <v>3906.25</v>
      </c>
      <c r="D134" s="4">
        <v>1.2</v>
      </c>
      <c r="E134" s="4">
        <v>0.55000000000000004</v>
      </c>
      <c r="F134" s="4">
        <v>19.899999999999999</v>
      </c>
      <c r="G134" s="4">
        <v>45.364313344089069</v>
      </c>
      <c r="H134" s="4">
        <v>22.607102574425426</v>
      </c>
      <c r="I134" s="4">
        <v>44.185647260632095</v>
      </c>
      <c r="J134" s="4">
        <v>6117.1618285482036</v>
      </c>
      <c r="K134" s="4">
        <v>-1799.7694883423919</v>
      </c>
      <c r="L134" s="4">
        <v>-16.394749186521643</v>
      </c>
      <c r="M134" s="4">
        <v>6376.4283927458519</v>
      </c>
      <c r="N134" s="4">
        <v>38060.022548932793</v>
      </c>
      <c r="O134" s="4">
        <v>36.444767825473228</v>
      </c>
      <c r="P134" s="4">
        <v>73.712008669475978</v>
      </c>
      <c r="Q134" s="4">
        <v>132</v>
      </c>
    </row>
    <row r="135" spans="1:17" x14ac:dyDescent="0.25">
      <c r="A135" s="4">
        <v>155.73382339749637</v>
      </c>
      <c r="B135" s="4">
        <v>-12.741274871824139</v>
      </c>
      <c r="C135" s="4">
        <v>3906.25</v>
      </c>
      <c r="D135" s="4">
        <v>0.75</v>
      </c>
      <c r="E135" s="4">
        <v>0.55000000000000004</v>
      </c>
      <c r="F135" s="4">
        <v>19.899999999999999</v>
      </c>
      <c r="G135" s="4">
        <v>41.281913690970576</v>
      </c>
      <c r="H135" s="4">
        <v>16.566309316796282</v>
      </c>
      <c r="I135" s="4">
        <v>45.733823397496366</v>
      </c>
      <c r="J135" s="4">
        <v>6222.0972978136269</v>
      </c>
      <c r="K135" s="4">
        <v>-1397.5022335268652</v>
      </c>
      <c r="L135" s="4">
        <v>-12.658735784804355</v>
      </c>
      <c r="M135" s="4">
        <v>6377.108065273178</v>
      </c>
      <c r="N135" s="4">
        <v>38108.349728951078</v>
      </c>
      <c r="O135" s="4">
        <v>35.863099361910535</v>
      </c>
      <c r="P135" s="4">
        <v>77.867728527586593</v>
      </c>
      <c r="Q135" s="4">
        <v>133</v>
      </c>
    </row>
    <row r="136" spans="1:17" x14ac:dyDescent="0.25">
      <c r="A136" s="4">
        <v>157.04630319363338</v>
      </c>
      <c r="B136" s="4">
        <v>-16.37074221291763</v>
      </c>
      <c r="C136" s="4">
        <v>3906.25</v>
      </c>
      <c r="D136" s="4">
        <v>0.75</v>
      </c>
      <c r="E136" s="4">
        <v>0.55000000000000004</v>
      </c>
      <c r="F136" s="4">
        <v>19.899999999999999</v>
      </c>
      <c r="G136" s="4">
        <v>41.281913690970576</v>
      </c>
      <c r="H136" s="4">
        <v>17.902263532186673</v>
      </c>
      <c r="I136" s="4">
        <v>47.046303193633378</v>
      </c>
      <c r="J136" s="4">
        <v>6121.1854943049675</v>
      </c>
      <c r="K136" s="4">
        <v>-1786.1290127332529</v>
      </c>
      <c r="L136" s="4">
        <v>-16.266961047622388</v>
      </c>
      <c r="M136" s="4">
        <v>6376.4542424310557</v>
      </c>
      <c r="N136" s="4">
        <v>38298.028558673657</v>
      </c>
      <c r="O136" s="4">
        <v>33.584688789268576</v>
      </c>
      <c r="P136" s="4">
        <v>75.296772504882938</v>
      </c>
      <c r="Q136" s="4">
        <v>134</v>
      </c>
    </row>
    <row r="137" spans="1:17" x14ac:dyDescent="0.25">
      <c r="A137" s="4">
        <v>120.38283764216895</v>
      </c>
      <c r="B137" s="4">
        <v>-38.402112434116198</v>
      </c>
      <c r="C137" s="4">
        <v>3906.25</v>
      </c>
      <c r="D137" s="4">
        <v>1.2</v>
      </c>
      <c r="E137" s="4">
        <v>0.55000000000000004</v>
      </c>
      <c r="F137" s="4">
        <v>19.899999999999999</v>
      </c>
      <c r="G137" s="4">
        <v>45.364313344089069</v>
      </c>
      <c r="H137" s="4">
        <v>14.678514435461112</v>
      </c>
      <c r="I137" s="4">
        <v>10.382837642168951</v>
      </c>
      <c r="J137" s="4">
        <v>5004.8288040586331</v>
      </c>
      <c r="K137" s="4">
        <v>-3940.5212198178037</v>
      </c>
      <c r="L137" s="4">
        <v>-38.214909779002802</v>
      </c>
      <c r="M137" s="4">
        <v>6369.9308349282228</v>
      </c>
      <c r="N137" s="4">
        <v>37460.018035259607</v>
      </c>
      <c r="O137" s="4">
        <v>44.190407611777147</v>
      </c>
      <c r="P137" s="4">
        <v>16.434159617975681</v>
      </c>
      <c r="Q137" s="4">
        <v>135</v>
      </c>
    </row>
    <row r="138" spans="1:17" x14ac:dyDescent="0.25">
      <c r="A138" s="4">
        <v>129.68951782560003</v>
      </c>
      <c r="B138" s="4">
        <v>-32.474274845349271</v>
      </c>
      <c r="C138" s="4">
        <v>3906.25</v>
      </c>
      <c r="D138" s="4">
        <v>1.2</v>
      </c>
      <c r="E138" s="4">
        <v>0.55000000000000004</v>
      </c>
      <c r="F138" s="4">
        <v>19.899999999999999</v>
      </c>
      <c r="G138" s="4">
        <v>45.364313344089069</v>
      </c>
      <c r="H138" s="4">
        <v>17.061496965201282</v>
      </c>
      <c r="I138" s="4">
        <v>19.689517825600035</v>
      </c>
      <c r="J138" s="4">
        <v>5386.0066392748204</v>
      </c>
      <c r="K138" s="4">
        <v>-3404.9180099799687</v>
      </c>
      <c r="L138" s="4">
        <v>-32.300197257890915</v>
      </c>
      <c r="M138" s="4">
        <v>6372.0117838088154</v>
      </c>
      <c r="N138" s="4">
        <v>37293.165682762527</v>
      </c>
      <c r="O138" s="4">
        <v>46.617482001175368</v>
      </c>
      <c r="P138" s="4">
        <v>33.682545725411032</v>
      </c>
      <c r="Q138" s="4">
        <v>136</v>
      </c>
    </row>
    <row r="139" spans="1:17" x14ac:dyDescent="0.25">
      <c r="A139" s="4">
        <v>150.00337377423594</v>
      </c>
      <c r="B139" s="4">
        <v>-43.146371852616667</v>
      </c>
      <c r="C139" s="4">
        <v>3906.25</v>
      </c>
      <c r="D139" s="4">
        <v>0.75</v>
      </c>
      <c r="E139" s="4">
        <v>0.55000000000000004</v>
      </c>
      <c r="F139" s="4">
        <v>19.899999999999999</v>
      </c>
      <c r="G139" s="4">
        <v>41.281913690970576</v>
      </c>
      <c r="H139" s="4">
        <v>16.528758783005781</v>
      </c>
      <c r="I139" s="4">
        <v>40.003373774235939</v>
      </c>
      <c r="J139" s="4">
        <v>4660.8504529770526</v>
      </c>
      <c r="K139" s="4">
        <v>-4339.3817631401544</v>
      </c>
      <c r="L139" s="4">
        <v>-42.954389170366397</v>
      </c>
      <c r="M139" s="4">
        <v>6368.1834954160786</v>
      </c>
      <c r="N139" s="4">
        <v>38952.484919346985</v>
      </c>
      <c r="O139" s="4">
        <v>26.153462503871058</v>
      </c>
      <c r="P139" s="4">
        <v>50.823390910972243</v>
      </c>
      <c r="Q139" s="4">
        <v>137</v>
      </c>
    </row>
    <row r="140" spans="1:17" x14ac:dyDescent="0.25">
      <c r="A140" s="4">
        <v>151.8697001263626</v>
      </c>
      <c r="B140" s="4">
        <v>-30.353907324912953</v>
      </c>
      <c r="C140" s="4">
        <v>3906.25</v>
      </c>
      <c r="D140" s="4">
        <v>1.2</v>
      </c>
      <c r="E140" s="4">
        <v>0.55000000000000004</v>
      </c>
      <c r="F140" s="4">
        <v>19.899999999999999</v>
      </c>
      <c r="G140" s="4">
        <v>45.364313344089069</v>
      </c>
      <c r="H140" s="4">
        <v>21.875058054463775</v>
      </c>
      <c r="I140" s="4">
        <v>41.869700126362602</v>
      </c>
      <c r="J140" s="4">
        <v>5508.5382395339102</v>
      </c>
      <c r="K140" s="4">
        <v>-3204.2904542772435</v>
      </c>
      <c r="L140" s="4">
        <v>-30.1863599379286</v>
      </c>
      <c r="M140" s="4">
        <v>6372.7129899109386</v>
      </c>
      <c r="N140" s="4">
        <v>38373.30360767871</v>
      </c>
      <c r="O140" s="4">
        <v>32.658034701537268</v>
      </c>
      <c r="P140" s="4">
        <v>60.585266448668861</v>
      </c>
      <c r="Q140" s="4">
        <v>138</v>
      </c>
    </row>
    <row r="141" spans="1:17" x14ac:dyDescent="0.25">
      <c r="A141" s="4">
        <v>138.05017439866049</v>
      </c>
      <c r="B141" s="4">
        <v>-24.342326471680419</v>
      </c>
      <c r="C141" s="4">
        <v>3906.25</v>
      </c>
      <c r="D141" s="4">
        <v>3</v>
      </c>
      <c r="E141" s="4">
        <v>0.55000000000000004</v>
      </c>
      <c r="F141" s="4">
        <v>19.899999999999999</v>
      </c>
      <c r="G141" s="4">
        <v>53.323113517529826</v>
      </c>
      <c r="H141" s="4">
        <v>19.09416682968175</v>
      </c>
      <c r="I141" s="4">
        <v>28.050174398660488</v>
      </c>
      <c r="J141" s="4">
        <v>5814.4247198113699</v>
      </c>
      <c r="K141" s="4">
        <v>-2612.876336437062</v>
      </c>
      <c r="L141" s="4">
        <v>-24.198116482897944</v>
      </c>
      <c r="M141" s="4">
        <v>6374.5319492388062</v>
      </c>
      <c r="N141" s="4">
        <v>37225.312055098577</v>
      </c>
      <c r="O141" s="4">
        <v>47.669828271588031</v>
      </c>
      <c r="P141" s="4">
        <v>52.275288740451508</v>
      </c>
      <c r="Q141" s="4">
        <v>139</v>
      </c>
    </row>
    <row r="142" spans="1:17" x14ac:dyDescent="0.25">
      <c r="A142" s="4">
        <v>154.08032703476437</v>
      </c>
      <c r="B142" s="4">
        <v>-20.393824752223615</v>
      </c>
      <c r="C142" s="4">
        <v>3906.25</v>
      </c>
      <c r="D142" s="4">
        <v>1.2</v>
      </c>
      <c r="E142" s="4">
        <v>0.55000000000000004</v>
      </c>
      <c r="F142" s="4">
        <v>19.899999999999999</v>
      </c>
      <c r="G142" s="4">
        <v>45.364313344089069</v>
      </c>
      <c r="H142" s="4">
        <v>16.299218926448638</v>
      </c>
      <c r="I142" s="4">
        <v>44.080327034764366</v>
      </c>
      <c r="J142" s="4">
        <v>5980.7868011372793</v>
      </c>
      <c r="K142" s="4">
        <v>-2208.6156958170859</v>
      </c>
      <c r="L142" s="4">
        <v>-20.26843892930269</v>
      </c>
      <c r="M142" s="4">
        <v>6375.5622538304397</v>
      </c>
      <c r="N142" s="4">
        <v>38159.604178784466</v>
      </c>
      <c r="O142" s="4">
        <v>35.222135907932525</v>
      </c>
      <c r="P142" s="4">
        <v>70.209170993664387</v>
      </c>
      <c r="Q142" s="4">
        <v>140</v>
      </c>
    </row>
    <row r="143" spans="1:17" x14ac:dyDescent="0.25">
      <c r="A143" s="4">
        <v>120.83449300278424</v>
      </c>
      <c r="B143" s="4">
        <v>-16.200301572035816</v>
      </c>
      <c r="C143" s="4">
        <v>6250</v>
      </c>
      <c r="D143" s="4">
        <v>3</v>
      </c>
      <c r="E143" s="4">
        <v>0.55000000000000004</v>
      </c>
      <c r="F143" s="4">
        <v>19.899999999999999</v>
      </c>
      <c r="G143" s="4">
        <v>53.323113517529826</v>
      </c>
      <c r="H143" s="4">
        <v>20.786839648850961</v>
      </c>
      <c r="I143" s="4">
        <v>10.834493002784242</v>
      </c>
      <c r="J143" s="4">
        <v>6126.4746424368404</v>
      </c>
      <c r="K143" s="4">
        <v>-1768.0245557754276</v>
      </c>
      <c r="L143" s="4">
        <v>-16.097483579772049</v>
      </c>
      <c r="M143" s="4">
        <v>6376.4882477933343</v>
      </c>
      <c r="N143" s="4">
        <v>36208.405578262267</v>
      </c>
      <c r="O143" s="4">
        <v>67.234746125566474</v>
      </c>
      <c r="P143" s="4">
        <v>34.449121399728639</v>
      </c>
      <c r="Q143" s="4">
        <v>141</v>
      </c>
    </row>
    <row r="144" spans="1:17" x14ac:dyDescent="0.25">
      <c r="A144" s="4">
        <v>110.27471542473876</v>
      </c>
      <c r="B144" s="4">
        <v>-9.7363473246513461</v>
      </c>
      <c r="C144" s="4">
        <v>6250</v>
      </c>
      <c r="D144" s="4">
        <v>1.2</v>
      </c>
      <c r="E144" s="4">
        <v>0.55000000000000004</v>
      </c>
      <c r="F144" s="4">
        <v>19.899999999999999</v>
      </c>
      <c r="G144" s="4">
        <v>45.364313344089069</v>
      </c>
      <c r="H144" s="4">
        <v>23.105481133288222</v>
      </c>
      <c r="I144" s="4">
        <v>0.27471542473875843</v>
      </c>
      <c r="J144" s="4">
        <v>6286.8735989801744</v>
      </c>
      <c r="K144" s="4">
        <v>-1071.5185899936057</v>
      </c>
      <c r="L144" s="4">
        <v>-9.6724025721250406</v>
      </c>
      <c r="M144" s="4">
        <v>6377.5333584588807</v>
      </c>
      <c r="N144" s="4">
        <v>35893.348832834803</v>
      </c>
      <c r="O144" s="4">
        <v>78.536853992697303</v>
      </c>
      <c r="P144" s="4">
        <v>1.6240103722229864</v>
      </c>
      <c r="Q144" s="4">
        <v>142</v>
      </c>
    </row>
    <row r="145" spans="1:17" x14ac:dyDescent="0.25">
      <c r="A145" s="4">
        <v>130.88234420599014</v>
      </c>
      <c r="B145" s="4">
        <v>-29.162465303731274</v>
      </c>
      <c r="C145" s="4">
        <v>6250</v>
      </c>
      <c r="D145" s="4">
        <v>0.75</v>
      </c>
      <c r="E145" s="4">
        <v>0.55000000000000004</v>
      </c>
      <c r="F145" s="4">
        <v>19.899999999999999</v>
      </c>
      <c r="G145" s="4">
        <v>41.281913690970576</v>
      </c>
      <c r="H145" s="4">
        <v>23.287120758096876</v>
      </c>
      <c r="I145" s="4">
        <v>20.882344205990137</v>
      </c>
      <c r="J145" s="4">
        <v>5574.0885370768256</v>
      </c>
      <c r="K145" s="4">
        <v>-3089.6393303375926</v>
      </c>
      <c r="L145" s="4">
        <v>-28.99899038824357</v>
      </c>
      <c r="M145" s="4">
        <v>6373.0945552957392</v>
      </c>
      <c r="N145" s="4">
        <v>37138.302186635658</v>
      </c>
      <c r="O145" s="4">
        <v>48.969000779246947</v>
      </c>
      <c r="P145" s="4">
        <v>38.058287304430642</v>
      </c>
      <c r="Q145" s="4">
        <v>143</v>
      </c>
    </row>
    <row r="146" spans="1:17" x14ac:dyDescent="0.25">
      <c r="A146" s="4">
        <v>149.37248664978722</v>
      </c>
      <c r="B146" s="4">
        <v>-29.211883079850672</v>
      </c>
      <c r="C146" s="4">
        <v>6250</v>
      </c>
      <c r="D146" s="4">
        <v>1.2</v>
      </c>
      <c r="E146" s="4">
        <v>0.55000000000000004</v>
      </c>
      <c r="F146" s="4">
        <v>19.899999999999999</v>
      </c>
      <c r="G146" s="4">
        <v>45.364313344089069</v>
      </c>
      <c r="H146" s="4">
        <v>20.839067277834257</v>
      </c>
      <c r="I146" s="4">
        <v>39.37248664978722</v>
      </c>
      <c r="J146" s="4">
        <v>5571.4173991734233</v>
      </c>
      <c r="K146" s="4">
        <v>-3094.4212821417336</v>
      </c>
      <c r="L146" s="4">
        <v>-29.048233608437378</v>
      </c>
      <c r="M146" s="4">
        <v>6373.0789189515017</v>
      </c>
      <c r="N146" s="4">
        <v>38147.552627070596</v>
      </c>
      <c r="O146" s="4">
        <v>35.335222381391333</v>
      </c>
      <c r="P146" s="4">
        <v>59.258675036553889</v>
      </c>
      <c r="Q146" s="4">
        <v>144</v>
      </c>
    </row>
    <row r="147" spans="1:17" x14ac:dyDescent="0.25">
      <c r="A147" s="4">
        <v>122.7272630600179</v>
      </c>
      <c r="B147" s="4">
        <v>-36.038416839621249</v>
      </c>
      <c r="C147" s="4">
        <v>62500</v>
      </c>
      <c r="D147" s="4">
        <v>3</v>
      </c>
      <c r="E147" s="4">
        <v>0.55000000000000004</v>
      </c>
      <c r="F147" s="4">
        <v>19.899999999999999</v>
      </c>
      <c r="G147" s="4">
        <v>53.323113517529826</v>
      </c>
      <c r="H147" s="4">
        <v>23.710119069149219</v>
      </c>
      <c r="I147" s="4">
        <v>12.727263060017904</v>
      </c>
      <c r="J147" s="4">
        <v>5163.4946120461591</v>
      </c>
      <c r="K147" s="4">
        <v>-3731.6407821246876</v>
      </c>
      <c r="L147" s="4">
        <v>-35.855517247842201</v>
      </c>
      <c r="M147" s="4">
        <v>6370.7785658776329</v>
      </c>
      <c r="N147" s="4">
        <v>37331.909405247454</v>
      </c>
      <c r="O147" s="4">
        <v>46.030472111511322</v>
      </c>
      <c r="P147" s="4">
        <v>21.00186643402569</v>
      </c>
      <c r="Q147" s="4">
        <v>145</v>
      </c>
    </row>
    <row r="148" spans="1:17" x14ac:dyDescent="0.25">
      <c r="A148" s="4">
        <v>146.5736075193862</v>
      </c>
      <c r="B148" s="4">
        <v>-20.186231327139215</v>
      </c>
      <c r="C148" s="4">
        <v>62500</v>
      </c>
      <c r="D148" s="4">
        <v>1.2</v>
      </c>
      <c r="E148" s="4">
        <v>0.55000000000000004</v>
      </c>
      <c r="F148" s="4">
        <v>19.899999999999999</v>
      </c>
      <c r="G148" s="4">
        <v>45.364313344089069</v>
      </c>
      <c r="H148" s="4">
        <v>21.872150402739944</v>
      </c>
      <c r="I148" s="4">
        <v>36.573607519386201</v>
      </c>
      <c r="J148" s="4">
        <v>5988.7564061162038</v>
      </c>
      <c r="K148" s="4">
        <v>-2187.0595252878211</v>
      </c>
      <c r="L148" s="4">
        <v>-20.061903820907872</v>
      </c>
      <c r="M148" s="4">
        <v>6375.6123359995827</v>
      </c>
      <c r="N148" s="4">
        <v>37588.35418037817</v>
      </c>
      <c r="O148" s="4">
        <v>42.511336411401594</v>
      </c>
      <c r="P148" s="4">
        <v>65.057419576306629</v>
      </c>
      <c r="Q148" s="4">
        <v>146</v>
      </c>
    </row>
    <row r="149" spans="1:17" x14ac:dyDescent="0.25">
      <c r="A149" s="4">
        <v>128.30542789545868</v>
      </c>
      <c r="B149" s="4">
        <v>-23.666733882379717</v>
      </c>
      <c r="C149" s="4">
        <v>62500</v>
      </c>
      <c r="D149" s="4">
        <v>0.75</v>
      </c>
      <c r="E149" s="4">
        <v>0.55000000000000004</v>
      </c>
      <c r="F149" s="4">
        <v>19.899999999999999</v>
      </c>
      <c r="G149" s="4">
        <v>41.281913690970576</v>
      </c>
      <c r="H149" s="4">
        <v>16.291864585666943</v>
      </c>
      <c r="I149" s="4">
        <v>18.305427895458678</v>
      </c>
      <c r="J149" s="4">
        <v>5844.8650442795524</v>
      </c>
      <c r="K149" s="4">
        <v>-2544.5208100116693</v>
      </c>
      <c r="L149" s="4">
        <v>-23.525561329425969</v>
      </c>
      <c r="M149" s="4">
        <v>6374.7183105156464</v>
      </c>
      <c r="N149" s="4">
        <v>36749.238476662453</v>
      </c>
      <c r="O149" s="4">
        <v>55.485377642931276</v>
      </c>
      <c r="P149" s="4">
        <v>39.493337030760095</v>
      </c>
      <c r="Q149" s="4">
        <v>147</v>
      </c>
    </row>
    <row r="150" spans="1:17" x14ac:dyDescent="0.25">
      <c r="A150" s="4">
        <v>131.88283791004582</v>
      </c>
      <c r="B150" s="4">
        <v>-13.220092952913934</v>
      </c>
      <c r="C150" s="4">
        <v>62500</v>
      </c>
      <c r="D150" s="4">
        <v>0.75</v>
      </c>
      <c r="E150" s="4">
        <v>0.55000000000000004</v>
      </c>
      <c r="F150" s="4">
        <v>19.899999999999999</v>
      </c>
      <c r="G150" s="4">
        <v>41.281913690970576</v>
      </c>
      <c r="H150" s="4">
        <v>20.617338045457931</v>
      </c>
      <c r="I150" s="4">
        <v>21.882837910045822</v>
      </c>
      <c r="J150" s="4">
        <v>6210.1986657575153</v>
      </c>
      <c r="K150" s="4">
        <v>-1449.1202526875863</v>
      </c>
      <c r="L150" s="4">
        <v>-13.134668884692696</v>
      </c>
      <c r="M150" s="4">
        <v>6377.0304197899004</v>
      </c>
      <c r="N150" s="4">
        <v>36503.687209214375</v>
      </c>
      <c r="O150" s="4">
        <v>60.304049213222115</v>
      </c>
      <c r="P150" s="4">
        <v>60.343563536664057</v>
      </c>
      <c r="Q150" s="4">
        <v>148</v>
      </c>
    </row>
    <row r="151" spans="1:17" x14ac:dyDescent="0.25">
      <c r="A151" s="4">
        <v>115.31220740654851</v>
      </c>
      <c r="B151" s="4">
        <v>-25.474761383007312</v>
      </c>
      <c r="C151" s="4">
        <v>62500</v>
      </c>
      <c r="D151" s="4">
        <v>1.2</v>
      </c>
      <c r="E151" s="4">
        <v>0.55000000000000004</v>
      </c>
      <c r="F151" s="4">
        <v>19.899999999999999</v>
      </c>
      <c r="G151" s="4">
        <v>45.364313344089069</v>
      </c>
      <c r="H151" s="4">
        <v>17.466885903142494</v>
      </c>
      <c r="I151" s="4">
        <v>5.3122074065485094</v>
      </c>
      <c r="J151" s="4">
        <v>5761.5931717192934</v>
      </c>
      <c r="K151" s="4">
        <v>-2726.6476619883688</v>
      </c>
      <c r="L151" s="4">
        <v>-25.325639532940627</v>
      </c>
      <c r="M151" s="4">
        <v>6374.2108020545584</v>
      </c>
      <c r="N151" s="4">
        <v>36533.092075885776</v>
      </c>
      <c r="O151" s="4">
        <v>59.622497976469937</v>
      </c>
      <c r="P151" s="4">
        <v>12.198507057122566</v>
      </c>
      <c r="Q151" s="4">
        <v>149</v>
      </c>
    </row>
    <row r="152" spans="1:17" x14ac:dyDescent="0.25">
      <c r="A152" s="4">
        <v>125.19271612326631</v>
      </c>
      <c r="B152" s="4">
        <v>-24.121721349339062</v>
      </c>
      <c r="C152" s="4">
        <v>62500</v>
      </c>
      <c r="D152" s="4">
        <v>3</v>
      </c>
      <c r="E152" s="4">
        <v>0.55000000000000004</v>
      </c>
      <c r="F152" s="4">
        <v>19.899999999999999</v>
      </c>
      <c r="G152" s="4">
        <v>53.323113517529826</v>
      </c>
      <c r="H152" s="4">
        <v>18.402550929090594</v>
      </c>
      <c r="I152" s="4">
        <v>15.192716123266308</v>
      </c>
      <c r="J152" s="4">
        <v>5824.4534669531549</v>
      </c>
      <c r="K152" s="4">
        <v>-2590.5946786765107</v>
      </c>
      <c r="L152" s="4">
        <v>-23.978494513754018</v>
      </c>
      <c r="M152" s="4">
        <v>6374.5932401910695</v>
      </c>
      <c r="N152" s="4">
        <v>36666.74711659606</v>
      </c>
      <c r="O152" s="4">
        <v>57.008228071494202</v>
      </c>
      <c r="P152" s="4">
        <v>33.603254867880118</v>
      </c>
      <c r="Q152" s="4">
        <v>150</v>
      </c>
    </row>
    <row r="153" spans="1:17" x14ac:dyDescent="0.25">
      <c r="A153" s="4">
        <v>120.63777565234867</v>
      </c>
      <c r="B153" s="4">
        <v>-17.222911498346114</v>
      </c>
      <c r="C153" s="4">
        <v>62500</v>
      </c>
      <c r="D153" s="4">
        <v>1.2</v>
      </c>
      <c r="E153" s="4">
        <v>0.55000000000000004</v>
      </c>
      <c r="F153" s="4">
        <v>19.899999999999999</v>
      </c>
      <c r="G153" s="4">
        <v>45.364313344089069</v>
      </c>
      <c r="H153" s="4">
        <v>23.85322035499356</v>
      </c>
      <c r="I153" s="4">
        <v>10.637775652348665</v>
      </c>
      <c r="J153" s="4">
        <v>6093.9329797577275</v>
      </c>
      <c r="K153" s="4">
        <v>-1876.4117324752785</v>
      </c>
      <c r="L153" s="4">
        <v>-17.114369966554992</v>
      </c>
      <c r="M153" s="4">
        <v>6376.2794913295456</v>
      </c>
      <c r="N153" s="4">
        <v>36241.034187030287</v>
      </c>
      <c r="O153" s="4">
        <v>66.363272555539126</v>
      </c>
      <c r="P153" s="4">
        <v>32.389370410818763</v>
      </c>
      <c r="Q153" s="4">
        <v>151</v>
      </c>
    </row>
    <row r="154" spans="1:17" x14ac:dyDescent="0.25">
      <c r="A154" s="4">
        <v>143.87596062535363</v>
      </c>
      <c r="B154" s="4">
        <v>-42.121448585040312</v>
      </c>
      <c r="C154" s="4">
        <v>62500</v>
      </c>
      <c r="D154" s="4">
        <v>3</v>
      </c>
      <c r="E154" s="4">
        <v>0.55000000000000004</v>
      </c>
      <c r="F154" s="4">
        <v>19.899999999999999</v>
      </c>
      <c r="G154" s="4">
        <v>53.323113517529826</v>
      </c>
      <c r="H154" s="4">
        <v>21.512800607504197</v>
      </c>
      <c r="I154" s="4">
        <v>33.875960625353628</v>
      </c>
      <c r="J154" s="4">
        <v>4737.964257915778</v>
      </c>
      <c r="K154" s="4">
        <v>-4255.620725552174</v>
      </c>
      <c r="L154" s="4">
        <v>-41.930056606263626</v>
      </c>
      <c r="M154" s="4">
        <v>6368.5644433448751</v>
      </c>
      <c r="N154" s="4">
        <v>38557.140783770017</v>
      </c>
      <c r="O154" s="4">
        <v>30.503495935380027</v>
      </c>
      <c r="P154" s="4">
        <v>45.028131371231289</v>
      </c>
      <c r="Q154" s="4">
        <v>152</v>
      </c>
    </row>
    <row r="155" spans="1:17" x14ac:dyDescent="0.25">
      <c r="A155" s="4">
        <v>129.225458273615</v>
      </c>
      <c r="B155" s="4">
        <v>-13.487541324665191</v>
      </c>
      <c r="C155" s="4">
        <v>62500</v>
      </c>
      <c r="D155" s="4">
        <v>3</v>
      </c>
      <c r="E155" s="4">
        <v>0.55000000000000004</v>
      </c>
      <c r="F155" s="4">
        <v>19.899999999999999</v>
      </c>
      <c r="G155" s="4">
        <v>53.323113517529826</v>
      </c>
      <c r="H155" s="4">
        <v>15.397645426344846</v>
      </c>
      <c r="I155" s="4">
        <v>19.225458273615004</v>
      </c>
      <c r="J155" s="4">
        <v>6203.364739322039</v>
      </c>
      <c r="K155" s="4">
        <v>-1477.9089849355935</v>
      </c>
      <c r="L155" s="4">
        <v>-13.400516065555953</v>
      </c>
      <c r="M155" s="4">
        <v>6376.9858912198752</v>
      </c>
      <c r="N155" s="4">
        <v>36394.173216282317</v>
      </c>
      <c r="O155" s="4">
        <v>62.680776131112523</v>
      </c>
      <c r="P155" s="4">
        <v>56.225409873631612</v>
      </c>
      <c r="Q155" s="4">
        <v>153</v>
      </c>
    </row>
    <row r="156" spans="1:17" x14ac:dyDescent="0.25">
      <c r="A156" s="4">
        <v>105.15085738724596</v>
      </c>
      <c r="B156" s="4">
        <v>-13.886757713325837</v>
      </c>
      <c r="C156" s="4">
        <v>62500</v>
      </c>
      <c r="D156" s="4">
        <v>1.2</v>
      </c>
      <c r="E156" s="4">
        <v>0.55000000000000004</v>
      </c>
      <c r="F156" s="4">
        <v>19.899999999999999</v>
      </c>
      <c r="G156" s="4">
        <v>45.364313344089069</v>
      </c>
      <c r="H156" s="4">
        <v>16.452736796672131</v>
      </c>
      <c r="I156" s="4">
        <v>-4.8491426127540365</v>
      </c>
      <c r="J156" s="4">
        <v>6192.9137383473644</v>
      </c>
      <c r="K156" s="4">
        <v>-1520.8225368431633</v>
      </c>
      <c r="L156" s="4">
        <v>-13.797356405841791</v>
      </c>
      <c r="M156" s="4">
        <v>6376.9178886968275</v>
      </c>
      <c r="N156" s="4">
        <v>36029.311039590561</v>
      </c>
      <c r="O156" s="4">
        <v>72.732440957460227</v>
      </c>
      <c r="P156" s="4">
        <v>19.467409627453382</v>
      </c>
      <c r="Q156" s="4">
        <v>154</v>
      </c>
    </row>
    <row r="157" spans="1:17" x14ac:dyDescent="0.25">
      <c r="A157" s="4">
        <v>113.39290307972828</v>
      </c>
      <c r="B157" s="4">
        <v>-33.868258080829989</v>
      </c>
      <c r="C157" s="4">
        <v>62500</v>
      </c>
      <c r="D157" s="4">
        <v>0.75</v>
      </c>
      <c r="E157" s="4">
        <v>0.55000000000000004</v>
      </c>
      <c r="F157" s="4">
        <v>19.899999999999999</v>
      </c>
      <c r="G157" s="4">
        <v>41.281913690970576</v>
      </c>
      <c r="H157" s="4">
        <v>17.256734520593518</v>
      </c>
      <c r="I157" s="4">
        <v>3.3929030797282849</v>
      </c>
      <c r="J157" s="4">
        <v>5301.4184727351394</v>
      </c>
      <c r="K157" s="4">
        <v>-3534.3237418120261</v>
      </c>
      <c r="L157" s="4">
        <v>-33.690402428161995</v>
      </c>
      <c r="M157" s="4">
        <v>6371.5368738628158</v>
      </c>
      <c r="N157" s="4">
        <v>37042.344738161475</v>
      </c>
      <c r="O157" s="4">
        <v>50.446262396216156</v>
      </c>
      <c r="P157" s="4">
        <v>6.0725567503449431</v>
      </c>
      <c r="Q157" s="4">
        <v>155</v>
      </c>
    </row>
    <row r="158" spans="1:17" x14ac:dyDescent="0.25">
      <c r="A158" s="4">
        <v>151.27813913100456</v>
      </c>
      <c r="B158" s="4">
        <v>-29.181895273665567</v>
      </c>
      <c r="C158" s="4">
        <v>62500</v>
      </c>
      <c r="D158" s="4">
        <v>1.2</v>
      </c>
      <c r="E158" s="4">
        <v>0.55000000000000004</v>
      </c>
      <c r="F158" s="4">
        <v>19.899999999999999</v>
      </c>
      <c r="G158" s="4">
        <v>45.364313344089069</v>
      </c>
      <c r="H158" s="4">
        <v>18.136699812075499</v>
      </c>
      <c r="I158" s="4">
        <v>41.278139131004565</v>
      </c>
      <c r="J158" s="4">
        <v>5573.0387994766506</v>
      </c>
      <c r="K158" s="4">
        <v>-3091.5197579893038</v>
      </c>
      <c r="L158" s="4">
        <v>-29.018351668920435</v>
      </c>
      <c r="M158" s="4">
        <v>6373.0884094377971</v>
      </c>
      <c r="N158" s="4">
        <v>38278.518213552226</v>
      </c>
      <c r="O158" s="4">
        <v>33.772541662311689</v>
      </c>
      <c r="P158" s="4">
        <v>60.950794546318598</v>
      </c>
      <c r="Q158" s="4">
        <v>156</v>
      </c>
    </row>
    <row r="159" spans="1:17" x14ac:dyDescent="0.25">
      <c r="A159" s="4">
        <v>157.40865091309129</v>
      </c>
      <c r="B159" s="4">
        <v>-33.444532043465891</v>
      </c>
      <c r="C159" s="4">
        <v>25000</v>
      </c>
      <c r="D159" s="4">
        <v>1.2</v>
      </c>
      <c r="E159" s="4">
        <v>0.55000000000000004</v>
      </c>
      <c r="F159" s="4">
        <v>19.899999999999999</v>
      </c>
      <c r="G159" s="4">
        <v>45.364313344089069</v>
      </c>
      <c r="H159" s="4">
        <v>20.158680056548533</v>
      </c>
      <c r="I159" s="4">
        <v>47.408650913091293</v>
      </c>
      <c r="J159" s="4">
        <v>5327.4652837998528</v>
      </c>
      <c r="K159" s="4">
        <v>-3495.2037352346219</v>
      </c>
      <c r="L159" s="4">
        <v>-33.267780832099149</v>
      </c>
      <c r="M159" s="4">
        <v>6371.6823132427671</v>
      </c>
      <c r="N159" s="4">
        <v>38914.937900206038</v>
      </c>
      <c r="O159" s="4">
        <v>26.594149951432929</v>
      </c>
      <c r="P159" s="4">
        <v>63.131587466289105</v>
      </c>
      <c r="Q159" s="4">
        <v>157</v>
      </c>
    </row>
    <row r="160" spans="1:17" x14ac:dyDescent="0.25">
      <c r="A160" s="4">
        <v>138.22819367987265</v>
      </c>
      <c r="B160" s="4">
        <v>-12.485437686553666</v>
      </c>
      <c r="C160" s="4">
        <v>25000</v>
      </c>
      <c r="D160" s="4">
        <v>3</v>
      </c>
      <c r="E160" s="4">
        <v>0.55000000000000004</v>
      </c>
      <c r="F160" s="4">
        <v>19.899999999999999</v>
      </c>
      <c r="G160" s="4">
        <v>53.323113517529826</v>
      </c>
      <c r="H160" s="4">
        <v>22.841944331619018</v>
      </c>
      <c r="I160" s="4">
        <v>28.228193679872646</v>
      </c>
      <c r="J160" s="4">
        <v>6228.2777464815308</v>
      </c>
      <c r="K160" s="4">
        <v>-1369.8827410571284</v>
      </c>
      <c r="L160" s="4">
        <v>-12.404449489901054</v>
      </c>
      <c r="M160" s="4">
        <v>6377.1484545651947</v>
      </c>
      <c r="N160" s="4">
        <v>36820.194928947458</v>
      </c>
      <c r="O160" s="4">
        <v>54.274423154973498</v>
      </c>
      <c r="P160" s="4">
        <v>68.064396135060292</v>
      </c>
      <c r="Q160" s="4">
        <v>158</v>
      </c>
    </row>
    <row r="161" spans="1:17" x14ac:dyDescent="0.25">
      <c r="A161" s="4">
        <v>119.9929585207222</v>
      </c>
      <c r="B161" s="4">
        <v>-38.539608969034234</v>
      </c>
      <c r="C161" s="4">
        <v>25000</v>
      </c>
      <c r="D161" s="4">
        <v>3</v>
      </c>
      <c r="E161" s="4">
        <v>0.55000000000000004</v>
      </c>
      <c r="F161" s="4">
        <v>19.899999999999999</v>
      </c>
      <c r="G161" s="4">
        <v>53.323113517529826</v>
      </c>
      <c r="H161" s="4">
        <v>17.806155870485085</v>
      </c>
      <c r="I161" s="4">
        <v>9.9929585207221976</v>
      </c>
      <c r="J161" s="4">
        <v>4995.3335255653637</v>
      </c>
      <c r="K161" s="4">
        <v>-3952.4708901163644</v>
      </c>
      <c r="L161" s="4">
        <v>-38.352194863797159</v>
      </c>
      <c r="M161" s="4">
        <v>6369.8809383578382</v>
      </c>
      <c r="N161" s="4">
        <v>37463.754698654207</v>
      </c>
      <c r="O161" s="4">
        <v>44.137308796624986</v>
      </c>
      <c r="P161" s="4">
        <v>15.790917287075727</v>
      </c>
      <c r="Q161" s="4">
        <v>159</v>
      </c>
    </row>
    <row r="162" spans="1:17" x14ac:dyDescent="0.25">
      <c r="A162" s="4">
        <v>136.80005566734451</v>
      </c>
      <c r="B162" s="4">
        <v>-42.244017571864866</v>
      </c>
      <c r="C162" s="4">
        <v>25000</v>
      </c>
      <c r="D162" s="4">
        <v>0.75</v>
      </c>
      <c r="E162" s="4">
        <v>0.55000000000000004</v>
      </c>
      <c r="F162" s="4">
        <v>19.899999999999999</v>
      </c>
      <c r="G162" s="4">
        <v>41.281913690970576</v>
      </c>
      <c r="H162" s="4">
        <v>21.554939679392522</v>
      </c>
      <c r="I162" s="4">
        <v>26.800055667344509</v>
      </c>
      <c r="J162" s="4">
        <v>4728.8221053377729</v>
      </c>
      <c r="K162" s="4">
        <v>-4265.7092231472834</v>
      </c>
      <c r="L162" s="4">
        <v>-42.052542050768039</v>
      </c>
      <c r="M162" s="4">
        <v>6368.5189550141849</v>
      </c>
      <c r="N162" s="4">
        <v>38241.775558100773</v>
      </c>
      <c r="O162" s="4">
        <v>34.149678434732117</v>
      </c>
      <c r="P162" s="4">
        <v>36.920068572731992</v>
      </c>
      <c r="Q162" s="4">
        <v>160</v>
      </c>
    </row>
    <row r="163" spans="1:17" x14ac:dyDescent="0.25">
      <c r="A163" s="4">
        <v>122.21477327900448</v>
      </c>
      <c r="B163" s="4">
        <v>-11.434749534136609</v>
      </c>
      <c r="C163" s="4">
        <v>25000</v>
      </c>
      <c r="D163" s="4">
        <v>3</v>
      </c>
      <c r="E163" s="4">
        <v>0.55000000000000004</v>
      </c>
      <c r="F163" s="4">
        <v>19.899999999999999</v>
      </c>
      <c r="G163" s="4">
        <v>53.323113517529826</v>
      </c>
      <c r="H163" s="4">
        <v>21.390923046726822</v>
      </c>
      <c r="I163" s="4">
        <v>12.214773279004476</v>
      </c>
      <c r="J163" s="4">
        <v>6252.3636556528436</v>
      </c>
      <c r="K163" s="4">
        <v>-1256.1781522970182</v>
      </c>
      <c r="L163" s="4">
        <v>-11.360196405566526</v>
      </c>
      <c r="M163" s="4">
        <v>6377.3062364008319</v>
      </c>
      <c r="N163" s="4">
        <v>36099.44464904756</v>
      </c>
      <c r="O163" s="4">
        <v>70.421744488233685</v>
      </c>
      <c r="P163" s="4">
        <v>47.516305840722026</v>
      </c>
      <c r="Q163" s="4">
        <v>161</v>
      </c>
    </row>
    <row r="164" spans="1:17" x14ac:dyDescent="0.25">
      <c r="A164" s="4">
        <v>114.16148542354752</v>
      </c>
      <c r="B164" s="4">
        <v>-11.864172762744783</v>
      </c>
      <c r="C164" s="4">
        <v>25000</v>
      </c>
      <c r="D164" s="4">
        <v>1.2</v>
      </c>
      <c r="E164" s="4">
        <v>0.55000000000000004</v>
      </c>
      <c r="F164" s="4">
        <v>19.899999999999999</v>
      </c>
      <c r="G164" s="4">
        <v>45.364313344089069</v>
      </c>
      <c r="H164" s="4">
        <v>18.802117981949078</v>
      </c>
      <c r="I164" s="4">
        <v>4.1614854235475178</v>
      </c>
      <c r="J164" s="4">
        <v>6242.7717814717198</v>
      </c>
      <c r="K164" s="4">
        <v>-1302.7021793783404</v>
      </c>
      <c r="L164" s="4">
        <v>-11.786977084380695</v>
      </c>
      <c r="M164" s="4">
        <v>6377.2433295034825</v>
      </c>
      <c r="N164" s="4">
        <v>35964.283691639932</v>
      </c>
      <c r="O164" s="4">
        <v>75.225863766148876</v>
      </c>
      <c r="P164" s="4">
        <v>19.488996120182868</v>
      </c>
      <c r="Q164" s="4">
        <v>162</v>
      </c>
    </row>
    <row r="165" spans="1:17" x14ac:dyDescent="0.25">
      <c r="A165" s="4">
        <v>148.28996897446464</v>
      </c>
      <c r="B165" s="4">
        <v>-9.6804990790694152</v>
      </c>
      <c r="C165" s="4">
        <v>25000</v>
      </c>
      <c r="D165" s="4">
        <v>1.2</v>
      </c>
      <c r="E165" s="4">
        <v>0.55000000000000004</v>
      </c>
      <c r="F165" s="4">
        <v>19.899999999999999</v>
      </c>
      <c r="G165" s="4">
        <v>45.364313344089069</v>
      </c>
      <c r="H165" s="4">
        <v>17.707821056623455</v>
      </c>
      <c r="I165" s="4">
        <v>38.289968974464642</v>
      </c>
      <c r="J165" s="4">
        <v>6287.915277439879</v>
      </c>
      <c r="K165" s="4">
        <v>-1065.4299097798364</v>
      </c>
      <c r="L165" s="4">
        <v>-9.6169071440642231</v>
      </c>
      <c r="M165" s="4">
        <v>6377.5402334219189</v>
      </c>
      <c r="N165" s="4">
        <v>37447.339600865962</v>
      </c>
      <c r="O165" s="4">
        <v>44.492574948549169</v>
      </c>
      <c r="P165" s="4">
        <v>77.975890656898684</v>
      </c>
      <c r="Q165" s="4">
        <v>163</v>
      </c>
    </row>
    <row r="166" spans="1:17" x14ac:dyDescent="0.25">
      <c r="A166" s="4">
        <v>133.65080797529762</v>
      </c>
      <c r="B166" s="4">
        <v>-28.212477944531635</v>
      </c>
      <c r="C166" s="4">
        <v>25000</v>
      </c>
      <c r="D166" s="4">
        <v>0.75</v>
      </c>
      <c r="E166" s="4">
        <v>0.55000000000000004</v>
      </c>
      <c r="F166" s="4">
        <v>19.899999999999999</v>
      </c>
      <c r="G166" s="4">
        <v>41.281913690970576</v>
      </c>
      <c r="H166" s="4">
        <v>16.876087391167662</v>
      </c>
      <c r="I166" s="4">
        <v>23.650807975297624</v>
      </c>
      <c r="J166" s="4">
        <v>5624.6294311120782</v>
      </c>
      <c r="K166" s="4">
        <v>-2997.2766008537328</v>
      </c>
      <c r="L166" s="4">
        <v>-28.052452050789071</v>
      </c>
      <c r="M166" s="4">
        <v>6373.3918174985511</v>
      </c>
      <c r="N166" s="4">
        <v>37201.592697581029</v>
      </c>
      <c r="O166" s="4">
        <v>48.006963583090624</v>
      </c>
      <c r="P166" s="4">
        <v>42.811818573146454</v>
      </c>
      <c r="Q166" s="4">
        <v>164</v>
      </c>
    </row>
    <row r="167" spans="1:17" x14ac:dyDescent="0.25">
      <c r="A167" s="4">
        <v>128.54920685469585</v>
      </c>
      <c r="B167" s="4">
        <v>-43.407400561577369</v>
      </c>
      <c r="C167" s="4">
        <v>25000</v>
      </c>
      <c r="D167" s="4">
        <v>0.75</v>
      </c>
      <c r="E167" s="4">
        <v>0.55000000000000004</v>
      </c>
      <c r="F167" s="4">
        <v>19.899999999999999</v>
      </c>
      <c r="G167" s="4">
        <v>41.281913690970576</v>
      </c>
      <c r="H167" s="4">
        <v>14.000854608157653</v>
      </c>
      <c r="I167" s="4">
        <v>18.549206854695854</v>
      </c>
      <c r="J167" s="4">
        <v>4640.9703803903021</v>
      </c>
      <c r="K167" s="4">
        <v>-4360.4950412252456</v>
      </c>
      <c r="L167" s="4">
        <v>-43.215306641716715</v>
      </c>
      <c r="M167" s="4">
        <v>6368.0862962282526</v>
      </c>
      <c r="N167" s="4">
        <v>38043.833633866139</v>
      </c>
      <c r="O167" s="4">
        <v>36.53204839965921</v>
      </c>
      <c r="P167" s="4">
        <v>26.026250871651435</v>
      </c>
      <c r="Q167" s="4">
        <v>165</v>
      </c>
    </row>
    <row r="168" spans="1:17" x14ac:dyDescent="0.25">
      <c r="A168" s="4">
        <v>129.54370753543498</v>
      </c>
      <c r="B168" s="4">
        <v>-16.717064687975412</v>
      </c>
      <c r="C168" s="4">
        <v>25000</v>
      </c>
      <c r="D168" s="4">
        <v>1.2</v>
      </c>
      <c r="E168" s="4">
        <v>0.55000000000000004</v>
      </c>
      <c r="F168" s="4">
        <v>19.899999999999999</v>
      </c>
      <c r="G168" s="4">
        <v>45.364313344089069</v>
      </c>
      <c r="H168" s="4">
        <v>16.573274289571494</v>
      </c>
      <c r="I168" s="4">
        <v>19.543707535434976</v>
      </c>
      <c r="J168" s="4">
        <v>6110.2723050622408</v>
      </c>
      <c r="K168" s="4">
        <v>-1822.8679195385282</v>
      </c>
      <c r="L168" s="4">
        <v>-16.611337683795789</v>
      </c>
      <c r="M168" s="4">
        <v>6376.3841708364271</v>
      </c>
      <c r="N168" s="4">
        <v>36508.774570905814</v>
      </c>
      <c r="O168" s="4">
        <v>60.180829244753944</v>
      </c>
      <c r="P168" s="4">
        <v>50.981402647426584</v>
      </c>
      <c r="Q168" s="4">
        <v>166</v>
      </c>
    </row>
    <row r="169" spans="1:17" x14ac:dyDescent="0.25">
      <c r="A169" s="4">
        <v>105.97834976103033</v>
      </c>
      <c r="B169" s="4">
        <v>-14.443406942737932</v>
      </c>
      <c r="C169" s="4">
        <v>25000</v>
      </c>
      <c r="D169" s="4">
        <v>3</v>
      </c>
      <c r="E169" s="4">
        <v>0.55000000000000004</v>
      </c>
      <c r="F169" s="4">
        <v>19.899999999999999</v>
      </c>
      <c r="G169" s="4">
        <v>53.323113517529826</v>
      </c>
      <c r="H169" s="4">
        <v>16.226280579900095</v>
      </c>
      <c r="I169" s="4">
        <v>-4.02165023896967</v>
      </c>
      <c r="J169" s="4">
        <v>6177.8421584150556</v>
      </c>
      <c r="K169" s="4">
        <v>-1580.5378370142002</v>
      </c>
      <c r="L169" s="4">
        <v>-14.350721403992292</v>
      </c>
      <c r="M169" s="4">
        <v>6376.8200216505966</v>
      </c>
      <c r="N169" s="4">
        <v>36038.792297677341</v>
      </c>
      <c r="O169" s="4">
        <v>72.395671869690588</v>
      </c>
      <c r="P169" s="4">
        <v>15.741872201930216</v>
      </c>
      <c r="Q169" s="4">
        <v>167</v>
      </c>
    </row>
    <row r="170" spans="1:17" x14ac:dyDescent="0.25">
      <c r="A170" s="4">
        <v>118.8646400001922</v>
      </c>
      <c r="B170" s="4">
        <v>-12.525797857058373</v>
      </c>
      <c r="C170" s="4">
        <v>25000</v>
      </c>
      <c r="D170" s="4">
        <v>0.75</v>
      </c>
      <c r="E170" s="4">
        <v>0.55000000000000004</v>
      </c>
      <c r="F170" s="4">
        <v>19.899999999999999</v>
      </c>
      <c r="G170" s="4">
        <v>41.281913690970576</v>
      </c>
      <c r="H170" s="4">
        <v>18.102625963629492</v>
      </c>
      <c r="I170" s="4">
        <v>8.8646400001921961</v>
      </c>
      <c r="J170" s="4">
        <v>6227.3109378311237</v>
      </c>
      <c r="K170" s="4">
        <v>-1374.2417104242552</v>
      </c>
      <c r="L170" s="4">
        <v>-12.444564567856228</v>
      </c>
      <c r="M170" s="4">
        <v>6377.1421338324371</v>
      </c>
      <c r="N170" s="4">
        <v>36050.199990634668</v>
      </c>
      <c r="O170" s="4">
        <v>72.018613683727608</v>
      </c>
      <c r="P170" s="4">
        <v>35.720919038379535</v>
      </c>
      <c r="Q170" s="4">
        <v>168</v>
      </c>
    </row>
    <row r="171" spans="1:17" x14ac:dyDescent="0.25">
      <c r="A171" s="4">
        <v>150.09738538857755</v>
      </c>
      <c r="B171" s="4">
        <v>-23.580322485093113</v>
      </c>
      <c r="C171" s="4">
        <v>25000</v>
      </c>
      <c r="D171" s="4">
        <v>3</v>
      </c>
      <c r="E171" s="4">
        <v>0.55000000000000004</v>
      </c>
      <c r="F171" s="4">
        <v>19.899999999999999</v>
      </c>
      <c r="G171" s="4">
        <v>53.323113517529826</v>
      </c>
      <c r="H171" s="4">
        <v>14.397793933794309</v>
      </c>
      <c r="I171" s="4">
        <v>40.09738538857755</v>
      </c>
      <c r="J171" s="4">
        <v>5848.7001088646393</v>
      </c>
      <c r="K171" s="4">
        <v>-2535.7525104523697</v>
      </c>
      <c r="L171" s="4">
        <v>-23.439544094436638</v>
      </c>
      <c r="M171" s="4">
        <v>6374.7418581224711</v>
      </c>
      <c r="N171" s="4">
        <v>37962.745252616201</v>
      </c>
      <c r="O171" s="4">
        <v>37.626884654003092</v>
      </c>
      <c r="P171" s="4">
        <v>64.587607269465636</v>
      </c>
      <c r="Q171" s="4">
        <v>169</v>
      </c>
    </row>
    <row r="172" spans="1:17" x14ac:dyDescent="0.25">
      <c r="A172" s="4">
        <v>139.93892744057885</v>
      </c>
      <c r="B172" s="4">
        <v>-16.494113859533421</v>
      </c>
      <c r="C172" s="4">
        <v>25000</v>
      </c>
      <c r="D172" s="4">
        <v>1.2</v>
      </c>
      <c r="E172" s="4">
        <v>0.55000000000000004</v>
      </c>
      <c r="F172" s="4">
        <v>19.899999999999999</v>
      </c>
      <c r="G172" s="4">
        <v>45.364313344089069</v>
      </c>
      <c r="H172" s="4">
        <v>17.772144242915889</v>
      </c>
      <c r="I172" s="4">
        <v>29.938927440578851</v>
      </c>
      <c r="J172" s="4">
        <v>6117.3233583971323</v>
      </c>
      <c r="K172" s="4">
        <v>-1799.2240567952947</v>
      </c>
      <c r="L172" s="4">
        <v>-16.389637782236306</v>
      </c>
      <c r="M172" s="4">
        <v>6376.4294301546288</v>
      </c>
      <c r="N172" s="4">
        <v>37033.067685262919</v>
      </c>
      <c r="O172" s="4">
        <v>50.689741701236287</v>
      </c>
      <c r="P172" s="4">
        <v>63.758032013195482</v>
      </c>
      <c r="Q172" s="4">
        <v>170</v>
      </c>
    </row>
    <row r="173" spans="1:17" x14ac:dyDescent="0.25">
      <c r="A173" s="4">
        <v>146.83157559105751</v>
      </c>
      <c r="B173" s="4">
        <v>-41.603717772542261</v>
      </c>
      <c r="C173" s="4">
        <v>25000</v>
      </c>
      <c r="D173" s="4">
        <v>3</v>
      </c>
      <c r="E173" s="4">
        <v>0.55000000000000004</v>
      </c>
      <c r="F173" s="4">
        <v>19.899999999999999</v>
      </c>
      <c r="G173" s="4">
        <v>53.323113517529826</v>
      </c>
      <c r="H173" s="4">
        <v>20.968586589393286</v>
      </c>
      <c r="I173" s="4">
        <v>36.831575591057515</v>
      </c>
      <c r="J173" s="4">
        <v>4776.3396849811625</v>
      </c>
      <c r="K173" s="4">
        <v>-4212.7943876718145</v>
      </c>
      <c r="L173" s="4">
        <v>-41.412717268926819</v>
      </c>
      <c r="M173" s="4">
        <v>6368.7563416357116</v>
      </c>
      <c r="N173" s="4">
        <v>38678.02714996288</v>
      </c>
      <c r="O173" s="4">
        <v>29.152518050864487</v>
      </c>
      <c r="P173" s="4">
        <v>48.441909669204477</v>
      </c>
      <c r="Q173" s="4">
        <v>171</v>
      </c>
    </row>
    <row r="174" spans="1:17" x14ac:dyDescent="0.25">
      <c r="A174" s="4">
        <v>151.32044513359415</v>
      </c>
      <c r="B174" s="4">
        <v>-19.206163099392001</v>
      </c>
      <c r="C174" s="4">
        <v>25000</v>
      </c>
      <c r="D174" s="4">
        <v>0.75</v>
      </c>
      <c r="E174" s="4">
        <v>0.55000000000000004</v>
      </c>
      <c r="F174" s="4">
        <v>19.899999999999999</v>
      </c>
      <c r="G174" s="4">
        <v>41.281913690970576</v>
      </c>
      <c r="H174" s="4">
        <v>22.911745169675868</v>
      </c>
      <c r="I174" s="4">
        <v>41.320445133594149</v>
      </c>
      <c r="J174" s="4">
        <v>6025.3220509913426</v>
      </c>
      <c r="K174" s="4">
        <v>-2084.9143284551637</v>
      </c>
      <c r="L174" s="4">
        <v>-19.086918558964996</v>
      </c>
      <c r="M174" s="4">
        <v>6375.8429697695792</v>
      </c>
      <c r="N174" s="4">
        <v>37905.997785250365</v>
      </c>
      <c r="O174" s="4">
        <v>38.355694839421787</v>
      </c>
      <c r="P174" s="4">
        <v>69.484789036205115</v>
      </c>
      <c r="Q174" s="4">
        <v>172</v>
      </c>
    </row>
    <row r="175" spans="1:17" x14ac:dyDescent="0.25">
      <c r="A175" s="4">
        <v>113.18062946889575</v>
      </c>
      <c r="B175" s="4">
        <v>-41.316460559004753</v>
      </c>
      <c r="C175" s="4">
        <v>25000</v>
      </c>
      <c r="D175" s="4">
        <v>1.2</v>
      </c>
      <c r="E175" s="4">
        <v>0.55000000000000004</v>
      </c>
      <c r="F175" s="4">
        <v>19.899999999999999</v>
      </c>
      <c r="G175" s="4">
        <v>45.364313344089069</v>
      </c>
      <c r="H175" s="4">
        <v>18.664191230137948</v>
      </c>
      <c r="I175" s="4">
        <v>3.180629468895745</v>
      </c>
      <c r="J175" s="4">
        <v>4797.4629838273531</v>
      </c>
      <c r="K175" s="4">
        <v>-4188.8853041290213</v>
      </c>
      <c r="L175" s="4">
        <v>-41.125704145094964</v>
      </c>
      <c r="M175" s="4">
        <v>6368.8626278435095</v>
      </c>
      <c r="N175" s="4">
        <v>37609.021613490302</v>
      </c>
      <c r="O175" s="4">
        <v>42.127455216146828</v>
      </c>
      <c r="P175" s="4">
        <v>4.8111629776799685</v>
      </c>
      <c r="Q175" s="4">
        <v>173</v>
      </c>
    </row>
    <row r="176" spans="1:17" x14ac:dyDescent="0.25">
      <c r="A176" s="4">
        <v>116.38445085009974</v>
      </c>
      <c r="B176" s="4">
        <v>-39.658805931123915</v>
      </c>
      <c r="C176" s="4">
        <v>25000</v>
      </c>
      <c r="D176" s="4">
        <v>1.2</v>
      </c>
      <c r="E176" s="4">
        <v>0.55000000000000004</v>
      </c>
      <c r="F176" s="4">
        <v>19.899999999999999</v>
      </c>
      <c r="G176" s="4">
        <v>45.364313344089069</v>
      </c>
      <c r="H176" s="4">
        <v>14.044903654161724</v>
      </c>
      <c r="I176" s="4">
        <v>6.3844508500997392</v>
      </c>
      <c r="J176" s="4">
        <v>4916.9743732484985</v>
      </c>
      <c r="K176" s="4">
        <v>-4048.8944688276488</v>
      </c>
      <c r="L176" s="4">
        <v>-39.469831311516927</v>
      </c>
      <c r="M176" s="4">
        <v>6369.4727730704362</v>
      </c>
      <c r="N176" s="4">
        <v>37500.885796840179</v>
      </c>
      <c r="O176" s="4">
        <v>43.613986085717485</v>
      </c>
      <c r="P176" s="4">
        <v>9.9441580758704422</v>
      </c>
      <c r="Q176" s="4">
        <v>174</v>
      </c>
    </row>
    <row r="177" spans="1:17" x14ac:dyDescent="0.25">
      <c r="A177" s="4">
        <v>136.31194753407428</v>
      </c>
      <c r="B177" s="4">
        <v>-16.961377272288185</v>
      </c>
      <c r="C177" s="4">
        <v>25000</v>
      </c>
      <c r="D177" s="4">
        <v>0.75</v>
      </c>
      <c r="E177" s="4">
        <v>0.55000000000000004</v>
      </c>
      <c r="F177" s="4">
        <v>19.899999999999999</v>
      </c>
      <c r="G177" s="4">
        <v>41.281913690970576</v>
      </c>
      <c r="H177" s="4">
        <v>19.262850160759001</v>
      </c>
      <c r="I177" s="4">
        <v>26.311947534074278</v>
      </c>
      <c r="J177" s="4">
        <v>6102.4399037113462</v>
      </c>
      <c r="K177" s="4">
        <v>-1848.7460488164138</v>
      </c>
      <c r="L177" s="4">
        <v>-16.854286779570245</v>
      </c>
      <c r="M177" s="4">
        <v>6376.3339570181579</v>
      </c>
      <c r="N177" s="4">
        <v>36839.931717791856</v>
      </c>
      <c r="O177" s="4">
        <v>53.91215980821508</v>
      </c>
      <c r="P177" s="4">
        <v>59.461308365881706</v>
      </c>
      <c r="Q177" s="4">
        <v>175</v>
      </c>
    </row>
    <row r="178" spans="1:17" x14ac:dyDescent="0.25">
      <c r="A178" s="4">
        <v>116.74744399294632</v>
      </c>
      <c r="B178" s="4">
        <v>-25.921521689173282</v>
      </c>
      <c r="C178" s="4">
        <v>25000</v>
      </c>
      <c r="D178" s="4">
        <v>1.2</v>
      </c>
      <c r="E178" s="4">
        <v>0.55000000000000004</v>
      </c>
      <c r="F178" s="4">
        <v>19.899999999999999</v>
      </c>
      <c r="G178" s="4">
        <v>45.364313344089069</v>
      </c>
      <c r="H178" s="4">
        <v>19.760183122242552</v>
      </c>
      <c r="I178" s="4">
        <v>6.7474439929463159</v>
      </c>
      <c r="J178" s="4">
        <v>5740.1313042254578</v>
      </c>
      <c r="K178" s="4">
        <v>-2771.2458261628758</v>
      </c>
      <c r="L178" s="4">
        <v>-25.770525312538723</v>
      </c>
      <c r="M178" s="4">
        <v>6374.0811744732446</v>
      </c>
      <c r="N178" s="4">
        <v>36575.140821422217</v>
      </c>
      <c r="O178" s="4">
        <v>58.771425302197471</v>
      </c>
      <c r="P178" s="4">
        <v>15.144368776549083</v>
      </c>
      <c r="Q178" s="4">
        <v>176</v>
      </c>
    </row>
    <row r="179" spans="1:17" x14ac:dyDescent="0.25">
      <c r="A179" s="4">
        <v>140.86893004674948</v>
      </c>
      <c r="B179" s="4">
        <v>-23.154332255606398</v>
      </c>
      <c r="C179" s="4">
        <v>25000</v>
      </c>
      <c r="D179" s="4">
        <v>1.2</v>
      </c>
      <c r="E179" s="4">
        <v>0.55000000000000004</v>
      </c>
      <c r="F179" s="4">
        <v>19.899999999999999</v>
      </c>
      <c r="G179" s="4">
        <v>45.364313344089069</v>
      </c>
      <c r="H179" s="4">
        <v>14.824686456733353</v>
      </c>
      <c r="I179" s="4">
        <v>30.868930046749483</v>
      </c>
      <c r="J179" s="4">
        <v>5867.4120507851794</v>
      </c>
      <c r="K179" s="4">
        <v>-2492.4440274668536</v>
      </c>
      <c r="L179" s="4">
        <v>-23.015515527045384</v>
      </c>
      <c r="M179" s="4">
        <v>6374.856971238989</v>
      </c>
      <c r="N179" s="4">
        <v>37333.026948251631</v>
      </c>
      <c r="O179" s="4">
        <v>46.083848158644948</v>
      </c>
      <c r="P179" s="4">
        <v>56.662524190339909</v>
      </c>
      <c r="Q179" s="4">
        <v>177</v>
      </c>
    </row>
    <row r="180" spans="1:17" x14ac:dyDescent="0.25">
      <c r="A180" s="4">
        <v>143.3812322832095</v>
      </c>
      <c r="B180" s="4">
        <v>-26.837426973823995</v>
      </c>
      <c r="C180" s="4">
        <v>25000</v>
      </c>
      <c r="D180" s="4">
        <v>3</v>
      </c>
      <c r="E180" s="4">
        <v>0.55000000000000004</v>
      </c>
      <c r="F180" s="4">
        <v>19.899999999999999</v>
      </c>
      <c r="G180" s="4">
        <v>53.323113517529826</v>
      </c>
      <c r="H180" s="4">
        <v>21.346209194877179</v>
      </c>
      <c r="I180" s="4">
        <v>33.381232283209499</v>
      </c>
      <c r="J180" s="4">
        <v>5695.0442176954657</v>
      </c>
      <c r="K180" s="4">
        <v>-2862.1548925493821</v>
      </c>
      <c r="L180" s="4">
        <v>-26.682702209408841</v>
      </c>
      <c r="M180" s="4">
        <v>6373.8104200274838</v>
      </c>
      <c r="N180" s="4">
        <v>37648.574455876442</v>
      </c>
      <c r="O180" s="4">
        <v>41.672119893750065</v>
      </c>
      <c r="P180" s="4">
        <v>55.582460044618216</v>
      </c>
      <c r="Q180" s="4">
        <v>178</v>
      </c>
    </row>
    <row r="181" spans="1:17" x14ac:dyDescent="0.25">
      <c r="A181" s="4">
        <v>132.67998447317751</v>
      </c>
      <c r="B181" s="4">
        <v>-31.243064950068096</v>
      </c>
      <c r="C181" s="4">
        <v>25000</v>
      </c>
      <c r="D181" s="4">
        <v>0.75</v>
      </c>
      <c r="E181" s="4">
        <v>0.55000000000000004</v>
      </c>
      <c r="F181" s="4">
        <v>19.899999999999999</v>
      </c>
      <c r="G181" s="4">
        <v>41.281913690970576</v>
      </c>
      <c r="H181" s="4">
        <v>23.316380733313785</v>
      </c>
      <c r="I181" s="4">
        <v>22.679984473177512</v>
      </c>
      <c r="J181" s="4">
        <v>5458.0651119616014</v>
      </c>
      <c r="K181" s="4">
        <v>-3288.9649659274014</v>
      </c>
      <c r="L181" s="4">
        <v>-31.072665836307252</v>
      </c>
      <c r="M181" s="4">
        <v>6372.4222485260843</v>
      </c>
      <c r="N181" s="4">
        <v>37332.888123264289</v>
      </c>
      <c r="O181" s="4">
        <v>46.044289054996334</v>
      </c>
      <c r="P181" s="4">
        <v>38.858822961271315</v>
      </c>
      <c r="Q181" s="4">
        <v>179</v>
      </c>
    </row>
    <row r="182" spans="1:17" x14ac:dyDescent="0.25">
      <c r="A182" s="4">
        <v>138.01641730408369</v>
      </c>
      <c r="B182" s="4">
        <v>-12.849866167793234</v>
      </c>
      <c r="C182" s="4">
        <v>25000</v>
      </c>
      <c r="D182" s="4">
        <v>3</v>
      </c>
      <c r="E182" s="4">
        <v>0.55000000000000004</v>
      </c>
      <c r="F182" s="4">
        <v>19.899999999999999</v>
      </c>
      <c r="G182" s="4">
        <v>53.323113517529826</v>
      </c>
      <c r="H182" s="4">
        <v>19.326137055632742</v>
      </c>
      <c r="I182" s="4">
        <v>28.016417304083689</v>
      </c>
      <c r="J182" s="4">
        <v>6219.4366698254908</v>
      </c>
      <c r="K182" s="4">
        <v>-1409.2172233151248</v>
      </c>
      <c r="L182" s="4">
        <v>-12.76667076292296</v>
      </c>
      <c r="M182" s="4">
        <v>6377.0906903115292</v>
      </c>
      <c r="N182" s="4">
        <v>36816.696659176596</v>
      </c>
      <c r="O182" s="4">
        <v>54.334594634793149</v>
      </c>
      <c r="P182" s="4">
        <v>67.316088589119019</v>
      </c>
      <c r="Q182" s="4">
        <v>180</v>
      </c>
    </row>
    <row r="183" spans="1:17" x14ac:dyDescent="0.25">
      <c r="A183" s="4">
        <v>146.99390699584623</v>
      </c>
      <c r="B183" s="4">
        <v>-36.580413938482714</v>
      </c>
      <c r="C183" s="4">
        <v>25000</v>
      </c>
      <c r="D183" s="4">
        <v>3</v>
      </c>
      <c r="E183" s="4">
        <v>0.55000000000000004</v>
      </c>
      <c r="F183" s="4">
        <v>19.899999999999999</v>
      </c>
      <c r="G183" s="4">
        <v>53.323113517529826</v>
      </c>
      <c r="H183" s="4">
        <v>21.792921218325823</v>
      </c>
      <c r="I183" s="4">
        <v>36.993906995846231</v>
      </c>
      <c r="J183" s="4">
        <v>5127.8815668693614</v>
      </c>
      <c r="K183" s="4">
        <v>-3780.1053668267423</v>
      </c>
      <c r="L183" s="4">
        <v>-36.396416807492834</v>
      </c>
      <c r="M183" s="4">
        <v>6370.5859972337648</v>
      </c>
      <c r="N183" s="4">
        <v>38379.956868466026</v>
      </c>
      <c r="O183" s="4">
        <v>32.554848105043028</v>
      </c>
      <c r="P183" s="4">
        <v>51.655019666131039</v>
      </c>
      <c r="Q183" s="4">
        <v>181</v>
      </c>
    </row>
    <row r="184" spans="1:17" x14ac:dyDescent="0.25">
      <c r="A184" s="4">
        <v>112.20878902722484</v>
      </c>
      <c r="B184" s="4">
        <v>-18.453766197599613</v>
      </c>
      <c r="C184" s="4">
        <v>25000</v>
      </c>
      <c r="D184" s="4">
        <v>1.2</v>
      </c>
      <c r="E184" s="4">
        <v>0.55000000000000004</v>
      </c>
      <c r="F184" s="4">
        <v>19.899999999999999</v>
      </c>
      <c r="G184" s="4">
        <v>45.364313344089069</v>
      </c>
      <c r="H184" s="4">
        <v>15.476489544236115</v>
      </c>
      <c r="I184" s="4">
        <v>2.2087890272248387</v>
      </c>
      <c r="J184" s="4">
        <v>6052.2023102819048</v>
      </c>
      <c r="K184" s="4">
        <v>-2006.0892611882298</v>
      </c>
      <c r="L184" s="4">
        <v>-18.338518102231792</v>
      </c>
      <c r="M184" s="4">
        <v>6376.0134040351868</v>
      </c>
      <c r="N184" s="4">
        <v>36172.857723550871</v>
      </c>
      <c r="O184" s="4">
        <v>68.196765340526653</v>
      </c>
      <c r="P184" s="4">
        <v>6.9471419016983473</v>
      </c>
      <c r="Q184" s="4">
        <v>182</v>
      </c>
    </row>
    <row r="185" spans="1:17" x14ac:dyDescent="0.25">
      <c r="A185" s="4">
        <v>126.20042732039661</v>
      </c>
      <c r="B185" s="4">
        <v>-37.038598914601103</v>
      </c>
      <c r="C185" s="4">
        <v>25000</v>
      </c>
      <c r="D185" s="4">
        <v>1.2</v>
      </c>
      <c r="E185" s="4">
        <v>0.55000000000000004</v>
      </c>
      <c r="F185" s="4">
        <v>19.899999999999999</v>
      </c>
      <c r="G185" s="4">
        <v>45.364313344089069</v>
      </c>
      <c r="H185" s="4">
        <v>16.249517542400572</v>
      </c>
      <c r="I185" s="4">
        <v>16.200427320396614</v>
      </c>
      <c r="J185" s="4">
        <v>5097.4165324106889</v>
      </c>
      <c r="K185" s="4">
        <v>-3820.8147309869319</v>
      </c>
      <c r="L185" s="4">
        <v>-36.853725165739064</v>
      </c>
      <c r="M185" s="4">
        <v>6370.4223182941769</v>
      </c>
      <c r="N185" s="4">
        <v>37491.459298827293</v>
      </c>
      <c r="O185" s="4">
        <v>43.759910038331689</v>
      </c>
      <c r="P185" s="4">
        <v>25.749567165307358</v>
      </c>
      <c r="Q185" s="4">
        <v>183</v>
      </c>
    </row>
    <row r="186" spans="1:17" x14ac:dyDescent="0.25">
      <c r="A186" s="4">
        <v>106.13171041658316</v>
      </c>
      <c r="B186" s="4">
        <v>-40.00320701499782</v>
      </c>
      <c r="C186" s="4">
        <v>25000</v>
      </c>
      <c r="D186" s="4">
        <v>3</v>
      </c>
      <c r="E186" s="4">
        <v>0.55000000000000004</v>
      </c>
      <c r="F186" s="4">
        <v>19.899999999999999</v>
      </c>
      <c r="G186" s="4">
        <v>53.323113517529826</v>
      </c>
      <c r="H186" s="4">
        <v>21.884916332797509</v>
      </c>
      <c r="I186" s="4">
        <v>-3.8682895834168392</v>
      </c>
      <c r="J186" s="4">
        <v>4892.4811377374845</v>
      </c>
      <c r="K186" s="4">
        <v>-4078.2598329080474</v>
      </c>
      <c r="L186" s="4">
        <v>-39.813810003260315</v>
      </c>
      <c r="M186" s="4">
        <v>6369.3465086952401</v>
      </c>
      <c r="N186" s="4">
        <v>37506.648711878166</v>
      </c>
      <c r="O186" s="4">
        <v>43.532226480165825</v>
      </c>
      <c r="P186" s="4">
        <v>6.0046679887724661</v>
      </c>
      <c r="Q186" s="4">
        <v>184</v>
      </c>
    </row>
    <row r="187" spans="1:17" x14ac:dyDescent="0.25">
      <c r="A187" s="4">
        <v>149.96684602603017</v>
      </c>
      <c r="B187" s="4">
        <v>-17.142619977689709</v>
      </c>
      <c r="C187" s="4">
        <v>25000</v>
      </c>
      <c r="D187" s="4">
        <v>0.75</v>
      </c>
      <c r="E187" s="4">
        <v>0.55000000000000004</v>
      </c>
      <c r="F187" s="4">
        <v>19.899999999999999</v>
      </c>
      <c r="G187" s="4">
        <v>41.281913690970576</v>
      </c>
      <c r="H187" s="4">
        <v>19.090881339899823</v>
      </c>
      <c r="I187" s="4">
        <v>39.966846026030169</v>
      </c>
      <c r="J187" s="4">
        <v>6096.5580778217709</v>
      </c>
      <c r="K187" s="4">
        <v>-1867.9223720371492</v>
      </c>
      <c r="L187" s="4">
        <v>-17.034522968980411</v>
      </c>
      <c r="M187" s="4">
        <v>6376.2962904973901</v>
      </c>
      <c r="N187" s="4">
        <v>37741.858230580874</v>
      </c>
      <c r="O187" s="4">
        <v>40.474669673620589</v>
      </c>
      <c r="P187" s="4">
        <v>70.62404745833588</v>
      </c>
      <c r="Q187" s="4">
        <v>185</v>
      </c>
    </row>
    <row r="188" spans="1:17" x14ac:dyDescent="0.25">
      <c r="A188" s="4">
        <v>119.34566655720727</v>
      </c>
      <c r="B188" s="4">
        <v>-39.900918574987593</v>
      </c>
      <c r="C188" s="4">
        <v>25000</v>
      </c>
      <c r="D188" s="4">
        <v>3</v>
      </c>
      <c r="E188" s="4">
        <v>0.55000000000000004</v>
      </c>
      <c r="F188" s="4">
        <v>19.899999999999999</v>
      </c>
      <c r="G188" s="4">
        <v>53.323113517529826</v>
      </c>
      <c r="H188" s="4">
        <v>23.905656390550476</v>
      </c>
      <c r="I188" s="4">
        <v>9.3456665572072666</v>
      </c>
      <c r="J188" s="4">
        <v>4899.7742959359439</v>
      </c>
      <c r="K188" s="4">
        <v>-4069.5534024195131</v>
      </c>
      <c r="L188" s="4">
        <v>-39.711644165656942</v>
      </c>
      <c r="M188" s="4">
        <v>6369.3840397842869</v>
      </c>
      <c r="N188" s="4">
        <v>37559.002202095195</v>
      </c>
      <c r="O188" s="4">
        <v>42.813746018521499</v>
      </c>
      <c r="P188" s="4">
        <v>14.389555249188863</v>
      </c>
      <c r="Q188" s="4">
        <v>186</v>
      </c>
    </row>
    <row r="189" spans="1:17" x14ac:dyDescent="0.25">
      <c r="A189" s="4">
        <v>124.64460816067071</v>
      </c>
      <c r="B189" s="4">
        <v>-13.722560875264804</v>
      </c>
      <c r="C189" s="4">
        <v>25000</v>
      </c>
      <c r="D189" s="4">
        <v>1.2</v>
      </c>
      <c r="E189" s="4">
        <v>0.55000000000000004</v>
      </c>
      <c r="F189" s="4">
        <v>19.899999999999999</v>
      </c>
      <c r="G189" s="4">
        <v>45.364313344089069</v>
      </c>
      <c r="H189" s="4">
        <v>22.485885770164394</v>
      </c>
      <c r="I189" s="4">
        <v>14.644608160670714</v>
      </c>
      <c r="J189" s="4">
        <v>6197.2484509814149</v>
      </c>
      <c r="K189" s="4">
        <v>-1503.1809416944682</v>
      </c>
      <c r="L189" s="4">
        <v>-13.634134774239671</v>
      </c>
      <c r="M189" s="4">
        <v>6376.9460799559074</v>
      </c>
      <c r="N189" s="4">
        <v>36233.338922110779</v>
      </c>
      <c r="O189" s="4">
        <v>66.587181928667633</v>
      </c>
      <c r="P189" s="4">
        <v>47.766638946788163</v>
      </c>
      <c r="Q189" s="4">
        <v>187</v>
      </c>
    </row>
    <row r="190" spans="1:17" x14ac:dyDescent="0.25">
      <c r="A190" s="4">
        <v>135.03815420392053</v>
      </c>
      <c r="B190" s="4">
        <v>-22.778833771152527</v>
      </c>
      <c r="C190" s="4">
        <v>25000</v>
      </c>
      <c r="D190" s="4">
        <v>3</v>
      </c>
      <c r="E190" s="4">
        <v>0.55000000000000004</v>
      </c>
      <c r="F190" s="4">
        <v>19.899999999999999</v>
      </c>
      <c r="G190" s="4">
        <v>53.323113517529826</v>
      </c>
      <c r="H190" s="4">
        <v>20.238189857362748</v>
      </c>
      <c r="I190" s="4">
        <v>25.038154203920527</v>
      </c>
      <c r="J190" s="4">
        <v>5883.6378769067396</v>
      </c>
      <c r="K190" s="4">
        <v>-2454.1563078095769</v>
      </c>
      <c r="L190" s="4">
        <v>-22.641771482579117</v>
      </c>
      <c r="M190" s="4">
        <v>6374.9570861091433</v>
      </c>
      <c r="N190" s="4">
        <v>36998.966242912851</v>
      </c>
      <c r="O190" s="4">
        <v>51.212004594466187</v>
      </c>
      <c r="P190" s="4">
        <v>50.346091179068708</v>
      </c>
      <c r="Q190" s="4">
        <v>188</v>
      </c>
    </row>
    <row r="191" spans="1:17" x14ac:dyDescent="0.25">
      <c r="A191" s="4">
        <v>152.75945883566089</v>
      </c>
      <c r="B191" s="4">
        <v>-9.5236565235589659</v>
      </c>
      <c r="C191" s="4">
        <v>25000</v>
      </c>
      <c r="D191" s="4">
        <v>1.2</v>
      </c>
      <c r="E191" s="4">
        <v>0.55000000000000004</v>
      </c>
      <c r="F191" s="4">
        <v>19.899999999999999</v>
      </c>
      <c r="G191" s="4">
        <v>45.364313344089069</v>
      </c>
      <c r="H191" s="4">
        <v>19.090004514580052</v>
      </c>
      <c r="I191" s="4">
        <v>42.759458835660894</v>
      </c>
      <c r="J191" s="4">
        <v>6290.8089351442322</v>
      </c>
      <c r="K191" s="4">
        <v>-1048.32535063462</v>
      </c>
      <c r="L191" s="4">
        <v>-9.4610567067018554</v>
      </c>
      <c r="M191" s="4">
        <v>6377.5593371817176</v>
      </c>
      <c r="N191" s="4">
        <v>37802.042218266834</v>
      </c>
      <c r="O191" s="4">
        <v>39.709688471155566</v>
      </c>
      <c r="P191" s="4">
        <v>79.855489822679814</v>
      </c>
      <c r="Q191" s="4">
        <v>189</v>
      </c>
    </row>
    <row r="192" spans="1:17" x14ac:dyDescent="0.25">
      <c r="A192" s="4">
        <v>120.67411476716865</v>
      </c>
      <c r="B192" s="4">
        <v>-21.182543460009992</v>
      </c>
      <c r="C192" s="4">
        <v>25000</v>
      </c>
      <c r="D192" s="4">
        <v>1.2</v>
      </c>
      <c r="E192" s="4">
        <v>0.55000000000000004</v>
      </c>
      <c r="F192" s="4">
        <v>19.899999999999999</v>
      </c>
      <c r="G192" s="4">
        <v>45.364313344089069</v>
      </c>
      <c r="H192" s="4">
        <v>21.591107971970207</v>
      </c>
      <c r="I192" s="4">
        <v>10.674114767168646</v>
      </c>
      <c r="J192" s="4">
        <v>5949.7950550510905</v>
      </c>
      <c r="K192" s="4">
        <v>-2290.2527289185828</v>
      </c>
      <c r="L192" s="4">
        <v>-21.053196766792375</v>
      </c>
      <c r="M192" s="4">
        <v>6375.3681273656211</v>
      </c>
      <c r="N192" s="4">
        <v>36406.122935703213</v>
      </c>
      <c r="O192" s="4">
        <v>62.365101862190023</v>
      </c>
      <c r="P192" s="4">
        <v>27.547652814386197</v>
      </c>
      <c r="Q192" s="4">
        <v>190</v>
      </c>
    </row>
    <row r="193" spans="1:17" x14ac:dyDescent="0.25">
      <c r="A193" s="4">
        <v>139.41117297417424</v>
      </c>
      <c r="B193" s="4">
        <v>-36.239289004116841</v>
      </c>
      <c r="C193" s="4">
        <v>25000</v>
      </c>
      <c r="D193" s="4">
        <v>1.2</v>
      </c>
      <c r="E193" s="4">
        <v>0.55000000000000004</v>
      </c>
      <c r="F193" s="4">
        <v>19.899999999999999</v>
      </c>
      <c r="G193" s="4">
        <v>45.364313344089069</v>
      </c>
      <c r="H193" s="4">
        <v>22.89819381135905</v>
      </c>
      <c r="I193" s="4">
        <v>29.411172974174235</v>
      </c>
      <c r="J193" s="4">
        <v>5150.3497520140063</v>
      </c>
      <c r="K193" s="4">
        <v>-3749.6412315419575</v>
      </c>
      <c r="L193" s="4">
        <v>-36.055975014706114</v>
      </c>
      <c r="M193" s="4">
        <v>6370.7073338327373</v>
      </c>
      <c r="N193" s="4">
        <v>37948.076329171621</v>
      </c>
      <c r="O193" s="4">
        <v>37.754871647460597</v>
      </c>
      <c r="P193" s="4">
        <v>43.639365607286969</v>
      </c>
      <c r="Q193" s="4">
        <v>191</v>
      </c>
    </row>
    <row r="194" spans="1:17" x14ac:dyDescent="0.25">
      <c r="A194" s="4">
        <v>117.69534909800744</v>
      </c>
      <c r="B194" s="4">
        <v>-21.293974143673381</v>
      </c>
      <c r="C194" s="4">
        <v>25000</v>
      </c>
      <c r="D194" s="4">
        <v>1.2</v>
      </c>
      <c r="E194" s="4">
        <v>0.55000000000000004</v>
      </c>
      <c r="F194" s="4">
        <v>19.899999999999999</v>
      </c>
      <c r="G194" s="4">
        <v>45.364313344089069</v>
      </c>
      <c r="H194" s="4">
        <v>19.10661928253765</v>
      </c>
      <c r="I194" s="4">
        <v>7.6953490980074406</v>
      </c>
      <c r="J194" s="4">
        <v>5945.3257875151212</v>
      </c>
      <c r="K194" s="4">
        <v>-2301.7524069440724</v>
      </c>
      <c r="L194" s="4">
        <v>-21.164075632917626</v>
      </c>
      <c r="M194" s="4">
        <v>6375.3402154367523</v>
      </c>
      <c r="N194" s="4">
        <v>36354.033761664956</v>
      </c>
      <c r="O194" s="4">
        <v>63.553863095498301</v>
      </c>
      <c r="P194" s="4">
        <v>20.409309166051759</v>
      </c>
      <c r="Q194" s="4">
        <v>192</v>
      </c>
    </row>
    <row r="195" spans="1:17" x14ac:dyDescent="0.25">
      <c r="A195" s="4">
        <v>110.1349750240111</v>
      </c>
      <c r="B195" s="4">
        <v>-24.723633401321433</v>
      </c>
      <c r="C195" s="4">
        <v>25000</v>
      </c>
      <c r="D195" s="4">
        <v>1.2</v>
      </c>
      <c r="E195" s="4">
        <v>0.55000000000000004</v>
      </c>
      <c r="F195" s="4">
        <v>19.899999999999999</v>
      </c>
      <c r="G195" s="4">
        <v>45.364313344089069</v>
      </c>
      <c r="H195" s="4">
        <v>17.907304249935514</v>
      </c>
      <c r="I195" s="4">
        <v>0.13497502401109784</v>
      </c>
      <c r="J195" s="4">
        <v>5796.8877089450853</v>
      </c>
      <c r="K195" s="4">
        <v>-2651.2991671071645</v>
      </c>
      <c r="L195" s="4">
        <v>-24.577744136075278</v>
      </c>
      <c r="M195" s="4">
        <v>6374.4250237665938</v>
      </c>
      <c r="N195" s="4">
        <v>36463.787281511635</v>
      </c>
      <c r="O195" s="4">
        <v>61.077149784259575</v>
      </c>
      <c r="P195" s="4">
        <v>0.32271727191347427</v>
      </c>
      <c r="Q195" s="4">
        <v>193</v>
      </c>
    </row>
    <row r="196" spans="1:17" x14ac:dyDescent="0.25">
      <c r="A196" s="4">
        <v>133.08451897808098</v>
      </c>
      <c r="B196" s="4">
        <v>-19.895339569575533</v>
      </c>
      <c r="C196" s="4">
        <v>25000</v>
      </c>
      <c r="D196" s="4">
        <v>3</v>
      </c>
      <c r="E196" s="4">
        <v>0.55000000000000004</v>
      </c>
      <c r="F196" s="4">
        <v>19.899999999999999</v>
      </c>
      <c r="G196" s="4">
        <v>53.323113517529826</v>
      </c>
      <c r="H196" s="4">
        <v>18.595985263512876</v>
      </c>
      <c r="I196" s="4">
        <v>23.084518978080979</v>
      </c>
      <c r="J196" s="4">
        <v>5999.7920504450212</v>
      </c>
      <c r="K196" s="4">
        <v>-2156.8063667006218</v>
      </c>
      <c r="L196" s="4">
        <v>-19.772505923797713</v>
      </c>
      <c r="M196" s="4">
        <v>6375.68179507287</v>
      </c>
      <c r="N196" s="4">
        <v>36783.48466284966</v>
      </c>
      <c r="O196" s="4">
        <v>54.891512479165037</v>
      </c>
      <c r="P196" s="4">
        <v>51.395185628793087</v>
      </c>
      <c r="Q196" s="4">
        <v>194</v>
      </c>
    </row>
    <row r="197" spans="1:17" x14ac:dyDescent="0.25">
      <c r="A197" s="4">
        <v>113.58871408533729</v>
      </c>
      <c r="B197" s="4">
        <v>-36.319364990156139</v>
      </c>
      <c r="C197" s="4">
        <v>25000</v>
      </c>
      <c r="D197" s="4">
        <v>0.75</v>
      </c>
      <c r="E197" s="4">
        <v>0.55000000000000004</v>
      </c>
      <c r="F197" s="4">
        <v>19.899999999999999</v>
      </c>
      <c r="G197" s="4">
        <v>41.281913690970576</v>
      </c>
      <c r="H197" s="4">
        <v>21.117612788064271</v>
      </c>
      <c r="I197" s="4">
        <v>3.588714085337287</v>
      </c>
      <c r="J197" s="4">
        <v>5145.0919618696507</v>
      </c>
      <c r="K197" s="4">
        <v>-3756.8042609088725</v>
      </c>
      <c r="L197" s="4">
        <v>-36.135888308316147</v>
      </c>
      <c r="M197" s="4">
        <v>6370.6788924634047</v>
      </c>
      <c r="N197" s="4">
        <v>37220.616527357633</v>
      </c>
      <c r="O197" s="4">
        <v>47.671600168720687</v>
      </c>
      <c r="P197" s="4">
        <v>6.0445061585440163</v>
      </c>
      <c r="Q197" s="4">
        <v>195</v>
      </c>
    </row>
    <row r="198" spans="1:17" x14ac:dyDescent="0.25">
      <c r="A198" s="4">
        <v>154.41444219158706</v>
      </c>
      <c r="B198" s="4">
        <v>-16.166618517445393</v>
      </c>
      <c r="C198" s="4">
        <v>25000</v>
      </c>
      <c r="D198" s="4">
        <v>0.75</v>
      </c>
      <c r="E198" s="4">
        <v>0.55000000000000004</v>
      </c>
      <c r="F198" s="4">
        <v>19.899999999999999</v>
      </c>
      <c r="G198" s="4">
        <v>41.281913690970576</v>
      </c>
      <c r="H198" s="4">
        <v>15.768540304432474</v>
      </c>
      <c r="I198" s="4">
        <v>44.414442191587057</v>
      </c>
      <c r="J198" s="4">
        <v>6127.5135171466563</v>
      </c>
      <c r="K198" s="4">
        <v>-1764.4448687827144</v>
      </c>
      <c r="L198" s="4">
        <v>-16.063991298794587</v>
      </c>
      <c r="M198" s="4">
        <v>6376.4949304291486</v>
      </c>
      <c r="N198" s="4">
        <v>38070.740677369438</v>
      </c>
      <c r="O198" s="4">
        <v>36.314207492138749</v>
      </c>
      <c r="P198" s="4">
        <v>74.135823945746083</v>
      </c>
      <c r="Q198" s="4">
        <v>196</v>
      </c>
    </row>
    <row r="199" spans="1:17" x14ac:dyDescent="0.25">
      <c r="A199" s="4">
        <v>138.83211042309335</v>
      </c>
      <c r="B199" s="4">
        <v>-35.155705305421307</v>
      </c>
      <c r="C199" s="4">
        <v>25000</v>
      </c>
      <c r="D199" s="4">
        <v>0.75</v>
      </c>
      <c r="E199" s="4">
        <v>0.55000000000000004</v>
      </c>
      <c r="F199" s="4">
        <v>19.899999999999999</v>
      </c>
      <c r="G199" s="4">
        <v>41.281913690970576</v>
      </c>
      <c r="H199" s="4">
        <v>21.020775912669279</v>
      </c>
      <c r="I199" s="4">
        <v>28.832110423093354</v>
      </c>
      <c r="J199" s="4">
        <v>5220.5020880944012</v>
      </c>
      <c r="K199" s="4">
        <v>-3652.0049840666334</v>
      </c>
      <c r="L199" s="4">
        <v>-34.974732698053423</v>
      </c>
      <c r="M199" s="4">
        <v>6371.0895814958949</v>
      </c>
      <c r="N199" s="4">
        <v>37851.587685894185</v>
      </c>
      <c r="O199" s="4">
        <v>38.980149052675031</v>
      </c>
      <c r="P199" s="4">
        <v>43.712368440366433</v>
      </c>
      <c r="Q199" s="4">
        <v>197</v>
      </c>
    </row>
    <row r="200" spans="1:17" x14ac:dyDescent="0.25">
      <c r="A200" s="4">
        <v>118.17085949688449</v>
      </c>
      <c r="B200" s="4">
        <v>-20.291807956022978</v>
      </c>
      <c r="C200" s="4">
        <v>25000</v>
      </c>
      <c r="D200" s="4">
        <v>1.2</v>
      </c>
      <c r="E200" s="4">
        <v>0.55000000000000004</v>
      </c>
      <c r="F200" s="4">
        <v>19.899999999999999</v>
      </c>
      <c r="G200" s="4">
        <v>45.364313344089069</v>
      </c>
      <c r="H200" s="4">
        <v>20.721890000124162</v>
      </c>
      <c r="I200" s="4">
        <v>8.1708594968844892</v>
      </c>
      <c r="J200" s="4">
        <v>5984.7130552832432</v>
      </c>
      <c r="K200" s="4">
        <v>-2198.0259788866192</v>
      </c>
      <c r="L200" s="4">
        <v>-20.166941404329176</v>
      </c>
      <c r="M200" s="4">
        <v>6375.5869187031067</v>
      </c>
      <c r="N200" s="4">
        <v>36316.737800158837</v>
      </c>
      <c r="O200" s="4">
        <v>64.446008979907248</v>
      </c>
      <c r="P200" s="4">
        <v>22.490575840210681</v>
      </c>
      <c r="Q200" s="4">
        <v>198</v>
      </c>
    </row>
    <row r="201" spans="1:17" x14ac:dyDescent="0.25">
      <c r="A201" s="4">
        <v>127.4288034096685</v>
      </c>
      <c r="B201" s="4">
        <v>-15.956348677848268</v>
      </c>
      <c r="C201" s="4">
        <v>25000</v>
      </c>
      <c r="D201" s="4">
        <v>1.2</v>
      </c>
      <c r="E201" s="4">
        <v>0.55000000000000004</v>
      </c>
      <c r="F201" s="4">
        <v>19.899999999999999</v>
      </c>
      <c r="G201" s="4">
        <v>45.364313344089069</v>
      </c>
      <c r="H201" s="4">
        <v>17.413515737700969</v>
      </c>
      <c r="I201" s="4">
        <v>17.428803409668504</v>
      </c>
      <c r="J201" s="4">
        <v>6133.9511316785001</v>
      </c>
      <c r="K201" s="4">
        <v>-1742.0848258662354</v>
      </c>
      <c r="L201" s="4">
        <v>-15.854915552218047</v>
      </c>
      <c r="M201" s="4">
        <v>6376.5363659539607</v>
      </c>
      <c r="N201" s="4">
        <v>36399.960095840404</v>
      </c>
      <c r="O201" s="4">
        <v>62.537139894921339</v>
      </c>
      <c r="P201" s="4">
        <v>48.792023397598179</v>
      </c>
      <c r="Q201" s="4">
        <v>199</v>
      </c>
    </row>
    <row r="202" spans="1:17" x14ac:dyDescent="0.25">
      <c r="A202" s="4">
        <v>131.80013014618297</v>
      </c>
      <c r="B202" s="4">
        <v>-42.380545523486596</v>
      </c>
      <c r="C202" s="4">
        <v>25000</v>
      </c>
      <c r="D202" s="4">
        <v>0.75</v>
      </c>
      <c r="E202" s="4">
        <v>0.55000000000000004</v>
      </c>
      <c r="F202" s="4">
        <v>19.899999999999999</v>
      </c>
      <c r="G202" s="4">
        <v>41.281913690970576</v>
      </c>
      <c r="H202" s="4">
        <v>19.651457184281423</v>
      </c>
      <c r="I202" s="4">
        <v>21.800130146182966</v>
      </c>
      <c r="J202" s="4">
        <v>4718.6131708133507</v>
      </c>
      <c r="K202" s="4">
        <v>-4276.9238654210931</v>
      </c>
      <c r="L202" s="4">
        <v>-42.188981068171337</v>
      </c>
      <c r="M202" s="4">
        <v>6368.4682621790407</v>
      </c>
      <c r="N202" s="4">
        <v>38064.632911353503</v>
      </c>
      <c r="O202" s="4">
        <v>36.282190395469584</v>
      </c>
      <c r="P202" s="4">
        <v>30.684382815858175</v>
      </c>
      <c r="Q202" s="4">
        <v>200</v>
      </c>
    </row>
    <row r="203" spans="1:17" x14ac:dyDescent="0.25">
      <c r="A203" s="4">
        <v>120.77995075648296</v>
      </c>
      <c r="B203" s="4">
        <v>-27.86145499027338</v>
      </c>
      <c r="C203" s="4">
        <v>25000</v>
      </c>
      <c r="D203" s="4">
        <v>3</v>
      </c>
      <c r="E203" s="4">
        <v>0.55000000000000004</v>
      </c>
      <c r="F203" s="4">
        <v>19.899999999999999</v>
      </c>
      <c r="G203" s="4">
        <v>53.323113517529826</v>
      </c>
      <c r="H203" s="4">
        <v>19.182502633801874</v>
      </c>
      <c r="I203" s="4">
        <v>10.779950756482961</v>
      </c>
      <c r="J203" s="4">
        <v>5642.9141894553977</v>
      </c>
      <c r="K203" s="4">
        <v>-2962.9414341348888</v>
      </c>
      <c r="L203" s="4">
        <v>-27.70274800025545</v>
      </c>
      <c r="M203" s="4">
        <v>6373.500018959</v>
      </c>
      <c r="N203" s="4">
        <v>36755.632543586129</v>
      </c>
      <c r="O203" s="4">
        <v>55.342355060770402</v>
      </c>
      <c r="P203" s="4">
        <v>22.166530779941773</v>
      </c>
      <c r="Q203" s="4">
        <v>201</v>
      </c>
    </row>
    <row r="204" spans="1:17" x14ac:dyDescent="0.25">
      <c r="A204" s="4">
        <v>126.29004063565986</v>
      </c>
      <c r="B204" s="4">
        <v>-11.406618894622172</v>
      </c>
      <c r="C204" s="4">
        <v>25000</v>
      </c>
      <c r="D204" s="4">
        <v>3</v>
      </c>
      <c r="E204" s="4">
        <v>0.55000000000000004</v>
      </c>
      <c r="F204" s="4">
        <v>19.899999999999999</v>
      </c>
      <c r="G204" s="4">
        <v>53.323113517529826</v>
      </c>
      <c r="H204" s="4">
        <v>21.113256275412159</v>
      </c>
      <c r="I204" s="4">
        <v>16.290040635659864</v>
      </c>
      <c r="J204" s="4">
        <v>6252.9798172814262</v>
      </c>
      <c r="K204" s="4">
        <v>-1253.1280145380808</v>
      </c>
      <c r="L204" s="4">
        <v>-11.332239459729703</v>
      </c>
      <c r="M204" s="4">
        <v>6377.3102806864445</v>
      </c>
      <c r="N204" s="4">
        <v>36226.383055716782</v>
      </c>
      <c r="O204" s="4">
        <v>66.783144028181013</v>
      </c>
      <c r="P204" s="4">
        <v>55.911457261806326</v>
      </c>
      <c r="Q204" s="4">
        <v>202</v>
      </c>
    </row>
    <row r="205" spans="1:17" x14ac:dyDescent="0.25">
      <c r="A205" s="4">
        <v>150.4754451312867</v>
      </c>
      <c r="B205" s="4">
        <v>-9.6446424118980509</v>
      </c>
      <c r="C205" s="4">
        <v>9375</v>
      </c>
      <c r="D205" s="4">
        <v>0.75</v>
      </c>
      <c r="E205" s="4">
        <v>0.55000000000000004</v>
      </c>
      <c r="F205" s="4">
        <v>19.899999999999999</v>
      </c>
      <c r="G205" s="4">
        <v>41.281913690970576</v>
      </c>
      <c r="H205" s="4">
        <v>23.835772835206164</v>
      </c>
      <c r="I205" s="4">
        <v>40.475445131286705</v>
      </c>
      <c r="J205" s="4">
        <v>6288.5809436761256</v>
      </c>
      <c r="K205" s="4">
        <v>-1061.5202252079987</v>
      </c>
      <c r="L205" s="4">
        <v>-9.5812771252397209</v>
      </c>
      <c r="M205" s="4">
        <v>6377.5446273383413</v>
      </c>
      <c r="N205" s="4">
        <v>37617.72143581912</v>
      </c>
      <c r="O205" s="4">
        <v>42.143736022087126</v>
      </c>
      <c r="P205" s="4">
        <v>78.892349403769231</v>
      </c>
      <c r="Q205" s="4">
        <v>203</v>
      </c>
    </row>
    <row r="206" spans="1:17" x14ac:dyDescent="0.25">
      <c r="A206" s="4">
        <v>153.68211894655926</v>
      </c>
      <c r="B206" s="4">
        <v>-29.942901407948121</v>
      </c>
      <c r="C206" s="4">
        <v>9375</v>
      </c>
      <c r="D206" s="4">
        <v>1.2</v>
      </c>
      <c r="E206" s="4">
        <v>0.55000000000000004</v>
      </c>
      <c r="F206" s="4">
        <v>19.899999999999999</v>
      </c>
      <c r="G206" s="4">
        <v>45.364313344089069</v>
      </c>
      <c r="H206" s="4">
        <v>14.08447263415497</v>
      </c>
      <c r="I206" s="4">
        <v>43.682118946559257</v>
      </c>
      <c r="J206" s="4">
        <v>5531.4213460493038</v>
      </c>
      <c r="K206" s="4">
        <v>-3164.8917784581017</v>
      </c>
      <c r="L206" s="4">
        <v>-29.776726655601596</v>
      </c>
      <c r="M206" s="4">
        <v>6372.8456812386084</v>
      </c>
      <c r="N206" s="4">
        <v>38485.003407994416</v>
      </c>
      <c r="O206" s="4">
        <v>31.372882536121157</v>
      </c>
      <c r="P206" s="4">
        <v>62.406488275280957</v>
      </c>
      <c r="Q206" s="4">
        <v>204</v>
      </c>
    </row>
    <row r="207" spans="1:17" x14ac:dyDescent="0.25">
      <c r="A207" s="4">
        <v>141.14113042711418</v>
      </c>
      <c r="B207" s="4">
        <v>-12.193251215485251</v>
      </c>
      <c r="C207" s="4">
        <v>9375</v>
      </c>
      <c r="D207" s="4">
        <v>1.2</v>
      </c>
      <c r="E207" s="4">
        <v>0.55000000000000004</v>
      </c>
      <c r="F207" s="4">
        <v>19.899999999999999</v>
      </c>
      <c r="G207" s="4">
        <v>45.364313344089069</v>
      </c>
      <c r="H207" s="4">
        <v>21.888261174801094</v>
      </c>
      <c r="I207" s="4">
        <v>31.141130427114177</v>
      </c>
      <c r="J207" s="4">
        <v>6235.1852353390286</v>
      </c>
      <c r="K207" s="4">
        <v>-1338.3063294296242</v>
      </c>
      <c r="L207" s="4">
        <v>-12.114042081009176</v>
      </c>
      <c r="M207" s="4">
        <v>6377.1936422207855</v>
      </c>
      <c r="N207" s="4">
        <v>36992.581094556168</v>
      </c>
      <c r="O207" s="4">
        <v>51.360370934495592</v>
      </c>
      <c r="P207" s="4">
        <v>70.732483841497938</v>
      </c>
      <c r="Q207" s="4">
        <v>205</v>
      </c>
    </row>
    <row r="208" spans="1:17" x14ac:dyDescent="0.25">
      <c r="A208" s="4">
        <v>107.72923382889172</v>
      </c>
      <c r="B208" s="4">
        <v>-12.297230561717061</v>
      </c>
      <c r="C208" s="4">
        <v>9375</v>
      </c>
      <c r="D208" s="4">
        <v>3</v>
      </c>
      <c r="E208" s="4">
        <v>0.55000000000000004</v>
      </c>
      <c r="F208" s="4">
        <v>19.899999999999999</v>
      </c>
      <c r="G208" s="4">
        <v>53.323113517529826</v>
      </c>
      <c r="H208" s="4">
        <v>21.278815975343232</v>
      </c>
      <c r="I208" s="4">
        <v>-2.2707661711082778</v>
      </c>
      <c r="J208" s="4">
        <v>6232.7455658665604</v>
      </c>
      <c r="K208" s="4">
        <v>-1349.5472686607393</v>
      </c>
      <c r="L208" s="4">
        <v>-12.217387373524943</v>
      </c>
      <c r="M208" s="4">
        <v>6377.17767661988</v>
      </c>
      <c r="N208" s="4">
        <v>35962.468118471465</v>
      </c>
      <c r="O208" s="4">
        <v>75.29731290390319</v>
      </c>
      <c r="P208" s="4">
        <v>10.546551313322926</v>
      </c>
      <c r="Q208" s="4">
        <v>206</v>
      </c>
    </row>
    <row r="209" spans="1:17" x14ac:dyDescent="0.25">
      <c r="A209" s="4">
        <v>141.2161018073306</v>
      </c>
      <c r="B209" s="4">
        <v>-18.638453310534555</v>
      </c>
      <c r="C209" s="4">
        <v>9375</v>
      </c>
      <c r="D209" s="4">
        <v>3</v>
      </c>
      <c r="E209" s="4">
        <v>0.55000000000000004</v>
      </c>
      <c r="F209" s="4">
        <v>19.899999999999999</v>
      </c>
      <c r="G209" s="4">
        <v>53.323113517529826</v>
      </c>
      <c r="H209" s="4">
        <v>23.725049561524681</v>
      </c>
      <c r="I209" s="4">
        <v>31.216101807330602</v>
      </c>
      <c r="J209" s="4">
        <v>6045.7002405062713</v>
      </c>
      <c r="K209" s="4">
        <v>-2025.4700517700594</v>
      </c>
      <c r="L209" s="4">
        <v>-18.522216818983125</v>
      </c>
      <c r="M209" s="4">
        <v>6375.9721085239225</v>
      </c>
      <c r="N209" s="4">
        <v>37181.408753186239</v>
      </c>
      <c r="O209" s="4">
        <v>48.360273330680599</v>
      </c>
      <c r="P209" s="4">
        <v>62.193729604396111</v>
      </c>
      <c r="Q209" s="4">
        <v>207</v>
      </c>
    </row>
    <row r="210" spans="1:17" x14ac:dyDescent="0.25">
      <c r="A210" s="4">
        <v>109.05236608531426</v>
      </c>
      <c r="B210" s="4">
        <v>-37.182746464993841</v>
      </c>
      <c r="C210" s="4">
        <v>9375</v>
      </c>
      <c r="D210" s="4">
        <v>0.75</v>
      </c>
      <c r="E210" s="4">
        <v>0.55000000000000004</v>
      </c>
      <c r="F210" s="4">
        <v>19.899999999999999</v>
      </c>
      <c r="G210" s="4">
        <v>41.281913690970576</v>
      </c>
      <c r="H210" s="4">
        <v>17.226438196770616</v>
      </c>
      <c r="I210" s="4">
        <v>-0.94763391468573843</v>
      </c>
      <c r="J210" s="4">
        <v>5087.7643620686276</v>
      </c>
      <c r="K210" s="4">
        <v>-3833.5722476548626</v>
      </c>
      <c r="L210" s="4">
        <v>-36.997606668415685</v>
      </c>
      <c r="M210" s="4">
        <v>6370.3706628362797</v>
      </c>
      <c r="N210" s="4">
        <v>37274.825116353626</v>
      </c>
      <c r="O210" s="4">
        <v>46.859077818595367</v>
      </c>
      <c r="P210" s="4">
        <v>1.5677493745686415</v>
      </c>
      <c r="Q210" s="4">
        <v>208</v>
      </c>
    </row>
    <row r="211" spans="1:17" x14ac:dyDescent="0.25">
      <c r="A211" s="4">
        <v>142.92978873935505</v>
      </c>
      <c r="B211" s="4">
        <v>-28.837109883999062</v>
      </c>
      <c r="C211" s="4">
        <v>9375</v>
      </c>
      <c r="D211" s="4">
        <v>0.75</v>
      </c>
      <c r="E211" s="4">
        <v>0.55000000000000004</v>
      </c>
      <c r="F211" s="4">
        <v>19.899999999999999</v>
      </c>
      <c r="G211" s="4">
        <v>41.281913690970576</v>
      </c>
      <c r="H211" s="4">
        <v>19.503595357367772</v>
      </c>
      <c r="I211" s="4">
        <v>32.929788739355047</v>
      </c>
      <c r="J211" s="4">
        <v>5591.5711316185143</v>
      </c>
      <c r="K211" s="4">
        <v>-3058.0996208561528</v>
      </c>
      <c r="L211" s="4">
        <v>-28.674796260311727</v>
      </c>
      <c r="M211" s="4">
        <v>6373.1970792554421</v>
      </c>
      <c r="N211" s="4">
        <v>37718.187093221335</v>
      </c>
      <c r="O211" s="4">
        <v>40.739561174752737</v>
      </c>
      <c r="P211" s="4">
        <v>53.32473353836928</v>
      </c>
      <c r="Q211" s="4">
        <v>209</v>
      </c>
    </row>
    <row r="212" spans="1:17" x14ac:dyDescent="0.25">
      <c r="A212" s="4">
        <v>107.27808233511908</v>
      </c>
      <c r="B212" s="4">
        <v>-37.651708425152783</v>
      </c>
      <c r="C212" s="4">
        <v>9375</v>
      </c>
      <c r="D212" s="4">
        <v>0.75</v>
      </c>
      <c r="E212" s="4">
        <v>0.55000000000000004</v>
      </c>
      <c r="F212" s="4">
        <v>19.899999999999999</v>
      </c>
      <c r="G212" s="4">
        <v>41.281913690970576</v>
      </c>
      <c r="H212" s="4">
        <v>17.089753321820425</v>
      </c>
      <c r="I212" s="4">
        <v>-2.7219176648809196</v>
      </c>
      <c r="J212" s="4">
        <v>5056.1393258904845</v>
      </c>
      <c r="K212" s="4">
        <v>-3874.9103074376703</v>
      </c>
      <c r="L212" s="4">
        <v>-37.465735460491935</v>
      </c>
      <c r="M212" s="4">
        <v>6370.2020983249022</v>
      </c>
      <c r="N212" s="4">
        <v>37316.212139966716</v>
      </c>
      <c r="O212" s="4">
        <v>46.248983628098941</v>
      </c>
      <c r="P212" s="4">
        <v>4.4502626178059108</v>
      </c>
      <c r="Q212" s="4">
        <v>210</v>
      </c>
    </row>
    <row r="213" spans="1:17" x14ac:dyDescent="0.25">
      <c r="A213" s="4">
        <v>146.78657422449422</v>
      </c>
      <c r="B213" s="4">
        <v>-38.991611141725791</v>
      </c>
      <c r="C213" s="4">
        <v>9375</v>
      </c>
      <c r="D213" s="4">
        <v>3</v>
      </c>
      <c r="E213" s="4">
        <v>0.55000000000000004</v>
      </c>
      <c r="F213" s="4">
        <v>19.899999999999999</v>
      </c>
      <c r="G213" s="4">
        <v>53.323113517529826</v>
      </c>
      <c r="H213" s="4">
        <v>21.992598798024293</v>
      </c>
      <c r="I213" s="4">
        <v>36.786574224494217</v>
      </c>
      <c r="J213" s="4">
        <v>4963.9158322192379</v>
      </c>
      <c r="K213" s="4">
        <v>-3991.5946799551266</v>
      </c>
      <c r="L213" s="4">
        <v>-38.803532302110526</v>
      </c>
      <c r="M213" s="4">
        <v>6369.7165147597334</v>
      </c>
      <c r="N213" s="4">
        <v>38511.612594994163</v>
      </c>
      <c r="O213" s="4">
        <v>31.032716201455447</v>
      </c>
      <c r="P213" s="4">
        <v>49.919763266211227</v>
      </c>
      <c r="Q213" s="4">
        <v>211</v>
      </c>
    </row>
    <row r="214" spans="1:17" x14ac:dyDescent="0.25">
      <c r="A214" s="4">
        <v>133.34843886633516</v>
      </c>
      <c r="B214" s="4">
        <v>-9.4897009413510922</v>
      </c>
      <c r="C214" s="4">
        <v>9375</v>
      </c>
      <c r="D214" s="4">
        <v>3</v>
      </c>
      <c r="E214" s="4">
        <v>0.55000000000000004</v>
      </c>
      <c r="F214" s="4">
        <v>19.899999999999999</v>
      </c>
      <c r="G214" s="4">
        <v>53.323113517529826</v>
      </c>
      <c r="H214" s="4">
        <v>15.180910308536507</v>
      </c>
      <c r="I214" s="4">
        <v>23.348438866335158</v>
      </c>
      <c r="J214" s="4">
        <v>6291.4292269416992</v>
      </c>
      <c r="K214" s="4">
        <v>-1044.6212854641497</v>
      </c>
      <c r="L214" s="4">
        <v>-9.4273161585723084</v>
      </c>
      <c r="M214" s="4">
        <v>6377.563433448624</v>
      </c>
      <c r="N214" s="4">
        <v>36488.191221727378</v>
      </c>
      <c r="O214" s="4">
        <v>60.64373709736762</v>
      </c>
      <c r="P214" s="4">
        <v>69.096370543287932</v>
      </c>
      <c r="Q214" s="4">
        <v>212</v>
      </c>
    </row>
    <row r="215" spans="1:17" x14ac:dyDescent="0.25">
      <c r="A215" s="4">
        <v>110.43284481266033</v>
      </c>
      <c r="B215" s="4">
        <v>-23.744677526371227</v>
      </c>
      <c r="C215" s="4">
        <v>9375</v>
      </c>
      <c r="D215" s="4">
        <v>0.75</v>
      </c>
      <c r="E215" s="4">
        <v>0.55000000000000004</v>
      </c>
      <c r="F215" s="4">
        <v>19.899999999999999</v>
      </c>
      <c r="G215" s="4">
        <v>41.281913690970576</v>
      </c>
      <c r="H215" s="4">
        <v>15.406676789540406</v>
      </c>
      <c r="I215" s="4">
        <v>0.43284481266033481</v>
      </c>
      <c r="J215" s="4">
        <v>5841.3944140009971</v>
      </c>
      <c r="K215" s="4">
        <v>-2552.4249877078873</v>
      </c>
      <c r="L215" s="4">
        <v>-23.603150530630089</v>
      </c>
      <c r="M215" s="4">
        <v>6374.6970138036886</v>
      </c>
      <c r="N215" s="4">
        <v>36412.50851991502</v>
      </c>
      <c r="O215" s="4">
        <v>62.203417997017382</v>
      </c>
      <c r="P215" s="4">
        <v>1.0748534335308797</v>
      </c>
      <c r="Q215" s="4">
        <v>213</v>
      </c>
    </row>
    <row r="216" spans="1:17" x14ac:dyDescent="0.25">
      <c r="A216" s="4">
        <v>133.29958801806714</v>
      </c>
      <c r="B216" s="4">
        <v>-25.67065270825637</v>
      </c>
      <c r="C216" s="4">
        <v>9375</v>
      </c>
      <c r="D216" s="4">
        <v>0.75</v>
      </c>
      <c r="E216" s="4">
        <v>0.55000000000000004</v>
      </c>
      <c r="F216" s="4">
        <v>19.899999999999999</v>
      </c>
      <c r="G216" s="4">
        <v>41.281913690970576</v>
      </c>
      <c r="H216" s="4">
        <v>14.366035513211198</v>
      </c>
      <c r="I216" s="4">
        <v>23.299588018067141</v>
      </c>
      <c r="J216" s="4">
        <v>5752.2257463792148</v>
      </c>
      <c r="K216" s="4">
        <v>-2746.2229108656493</v>
      </c>
      <c r="L216" s="4">
        <v>-25.520704469674719</v>
      </c>
      <c r="M216" s="4">
        <v>6374.1541645516636</v>
      </c>
      <c r="N216" s="4">
        <v>37053.03640170164</v>
      </c>
      <c r="O216" s="4">
        <v>50.326241395578322</v>
      </c>
      <c r="P216" s="4">
        <v>44.831667976146399</v>
      </c>
      <c r="Q216" s="4">
        <v>214</v>
      </c>
    </row>
    <row r="217" spans="1:17" x14ac:dyDescent="0.25">
      <c r="A217" s="4">
        <v>149.80808634288627</v>
      </c>
      <c r="B217" s="4">
        <v>-20.328120083006098</v>
      </c>
      <c r="C217" s="4">
        <v>9375</v>
      </c>
      <c r="D217" s="4">
        <v>3</v>
      </c>
      <c r="E217" s="4">
        <v>0.55000000000000004</v>
      </c>
      <c r="F217" s="4">
        <v>19.899999999999999</v>
      </c>
      <c r="G217" s="4">
        <v>53.323113517529826</v>
      </c>
      <c r="H217" s="4">
        <v>15.956847381285506</v>
      </c>
      <c r="I217" s="4">
        <v>39.80808634288627</v>
      </c>
      <c r="J217" s="4">
        <v>5983.3177006270562</v>
      </c>
      <c r="K217" s="4">
        <v>-2201.7960975767623</v>
      </c>
      <c r="L217" s="4">
        <v>-20.203068520088475</v>
      </c>
      <c r="M217" s="4">
        <v>6375.5781511907844</v>
      </c>
      <c r="N217" s="4">
        <v>37826.722431047165</v>
      </c>
      <c r="O217" s="4">
        <v>39.362837594417648</v>
      </c>
      <c r="P217" s="4">
        <v>67.371776515913197</v>
      </c>
      <c r="Q217" s="4">
        <v>215</v>
      </c>
    </row>
    <row r="218" spans="1:17" x14ac:dyDescent="0.25">
      <c r="A218" s="4">
        <v>127.37355546169348</v>
      </c>
      <c r="B218" s="4">
        <v>-22.406513775999134</v>
      </c>
      <c r="C218" s="4">
        <v>9375</v>
      </c>
      <c r="D218" s="4">
        <v>3</v>
      </c>
      <c r="E218" s="4">
        <v>0.55000000000000004</v>
      </c>
      <c r="F218" s="4">
        <v>19.899999999999999</v>
      </c>
      <c r="G218" s="4">
        <v>53.323113517529826</v>
      </c>
      <c r="H218" s="4">
        <v>16.368249157091782</v>
      </c>
      <c r="I218" s="4">
        <v>17.373555461693485</v>
      </c>
      <c r="J218" s="4">
        <v>5899.4775250999401</v>
      </c>
      <c r="K218" s="4">
        <v>-2416.0902812319191</v>
      </c>
      <c r="L218" s="4">
        <v>-22.271214162953541</v>
      </c>
      <c r="M218" s="4">
        <v>6375.0550833873303</v>
      </c>
      <c r="N218" s="4">
        <v>36655.964449889463</v>
      </c>
      <c r="O218" s="4">
        <v>57.223615456423317</v>
      </c>
      <c r="P218" s="4">
        <v>39.379631815049365</v>
      </c>
      <c r="Q218" s="4">
        <v>216</v>
      </c>
    </row>
    <row r="219" spans="1:17" x14ac:dyDescent="0.25">
      <c r="A219" s="4">
        <v>139.86391435971188</v>
      </c>
      <c r="B219" s="4">
        <v>-12.879039886685206</v>
      </c>
      <c r="C219" s="4">
        <v>50000</v>
      </c>
      <c r="D219" s="4">
        <v>3</v>
      </c>
      <c r="E219" s="4">
        <v>0.55000000000000004</v>
      </c>
      <c r="F219" s="4">
        <v>19.899999999999999</v>
      </c>
      <c r="G219" s="4">
        <v>53.323113517529826</v>
      </c>
      <c r="H219" s="4">
        <v>20.051788967661167</v>
      </c>
      <c r="I219" s="4">
        <v>29.863914359711885</v>
      </c>
      <c r="J219" s="4">
        <v>6218.7180886615542</v>
      </c>
      <c r="K219" s="4">
        <v>-1412.3636825689825</v>
      </c>
      <c r="L219" s="4">
        <v>-12.795668359472689</v>
      </c>
      <c r="M219" s="4">
        <v>6377.0859989564378</v>
      </c>
      <c r="N219" s="4">
        <v>36928.373340035963</v>
      </c>
      <c r="O219" s="4">
        <v>52.419531022081252</v>
      </c>
      <c r="P219" s="4">
        <v>68.784322902053646</v>
      </c>
      <c r="Q219" s="4">
        <v>217</v>
      </c>
    </row>
    <row r="220" spans="1:17" x14ac:dyDescent="0.25">
      <c r="A220" s="4">
        <v>105.84490335045899</v>
      </c>
      <c r="B220" s="4">
        <v>-36.008794872285797</v>
      </c>
      <c r="C220" s="4">
        <v>50000</v>
      </c>
      <c r="D220" s="4">
        <v>0.75</v>
      </c>
      <c r="E220" s="4">
        <v>0.55000000000000004</v>
      </c>
      <c r="F220" s="4">
        <v>19.899999999999999</v>
      </c>
      <c r="G220" s="4">
        <v>41.281913690970576</v>
      </c>
      <c r="H220" s="4">
        <v>18.656676334453042</v>
      </c>
      <c r="I220" s="4">
        <v>-4.155096649541008</v>
      </c>
      <c r="J220" s="4">
        <v>5165.4276624294725</v>
      </c>
      <c r="K220" s="4">
        <v>-3728.9824703904192</v>
      </c>
      <c r="L220" s="4">
        <v>-35.8259571493141</v>
      </c>
      <c r="M220" s="4">
        <v>6370.7890563312985</v>
      </c>
      <c r="N220" s="4">
        <v>37201.544963148874</v>
      </c>
      <c r="O220" s="4">
        <v>47.960841254202187</v>
      </c>
      <c r="P220" s="4">
        <v>7.0442864471328681</v>
      </c>
      <c r="Q220" s="4">
        <v>218</v>
      </c>
    </row>
    <row r="221" spans="1:17" x14ac:dyDescent="0.25">
      <c r="A221" s="4">
        <v>151.26045094777055</v>
      </c>
      <c r="B221" s="4">
        <v>-36.895772707476247</v>
      </c>
      <c r="C221" s="4">
        <v>50000</v>
      </c>
      <c r="D221" s="4">
        <v>3</v>
      </c>
      <c r="E221" s="4">
        <v>0.55000000000000004</v>
      </c>
      <c r="F221" s="4">
        <v>19.899999999999999</v>
      </c>
      <c r="G221" s="4">
        <v>53.323113517529826</v>
      </c>
      <c r="H221" s="4">
        <v>22.253852045448117</v>
      </c>
      <c r="I221" s="4">
        <v>41.260450947770551</v>
      </c>
      <c r="J221" s="4">
        <v>5106.9483081409953</v>
      </c>
      <c r="K221" s="4">
        <v>-3808.1505534768175</v>
      </c>
      <c r="L221" s="4">
        <v>-36.711167171189977</v>
      </c>
      <c r="M221" s="4">
        <v>6370.4734251050731</v>
      </c>
      <c r="N221" s="4">
        <v>38660.85845165448</v>
      </c>
      <c r="O221" s="4">
        <v>29.362775212192066</v>
      </c>
      <c r="P221" s="4">
        <v>55.615034780759032</v>
      </c>
      <c r="Q221" s="4">
        <v>219</v>
      </c>
    </row>
    <row r="222" spans="1:17" x14ac:dyDescent="0.25">
      <c r="A222" s="4">
        <v>112.71498709582926</v>
      </c>
      <c r="B222" s="4">
        <v>-42.829399887024252</v>
      </c>
      <c r="C222" s="4">
        <v>50000</v>
      </c>
      <c r="D222" s="4">
        <v>1.2</v>
      </c>
      <c r="E222" s="4">
        <v>0.55000000000000004</v>
      </c>
      <c r="F222" s="4">
        <v>19.899999999999999</v>
      </c>
      <c r="G222" s="4">
        <v>45.364313344089069</v>
      </c>
      <c r="H222" s="4">
        <v>14.359486918601814</v>
      </c>
      <c r="I222" s="4">
        <v>2.7149870958292581</v>
      </c>
      <c r="J222" s="4">
        <v>4684.8603379947444</v>
      </c>
      <c r="K222" s="4">
        <v>-4313.6233983360298</v>
      </c>
      <c r="L222" s="4">
        <v>-42.637573695487063</v>
      </c>
      <c r="M222" s="4">
        <v>6368.3014383105574</v>
      </c>
      <c r="N222" s="4">
        <v>37732.574854375336</v>
      </c>
      <c r="O222" s="4">
        <v>40.478360220899027</v>
      </c>
      <c r="P222" s="4">
        <v>3.9902269734441056</v>
      </c>
      <c r="Q222" s="4">
        <v>220</v>
      </c>
    </row>
    <row r="223" spans="1:17" x14ac:dyDescent="0.25">
      <c r="A223" s="4">
        <v>106.4808436982328</v>
      </c>
      <c r="B223" s="4">
        <v>-36.087743726157669</v>
      </c>
      <c r="C223" s="4">
        <v>9375</v>
      </c>
      <c r="D223" s="4">
        <v>3</v>
      </c>
      <c r="E223" s="4">
        <v>0.55000000000000004</v>
      </c>
      <c r="F223" s="4">
        <v>19.899999999999999</v>
      </c>
      <c r="G223" s="4">
        <v>53.323113517529826</v>
      </c>
      <c r="H223" s="4">
        <v>21.109856323848682</v>
      </c>
      <c r="I223" s="4">
        <v>-3.5191563017671967</v>
      </c>
      <c r="J223" s="4">
        <v>5160.2726011072573</v>
      </c>
      <c r="K223" s="4">
        <v>-3736.0652478502388</v>
      </c>
      <c r="L223" s="4">
        <v>-35.904741542248956</v>
      </c>
      <c r="M223" s="4">
        <v>6370.7610890640472</v>
      </c>
      <c r="N223" s="4">
        <v>37203.023366872912</v>
      </c>
      <c r="O223" s="4">
        <v>47.938006600150018</v>
      </c>
      <c r="P223" s="4">
        <v>5.9604889566405248</v>
      </c>
      <c r="Q223" s="4">
        <v>221</v>
      </c>
    </row>
    <row r="224" spans="1:17" x14ac:dyDescent="0.25">
      <c r="A224" s="4">
        <v>146.69095067972771</v>
      </c>
      <c r="B224" s="4">
        <v>-11.952063480627897</v>
      </c>
      <c r="C224" s="4">
        <v>9375</v>
      </c>
      <c r="D224" s="4">
        <v>3</v>
      </c>
      <c r="E224" s="4">
        <v>0.55000000000000004</v>
      </c>
      <c r="F224" s="4">
        <v>19.899999999999999</v>
      </c>
      <c r="G224" s="4">
        <v>53.323113517529826</v>
      </c>
      <c r="H224" s="4">
        <v>18.778213610869152</v>
      </c>
      <c r="I224" s="4">
        <v>36.690950679727706</v>
      </c>
      <c r="J224" s="4">
        <v>6240.7655903394188</v>
      </c>
      <c r="K224" s="4">
        <v>-1312.2155578792497</v>
      </c>
      <c r="L224" s="4">
        <v>-11.874329046967441</v>
      </c>
      <c r="M224" s="4">
        <v>6377.2301843280575</v>
      </c>
      <c r="N224" s="4">
        <v>37369.522359583316</v>
      </c>
      <c r="O224" s="4">
        <v>45.596059520868963</v>
      </c>
      <c r="P224" s="4">
        <v>74.467871623058912</v>
      </c>
      <c r="Q224" s="4">
        <v>222</v>
      </c>
    </row>
    <row r="225" spans="1:17" x14ac:dyDescent="0.25">
      <c r="A225" s="4">
        <v>129.09892101318914</v>
      </c>
      <c r="B225" s="4">
        <v>-21.02061348650852</v>
      </c>
      <c r="C225" s="4">
        <v>9375</v>
      </c>
      <c r="D225" s="4">
        <v>3</v>
      </c>
      <c r="E225" s="4">
        <v>0.55000000000000004</v>
      </c>
      <c r="F225" s="4">
        <v>19.899999999999999</v>
      </c>
      <c r="G225" s="4">
        <v>53.323113517529826</v>
      </c>
      <c r="H225" s="4">
        <v>18.207994821083872</v>
      </c>
      <c r="I225" s="4">
        <v>19.098921013189141</v>
      </c>
      <c r="J225" s="4">
        <v>5956.2497619495152</v>
      </c>
      <c r="K225" s="4">
        <v>-2273.5263372527584</v>
      </c>
      <c r="L225" s="4">
        <v>-20.892072149161432</v>
      </c>
      <c r="M225" s="4">
        <v>6375.4084757688743</v>
      </c>
      <c r="N225" s="4">
        <v>36658.262632803395</v>
      </c>
      <c r="O225" s="4">
        <v>57.188387178727517</v>
      </c>
      <c r="P225" s="4">
        <v>43.988734080659739</v>
      </c>
      <c r="Q225" s="4">
        <v>223</v>
      </c>
    </row>
    <row r="226" spans="1:17" x14ac:dyDescent="0.25">
      <c r="A226" s="4">
        <v>133.23905224177355</v>
      </c>
      <c r="B226" s="4">
        <v>-38.924962014418242</v>
      </c>
      <c r="C226" s="4">
        <v>9375</v>
      </c>
      <c r="D226" s="4">
        <v>1.2</v>
      </c>
      <c r="E226" s="4">
        <v>0.55000000000000004</v>
      </c>
      <c r="F226" s="4">
        <v>19.899999999999999</v>
      </c>
      <c r="G226" s="4">
        <v>45.364313344089069</v>
      </c>
      <c r="H226" s="4">
        <v>14.077350348061699</v>
      </c>
      <c r="I226" s="4">
        <v>23.23905224177355</v>
      </c>
      <c r="J226" s="4">
        <v>4968.5680080045522</v>
      </c>
      <c r="K226" s="4">
        <v>-3985.841161661464</v>
      </c>
      <c r="L226" s="4">
        <v>-38.736978259365785</v>
      </c>
      <c r="M226" s="4">
        <v>6369.7407966228211</v>
      </c>
      <c r="N226" s="4">
        <v>37860.159077684031</v>
      </c>
      <c r="O226" s="4">
        <v>38.851702906391317</v>
      </c>
      <c r="P226" s="4">
        <v>34.350314607208674</v>
      </c>
      <c r="Q226" s="4">
        <v>224</v>
      </c>
    </row>
    <row r="227" spans="1:17" x14ac:dyDescent="0.25">
      <c r="A227" s="4">
        <v>137.40847775406087</v>
      </c>
      <c r="B227" s="4">
        <v>-10.558811360979224</v>
      </c>
      <c r="C227" s="4">
        <v>9375</v>
      </c>
      <c r="D227" s="4">
        <v>1.2</v>
      </c>
      <c r="E227" s="4">
        <v>0.55000000000000004</v>
      </c>
      <c r="F227" s="4">
        <v>19.899999999999999</v>
      </c>
      <c r="G227" s="4">
        <v>45.364313344089069</v>
      </c>
      <c r="H227" s="4">
        <v>16.749326089692502</v>
      </c>
      <c r="I227" s="4">
        <v>27.408477754060868</v>
      </c>
      <c r="J227" s="4">
        <v>6270.8459423326576</v>
      </c>
      <c r="K227" s="4">
        <v>-1161.066533754688</v>
      </c>
      <c r="L227" s="4">
        <v>-10.489699326043395</v>
      </c>
      <c r="M227" s="4">
        <v>6377.427720348941</v>
      </c>
      <c r="N227" s="4">
        <v>36729.238415117688</v>
      </c>
      <c r="O227" s="4">
        <v>55.911438115921349</v>
      </c>
      <c r="P227" s="4">
        <v>70.537261099828598</v>
      </c>
      <c r="Q227" s="4">
        <v>225</v>
      </c>
    </row>
    <row r="228" spans="1:17" x14ac:dyDescent="0.25">
      <c r="A228" s="4">
        <v>124.29097971699998</v>
      </c>
      <c r="B228" s="4">
        <v>-28.813041867435295</v>
      </c>
      <c r="C228" s="4">
        <v>9375</v>
      </c>
      <c r="D228" s="4">
        <v>3</v>
      </c>
      <c r="E228" s="4">
        <v>0.55000000000000004</v>
      </c>
      <c r="F228" s="4">
        <v>19.899999999999999</v>
      </c>
      <c r="G228" s="4">
        <v>53.323113517529826</v>
      </c>
      <c r="H228" s="4">
        <v>21.424696904441539</v>
      </c>
      <c r="I228" s="4">
        <v>14.290979716999985</v>
      </c>
      <c r="J228" s="4">
        <v>5592.8572462987595</v>
      </c>
      <c r="K228" s="4">
        <v>-3055.7626102959675</v>
      </c>
      <c r="L228" s="4">
        <v>-28.650814978779614</v>
      </c>
      <c r="M228" s="4">
        <v>6373.2046340878915</v>
      </c>
      <c r="N228" s="4">
        <v>36897.037421971574</v>
      </c>
      <c r="O228" s="4">
        <v>52.866824422653458</v>
      </c>
      <c r="P228" s="4">
        <v>27.858023967597607</v>
      </c>
      <c r="Q228" s="4">
        <v>226</v>
      </c>
    </row>
    <row r="229" spans="1:17" x14ac:dyDescent="0.25">
      <c r="A229" s="4">
        <v>151.06386918439867</v>
      </c>
      <c r="B229" s="4">
        <v>-13.326516796737808</v>
      </c>
      <c r="C229" s="4">
        <v>9375</v>
      </c>
      <c r="D229" s="4">
        <v>1.2</v>
      </c>
      <c r="E229" s="4">
        <v>0.55000000000000004</v>
      </c>
      <c r="F229" s="4">
        <v>19.899999999999999</v>
      </c>
      <c r="G229" s="4">
        <v>45.364313344089069</v>
      </c>
      <c r="H229" s="4">
        <v>19.208090050249599</v>
      </c>
      <c r="I229" s="4">
        <v>41.063869184398669</v>
      </c>
      <c r="J229" s="4">
        <v>6207.4954050465612</v>
      </c>
      <c r="K229" s="4">
        <v>-1460.5796959045499</v>
      </c>
      <c r="L229" s="4">
        <v>-13.240454686329784</v>
      </c>
      <c r="M229" s="4">
        <v>6377.0128000312807</v>
      </c>
      <c r="N229" s="4">
        <v>37733.250532344144</v>
      </c>
      <c r="O229" s="4">
        <v>40.598164949801983</v>
      </c>
      <c r="P229" s="4">
        <v>75.181126302561907</v>
      </c>
      <c r="Q229" s="4">
        <v>227</v>
      </c>
    </row>
    <row r="230" spans="1:17" x14ac:dyDescent="0.25">
      <c r="A230" s="4">
        <v>113.21850754258006</v>
      </c>
      <c r="B230" s="4">
        <v>-26.441476609216018</v>
      </c>
      <c r="C230" s="4">
        <v>9375</v>
      </c>
      <c r="D230" s="4">
        <v>0.75</v>
      </c>
      <c r="E230" s="4">
        <v>0.55000000000000004</v>
      </c>
      <c r="F230" s="4">
        <v>19.899999999999999</v>
      </c>
      <c r="G230" s="4">
        <v>41.281913690970576</v>
      </c>
      <c r="H230" s="4">
        <v>14.766938389537263</v>
      </c>
      <c r="I230" s="4">
        <v>3.2185075425800562</v>
      </c>
      <c r="J230" s="4">
        <v>5714.7145898975359</v>
      </c>
      <c r="K230" s="4">
        <v>-2822.9415339348898</v>
      </c>
      <c r="L230" s="4">
        <v>-26.28834457660534</v>
      </c>
      <c r="M230" s="4">
        <v>6373.9282823077347</v>
      </c>
      <c r="N230" s="4">
        <v>36568.972377942882</v>
      </c>
      <c r="O230" s="4">
        <v>58.890536971834571</v>
      </c>
      <c r="P230" s="4">
        <v>7.1975085938275978</v>
      </c>
      <c r="Q230" s="4">
        <v>228</v>
      </c>
    </row>
    <row r="231" spans="1:17" x14ac:dyDescent="0.25">
      <c r="A231" s="4">
        <v>138.06266836679805</v>
      </c>
      <c r="B231" s="4">
        <v>-21.550189593178228</v>
      </c>
      <c r="C231" s="4">
        <v>46875</v>
      </c>
      <c r="D231" s="4">
        <v>3</v>
      </c>
      <c r="E231" s="4">
        <v>0.55000000000000004</v>
      </c>
      <c r="F231" s="4">
        <v>19.899999999999999</v>
      </c>
      <c r="G231" s="4">
        <v>53.323113517529826</v>
      </c>
      <c r="H231" s="4">
        <v>17.330679371121576</v>
      </c>
      <c r="I231" s="4">
        <v>28.06266836679805</v>
      </c>
      <c r="J231" s="4">
        <v>5934.9644857414105</v>
      </c>
      <c r="K231" s="4">
        <v>-2328.1613674150644</v>
      </c>
      <c r="L231" s="4">
        <v>-21.41902968716575</v>
      </c>
      <c r="M231" s="4">
        <v>6375.275586179454</v>
      </c>
      <c r="N231" s="4">
        <v>37105.441227621253</v>
      </c>
      <c r="O231" s="4">
        <v>49.520492252658045</v>
      </c>
      <c r="P231" s="4">
        <v>55.43307932264014</v>
      </c>
      <c r="Q231" s="4">
        <v>229</v>
      </c>
    </row>
    <row r="232" spans="1:17" x14ac:dyDescent="0.25">
      <c r="A232" s="4">
        <v>128.85750134763859</v>
      </c>
      <c r="B232" s="4">
        <v>-35.28305755785793</v>
      </c>
      <c r="C232" s="4">
        <v>46875</v>
      </c>
      <c r="D232" s="4">
        <v>1.2</v>
      </c>
      <c r="E232" s="4">
        <v>0.55000000000000004</v>
      </c>
      <c r="F232" s="4">
        <v>19.899999999999999</v>
      </c>
      <c r="G232" s="4">
        <v>45.364313344089069</v>
      </c>
      <c r="H232" s="4">
        <v>16.54041615332946</v>
      </c>
      <c r="I232" s="4">
        <v>18.857501347638589</v>
      </c>
      <c r="J232" s="4">
        <v>5212.35374364359</v>
      </c>
      <c r="K232" s="4">
        <v>-3663.5477071691371</v>
      </c>
      <c r="L232" s="4">
        <v>-35.101796321907891</v>
      </c>
      <c r="M232" s="4">
        <v>6371.0449183457804</v>
      </c>
      <c r="N232" s="4">
        <v>37449.281884570526</v>
      </c>
      <c r="O232" s="4">
        <v>44.359087612109725</v>
      </c>
      <c r="P232" s="4">
        <v>30.596085672700593</v>
      </c>
      <c r="Q232" s="4">
        <v>230</v>
      </c>
    </row>
    <row r="233" spans="1:17" x14ac:dyDescent="0.25">
      <c r="A233" s="4">
        <v>124.76377826237203</v>
      </c>
      <c r="B233" s="4">
        <v>-13.242415267978808</v>
      </c>
      <c r="C233" s="4">
        <v>46875</v>
      </c>
      <c r="D233" s="4">
        <v>0.75</v>
      </c>
      <c r="E233" s="4">
        <v>0.55000000000000004</v>
      </c>
      <c r="F233" s="4">
        <v>19.899999999999999</v>
      </c>
      <c r="G233" s="4">
        <v>41.281913690970576</v>
      </c>
      <c r="H233" s="4">
        <v>19.981878568920539</v>
      </c>
      <c r="I233" s="4">
        <v>14.763778262372028</v>
      </c>
      <c r="J233" s="4">
        <v>6209.6334250182972</v>
      </c>
      <c r="K233" s="4">
        <v>-1451.5242695312804</v>
      </c>
      <c r="L233" s="4">
        <v>-13.156857273807708</v>
      </c>
      <c r="M233" s="4">
        <v>6377.0267349402557</v>
      </c>
      <c r="N233" s="4">
        <v>36223.222655843245</v>
      </c>
      <c r="O233" s="4">
        <v>66.857077930708812</v>
      </c>
      <c r="P233" s="4">
        <v>49.001995136182899</v>
      </c>
      <c r="Q233" s="4">
        <v>231</v>
      </c>
    </row>
    <row r="234" spans="1:17" x14ac:dyDescent="0.25">
      <c r="A234" s="4">
        <v>111.76724412591217</v>
      </c>
      <c r="B234" s="4">
        <v>-43.782231993035886</v>
      </c>
      <c r="C234" s="4">
        <v>46875</v>
      </c>
      <c r="D234" s="4">
        <v>0.75</v>
      </c>
      <c r="E234" s="4">
        <v>0.55000000000000004</v>
      </c>
      <c r="F234" s="4">
        <v>19.899999999999999</v>
      </c>
      <c r="G234" s="4">
        <v>41.281913690970576</v>
      </c>
      <c r="H234" s="4">
        <v>23.568419385056401</v>
      </c>
      <c r="I234" s="4">
        <v>1.7672441259121712</v>
      </c>
      <c r="J234" s="4">
        <v>4612.2536674075163</v>
      </c>
      <c r="K234" s="4">
        <v>-4390.6560219712865</v>
      </c>
      <c r="L234" s="4">
        <v>-43.590006217272744</v>
      </c>
      <c r="M234" s="4">
        <v>6367.9466231892056</v>
      </c>
      <c r="N234" s="4">
        <v>37810.144493642052</v>
      </c>
      <c r="O234" s="4">
        <v>39.466524170023597</v>
      </c>
      <c r="P234" s="4">
        <v>2.5532376446666203</v>
      </c>
      <c r="Q234" s="4">
        <v>232</v>
      </c>
    </row>
    <row r="235" spans="1:17" x14ac:dyDescent="0.25">
      <c r="A235" s="4">
        <v>127.9506433992462</v>
      </c>
      <c r="B235" s="4">
        <v>-15.039077974217395</v>
      </c>
      <c r="C235" s="4">
        <v>46875</v>
      </c>
      <c r="D235" s="4">
        <v>1.2</v>
      </c>
      <c r="E235" s="4">
        <v>0.55000000000000004</v>
      </c>
      <c r="F235" s="4">
        <v>19.899999999999999</v>
      </c>
      <c r="G235" s="4">
        <v>45.364313344089069</v>
      </c>
      <c r="H235" s="4">
        <v>23.725034872482048</v>
      </c>
      <c r="I235" s="4">
        <v>17.950643399246204</v>
      </c>
      <c r="J235" s="4">
        <v>6161.0714726485712</v>
      </c>
      <c r="K235" s="4">
        <v>-1644.276919594344</v>
      </c>
      <c r="L235" s="4">
        <v>-14.942916424807297</v>
      </c>
      <c r="M235" s="4">
        <v>6376.7114000395768</v>
      </c>
      <c r="N235" s="4">
        <v>36389.767540927554</v>
      </c>
      <c r="O235" s="4">
        <v>62.772555669465682</v>
      </c>
      <c r="P235" s="4">
        <v>51.307454003202899</v>
      </c>
      <c r="Q235" s="4">
        <v>233</v>
      </c>
    </row>
    <row r="236" spans="1:17" x14ac:dyDescent="0.25">
      <c r="A236" s="4">
        <v>157.54092985609941</v>
      </c>
      <c r="B236" s="4">
        <v>-23.064215360670225</v>
      </c>
      <c r="C236" s="4">
        <v>46875</v>
      </c>
      <c r="D236" s="4">
        <v>3</v>
      </c>
      <c r="E236" s="4">
        <v>0.55000000000000004</v>
      </c>
      <c r="F236" s="4">
        <v>19.899999999999999</v>
      </c>
      <c r="G236" s="4">
        <v>53.323113517529826</v>
      </c>
      <c r="H236" s="4">
        <v>19.245329799212239</v>
      </c>
      <c r="I236" s="4">
        <v>47.54092985609941</v>
      </c>
      <c r="J236" s="4">
        <v>5871.3290793572605</v>
      </c>
      <c r="K236" s="4">
        <v>-2483.2647997985305</v>
      </c>
      <c r="L236" s="4">
        <v>-22.925817536344848</v>
      </c>
      <c r="M236" s="4">
        <v>6374.8811145012432</v>
      </c>
      <c r="N236" s="4">
        <v>38525.537802905274</v>
      </c>
      <c r="O236" s="4">
        <v>30.935190203496159</v>
      </c>
      <c r="P236" s="4">
        <v>70.278779981474258</v>
      </c>
      <c r="Q236" s="4">
        <v>234</v>
      </c>
    </row>
    <row r="237" spans="1:17" x14ac:dyDescent="0.25">
      <c r="A237" s="4">
        <v>136.39252528306181</v>
      </c>
      <c r="B237" s="4">
        <v>-37.632355871075418</v>
      </c>
      <c r="C237" s="4">
        <v>9375</v>
      </c>
      <c r="D237" s="4">
        <v>3</v>
      </c>
      <c r="E237" s="4">
        <v>0.55000000000000004</v>
      </c>
      <c r="F237" s="4">
        <v>19.899999999999999</v>
      </c>
      <c r="G237" s="4">
        <v>53.323113517529826</v>
      </c>
      <c r="H237" s="4">
        <v>22.678002768611222</v>
      </c>
      <c r="I237" s="4">
        <v>26.392525283061815</v>
      </c>
      <c r="J237" s="4">
        <v>5057.4511263104132</v>
      </c>
      <c r="K237" s="4">
        <v>-3873.2094824140631</v>
      </c>
      <c r="L237" s="4">
        <v>-37.44641630684616</v>
      </c>
      <c r="M237" s="4">
        <v>6370.209069542434</v>
      </c>
      <c r="N237" s="4">
        <v>37899.351782566097</v>
      </c>
      <c r="O237" s="4">
        <v>38.360908788713211</v>
      </c>
      <c r="P237" s="4">
        <v>39.101506771696869</v>
      </c>
      <c r="Q237" s="4">
        <v>235</v>
      </c>
    </row>
    <row r="238" spans="1:17" x14ac:dyDescent="0.25">
      <c r="A238" s="4">
        <v>120.94607754771009</v>
      </c>
      <c r="B238" s="4">
        <v>-38.281587436218025</v>
      </c>
      <c r="C238" s="4">
        <v>9375</v>
      </c>
      <c r="D238" s="4">
        <v>1.2</v>
      </c>
      <c r="E238" s="4">
        <v>0.55000000000000004</v>
      </c>
      <c r="F238" s="4">
        <v>19.899999999999999</v>
      </c>
      <c r="G238" s="4">
        <v>45.364313344089069</v>
      </c>
      <c r="H238" s="4">
        <v>16.191219404863727</v>
      </c>
      <c r="I238" s="4">
        <v>10.94607754771009</v>
      </c>
      <c r="J238" s="4">
        <v>5013.1282675777793</v>
      </c>
      <c r="K238" s="4">
        <v>-3930.0280432723089</v>
      </c>
      <c r="L238" s="4">
        <v>-38.094573670079882</v>
      </c>
      <c r="M238" s="4">
        <v>6369.9745249172038</v>
      </c>
      <c r="N238" s="4">
        <v>37461.101722273474</v>
      </c>
      <c r="O238" s="4">
        <v>44.175945416319614</v>
      </c>
      <c r="P238" s="4">
        <v>17.337313448254619</v>
      </c>
      <c r="Q238" s="4">
        <v>236</v>
      </c>
    </row>
    <row r="239" spans="1:17" x14ac:dyDescent="0.25">
      <c r="A239" s="4">
        <v>157.78355850014268</v>
      </c>
      <c r="B239" s="4">
        <v>-29.328360429924381</v>
      </c>
      <c r="C239" s="4">
        <v>9375</v>
      </c>
      <c r="D239" s="4">
        <v>1.2</v>
      </c>
      <c r="E239" s="4">
        <v>0.55000000000000004</v>
      </c>
      <c r="F239" s="4">
        <v>19.899999999999999</v>
      </c>
      <c r="G239" s="4">
        <v>45.364313344089069</v>
      </c>
      <c r="H239" s="4">
        <v>16.562118067030482</v>
      </c>
      <c r="I239" s="4">
        <v>47.783558500142675</v>
      </c>
      <c r="J239" s="4">
        <v>5565.1051579287168</v>
      </c>
      <c r="K239" s="4">
        <v>-3105.6833206468259</v>
      </c>
      <c r="L239" s="4">
        <v>-29.164301448706677</v>
      </c>
      <c r="M239" s="4">
        <v>6373.0419978961936</v>
      </c>
      <c r="N239" s="4">
        <v>38769.769166977982</v>
      </c>
      <c r="O239" s="4">
        <v>28.187652645770541</v>
      </c>
      <c r="P239" s="4">
        <v>66.039998906071744</v>
      </c>
      <c r="Q239" s="4">
        <v>237</v>
      </c>
    </row>
    <row r="240" spans="1:17" x14ac:dyDescent="0.25">
      <c r="A240" s="4">
        <v>128.67590568338744</v>
      </c>
      <c r="B240" s="4">
        <v>-23.70825216280987</v>
      </c>
      <c r="C240" s="4">
        <v>9375</v>
      </c>
      <c r="D240" s="4">
        <v>0.75</v>
      </c>
      <c r="E240" s="4">
        <v>0.55000000000000004</v>
      </c>
      <c r="F240" s="4">
        <v>19.899999999999999</v>
      </c>
      <c r="G240" s="4">
        <v>41.281913690970576</v>
      </c>
      <c r="H240" s="4">
        <v>22.291397607361805</v>
      </c>
      <c r="I240" s="4">
        <v>18.675905683387441</v>
      </c>
      <c r="J240" s="4">
        <v>5843.0176845679271</v>
      </c>
      <c r="K240" s="4">
        <v>-2548.731710123313</v>
      </c>
      <c r="L240" s="4">
        <v>-23.566890679286008</v>
      </c>
      <c r="M240" s="4">
        <v>6374.7069730585772</v>
      </c>
      <c r="N240" s="4">
        <v>36764.993320644571</v>
      </c>
      <c r="O240" s="4">
        <v>55.20084203839999</v>
      </c>
      <c r="P240" s="4">
        <v>40.052457239874407</v>
      </c>
      <c r="Q240" s="4">
        <v>238</v>
      </c>
    </row>
    <row r="241" spans="1:17" x14ac:dyDescent="0.25">
      <c r="A241" s="4">
        <v>148.77072453871941</v>
      </c>
      <c r="B241" s="4">
        <v>-40.828601065972848</v>
      </c>
      <c r="C241" s="4">
        <v>25000</v>
      </c>
      <c r="D241" s="4">
        <v>3</v>
      </c>
      <c r="E241" s="4">
        <v>0.55000000000000004</v>
      </c>
      <c r="F241" s="4">
        <v>19.899999999999999</v>
      </c>
      <c r="G241" s="4">
        <v>53.323113517529826</v>
      </c>
      <c r="H241" s="4">
        <v>21.134179253925872</v>
      </c>
      <c r="I241" s="4">
        <v>38.770724538719406</v>
      </c>
      <c r="J241" s="4">
        <v>4833.0595041871038</v>
      </c>
      <c r="K241" s="4">
        <v>-4148.0407384461787</v>
      </c>
      <c r="L241" s="4">
        <v>-40.638303071794674</v>
      </c>
      <c r="M241" s="4">
        <v>6369.0427961211253</v>
      </c>
      <c r="N241" s="4">
        <v>38737.82620455775</v>
      </c>
      <c r="O241" s="4">
        <v>28.494549359458155</v>
      </c>
      <c r="P241" s="4">
        <v>50.85397725932534</v>
      </c>
      <c r="Q241" s="4">
        <v>239</v>
      </c>
    </row>
    <row r="242" spans="1:17" x14ac:dyDescent="0.25">
      <c r="A242" s="4">
        <v>106.43760806820998</v>
      </c>
      <c r="B242" s="4">
        <v>-38.685635503660009</v>
      </c>
      <c r="C242" s="4">
        <v>25000</v>
      </c>
      <c r="D242" s="4">
        <v>0.75</v>
      </c>
      <c r="E242" s="4">
        <v>0.55000000000000004</v>
      </c>
      <c r="F242" s="4">
        <v>19.899999999999999</v>
      </c>
      <c r="G242" s="4">
        <v>41.281913690970576</v>
      </c>
      <c r="H242" s="4">
        <v>18.562789511761807</v>
      </c>
      <c r="I242" s="4">
        <v>-3.5623919317900175</v>
      </c>
      <c r="J242" s="4">
        <v>4985.2175651376565</v>
      </c>
      <c r="K242" s="4">
        <v>-3965.1372107381244</v>
      </c>
      <c r="L242" s="4">
        <v>-38.49800154693984</v>
      </c>
      <c r="M242" s="4">
        <v>6369.8278839963277</v>
      </c>
      <c r="N242" s="4">
        <v>37400.627048147529</v>
      </c>
      <c r="O242" s="4">
        <v>45.026950229753623</v>
      </c>
      <c r="P242" s="4">
        <v>5.6879945793456281</v>
      </c>
      <c r="Q242" s="4">
        <v>240</v>
      </c>
    </row>
    <row r="243" spans="1:17" x14ac:dyDescent="0.25">
      <c r="A243" s="4">
        <v>128.75337254830234</v>
      </c>
      <c r="B243" s="4">
        <v>-34.468863856712197</v>
      </c>
      <c r="C243" s="4">
        <v>25000</v>
      </c>
      <c r="D243" s="4">
        <v>3</v>
      </c>
      <c r="E243" s="4">
        <v>0.55000000000000004</v>
      </c>
      <c r="F243" s="4">
        <v>19.899999999999999</v>
      </c>
      <c r="G243" s="4">
        <v>53.323113517529826</v>
      </c>
      <c r="H243" s="4">
        <v>15.011859819768748</v>
      </c>
      <c r="I243" s="4">
        <v>18.753372548302337</v>
      </c>
      <c r="J243" s="4">
        <v>5264.00148865764</v>
      </c>
      <c r="K243" s="4">
        <v>-3589.446189398489</v>
      </c>
      <c r="L243" s="4">
        <v>-34.289509188719101</v>
      </c>
      <c r="M243" s="4">
        <v>6371.3291877894035</v>
      </c>
      <c r="N243" s="4">
        <v>37390.783406057439</v>
      </c>
      <c r="O243" s="4">
        <v>45.192209374199585</v>
      </c>
      <c r="P243" s="4">
        <v>30.959656635636968</v>
      </c>
      <c r="Q243" s="4">
        <v>241</v>
      </c>
    </row>
    <row r="244" spans="1:17" x14ac:dyDescent="0.25">
      <c r="A244" s="4">
        <v>155.03315842641825</v>
      </c>
      <c r="B244" s="4">
        <v>-30.21406602662698</v>
      </c>
      <c r="C244" s="4">
        <v>25000</v>
      </c>
      <c r="D244" s="4">
        <v>1.2</v>
      </c>
      <c r="E244" s="4">
        <v>0.55000000000000004</v>
      </c>
      <c r="F244" s="4">
        <v>19.899999999999999</v>
      </c>
      <c r="G244" s="4">
        <v>45.364313344089069</v>
      </c>
      <c r="H244" s="4">
        <v>15.337621950404076</v>
      </c>
      <c r="I244" s="4">
        <v>45.033158426418254</v>
      </c>
      <c r="J244" s="4">
        <v>5516.3558990422325</v>
      </c>
      <c r="K244" s="4">
        <v>-3190.9035459146085</v>
      </c>
      <c r="L244" s="4">
        <v>-30.046981829642309</v>
      </c>
      <c r="M244" s="4">
        <v>6372.7582603005158</v>
      </c>
      <c r="N244" s="4">
        <v>38596.396691015172</v>
      </c>
      <c r="O244" s="4">
        <v>30.109866533994357</v>
      </c>
      <c r="P244" s="4">
        <v>63.313611406100677</v>
      </c>
      <c r="Q244" s="4">
        <v>242</v>
      </c>
    </row>
    <row r="245" spans="1:17" x14ac:dyDescent="0.25">
      <c r="A245" s="4">
        <v>151.96375855106902</v>
      </c>
      <c r="B245" s="4">
        <v>-22.505179823074627</v>
      </c>
      <c r="C245" s="4">
        <v>37500</v>
      </c>
      <c r="D245" s="4">
        <v>1.2</v>
      </c>
      <c r="E245" s="4">
        <v>0.55000000000000004</v>
      </c>
      <c r="F245" s="4">
        <v>19.899999999999999</v>
      </c>
      <c r="G245" s="4">
        <v>45.364313344089069</v>
      </c>
      <c r="H245" s="4">
        <v>18.392660658252851</v>
      </c>
      <c r="I245" s="4">
        <v>41.96375855106902</v>
      </c>
      <c r="J245" s="4">
        <v>5895.3041316359795</v>
      </c>
      <c r="K245" s="4">
        <v>-2426.187746092241</v>
      </c>
      <c r="L245" s="4">
        <v>-22.369410873100708</v>
      </c>
      <c r="M245" s="4">
        <v>6375.0292378758859</v>
      </c>
      <c r="N245" s="4">
        <v>38063.075342398341</v>
      </c>
      <c r="O245" s="4">
        <v>36.388621088728932</v>
      </c>
      <c r="P245" s="4">
        <v>66.943121292826106</v>
      </c>
      <c r="Q245" s="4">
        <v>243</v>
      </c>
    </row>
    <row r="246" spans="1:17" x14ac:dyDescent="0.25">
      <c r="A246" s="4">
        <v>145.82766937895755</v>
      </c>
      <c r="B246" s="4">
        <v>-29.988535037320105</v>
      </c>
      <c r="C246" s="4">
        <v>37500</v>
      </c>
      <c r="D246" s="4">
        <v>0.75</v>
      </c>
      <c r="E246" s="4">
        <v>0.55000000000000004</v>
      </c>
      <c r="F246" s="4">
        <v>19.899999999999999</v>
      </c>
      <c r="G246" s="4">
        <v>41.281913690970576</v>
      </c>
      <c r="H246" s="4">
        <v>16.563609372526923</v>
      </c>
      <c r="I246" s="4">
        <v>35.827669378957552</v>
      </c>
      <c r="J246" s="4">
        <v>5528.8946803240824</v>
      </c>
      <c r="K246" s="4">
        <v>-3169.2741452558348</v>
      </c>
      <c r="L246" s="4">
        <v>-29.822206197851607</v>
      </c>
      <c r="M246" s="4">
        <v>6372.8310030867005</v>
      </c>
      <c r="N246" s="4">
        <v>37952.697759040711</v>
      </c>
      <c r="O246" s="4">
        <v>37.72627048762471</v>
      </c>
      <c r="P246" s="4">
        <v>55.304297737224125</v>
      </c>
      <c r="Q246" s="4">
        <v>244</v>
      </c>
    </row>
    <row r="247" spans="1:17" x14ac:dyDescent="0.25">
      <c r="A247" s="4">
        <v>159.54732009005943</v>
      </c>
      <c r="B247" s="4">
        <v>-25.4384649777408</v>
      </c>
      <c r="C247" s="4">
        <v>37500</v>
      </c>
      <c r="D247" s="4">
        <v>3</v>
      </c>
      <c r="E247" s="4">
        <v>0.55000000000000004</v>
      </c>
      <c r="F247" s="4">
        <v>19.899999999999999</v>
      </c>
      <c r="G247" s="4">
        <v>53.323113517529826</v>
      </c>
      <c r="H247" s="4">
        <v>15.517781330620553</v>
      </c>
      <c r="I247" s="4">
        <v>49.547320090059429</v>
      </c>
      <c r="J247" s="4">
        <v>5763.3214682969665</v>
      </c>
      <c r="K247" s="4">
        <v>-2723.0171403324453</v>
      </c>
      <c r="L247" s="4">
        <v>-25.289497009892422</v>
      </c>
      <c r="M247" s="4">
        <v>6374.2212617289169</v>
      </c>
      <c r="N247" s="4">
        <v>38769.986338361785</v>
      </c>
      <c r="O247" s="4">
        <v>28.198306972277432</v>
      </c>
      <c r="P247" s="4">
        <v>69.88474419507979</v>
      </c>
      <c r="Q247" s="4">
        <v>245</v>
      </c>
    </row>
    <row r="248" spans="1:17" x14ac:dyDescent="0.25">
      <c r="A248" s="4">
        <v>138.42538267635547</v>
      </c>
      <c r="B248" s="4">
        <v>-38.514613048231602</v>
      </c>
      <c r="C248" s="4">
        <v>37500</v>
      </c>
      <c r="D248" s="4">
        <v>1.2</v>
      </c>
      <c r="E248" s="4">
        <v>0.55000000000000004</v>
      </c>
      <c r="F248" s="4">
        <v>19.899999999999999</v>
      </c>
      <c r="G248" s="4">
        <v>45.364313344089069</v>
      </c>
      <c r="H248" s="4">
        <v>23.600748910126477</v>
      </c>
      <c r="I248" s="4">
        <v>28.425382676355468</v>
      </c>
      <c r="J248" s="4">
        <v>4997.0618505726952</v>
      </c>
      <c r="K248" s="4">
        <v>-3950.300196864755</v>
      </c>
      <c r="L248" s="4">
        <v>-38.327237062968052</v>
      </c>
      <c r="M248" s="4">
        <v>6369.8900134773703</v>
      </c>
      <c r="N248" s="4">
        <v>38049.97663058609</v>
      </c>
      <c r="O248" s="4">
        <v>36.480722161851538</v>
      </c>
      <c r="P248" s="4">
        <v>40.997559666204324</v>
      </c>
      <c r="Q248" s="4">
        <v>246</v>
      </c>
    </row>
    <row r="249" spans="1:17" x14ac:dyDescent="0.25">
      <c r="A249" s="4">
        <v>146.62274546405899</v>
      </c>
      <c r="B249" s="4">
        <v>-21.363412307286435</v>
      </c>
      <c r="C249" s="4">
        <v>25000</v>
      </c>
      <c r="D249" s="4">
        <v>1.2</v>
      </c>
      <c r="E249" s="4">
        <v>0.55000000000000004</v>
      </c>
      <c r="F249" s="4">
        <v>19.899999999999999</v>
      </c>
      <c r="G249" s="4">
        <v>45.364313344089069</v>
      </c>
      <c r="H249" s="4">
        <v>14.216833865993024</v>
      </c>
      <c r="I249" s="4">
        <v>36.622745464058994</v>
      </c>
      <c r="J249" s="4">
        <v>5942.5294206020144</v>
      </c>
      <c r="K249" s="4">
        <v>-2308.9141178213017</v>
      </c>
      <c r="L249" s="4">
        <v>-21.233170916805655</v>
      </c>
      <c r="M249" s="4">
        <v>6375.3227618839055</v>
      </c>
      <c r="N249" s="4">
        <v>37633.330375272184</v>
      </c>
      <c r="O249" s="4">
        <v>41.899492369530471</v>
      </c>
      <c r="P249" s="4">
        <v>63.890537284923028</v>
      </c>
      <c r="Q249" s="4">
        <v>247</v>
      </c>
    </row>
    <row r="250" spans="1:17" x14ac:dyDescent="0.25">
      <c r="A250" s="4">
        <v>115.56018287913332</v>
      </c>
      <c r="B250" s="4">
        <v>-11.665594469086743</v>
      </c>
      <c r="C250" s="4">
        <v>25000</v>
      </c>
      <c r="D250" s="4">
        <v>0.75</v>
      </c>
      <c r="E250" s="4">
        <v>0.55000000000000004</v>
      </c>
      <c r="F250" s="4">
        <v>19.899999999999999</v>
      </c>
      <c r="G250" s="4">
        <v>41.281913690970576</v>
      </c>
      <c r="H250" s="4">
        <v>21.590450156663465</v>
      </c>
      <c r="I250" s="4">
        <v>5.5601828791333219</v>
      </c>
      <c r="J250" s="4">
        <v>6247.2507293027684</v>
      </c>
      <c r="K250" s="4">
        <v>-1281.196828907003</v>
      </c>
      <c r="L250" s="4">
        <v>-11.589618685247631</v>
      </c>
      <c r="M250" s="4">
        <v>6377.2726920820414</v>
      </c>
      <c r="N250" s="4">
        <v>35974.200500026127</v>
      </c>
      <c r="O250" s="4">
        <v>74.823705179531643</v>
      </c>
      <c r="P250" s="4">
        <v>25.70859464720407</v>
      </c>
      <c r="Q250" s="4">
        <v>248</v>
      </c>
    </row>
    <row r="251" spans="1:17" x14ac:dyDescent="0.25">
      <c r="A251" s="4">
        <v>142.87116174312916</v>
      </c>
      <c r="B251" s="4">
        <v>-33.894002641281396</v>
      </c>
      <c r="C251" s="4">
        <v>9375</v>
      </c>
      <c r="D251" s="4">
        <v>1.2</v>
      </c>
      <c r="E251" s="4">
        <v>0.55000000000000004</v>
      </c>
      <c r="F251" s="4">
        <v>19.899999999999999</v>
      </c>
      <c r="G251" s="4">
        <v>45.364313344089069</v>
      </c>
      <c r="H251" s="4">
        <v>16.314342708435039</v>
      </c>
      <c r="I251" s="4">
        <v>32.871161743129164</v>
      </c>
      <c r="J251" s="4">
        <v>5299.8265598454118</v>
      </c>
      <c r="K251" s="4">
        <v>-3536.694444283833</v>
      </c>
      <c r="L251" s="4">
        <v>-33.716081132016569</v>
      </c>
      <c r="M251" s="4">
        <v>6371.52800799549</v>
      </c>
      <c r="N251" s="4">
        <v>37987.387488676664</v>
      </c>
      <c r="O251" s="4">
        <v>37.275770925612136</v>
      </c>
      <c r="P251" s="4">
        <v>49.20710551121477</v>
      </c>
      <c r="Q251" s="4">
        <v>249</v>
      </c>
    </row>
    <row r="252" spans="1:17" x14ac:dyDescent="0.25">
      <c r="A252" s="4">
        <v>158.78115389913481</v>
      </c>
      <c r="B252" s="4">
        <v>-35.038690206146462</v>
      </c>
      <c r="C252" s="4">
        <v>9375</v>
      </c>
      <c r="D252" s="4">
        <v>3</v>
      </c>
      <c r="E252" s="4">
        <v>0.55000000000000004</v>
      </c>
      <c r="F252" s="4">
        <v>19.899999999999999</v>
      </c>
      <c r="G252" s="4">
        <v>53.323113517529826</v>
      </c>
      <c r="H252" s="4">
        <v>20.547494982103512</v>
      </c>
      <c r="I252" s="4">
        <v>48.781153899134807</v>
      </c>
      <c r="J252" s="4">
        <v>5227.9662487283085</v>
      </c>
      <c r="K252" s="4">
        <v>-3641.3834536119648</v>
      </c>
      <c r="L252" s="4">
        <v>-34.857985941514819</v>
      </c>
      <c r="M252" s="4">
        <v>6371.1305554101891</v>
      </c>
      <c r="N252" s="4">
        <v>39088.406457342644</v>
      </c>
      <c r="O252" s="4">
        <v>24.738281898119546</v>
      </c>
      <c r="P252" s="4">
        <v>63.30007260537964</v>
      </c>
      <c r="Q252" s="4">
        <v>250</v>
      </c>
    </row>
    <row r="253" spans="1:17" x14ac:dyDescent="0.25">
      <c r="A253" s="4">
        <v>154.60847627695279</v>
      </c>
      <c r="B253" s="4">
        <v>-38.698231849185028</v>
      </c>
      <c r="C253" s="4">
        <v>62500</v>
      </c>
      <c r="D253" s="4">
        <v>0.75</v>
      </c>
      <c r="E253" s="4">
        <v>0.55000000000000004</v>
      </c>
      <c r="F253" s="4">
        <v>19.899999999999999</v>
      </c>
      <c r="G253" s="4">
        <v>41.281913690970576</v>
      </c>
      <c r="H253" s="4">
        <v>22.458628124106362</v>
      </c>
      <c r="I253" s="4">
        <v>44.608476276952786</v>
      </c>
      <c r="J253" s="4">
        <v>4984.3434319856942</v>
      </c>
      <c r="K253" s="4">
        <v>-3966.2286221209952</v>
      </c>
      <c r="L253" s="4">
        <v>-38.510579155742519</v>
      </c>
      <c r="M253" s="4">
        <v>6369.8233045282141</v>
      </c>
      <c r="N253" s="4">
        <v>38976.31894319375</v>
      </c>
      <c r="O253" s="4">
        <v>25.915598163349625</v>
      </c>
      <c r="P253" s="4">
        <v>57.632569337962032</v>
      </c>
      <c r="Q253" s="4">
        <v>251</v>
      </c>
    </row>
    <row r="254" spans="1:17" x14ac:dyDescent="0.25">
      <c r="A254" s="4">
        <v>121.23070690907323</v>
      </c>
      <c r="B254" s="4">
        <v>-13.272838120737127</v>
      </c>
      <c r="C254" s="4">
        <v>62500</v>
      </c>
      <c r="D254" s="4">
        <v>0.75</v>
      </c>
      <c r="E254" s="4">
        <v>0.55000000000000004</v>
      </c>
      <c r="F254" s="4">
        <v>19.899999999999999</v>
      </c>
      <c r="G254" s="4">
        <v>41.281913690970576</v>
      </c>
      <c r="H254" s="4">
        <v>15.941735975943512</v>
      </c>
      <c r="I254" s="4">
        <v>11.230706909073234</v>
      </c>
      <c r="J254" s="4">
        <v>6208.8615546503806</v>
      </c>
      <c r="K254" s="4">
        <v>-1454.8003310732845</v>
      </c>
      <c r="L254" s="4">
        <v>-13.187097683178909</v>
      </c>
      <c r="M254" s="4">
        <v>6377.0217035938085</v>
      </c>
      <c r="N254" s="4">
        <v>36123.740378931325</v>
      </c>
      <c r="O254" s="4">
        <v>69.664655040964277</v>
      </c>
      <c r="P254" s="4">
        <v>40.855295179646966</v>
      </c>
      <c r="Q254" s="4">
        <v>252</v>
      </c>
    </row>
    <row r="255" spans="1:17" x14ac:dyDescent="0.25">
      <c r="A255" s="4">
        <v>117.31556322333401</v>
      </c>
      <c r="B255" s="4">
        <v>-25.022378206285758</v>
      </c>
      <c r="C255" s="4">
        <v>3906.25</v>
      </c>
      <c r="D255" s="4">
        <v>0.75</v>
      </c>
      <c r="E255" s="4">
        <v>0.55000000000000004</v>
      </c>
      <c r="F255" s="4">
        <v>19.899999999999999</v>
      </c>
      <c r="G255" s="4">
        <v>41.281913690970576</v>
      </c>
      <c r="H255" s="4">
        <v>18.460889659879545</v>
      </c>
      <c r="I255" s="4">
        <v>7.31556322333401</v>
      </c>
      <c r="J255" s="4">
        <v>5782.9688352974808</v>
      </c>
      <c r="K255" s="4">
        <v>-2681.3218422506961</v>
      </c>
      <c r="L255" s="4">
        <v>-24.875191192232041</v>
      </c>
      <c r="M255" s="4">
        <v>6374.3403871892951</v>
      </c>
      <c r="N255" s="4">
        <v>36534.213705277885</v>
      </c>
      <c r="O255" s="4">
        <v>59.602958009479131</v>
      </c>
      <c r="P255" s="4">
        <v>16.883910276127164</v>
      </c>
      <c r="Q255" s="4">
        <v>253</v>
      </c>
    </row>
    <row r="256" spans="1:17" x14ac:dyDescent="0.25">
      <c r="A256" s="4">
        <v>142.71517600606825</v>
      </c>
      <c r="B256" s="4">
        <v>-42.29729344813385</v>
      </c>
      <c r="C256" s="4">
        <v>3906.25</v>
      </c>
      <c r="D256" s="4">
        <v>0.75</v>
      </c>
      <c r="E256" s="4">
        <v>0.55000000000000004</v>
      </c>
      <c r="F256" s="4">
        <v>19.899999999999999</v>
      </c>
      <c r="G256" s="4">
        <v>41.281913690970576</v>
      </c>
      <c r="H256" s="4">
        <v>23.998310699677326</v>
      </c>
      <c r="I256" s="4">
        <v>32.715176006068248</v>
      </c>
      <c r="J256" s="4">
        <v>4724.8415880793073</v>
      </c>
      <c r="K256" s="4">
        <v>-4270.0882579020772</v>
      </c>
      <c r="L256" s="4">
        <v>-42.1057827061613</v>
      </c>
      <c r="M256" s="4">
        <v>6368.4991766284302</v>
      </c>
      <c r="N256" s="4">
        <v>38511.554563535552</v>
      </c>
      <c r="O256" s="4">
        <v>31.01906477077311</v>
      </c>
      <c r="P256" s="4">
        <v>43.666666760812163</v>
      </c>
      <c r="Q256" s="4">
        <v>254</v>
      </c>
    </row>
    <row r="257" spans="1:17" x14ac:dyDescent="0.25">
      <c r="A257" s="4">
        <v>130.17115274641051</v>
      </c>
      <c r="B257" s="4">
        <v>-26.07930076925048</v>
      </c>
      <c r="C257" s="4">
        <v>3906.25</v>
      </c>
      <c r="D257" s="4">
        <v>1.2</v>
      </c>
      <c r="E257" s="4">
        <v>0.55000000000000004</v>
      </c>
      <c r="F257" s="4">
        <v>19.899999999999999</v>
      </c>
      <c r="G257" s="4">
        <v>45.364313344089069</v>
      </c>
      <c r="H257" s="4">
        <v>21.519600491423716</v>
      </c>
      <c r="I257" s="4">
        <v>20.171152746410513</v>
      </c>
      <c r="J257" s="4">
        <v>5732.4684507424636</v>
      </c>
      <c r="K257" s="4">
        <v>-2786.9567177022013</v>
      </c>
      <c r="L257" s="4">
        <v>-25.927651076221572</v>
      </c>
      <c r="M257" s="4">
        <v>6374.0350081485376</v>
      </c>
      <c r="N257" s="4">
        <v>36941.614408381611</v>
      </c>
      <c r="O257" s="4">
        <v>52.136325360080725</v>
      </c>
      <c r="P257" s="4">
        <v>39.883264631370281</v>
      </c>
      <c r="Q257" s="4">
        <v>255</v>
      </c>
    </row>
    <row r="258" spans="1:17" x14ac:dyDescent="0.25">
      <c r="A258" s="4">
        <v>111.79522663655972</v>
      </c>
      <c r="B258" s="4">
        <v>-37.427295697057488</v>
      </c>
      <c r="C258" s="4">
        <v>3906.25</v>
      </c>
      <c r="D258" s="4">
        <v>1.2</v>
      </c>
      <c r="E258" s="4">
        <v>0.55000000000000004</v>
      </c>
      <c r="F258" s="4">
        <v>19.899999999999999</v>
      </c>
      <c r="G258" s="4">
        <v>45.364313344089069</v>
      </c>
      <c r="H258" s="4">
        <v>16.210584388713606</v>
      </c>
      <c r="I258" s="4">
        <v>1.7952266365597183</v>
      </c>
      <c r="J258" s="4">
        <v>5071.3154065019799</v>
      </c>
      <c r="K258" s="4">
        <v>-3855.1606626477469</v>
      </c>
      <c r="L258" s="4">
        <v>-37.241715241047444</v>
      </c>
      <c r="M258" s="4">
        <v>6370.2828576956417</v>
      </c>
      <c r="N258" s="4">
        <v>37295.43945988857</v>
      </c>
      <c r="O258" s="4">
        <v>46.554176557479174</v>
      </c>
      <c r="P258" s="4">
        <v>2.9522210199980967</v>
      </c>
      <c r="Q258" s="4">
        <v>256</v>
      </c>
    </row>
    <row r="259" spans="1:17" x14ac:dyDescent="0.25">
      <c r="A259" s="4">
        <v>136.53147407857901</v>
      </c>
      <c r="B259" s="4">
        <v>-28.439656029322734</v>
      </c>
      <c r="C259" s="4">
        <v>3906.25</v>
      </c>
      <c r="D259" s="4">
        <v>0.75</v>
      </c>
      <c r="E259" s="4">
        <v>0.55000000000000004</v>
      </c>
      <c r="F259" s="4">
        <v>19.899999999999999</v>
      </c>
      <c r="G259" s="4">
        <v>41.281913690970576</v>
      </c>
      <c r="H259" s="4">
        <v>18.163069012777054</v>
      </c>
      <c r="I259" s="4">
        <v>26.531474078579009</v>
      </c>
      <c r="J259" s="4">
        <v>5612.6832549894998</v>
      </c>
      <c r="K259" s="4">
        <v>-3019.4388961608238</v>
      </c>
      <c r="L259" s="4">
        <v>-28.278789278304011</v>
      </c>
      <c r="M259" s="4">
        <v>6373.3213137647799</v>
      </c>
      <c r="N259" s="4">
        <v>37349.303558319967</v>
      </c>
      <c r="O259" s="4">
        <v>45.821693905079933</v>
      </c>
      <c r="P259" s="4">
        <v>46.352688866962204</v>
      </c>
      <c r="Q259" s="4">
        <v>257</v>
      </c>
    </row>
    <row r="260" spans="1:17" x14ac:dyDescent="0.25">
      <c r="A260" s="4">
        <v>145.59874988630793</v>
      </c>
      <c r="B260" s="4">
        <v>-32.292199547517491</v>
      </c>
      <c r="C260" s="4">
        <v>3906.25</v>
      </c>
      <c r="D260" s="4">
        <v>0.75</v>
      </c>
      <c r="E260" s="4">
        <v>0.55000000000000004</v>
      </c>
      <c r="F260" s="4">
        <v>19.899999999999999</v>
      </c>
      <c r="G260" s="4">
        <v>41.281913690970576</v>
      </c>
      <c r="H260" s="4">
        <v>21.502463179880241</v>
      </c>
      <c r="I260" s="4">
        <v>35.598749886307928</v>
      </c>
      <c r="J260" s="4">
        <v>5396.8205159540885</v>
      </c>
      <c r="K260" s="4">
        <v>-3387.8670427853667</v>
      </c>
      <c r="L260" s="4">
        <v>-32.118645935361137</v>
      </c>
      <c r="M260" s="4">
        <v>6372.0730363841731</v>
      </c>
      <c r="N260" s="4">
        <v>38057.408565311584</v>
      </c>
      <c r="O260" s="4">
        <v>36.418674527461192</v>
      </c>
      <c r="P260" s="4">
        <v>53.267892375469586</v>
      </c>
      <c r="Q260" s="4">
        <v>258</v>
      </c>
    </row>
    <row r="261" spans="1:17" x14ac:dyDescent="0.25">
      <c r="A261" s="4">
        <v>118.03907516392056</v>
      </c>
      <c r="B261" s="4">
        <v>-20.26085175355594</v>
      </c>
      <c r="C261" s="4">
        <v>3906.25</v>
      </c>
      <c r="D261" s="4">
        <v>3</v>
      </c>
      <c r="E261" s="4">
        <v>0.55000000000000004</v>
      </c>
      <c r="F261" s="4">
        <v>19.899999999999999</v>
      </c>
      <c r="G261" s="4">
        <v>53.323113517529826</v>
      </c>
      <c r="H261" s="4">
        <v>22.546765856823328</v>
      </c>
      <c r="I261" s="4">
        <v>8.0390751639205575</v>
      </c>
      <c r="J261" s="4">
        <v>5985.9007080315196</v>
      </c>
      <c r="K261" s="4">
        <v>-2194.8112554285262</v>
      </c>
      <c r="L261" s="4">
        <v>-20.136143081727258</v>
      </c>
      <c r="M261" s="4">
        <v>6375.5943827511474</v>
      </c>
      <c r="N261" s="4">
        <v>36313.120400850574</v>
      </c>
      <c r="O261" s="4">
        <v>64.533628886782722</v>
      </c>
      <c r="P261" s="4">
        <v>22.18809852624473</v>
      </c>
      <c r="Q261" s="4">
        <v>259</v>
      </c>
    </row>
    <row r="262" spans="1:17" x14ac:dyDescent="0.25">
      <c r="A262" s="4">
        <v>140.6634557793146</v>
      </c>
      <c r="B262" s="4">
        <v>-25.98335874314553</v>
      </c>
      <c r="C262" s="4">
        <v>3906.25</v>
      </c>
      <c r="D262" s="4">
        <v>0.75</v>
      </c>
      <c r="E262" s="4">
        <v>0.55000000000000004</v>
      </c>
      <c r="F262" s="4">
        <v>19.899999999999999</v>
      </c>
      <c r="G262" s="4">
        <v>41.281913690970576</v>
      </c>
      <c r="H262" s="4">
        <v>15.516324317670772</v>
      </c>
      <c r="I262" s="4">
        <v>30.663455779314603</v>
      </c>
      <c r="J262" s="4">
        <v>5737.1332407315822</v>
      </c>
      <c r="K262" s="4">
        <v>-2777.405739460542</v>
      </c>
      <c r="L262" s="4">
        <v>-25.832105774128209</v>
      </c>
      <c r="M262" s="4">
        <v>6374.0631047625839</v>
      </c>
      <c r="N262" s="4">
        <v>37447.125109951849</v>
      </c>
      <c r="O262" s="4">
        <v>44.438677594119476</v>
      </c>
      <c r="P262" s="4">
        <v>53.538020034434247</v>
      </c>
      <c r="Q262" s="4">
        <v>260</v>
      </c>
    </row>
    <row r="263" spans="1:17" x14ac:dyDescent="0.25">
      <c r="A263" s="4">
        <v>120.45875993592387</v>
      </c>
      <c r="B263" s="4">
        <v>-34.485430899796739</v>
      </c>
      <c r="C263" s="4">
        <v>3906.25</v>
      </c>
      <c r="D263" s="4">
        <v>0.75</v>
      </c>
      <c r="E263" s="4">
        <v>0.55000000000000004</v>
      </c>
      <c r="F263" s="4">
        <v>19.899999999999999</v>
      </c>
      <c r="G263" s="4">
        <v>41.281913690970576</v>
      </c>
      <c r="H263" s="4">
        <v>18.084314174684224</v>
      </c>
      <c r="I263" s="4">
        <v>10.458759935923865</v>
      </c>
      <c r="J263" s="4">
        <v>5262.9611514858034</v>
      </c>
      <c r="K263" s="4">
        <v>-3590.9611835231144</v>
      </c>
      <c r="L263" s="4">
        <v>-34.306035993264871</v>
      </c>
      <c r="M263" s="4">
        <v>6371.3234342339347</v>
      </c>
      <c r="N263" s="4">
        <v>37174.798568198021</v>
      </c>
      <c r="O263" s="4">
        <v>48.376437005800497</v>
      </c>
      <c r="P263" s="4">
        <v>18.057297809497562</v>
      </c>
      <c r="Q263" s="4">
        <v>261</v>
      </c>
    </row>
    <row r="264" spans="1:17" x14ac:dyDescent="0.25">
      <c r="A264" s="4">
        <v>120.15678298069945</v>
      </c>
      <c r="B264" s="4">
        <v>-41.614589998071828</v>
      </c>
      <c r="C264" s="4">
        <v>3906.25</v>
      </c>
      <c r="D264" s="4">
        <v>0.75</v>
      </c>
      <c r="E264" s="4">
        <v>0.55000000000000004</v>
      </c>
      <c r="F264" s="4">
        <v>19.899999999999999</v>
      </c>
      <c r="G264" s="4">
        <v>41.281913690970576</v>
      </c>
      <c r="H264" s="4">
        <v>15.003615010177104</v>
      </c>
      <c r="I264" s="4">
        <v>10.156782980699447</v>
      </c>
      <c r="J264" s="4">
        <v>4775.5378286752439</v>
      </c>
      <c r="K264" s="4">
        <v>-4213.6972495879527</v>
      </c>
      <c r="L264" s="4">
        <v>-41.4235806326028</v>
      </c>
      <c r="M264" s="4">
        <v>6368.7523161364452</v>
      </c>
      <c r="N264" s="4">
        <v>37709.067491701127</v>
      </c>
      <c r="O264" s="4">
        <v>40.793577362905658</v>
      </c>
      <c r="P264" s="4">
        <v>15.096573431566421</v>
      </c>
      <c r="Q264" s="4">
        <v>262</v>
      </c>
    </row>
    <row r="265" spans="1:17" x14ac:dyDescent="0.25">
      <c r="A265" s="4">
        <v>150.57009987279758</v>
      </c>
      <c r="B265" s="4">
        <v>-34.34890713915847</v>
      </c>
      <c r="C265" s="4">
        <v>3906.25</v>
      </c>
      <c r="D265" s="4">
        <v>0.75</v>
      </c>
      <c r="E265" s="4">
        <v>0.55000000000000004</v>
      </c>
      <c r="F265" s="4">
        <v>19.899999999999999</v>
      </c>
      <c r="G265" s="4">
        <v>41.281913690970576</v>
      </c>
      <c r="H265" s="4">
        <v>18.674095867662789</v>
      </c>
      <c r="I265" s="4">
        <v>40.570099872797584</v>
      </c>
      <c r="J265" s="4">
        <v>5271.5210811206325</v>
      </c>
      <c r="K265" s="4">
        <v>-3578.4677543239982</v>
      </c>
      <c r="L265" s="4">
        <v>-34.16984560781961</v>
      </c>
      <c r="M265" s="4">
        <v>6371.3708083453976</v>
      </c>
      <c r="N265" s="4">
        <v>38480.293184488146</v>
      </c>
      <c r="O265" s="4">
        <v>31.409193311681964</v>
      </c>
      <c r="P265" s="4">
        <v>56.615306480685156</v>
      </c>
      <c r="Q265" s="4">
        <v>263</v>
      </c>
    </row>
    <row r="266" spans="1:17" x14ac:dyDescent="0.25">
      <c r="A266" s="4">
        <v>112.17414771282549</v>
      </c>
      <c r="B266" s="4">
        <v>-15.984979198255513</v>
      </c>
      <c r="C266" s="4">
        <v>3906.25</v>
      </c>
      <c r="D266" s="4">
        <v>1.2</v>
      </c>
      <c r="E266" s="4">
        <v>0.55000000000000004</v>
      </c>
      <c r="F266" s="4">
        <v>19.899999999999999</v>
      </c>
      <c r="G266" s="4">
        <v>45.364313344089069</v>
      </c>
      <c r="H266" s="4">
        <v>18.679842440544459</v>
      </c>
      <c r="I266" s="4">
        <v>2.1741477128254871</v>
      </c>
      <c r="J266" s="4">
        <v>6133.0794145528162</v>
      </c>
      <c r="K266" s="4">
        <v>-1745.1307498731294</v>
      </c>
      <c r="L266" s="4">
        <v>-15.883383163845378</v>
      </c>
      <c r="M266" s="4">
        <v>6376.5307526400484</v>
      </c>
      <c r="N266" s="4">
        <v>36078.457788595799</v>
      </c>
      <c r="O266" s="4">
        <v>71.055804626220905</v>
      </c>
      <c r="P266" s="4">
        <v>7.8492450430184251</v>
      </c>
      <c r="Q266" s="4">
        <v>264</v>
      </c>
    </row>
    <row r="267" spans="1:17" x14ac:dyDescent="0.25">
      <c r="A267" s="4">
        <v>105.16415767410383</v>
      </c>
      <c r="B267" s="4">
        <v>-40.717714195909473</v>
      </c>
      <c r="C267" s="4">
        <v>3906.25</v>
      </c>
      <c r="D267" s="4">
        <v>3</v>
      </c>
      <c r="E267" s="4">
        <v>0.55000000000000004</v>
      </c>
      <c r="F267" s="4">
        <v>19.899999999999999</v>
      </c>
      <c r="G267" s="4">
        <v>53.323113517529826</v>
      </c>
      <c r="H267" s="4">
        <v>19.712505992650591</v>
      </c>
      <c r="I267" s="4">
        <v>-4.8358423258961665</v>
      </c>
      <c r="J267" s="4">
        <v>4841.1013168371537</v>
      </c>
      <c r="K267" s="4">
        <v>-4138.7153800668957</v>
      </c>
      <c r="L267" s="4">
        <v>-40.527528088292499</v>
      </c>
      <c r="M267" s="4">
        <v>6369.0836826881696</v>
      </c>
      <c r="N267" s="4">
        <v>37571.151063770194</v>
      </c>
      <c r="O267" s="4">
        <v>42.643556687387722</v>
      </c>
      <c r="P267" s="4">
        <v>7.3895590045699873</v>
      </c>
      <c r="Q267" s="4">
        <v>265</v>
      </c>
    </row>
    <row r="268" spans="1:17" x14ac:dyDescent="0.25">
      <c r="A268" s="4">
        <v>117.19937462613707</v>
      </c>
      <c r="B268" s="4">
        <v>-18.328494022737083</v>
      </c>
      <c r="C268" s="4">
        <v>3906.25</v>
      </c>
      <c r="D268" s="4">
        <v>1.2</v>
      </c>
      <c r="E268" s="4">
        <v>0.55000000000000004</v>
      </c>
      <c r="F268" s="4">
        <v>19.899999999999999</v>
      </c>
      <c r="G268" s="4">
        <v>45.364313344089069</v>
      </c>
      <c r="H268" s="4">
        <v>19.813596811449976</v>
      </c>
      <c r="I268" s="4">
        <v>7.1993746261370717</v>
      </c>
      <c r="J268" s="4">
        <v>6056.5769807788711</v>
      </c>
      <c r="K268" s="4">
        <v>-1992.9317162180805</v>
      </c>
      <c r="L268" s="4">
        <v>-18.21391905757411</v>
      </c>
      <c r="M268" s="4">
        <v>6376.0412129791366</v>
      </c>
      <c r="N268" s="4">
        <v>36218.151919690536</v>
      </c>
      <c r="O268" s="4">
        <v>66.957613401993015</v>
      </c>
      <c r="P268" s="4">
        <v>21.884993637921148</v>
      </c>
      <c r="Q268" s="4">
        <v>266</v>
      </c>
    </row>
    <row r="269" spans="1:17" x14ac:dyDescent="0.25">
      <c r="A269" s="4">
        <v>150.60724973609138</v>
      </c>
      <c r="B269" s="4">
        <v>-27.292580012272033</v>
      </c>
      <c r="C269" s="4">
        <v>3906.25</v>
      </c>
      <c r="D269" s="4">
        <v>0.75</v>
      </c>
      <c r="E269" s="4">
        <v>0.55000000000000004</v>
      </c>
      <c r="F269" s="4">
        <v>19.899999999999999</v>
      </c>
      <c r="G269" s="4">
        <v>41.281913690970576</v>
      </c>
      <c r="H269" s="4">
        <v>16.134400019482207</v>
      </c>
      <c r="I269" s="4">
        <v>40.607249736091376</v>
      </c>
      <c r="J269" s="4">
        <v>5672.0971861478847</v>
      </c>
      <c r="K269" s="4">
        <v>-2907.06494085022</v>
      </c>
      <c r="L269" s="4">
        <v>-27.136060686247198</v>
      </c>
      <c r="M269" s="4">
        <v>6373.6734352669218</v>
      </c>
      <c r="N269" s="4">
        <v>38148.453697951118</v>
      </c>
      <c r="O269" s="4">
        <v>35.332079396331288</v>
      </c>
      <c r="P269" s="4">
        <v>61.860151830108556</v>
      </c>
      <c r="Q269" s="4">
        <v>267</v>
      </c>
    </row>
    <row r="270" spans="1:17" x14ac:dyDescent="0.25">
      <c r="A270" s="4">
        <v>128.35701292073767</v>
      </c>
      <c r="B270" s="4">
        <v>-34.542945883065926</v>
      </c>
      <c r="C270" s="4">
        <v>3906.25</v>
      </c>
      <c r="D270" s="4">
        <v>1.2</v>
      </c>
      <c r="E270" s="4">
        <v>0.55000000000000004</v>
      </c>
      <c r="F270" s="4">
        <v>19.899999999999999</v>
      </c>
      <c r="G270" s="4">
        <v>45.364313344089069</v>
      </c>
      <c r="H270" s="4">
        <v>15.16054240357229</v>
      </c>
      <c r="I270" s="4">
        <v>18.357012920737674</v>
      </c>
      <c r="J270" s="4">
        <v>5259.3460431440408</v>
      </c>
      <c r="K270" s="4">
        <v>-3596.2184093361943</v>
      </c>
      <c r="L270" s="4">
        <v>-34.363411746467513</v>
      </c>
      <c r="M270" s="4">
        <v>6371.3034497803847</v>
      </c>
      <c r="N270" s="4">
        <v>37382.693478548332</v>
      </c>
      <c r="O270" s="4">
        <v>45.307414381259534</v>
      </c>
      <c r="P270" s="4">
        <v>30.336194477076635</v>
      </c>
      <c r="Q270" s="4">
        <v>268</v>
      </c>
    </row>
    <row r="271" spans="1:17" x14ac:dyDescent="0.25">
      <c r="A271" s="4">
        <v>141.49734754143219</v>
      </c>
      <c r="B271" s="4">
        <v>-32.109489301423949</v>
      </c>
      <c r="C271" s="4">
        <v>3906.25</v>
      </c>
      <c r="D271" s="4">
        <v>3</v>
      </c>
      <c r="E271" s="4">
        <v>0.55000000000000004</v>
      </c>
      <c r="F271" s="4">
        <v>19.899999999999999</v>
      </c>
      <c r="G271" s="4">
        <v>53.323113517529826</v>
      </c>
      <c r="H271" s="4">
        <v>23.889126492836265</v>
      </c>
      <c r="I271" s="4">
        <v>31.497347541432191</v>
      </c>
      <c r="J271" s="4">
        <v>5407.6172678793591</v>
      </c>
      <c r="K271" s="4">
        <v>-3370.722652339387</v>
      </c>
      <c r="L271" s="4">
        <v>-31.936468508436693</v>
      </c>
      <c r="M271" s="4">
        <v>6372.1343139375913</v>
      </c>
      <c r="N271" s="4">
        <v>37809.932681083672</v>
      </c>
      <c r="O271" s="4">
        <v>39.52945592766379</v>
      </c>
      <c r="P271" s="4">
        <v>49.058925695226243</v>
      </c>
      <c r="Q271" s="4">
        <v>269</v>
      </c>
    </row>
    <row r="272" spans="1:17" x14ac:dyDescent="0.25">
      <c r="A272" s="4">
        <v>135.93119680933171</v>
      </c>
      <c r="B272" s="4">
        <v>-42.807529215540526</v>
      </c>
      <c r="C272" s="4">
        <v>3906.25</v>
      </c>
      <c r="D272" s="4">
        <v>1.2</v>
      </c>
      <c r="E272" s="4">
        <v>0.55000000000000004</v>
      </c>
      <c r="F272" s="4">
        <v>19.899999999999999</v>
      </c>
      <c r="G272" s="4">
        <v>45.364313344089069</v>
      </c>
      <c r="H272" s="4">
        <v>14.971204831834036</v>
      </c>
      <c r="I272" s="4">
        <v>25.931196809331709</v>
      </c>
      <c r="J272" s="4">
        <v>4686.5116805724128</v>
      </c>
      <c r="K272" s="4">
        <v>-4311.8412629571394</v>
      </c>
      <c r="L272" s="4">
        <v>-42.615714687308561</v>
      </c>
      <c r="M272" s="4">
        <v>6368.3095723340493</v>
      </c>
      <c r="N272" s="4">
        <v>38248.581152577637</v>
      </c>
      <c r="O272" s="4">
        <v>34.066388012975217</v>
      </c>
      <c r="P272" s="4">
        <v>35.585823638652769</v>
      </c>
      <c r="Q272" s="4">
        <v>270</v>
      </c>
    </row>
    <row r="273" spans="1:17" x14ac:dyDescent="0.25">
      <c r="A273" s="4">
        <v>110.67740038244877</v>
      </c>
      <c r="B273" s="4">
        <v>-15.92728316622275</v>
      </c>
      <c r="C273" s="4">
        <v>3906.25</v>
      </c>
      <c r="D273" s="4">
        <v>3</v>
      </c>
      <c r="E273" s="4">
        <v>0.55000000000000004</v>
      </c>
      <c r="F273" s="4">
        <v>19.899999999999999</v>
      </c>
      <c r="G273" s="4">
        <v>53.323113517529826</v>
      </c>
      <c r="H273" s="4">
        <v>22.240871394436365</v>
      </c>
      <c r="I273" s="4">
        <v>0.67740038244876644</v>
      </c>
      <c r="J273" s="4">
        <v>6134.8345336615339</v>
      </c>
      <c r="K273" s="4">
        <v>-1738.9921874054985</v>
      </c>
      <c r="L273" s="4">
        <v>-15.826015527236349</v>
      </c>
      <c r="M273" s="4">
        <v>6376.5420553199119</v>
      </c>
      <c r="N273" s="4">
        <v>36071.749371730039</v>
      </c>
      <c r="O273" s="4">
        <v>71.274145268525643</v>
      </c>
      <c r="P273" s="4">
        <v>2.4670951656354685</v>
      </c>
      <c r="Q273" s="4">
        <v>271</v>
      </c>
    </row>
    <row r="274" spans="1:17" x14ac:dyDescent="0.25">
      <c r="A274" s="4">
        <v>141.97870458495245</v>
      </c>
      <c r="B274" s="4">
        <v>-39.333858064990416</v>
      </c>
      <c r="C274" s="4">
        <v>3906.25</v>
      </c>
      <c r="D274" s="4">
        <v>3</v>
      </c>
      <c r="E274" s="4">
        <v>0.55000000000000004</v>
      </c>
      <c r="F274" s="4">
        <v>19.899999999999999</v>
      </c>
      <c r="G274" s="4">
        <v>53.323113517529826</v>
      </c>
      <c r="H274" s="4">
        <v>14.529649753629645</v>
      </c>
      <c r="I274" s="4">
        <v>31.978704584952453</v>
      </c>
      <c r="J274" s="4">
        <v>4939.920572665078</v>
      </c>
      <c r="K274" s="4">
        <v>-4021.0548735283746</v>
      </c>
      <c r="L274" s="4">
        <v>-39.145306973611433</v>
      </c>
      <c r="M274" s="4">
        <v>6369.5916321351378</v>
      </c>
      <c r="N274" s="4">
        <v>38275.693803184346</v>
      </c>
      <c r="O274" s="4">
        <v>33.762056913124916</v>
      </c>
      <c r="P274" s="4">
        <v>44.56806079701925</v>
      </c>
      <c r="Q274" s="4">
        <v>272</v>
      </c>
    </row>
    <row r="275" spans="1:17" x14ac:dyDescent="0.25">
      <c r="A275" s="4">
        <v>112.88193867710027</v>
      </c>
      <c r="B275" s="4">
        <v>-38.318368820475072</v>
      </c>
      <c r="C275" s="4">
        <v>3906.25</v>
      </c>
      <c r="D275" s="4">
        <v>0.75</v>
      </c>
      <c r="E275" s="4">
        <v>0.55000000000000004</v>
      </c>
      <c r="F275" s="4">
        <v>19.899999999999999</v>
      </c>
      <c r="G275" s="4">
        <v>41.281913690970576</v>
      </c>
      <c r="H275" s="4">
        <v>21.682176351946442</v>
      </c>
      <c r="I275" s="4">
        <v>2.8819386771002655</v>
      </c>
      <c r="J275" s="4">
        <v>5010.5978258292616</v>
      </c>
      <c r="K275" s="4">
        <v>-3933.2321407756781</v>
      </c>
      <c r="L275" s="4">
        <v>-38.131297059606183</v>
      </c>
      <c r="M275" s="4">
        <v>6369.9611965408194</v>
      </c>
      <c r="N275" s="4">
        <v>37368.307560139227</v>
      </c>
      <c r="O275" s="4">
        <v>45.491143606699801</v>
      </c>
      <c r="P275" s="4">
        <v>4.6418006423832541</v>
      </c>
      <c r="Q275" s="4">
        <v>273</v>
      </c>
    </row>
    <row r="276" spans="1:17" x14ac:dyDescent="0.25">
      <c r="A276" s="4">
        <v>140.40235294326752</v>
      </c>
      <c r="B276" s="4">
        <v>-42.033697021152683</v>
      </c>
      <c r="C276" s="4">
        <v>3906.25</v>
      </c>
      <c r="D276" s="4">
        <v>3</v>
      </c>
      <c r="E276" s="4">
        <v>0.55000000000000004</v>
      </c>
      <c r="F276" s="4">
        <v>19.899999999999999</v>
      </c>
      <c r="G276" s="4">
        <v>53.323113517529826</v>
      </c>
      <c r="H276" s="4">
        <v>18.516785637428317</v>
      </c>
      <c r="I276" s="4">
        <v>30.402352943267516</v>
      </c>
      <c r="J276" s="4">
        <v>4744.4960679897922</v>
      </c>
      <c r="K276" s="4">
        <v>-4248.3861373581967</v>
      </c>
      <c r="L276" s="4">
        <v>-41.842367003212658</v>
      </c>
      <c r="M276" s="4">
        <v>6368.5969970840433</v>
      </c>
      <c r="N276" s="4">
        <v>38383.518227392495</v>
      </c>
      <c r="O276" s="4">
        <v>32.489361454233432</v>
      </c>
      <c r="P276" s="4">
        <v>41.228552120913385</v>
      </c>
      <c r="Q276" s="4">
        <v>274</v>
      </c>
    </row>
    <row r="277" spans="1:17" x14ac:dyDescent="0.25">
      <c r="A277" s="4">
        <v>135.96988052679066</v>
      </c>
      <c r="B277" s="4">
        <v>-34.482649605147351</v>
      </c>
      <c r="C277" s="4">
        <v>37500</v>
      </c>
      <c r="D277" s="4">
        <v>1.2</v>
      </c>
      <c r="E277" s="4">
        <v>0.55000000000000004</v>
      </c>
      <c r="F277" s="4">
        <v>19.899999999999999</v>
      </c>
      <c r="G277" s="4">
        <v>45.364313344089069</v>
      </c>
      <c r="H277" s="4">
        <v>16.153698835334986</v>
      </c>
      <c r="I277" s="4">
        <v>25.969880526790661</v>
      </c>
      <c r="J277" s="4">
        <v>5263.1358353065089</v>
      </c>
      <c r="K277" s="4">
        <v>-3590.7068652552134</v>
      </c>
      <c r="L277" s="4">
        <v>-34.303261449733675</v>
      </c>
      <c r="M277" s="4">
        <v>6371.3244002388119</v>
      </c>
      <c r="N277" s="4">
        <v>37674.838020175317</v>
      </c>
      <c r="O277" s="4">
        <v>41.284527745080254</v>
      </c>
      <c r="P277" s="4">
        <v>40.706425608725937</v>
      </c>
      <c r="Q277" s="4">
        <v>275</v>
      </c>
    </row>
    <row r="278" spans="1:17" x14ac:dyDescent="0.25">
      <c r="A278" s="4">
        <v>125.46215154803605</v>
      </c>
      <c r="B278" s="4">
        <v>-43.301066460465151</v>
      </c>
      <c r="C278" s="4">
        <v>37500</v>
      </c>
      <c r="D278" s="4">
        <v>3</v>
      </c>
      <c r="E278" s="4">
        <v>0.55000000000000004</v>
      </c>
      <c r="F278" s="4">
        <v>19.899999999999999</v>
      </c>
      <c r="G278" s="4">
        <v>53.323113517529826</v>
      </c>
      <c r="H278" s="4">
        <v>16.489235475305545</v>
      </c>
      <c r="I278" s="4">
        <v>15.462151548036047</v>
      </c>
      <c r="J278" s="4">
        <v>4649.0805561465595</v>
      </c>
      <c r="K278" s="4">
        <v>-4351.9050368373173</v>
      </c>
      <c r="L278" s="4">
        <v>-43.109015931629571</v>
      </c>
      <c r="M278" s="4">
        <v>6368.1258991315499</v>
      </c>
      <c r="N278" s="4">
        <v>37954.028493381498</v>
      </c>
      <c r="O278" s="4">
        <v>37.644932173170396</v>
      </c>
      <c r="P278" s="4">
        <v>21.965462377600833</v>
      </c>
      <c r="Q278" s="4">
        <v>276</v>
      </c>
    </row>
    <row r="279" spans="1:17" x14ac:dyDescent="0.25">
      <c r="A279" s="4">
        <v>105.24656372170986</v>
      </c>
      <c r="B279" s="4">
        <v>-39.20586214166682</v>
      </c>
      <c r="C279" s="4">
        <v>6250</v>
      </c>
      <c r="D279" s="4">
        <v>1.2</v>
      </c>
      <c r="E279" s="4">
        <v>0.55000000000000004</v>
      </c>
      <c r="F279" s="4">
        <v>19.899999999999999</v>
      </c>
      <c r="G279" s="4">
        <v>45.364313344089069</v>
      </c>
      <c r="H279" s="4">
        <v>17.344596588248933</v>
      </c>
      <c r="I279" s="4">
        <v>-4.7534362782901383</v>
      </c>
      <c r="J279" s="4">
        <v>4948.9152505665706</v>
      </c>
      <c r="K279" s="4">
        <v>-4010.0537227017362</v>
      </c>
      <c r="L279" s="4">
        <v>-39.017484526229488</v>
      </c>
      <c r="M279" s="4">
        <v>6369.6383740558176</v>
      </c>
      <c r="N279" s="4">
        <v>37449.818267801886</v>
      </c>
      <c r="O279" s="4">
        <v>44.328648752821884</v>
      </c>
      <c r="P279" s="4">
        <v>7.4942358890476592</v>
      </c>
      <c r="Q279" s="4">
        <v>277</v>
      </c>
    </row>
    <row r="280" spans="1:17" x14ac:dyDescent="0.25">
      <c r="A280" s="4">
        <v>137.55915857394194</v>
      </c>
      <c r="B280" s="4">
        <v>-32.908604172863583</v>
      </c>
      <c r="C280" s="4">
        <v>6250</v>
      </c>
      <c r="D280" s="4">
        <v>1.2</v>
      </c>
      <c r="E280" s="4">
        <v>0.55000000000000004</v>
      </c>
      <c r="F280" s="4">
        <v>19.899999999999999</v>
      </c>
      <c r="G280" s="4">
        <v>45.364313344089069</v>
      </c>
      <c r="H280" s="4">
        <v>22.833531721062297</v>
      </c>
      <c r="I280" s="4">
        <v>27.559158573941943</v>
      </c>
      <c r="J280" s="4">
        <v>5359.991162736158</v>
      </c>
      <c r="K280" s="4">
        <v>-3445.4545963362671</v>
      </c>
      <c r="L280" s="4">
        <v>-32.733304985762338</v>
      </c>
      <c r="M280" s="4">
        <v>6371.8649263794359</v>
      </c>
      <c r="N280" s="4">
        <v>37652.399789477466</v>
      </c>
      <c r="O280" s="4">
        <v>41.591457483103824</v>
      </c>
      <c r="P280" s="4">
        <v>43.847954390506636</v>
      </c>
      <c r="Q280" s="4">
        <v>278</v>
      </c>
    </row>
    <row r="281" spans="1:17" x14ac:dyDescent="0.25">
      <c r="A281" s="4">
        <v>120.5367054368793</v>
      </c>
      <c r="B281" s="4">
        <v>-33.843946317254535</v>
      </c>
      <c r="C281" s="4">
        <v>6250</v>
      </c>
      <c r="D281" s="4">
        <v>3</v>
      </c>
      <c r="E281" s="4">
        <v>0.55000000000000004</v>
      </c>
      <c r="F281" s="4">
        <v>19.899999999999999</v>
      </c>
      <c r="G281" s="4">
        <v>53.323113517529826</v>
      </c>
      <c r="H281" s="4">
        <v>22.563791873599861</v>
      </c>
      <c r="I281" s="4">
        <v>10.536705436879302</v>
      </c>
      <c r="J281" s="4">
        <v>5302.9208045433215</v>
      </c>
      <c r="K281" s="4">
        <v>-3532.0843318915022</v>
      </c>
      <c r="L281" s="4">
        <v>-33.666152987336751</v>
      </c>
      <c r="M281" s="4">
        <v>6371.545243255503</v>
      </c>
      <c r="N281" s="4">
        <v>37131.732678083288</v>
      </c>
      <c r="O281" s="4">
        <v>49.041847719482263</v>
      </c>
      <c r="P281" s="4">
        <v>18.468041938520415</v>
      </c>
      <c r="Q281" s="4">
        <v>279</v>
      </c>
    </row>
    <row r="282" spans="1:17" x14ac:dyDescent="0.25">
      <c r="A282" s="4">
        <v>118.73398958550602</v>
      </c>
      <c r="B282" s="4">
        <v>-34.091774929430663</v>
      </c>
      <c r="C282" s="4">
        <v>6250</v>
      </c>
      <c r="D282" s="4">
        <v>0.75</v>
      </c>
      <c r="E282" s="4">
        <v>0.55000000000000004</v>
      </c>
      <c r="F282" s="4">
        <v>19.899999999999999</v>
      </c>
      <c r="G282" s="4">
        <v>41.281913690970576</v>
      </c>
      <c r="H282" s="4">
        <v>18.893437418682968</v>
      </c>
      <c r="I282" s="4">
        <v>8.7339895855060234</v>
      </c>
      <c r="J282" s="4">
        <v>5287.5616084615731</v>
      </c>
      <c r="K282" s="4">
        <v>-3554.8828511657239</v>
      </c>
      <c r="L282" s="4">
        <v>-33.913352280562599</v>
      </c>
      <c r="M282" s="4">
        <v>6371.4597894665303</v>
      </c>
      <c r="N282" s="4">
        <v>37117.243788442116</v>
      </c>
      <c r="O282" s="4">
        <v>49.264938974418627</v>
      </c>
      <c r="P282" s="4">
        <v>15.327359722103857</v>
      </c>
      <c r="Q282" s="4">
        <v>280</v>
      </c>
    </row>
    <row r="283" spans="1:17" x14ac:dyDescent="0.25">
      <c r="A283" s="4">
        <v>146.47552280641978</v>
      </c>
      <c r="B283" s="4">
        <v>-38.917454938046873</v>
      </c>
      <c r="C283" s="4">
        <v>6250</v>
      </c>
      <c r="D283" s="4">
        <v>1.2</v>
      </c>
      <c r="E283" s="4">
        <v>0.55000000000000004</v>
      </c>
      <c r="F283" s="4">
        <v>19.899999999999999</v>
      </c>
      <c r="G283" s="4">
        <v>45.364313344089069</v>
      </c>
      <c r="H283" s="4">
        <v>16.970730599699781</v>
      </c>
      <c r="I283" s="4">
        <v>36.475522806419775</v>
      </c>
      <c r="J283" s="4">
        <v>4969.0915866541</v>
      </c>
      <c r="K283" s="4">
        <v>-3985.192774776724</v>
      </c>
      <c r="L283" s="4">
        <v>-38.729481956547666</v>
      </c>
      <c r="M283" s="4">
        <v>6369.743530840874</v>
      </c>
      <c r="N283" s="4">
        <v>38489.450066995611</v>
      </c>
      <c r="O283" s="4">
        <v>31.28538541397247</v>
      </c>
      <c r="P283" s="4">
        <v>49.644689123796297</v>
      </c>
      <c r="Q283" s="4">
        <v>281</v>
      </c>
    </row>
    <row r="284" spans="1:17" x14ac:dyDescent="0.25">
      <c r="A284" s="4">
        <v>134.4881878636543</v>
      </c>
      <c r="B284" s="4">
        <v>-13.74093118499113</v>
      </c>
      <c r="C284" s="4">
        <v>6250</v>
      </c>
      <c r="D284" s="4">
        <v>3</v>
      </c>
      <c r="E284" s="4">
        <v>0.55000000000000004</v>
      </c>
      <c r="F284" s="4">
        <v>19.899999999999999</v>
      </c>
      <c r="G284" s="4">
        <v>53.323113517529826</v>
      </c>
      <c r="H284" s="4">
        <v>14.974248951493436</v>
      </c>
      <c r="I284" s="4">
        <v>24.488187863654304</v>
      </c>
      <c r="J284" s="4">
        <v>6196.7659990126394</v>
      </c>
      <c r="K284" s="4">
        <v>-1505.1552844133355</v>
      </c>
      <c r="L284" s="4">
        <v>-13.652395834441714</v>
      </c>
      <c r="M284" s="4">
        <v>6376.9429413094567</v>
      </c>
      <c r="N284" s="4">
        <v>36645.923285185505</v>
      </c>
      <c r="O284" s="4">
        <v>57.460560837216484</v>
      </c>
      <c r="P284" s="4">
        <v>62.457886655838891</v>
      </c>
      <c r="Q284" s="4">
        <v>282</v>
      </c>
    </row>
    <row r="285" spans="1:17" x14ac:dyDescent="0.25">
      <c r="A285" s="4">
        <v>126.59664104352885</v>
      </c>
      <c r="B285" s="4">
        <v>-23.01663951339717</v>
      </c>
      <c r="C285" s="4">
        <v>6250</v>
      </c>
      <c r="D285" s="4">
        <v>1.2</v>
      </c>
      <c r="E285" s="4">
        <v>0.55000000000000004</v>
      </c>
      <c r="F285" s="4">
        <v>19.899999999999999</v>
      </c>
      <c r="G285" s="4">
        <v>45.364313344089069</v>
      </c>
      <c r="H285" s="4">
        <v>15.050048897502412</v>
      </c>
      <c r="I285" s="4">
        <v>16.596641043528848</v>
      </c>
      <c r="J285" s="4">
        <v>5873.3911728742196</v>
      </c>
      <c r="K285" s="4">
        <v>-2478.4163263850983</v>
      </c>
      <c r="L285" s="4">
        <v>-22.878463391965877</v>
      </c>
      <c r="M285" s="4">
        <v>6374.8938309974237</v>
      </c>
      <c r="N285" s="4">
        <v>36657.81280234451</v>
      </c>
      <c r="O285" s="4">
        <v>57.184637054797506</v>
      </c>
      <c r="P285" s="4">
        <v>37.317439760961534</v>
      </c>
      <c r="Q285" s="4">
        <v>283</v>
      </c>
    </row>
    <row r="286" spans="1:17" x14ac:dyDescent="0.25">
      <c r="A286" s="4">
        <v>112.96143624478601</v>
      </c>
      <c r="B286" s="4">
        <v>-17.859789823834241</v>
      </c>
      <c r="C286" s="4">
        <v>6250</v>
      </c>
      <c r="D286" s="4">
        <v>3</v>
      </c>
      <c r="E286" s="4">
        <v>0.55000000000000004</v>
      </c>
      <c r="F286" s="4">
        <v>19.899999999999999</v>
      </c>
      <c r="G286" s="4">
        <v>53.323113517529826</v>
      </c>
      <c r="H286" s="4">
        <v>18.084196625436959</v>
      </c>
      <c r="I286" s="4">
        <v>2.9614362447860145</v>
      </c>
      <c r="J286" s="4">
        <v>6072.6888222569596</v>
      </c>
      <c r="K286" s="4">
        <v>-1943.6204082699221</v>
      </c>
      <c r="L286" s="4">
        <v>-17.747752538590262</v>
      </c>
      <c r="M286" s="4">
        <v>6376.1438051072819</v>
      </c>
      <c r="N286" s="4">
        <v>36153.207322919086</v>
      </c>
      <c r="O286" s="4">
        <v>68.761672032353502</v>
      </c>
      <c r="P286" s="4">
        <v>9.5746390610198802</v>
      </c>
      <c r="Q286" s="4">
        <v>284</v>
      </c>
    </row>
    <row r="287" spans="1:17" x14ac:dyDescent="0.25">
      <c r="A287" s="4">
        <v>114.72454673350077</v>
      </c>
      <c r="B287" s="4">
        <v>-42.195624534488303</v>
      </c>
      <c r="C287" s="4">
        <v>6250</v>
      </c>
      <c r="D287" s="4">
        <v>1.2</v>
      </c>
      <c r="E287" s="4">
        <v>0.55000000000000004</v>
      </c>
      <c r="F287" s="4">
        <v>19.899999999999999</v>
      </c>
      <c r="G287" s="4">
        <v>45.364313344089069</v>
      </c>
      <c r="H287" s="4">
        <v>17.349828766533861</v>
      </c>
      <c r="I287" s="4">
        <v>4.7245467335007731</v>
      </c>
      <c r="J287" s="4">
        <v>4732.4342377077101</v>
      </c>
      <c r="K287" s="4">
        <v>-4261.7283645471089</v>
      </c>
      <c r="L287" s="4">
        <v>-42.004181579579225</v>
      </c>
      <c r="M287" s="4">
        <v>6368.5369173314466</v>
      </c>
      <c r="N287" s="4">
        <v>37691.523129503461</v>
      </c>
      <c r="O287" s="4">
        <v>41.021738223803453</v>
      </c>
      <c r="P287" s="4">
        <v>7.0148175687773779</v>
      </c>
      <c r="Q287" s="4">
        <v>285</v>
      </c>
    </row>
    <row r="288" spans="1:17" x14ac:dyDescent="0.25">
      <c r="A288" s="4">
        <v>155.07968291715159</v>
      </c>
      <c r="B288" s="4">
        <v>-20.69700699291047</v>
      </c>
      <c r="C288" s="4">
        <v>6250</v>
      </c>
      <c r="D288" s="4">
        <v>0.75</v>
      </c>
      <c r="E288" s="4">
        <v>0.55000000000000004</v>
      </c>
      <c r="F288" s="4">
        <v>19.899999999999999</v>
      </c>
      <c r="G288" s="4">
        <v>41.281913690970576</v>
      </c>
      <c r="H288" s="4">
        <v>20.810546811704832</v>
      </c>
      <c r="I288" s="4">
        <v>45.079682917151587</v>
      </c>
      <c r="J288" s="4">
        <v>5969.0069501101989</v>
      </c>
      <c r="K288" s="4">
        <v>-2240.0463649177354</v>
      </c>
      <c r="L288" s="4">
        <v>-20.570087293700627</v>
      </c>
      <c r="M288" s="4">
        <v>6375.4883489380654</v>
      </c>
      <c r="N288" s="4">
        <v>38249.580270920655</v>
      </c>
      <c r="O288" s="4">
        <v>34.145205207582237</v>
      </c>
      <c r="P288" s="4">
        <v>70.585284427539193</v>
      </c>
      <c r="Q288" s="4">
        <v>286</v>
      </c>
    </row>
    <row r="289" spans="1:17" x14ac:dyDescent="0.25">
      <c r="A289" s="4">
        <v>127.65972764778792</v>
      </c>
      <c r="B289" s="4">
        <v>-16.51229884153631</v>
      </c>
      <c r="C289" s="4">
        <v>25000</v>
      </c>
      <c r="D289" s="4">
        <v>0.75</v>
      </c>
      <c r="E289" s="4">
        <v>0.55000000000000004</v>
      </c>
      <c r="F289" s="4">
        <v>19.899999999999999</v>
      </c>
      <c r="G289" s="4">
        <v>41.281913690970576</v>
      </c>
      <c r="H289" s="4">
        <v>23.876116121029185</v>
      </c>
      <c r="I289" s="4">
        <v>17.659727647787918</v>
      </c>
      <c r="J289" s="4">
        <v>6116.7516915828101</v>
      </c>
      <c r="K289" s="4">
        <v>-1801.1535750961468</v>
      </c>
      <c r="L289" s="4">
        <v>-16.407720496364497</v>
      </c>
      <c r="M289" s="4">
        <v>6376.4257588058535</v>
      </c>
      <c r="N289" s="4">
        <v>36427.546921362162</v>
      </c>
      <c r="O289" s="4">
        <v>61.919811460272527</v>
      </c>
      <c r="P289" s="4">
        <v>48.243162055553199</v>
      </c>
      <c r="Q289" s="4">
        <v>287</v>
      </c>
    </row>
    <row r="290" spans="1:17" x14ac:dyDescent="0.25">
      <c r="A290" s="4">
        <v>146.27017818854733</v>
      </c>
      <c r="B290" s="4">
        <v>-42.821382994888076</v>
      </c>
      <c r="C290" s="4">
        <v>25000</v>
      </c>
      <c r="D290" s="4">
        <v>3</v>
      </c>
      <c r="E290" s="4">
        <v>0.55000000000000004</v>
      </c>
      <c r="F290" s="4">
        <v>19.899999999999999</v>
      </c>
      <c r="G290" s="4">
        <v>53.323113517529826</v>
      </c>
      <c r="H290" s="4">
        <v>18.031864665243265</v>
      </c>
      <c r="I290" s="4">
        <v>36.270178188547334</v>
      </c>
      <c r="J290" s="4">
        <v>4685.465732239817</v>
      </c>
      <c r="K290" s="4">
        <v>-4312.970212908137</v>
      </c>
      <c r="L290" s="4">
        <v>-42.629561065671659</v>
      </c>
      <c r="M290" s="4">
        <v>6368.3044199713368</v>
      </c>
      <c r="N290" s="4">
        <v>38727.407822957473</v>
      </c>
      <c r="O290" s="4">
        <v>28.601141284638725</v>
      </c>
      <c r="P290" s="4">
        <v>47.190132343396776</v>
      </c>
      <c r="Q290" s="4">
        <v>288</v>
      </c>
    </row>
    <row r="291" spans="1:17" x14ac:dyDescent="0.25">
      <c r="A291" s="4">
        <v>128.88550818736931</v>
      </c>
      <c r="B291" s="4">
        <v>-21.524585792437122</v>
      </c>
      <c r="C291" s="4">
        <v>25000</v>
      </c>
      <c r="D291" s="4">
        <v>0.75</v>
      </c>
      <c r="E291" s="4">
        <v>0.55000000000000004</v>
      </c>
      <c r="F291" s="4">
        <v>19.899999999999999</v>
      </c>
      <c r="G291" s="4">
        <v>41.281913690970576</v>
      </c>
      <c r="H291" s="4">
        <v>22.481312206770873</v>
      </c>
      <c r="I291" s="4">
        <v>18.885508187369311</v>
      </c>
      <c r="J291" s="4">
        <v>5936.0052224413957</v>
      </c>
      <c r="K291" s="4">
        <v>-2325.5243508933931</v>
      </c>
      <c r="L291" s="4">
        <v>-21.393551471899556</v>
      </c>
      <c r="M291" s="4">
        <v>6375.2820727752642</v>
      </c>
      <c r="N291" s="4">
        <v>36671.965267807915</v>
      </c>
      <c r="O291" s="4">
        <v>56.926070230427399</v>
      </c>
      <c r="P291" s="4">
        <v>42.99613894816499</v>
      </c>
      <c r="Q291" s="4">
        <v>289</v>
      </c>
    </row>
    <row r="292" spans="1:17" x14ac:dyDescent="0.25">
      <c r="A292" s="4">
        <v>119.76435872409772</v>
      </c>
      <c r="B292" s="4">
        <v>-12.6562070368023</v>
      </c>
      <c r="C292" s="4">
        <v>25000</v>
      </c>
      <c r="D292" s="4">
        <v>3</v>
      </c>
      <c r="E292" s="4">
        <v>0.55000000000000004</v>
      </c>
      <c r="F292" s="4">
        <v>19.899999999999999</v>
      </c>
      <c r="G292" s="4">
        <v>53.323113517529826</v>
      </c>
      <c r="H292" s="4">
        <v>17.265534666948337</v>
      </c>
      <c r="I292" s="4">
        <v>9.7643587240977183</v>
      </c>
      <c r="J292" s="4">
        <v>6224.1660429469466</v>
      </c>
      <c r="K292" s="4">
        <v>-1388.3215467915984</v>
      </c>
      <c r="L292" s="4">
        <v>-12.574182914940765</v>
      </c>
      <c r="M292" s="4">
        <v>6377.1215801064727</v>
      </c>
      <c r="N292" s="4">
        <v>36072.325880802906</v>
      </c>
      <c r="O292" s="4">
        <v>71.280479638024985</v>
      </c>
      <c r="P292" s="4">
        <v>38.147369575624758</v>
      </c>
      <c r="Q292" s="4">
        <v>290</v>
      </c>
    </row>
    <row r="293" spans="1:17" x14ac:dyDescent="0.25">
      <c r="A293" s="4">
        <v>147.43606558514395</v>
      </c>
      <c r="B293" s="4">
        <v>-40.192624465212951</v>
      </c>
      <c r="C293" s="4">
        <v>25000</v>
      </c>
      <c r="D293" s="4">
        <v>3</v>
      </c>
      <c r="E293" s="4">
        <v>0.55000000000000004</v>
      </c>
      <c r="F293" s="4">
        <v>19.899999999999999</v>
      </c>
      <c r="G293" s="4">
        <v>53.323113517529826</v>
      </c>
      <c r="H293" s="4">
        <v>15.687354430860967</v>
      </c>
      <c r="I293" s="4">
        <v>37.43606558514395</v>
      </c>
      <c r="J293" s="4">
        <v>4878.9343518191827</v>
      </c>
      <c r="K293" s="4">
        <v>-4094.3483458706114</v>
      </c>
      <c r="L293" s="4">
        <v>-40.003006784189168</v>
      </c>
      <c r="M293" s="4">
        <v>6369.2769437899842</v>
      </c>
      <c r="N293" s="4">
        <v>38622.42930540903</v>
      </c>
      <c r="O293" s="4">
        <v>29.777998728347455</v>
      </c>
      <c r="P293" s="4">
        <v>49.869287693336915</v>
      </c>
      <c r="Q293" s="4">
        <v>291</v>
      </c>
    </row>
    <row r="294" spans="1:17" x14ac:dyDescent="0.25">
      <c r="A294" s="4">
        <v>136.60550850785481</v>
      </c>
      <c r="B294" s="4">
        <v>-12.144439269706423</v>
      </c>
      <c r="C294" s="4">
        <v>25000</v>
      </c>
      <c r="D294" s="4">
        <v>0.75</v>
      </c>
      <c r="E294" s="4">
        <v>0.55000000000000004</v>
      </c>
      <c r="F294" s="4">
        <v>19.899999999999999</v>
      </c>
      <c r="G294" s="4">
        <v>41.281913690970576</v>
      </c>
      <c r="H294" s="4">
        <v>17.471922207363946</v>
      </c>
      <c r="I294" s="4">
        <v>26.605508507854807</v>
      </c>
      <c r="J294" s="4">
        <v>6236.3234677643704</v>
      </c>
      <c r="K294" s="4">
        <v>-1333.0279020260671</v>
      </c>
      <c r="L294" s="4">
        <v>-12.065528141804689</v>
      </c>
      <c r="M294" s="4">
        <v>6377.2010931260929</v>
      </c>
      <c r="N294" s="4">
        <v>36718.819782072947</v>
      </c>
      <c r="O294" s="4">
        <v>56.097702087550502</v>
      </c>
      <c r="P294" s="4">
        <v>67.217007045637928</v>
      </c>
      <c r="Q294" s="4">
        <v>292</v>
      </c>
    </row>
    <row r="295" spans="1:17" x14ac:dyDescent="0.25">
      <c r="A295" s="4">
        <v>105.34573027641693</v>
      </c>
      <c r="B295" s="4">
        <v>-26.150266838221029</v>
      </c>
      <c r="C295" s="4">
        <v>25000</v>
      </c>
      <c r="D295" s="4">
        <v>0.75</v>
      </c>
      <c r="E295" s="4">
        <v>0.55000000000000004</v>
      </c>
      <c r="F295" s="4">
        <v>19.899999999999999</v>
      </c>
      <c r="G295" s="4">
        <v>41.281913690970576</v>
      </c>
      <c r="H295" s="4">
        <v>19.344066708731976</v>
      </c>
      <c r="I295" s="4">
        <v>-4.6542697235830701</v>
      </c>
      <c r="J295" s="4">
        <v>5729.0076883658958</v>
      </c>
      <c r="K295" s="4">
        <v>-2794.0164013354488</v>
      </c>
      <c r="L295" s="4">
        <v>-25.998324785069521</v>
      </c>
      <c r="M295" s="4">
        <v>6374.0141782307828</v>
      </c>
      <c r="N295" s="4">
        <v>36563.895978752284</v>
      </c>
      <c r="O295" s="4">
        <v>58.994264077071463</v>
      </c>
      <c r="P295" s="4">
        <v>10.465757491705954</v>
      </c>
      <c r="Q295" s="4">
        <v>293</v>
      </c>
    </row>
    <row r="296" spans="1:17" x14ac:dyDescent="0.25">
      <c r="A296" s="4">
        <v>135.15611462927129</v>
      </c>
      <c r="B296" s="4">
        <v>-38.464507458462236</v>
      </c>
      <c r="C296" s="4">
        <v>25000</v>
      </c>
      <c r="D296" s="4">
        <v>3</v>
      </c>
      <c r="E296" s="4">
        <v>0.55000000000000004</v>
      </c>
      <c r="F296" s="4">
        <v>19.899999999999999</v>
      </c>
      <c r="G296" s="4">
        <v>53.323113517529826</v>
      </c>
      <c r="H296" s="4">
        <v>14.353320237319357</v>
      </c>
      <c r="I296" s="4">
        <v>25.156114629271286</v>
      </c>
      <c r="J296" s="4">
        <v>5000.523490790456</v>
      </c>
      <c r="K296" s="4">
        <v>-3945.9466906976709</v>
      </c>
      <c r="L296" s="4">
        <v>-38.277208315173667</v>
      </c>
      <c r="M296" s="4">
        <v>6369.9081993208556</v>
      </c>
      <c r="N296" s="4">
        <v>37903.832709773451</v>
      </c>
      <c r="O296" s="4">
        <v>38.300093022168923</v>
      </c>
      <c r="P296" s="4">
        <v>37.052606863149265</v>
      </c>
      <c r="Q296" s="4">
        <v>294</v>
      </c>
    </row>
    <row r="297" spans="1:17" x14ac:dyDescent="0.25">
      <c r="A297" s="4">
        <v>117.25482385033878</v>
      </c>
      <c r="B297" s="4">
        <v>-24.536503427136715</v>
      </c>
      <c r="C297" s="4">
        <v>25000</v>
      </c>
      <c r="D297" s="4">
        <v>0.75</v>
      </c>
      <c r="E297" s="4">
        <v>0.55000000000000004</v>
      </c>
      <c r="F297" s="4">
        <v>19.899999999999999</v>
      </c>
      <c r="G297" s="4">
        <v>41.281913690970576</v>
      </c>
      <c r="H297" s="4">
        <v>23.499145758642165</v>
      </c>
      <c r="I297" s="4">
        <v>7.2548238503387807</v>
      </c>
      <c r="J297" s="4">
        <v>5805.5262254054542</v>
      </c>
      <c r="K297" s="4">
        <v>-2632.4571420927573</v>
      </c>
      <c r="L297" s="4">
        <v>-24.391435092648052</v>
      </c>
      <c r="M297" s="4">
        <v>6374.4776538023625</v>
      </c>
      <c r="N297" s="4">
        <v>36507.505621564414</v>
      </c>
      <c r="O297" s="4">
        <v>60.156636091461003</v>
      </c>
      <c r="P297" s="4">
        <v>17.042885082123149</v>
      </c>
      <c r="Q297" s="4">
        <v>295</v>
      </c>
    </row>
    <row r="298" spans="1:17" x14ac:dyDescent="0.25">
      <c r="A298" s="4">
        <v>105.70580559745841</v>
      </c>
      <c r="B298" s="4">
        <v>-16.611308584887055</v>
      </c>
      <c r="C298" s="4">
        <v>25000</v>
      </c>
      <c r="D298" s="4">
        <v>1.2</v>
      </c>
      <c r="E298" s="4">
        <v>0.55000000000000004</v>
      </c>
      <c r="F298" s="4">
        <v>19.899999999999999</v>
      </c>
      <c r="G298" s="4">
        <v>45.364313344089069</v>
      </c>
      <c r="H298" s="4">
        <v>19.995761904606535</v>
      </c>
      <c r="I298" s="4">
        <v>-4.2941944025415921</v>
      </c>
      <c r="J298" s="4">
        <v>6113.6284414278743</v>
      </c>
      <c r="K298" s="4">
        <v>-1811.6558771327793</v>
      </c>
      <c r="L298" s="4">
        <v>-16.506174167352228</v>
      </c>
      <c r="M298" s="4">
        <v>6376.4057067430676</v>
      </c>
      <c r="N298" s="4">
        <v>36116.045961015763</v>
      </c>
      <c r="O298" s="4">
        <v>69.872925817860263</v>
      </c>
      <c r="P298" s="4">
        <v>14.71685978547605</v>
      </c>
      <c r="Q298" s="4">
        <v>296</v>
      </c>
    </row>
    <row r="299" spans="1:17" x14ac:dyDescent="0.25">
      <c r="A299" s="4">
        <v>143.65928385829457</v>
      </c>
      <c r="B299" s="4">
        <v>-37.483883541022394</v>
      </c>
      <c r="C299" s="4">
        <v>25000</v>
      </c>
      <c r="D299" s="4">
        <v>3</v>
      </c>
      <c r="E299" s="4">
        <v>0.55000000000000004</v>
      </c>
      <c r="F299" s="4">
        <v>19.899999999999999</v>
      </c>
      <c r="G299" s="4">
        <v>53.323113517529826</v>
      </c>
      <c r="H299" s="4">
        <v>23.492166523162666</v>
      </c>
      <c r="I299" s="4">
        <v>33.659283858294572</v>
      </c>
      <c r="J299" s="4">
        <v>5067.4959605405129</v>
      </c>
      <c r="K299" s="4">
        <v>-3860.1462581564974</v>
      </c>
      <c r="L299" s="4">
        <v>-37.298203038285671</v>
      </c>
      <c r="M299" s="4">
        <v>6370.2625098542076</v>
      </c>
      <c r="N299" s="4">
        <v>38245.325344557816</v>
      </c>
      <c r="O299" s="4">
        <v>34.129607655705847</v>
      </c>
      <c r="P299" s="4">
        <v>47.576720864454323</v>
      </c>
      <c r="Q299" s="4">
        <v>297</v>
      </c>
    </row>
    <row r="300" spans="1:17" x14ac:dyDescent="0.25">
      <c r="A300" s="4">
        <v>139.19098086555016</v>
      </c>
      <c r="B300" s="4">
        <v>-39.063481763583198</v>
      </c>
      <c r="C300" s="4">
        <v>25000</v>
      </c>
      <c r="D300" s="4">
        <v>3</v>
      </c>
      <c r="E300" s="4">
        <v>0.55000000000000004</v>
      </c>
      <c r="F300" s="4">
        <v>19.899999999999999</v>
      </c>
      <c r="G300" s="4">
        <v>53.323113517529826</v>
      </c>
      <c r="H300" s="4">
        <v>15.55997687204016</v>
      </c>
      <c r="I300" s="4">
        <v>29.190980865550159</v>
      </c>
      <c r="J300" s="4">
        <v>4958.8916349947704</v>
      </c>
      <c r="K300" s="4">
        <v>-3997.7929513184781</v>
      </c>
      <c r="L300" s="4">
        <v>-38.875301528527494</v>
      </c>
      <c r="M300" s="4">
        <v>6369.6903165878339</v>
      </c>
      <c r="N300" s="4">
        <v>38122.454407798803</v>
      </c>
      <c r="O300" s="4">
        <v>35.594476593059433</v>
      </c>
      <c r="P300" s="4">
        <v>41.557957683686119</v>
      </c>
      <c r="Q300" s="4">
        <v>298</v>
      </c>
    </row>
    <row r="301" spans="1:17" x14ac:dyDescent="0.25">
      <c r="A301" s="4">
        <v>122.21489916515631</v>
      </c>
      <c r="B301" s="4">
        <v>-25.319035555787195</v>
      </c>
      <c r="C301" s="4">
        <v>25000</v>
      </c>
      <c r="D301" s="4">
        <v>0.75</v>
      </c>
      <c r="E301" s="4">
        <v>0.55000000000000004</v>
      </c>
      <c r="F301" s="4">
        <v>19.899999999999999</v>
      </c>
      <c r="G301" s="4">
        <v>41.281913690970576</v>
      </c>
      <c r="H301" s="4">
        <v>18.909197951593647</v>
      </c>
      <c r="I301" s="4">
        <v>12.214899165156311</v>
      </c>
      <c r="J301" s="4">
        <v>5768.9919423255424</v>
      </c>
      <c r="K301" s="4">
        <v>-2711.0637103702061</v>
      </c>
      <c r="L301" s="4">
        <v>-25.170575596695105</v>
      </c>
      <c r="M301" s="4">
        <v>6374.2556014254169</v>
      </c>
      <c r="N301" s="4">
        <v>36646.559748374726</v>
      </c>
      <c r="O301" s="4">
        <v>57.383667542433109</v>
      </c>
      <c r="P301" s="4">
        <v>26.848456063088744</v>
      </c>
      <c r="Q301" s="4">
        <v>299</v>
      </c>
    </row>
    <row r="302" spans="1:17" x14ac:dyDescent="0.25">
      <c r="A302" s="4">
        <v>127.90966101561155</v>
      </c>
      <c r="B302" s="4">
        <v>-13.29599196976185</v>
      </c>
      <c r="C302" s="4">
        <v>25000</v>
      </c>
      <c r="D302" s="4">
        <v>3</v>
      </c>
      <c r="E302" s="4">
        <v>0.55000000000000004</v>
      </c>
      <c r="F302" s="4">
        <v>19.899999999999999</v>
      </c>
      <c r="G302" s="4">
        <v>53.323113517529826</v>
      </c>
      <c r="H302" s="4">
        <v>23.843652052908904</v>
      </c>
      <c r="I302" s="4">
        <v>17.909661015611547</v>
      </c>
      <c r="J302" s="4">
        <v>6208.2729421784679</v>
      </c>
      <c r="K302" s="4">
        <v>-1457.2933658436293</v>
      </c>
      <c r="L302" s="4">
        <v>-13.210112744650679</v>
      </c>
      <c r="M302" s="4">
        <v>6377.0178672101229</v>
      </c>
      <c r="N302" s="4">
        <v>36336.168553688316</v>
      </c>
      <c r="O302" s="4">
        <v>64.025509562827637</v>
      </c>
      <c r="P302" s="4">
        <v>54.563331972660578</v>
      </c>
      <c r="Q302" s="4">
        <v>300</v>
      </c>
    </row>
    <row r="303" spans="1:17" x14ac:dyDescent="0.25">
      <c r="A303" s="4">
        <v>110.38455463918547</v>
      </c>
      <c r="B303" s="4">
        <v>-36.826748684454863</v>
      </c>
      <c r="C303" s="4">
        <v>25000</v>
      </c>
      <c r="D303" s="4">
        <v>0.75</v>
      </c>
      <c r="E303" s="4">
        <v>0.55000000000000004</v>
      </c>
      <c r="F303" s="4">
        <v>19.899999999999999</v>
      </c>
      <c r="G303" s="4">
        <v>41.281913690970576</v>
      </c>
      <c r="H303" s="4">
        <v>23.590868899105473</v>
      </c>
      <c r="I303" s="4">
        <v>0.38455463918546684</v>
      </c>
      <c r="J303" s="4">
        <v>5111.5433523401898</v>
      </c>
      <c r="K303" s="4">
        <v>-3802.0219034178722</v>
      </c>
      <c r="L303" s="4">
        <v>-36.642274408370163</v>
      </c>
      <c r="M303" s="4">
        <v>6370.4980964538754</v>
      </c>
      <c r="N303" s="4">
        <v>37247.281748671048</v>
      </c>
      <c r="O303" s="4">
        <v>47.269674148827072</v>
      </c>
      <c r="P303" s="4">
        <v>0.64155161438608443</v>
      </c>
      <c r="Q303" s="4">
        <v>301</v>
      </c>
    </row>
    <row r="304" spans="1:17" x14ac:dyDescent="0.25">
      <c r="A304" s="4">
        <v>115.47187522257131</v>
      </c>
      <c r="B304" s="4">
        <v>-27.159395294513715</v>
      </c>
      <c r="C304" s="4">
        <v>25000</v>
      </c>
      <c r="D304" s="4">
        <v>1.2</v>
      </c>
      <c r="E304" s="4">
        <v>0.55000000000000004</v>
      </c>
      <c r="F304" s="4">
        <v>19.899999999999999</v>
      </c>
      <c r="G304" s="4">
        <v>45.364313344089069</v>
      </c>
      <c r="H304" s="4">
        <v>18.047973141347434</v>
      </c>
      <c r="I304" s="4">
        <v>5.4718752225713132</v>
      </c>
      <c r="J304" s="4">
        <v>5678.8489046090453</v>
      </c>
      <c r="K304" s="4">
        <v>-2893.942161605044</v>
      </c>
      <c r="L304" s="4">
        <v>-27.00339703962824</v>
      </c>
      <c r="M304" s="4">
        <v>6373.7136832536353</v>
      </c>
      <c r="N304" s="4">
        <v>36629.681921992364</v>
      </c>
      <c r="O304" s="4">
        <v>57.694378952666028</v>
      </c>
      <c r="P304" s="4">
        <v>11.852021980644896</v>
      </c>
      <c r="Q304" s="4">
        <v>302</v>
      </c>
    </row>
    <row r="305" spans="1:17" x14ac:dyDescent="0.25">
      <c r="A305" s="4">
        <v>106.75287366783665</v>
      </c>
      <c r="B305" s="4">
        <v>-13.680744340849074</v>
      </c>
      <c r="C305" s="4">
        <v>25000</v>
      </c>
      <c r="D305" s="4">
        <v>0.75</v>
      </c>
      <c r="E305" s="4">
        <v>0.55000000000000004</v>
      </c>
      <c r="F305" s="4">
        <v>19.899999999999999</v>
      </c>
      <c r="G305" s="4">
        <v>41.281913690970576</v>
      </c>
      <c r="H305" s="4">
        <v>23.422186905259824</v>
      </c>
      <c r="I305" s="4">
        <v>-3.2471263321633472</v>
      </c>
      <c r="J305" s="4">
        <v>6198.3442982795359</v>
      </c>
      <c r="K305" s="4">
        <v>-1498.6861588549843</v>
      </c>
      <c r="L305" s="4">
        <v>-13.592567060003837</v>
      </c>
      <c r="M305" s="4">
        <v>6376.9532100179267</v>
      </c>
      <c r="N305" s="4">
        <v>36008.661485490666</v>
      </c>
      <c r="O305" s="4">
        <v>73.480535320036353</v>
      </c>
      <c r="P305" s="4">
        <v>13.489092624071983</v>
      </c>
      <c r="Q305" s="4">
        <v>303</v>
      </c>
    </row>
    <row r="306" spans="1:17" x14ac:dyDescent="0.25">
      <c r="A306" s="4">
        <v>114.97776827095954</v>
      </c>
      <c r="B306" s="4">
        <v>-25.007410556904617</v>
      </c>
      <c r="C306" s="4">
        <v>25000</v>
      </c>
      <c r="D306" s="4">
        <v>3</v>
      </c>
      <c r="E306" s="4">
        <v>0.55000000000000004</v>
      </c>
      <c r="F306" s="4">
        <v>19.899999999999999</v>
      </c>
      <c r="G306" s="4">
        <v>53.323113517529826</v>
      </c>
      <c r="H306" s="4">
        <v>19.939856423749891</v>
      </c>
      <c r="I306" s="4">
        <v>4.9777682709595439</v>
      </c>
      <c r="J306" s="4">
        <v>5783.6699327503329</v>
      </c>
      <c r="K306" s="4">
        <v>-2679.8193537692164</v>
      </c>
      <c r="L306" s="4">
        <v>-24.860288185148381</v>
      </c>
      <c r="M306" s="4">
        <v>6374.3446455173962</v>
      </c>
      <c r="N306" s="4">
        <v>36504.239822312717</v>
      </c>
      <c r="O306" s="4">
        <v>60.221032103621901</v>
      </c>
      <c r="P306" s="4">
        <v>11.641944241593622</v>
      </c>
      <c r="Q306" s="4">
        <v>304</v>
      </c>
    </row>
    <row r="307" spans="1:17" x14ac:dyDescent="0.25">
      <c r="A307" s="4">
        <v>117.95836304418516</v>
      </c>
      <c r="B307" s="4">
        <v>-33.454960649190618</v>
      </c>
      <c r="C307" s="4">
        <v>25000</v>
      </c>
      <c r="D307" s="4">
        <v>3</v>
      </c>
      <c r="E307" s="4">
        <v>0.55000000000000004</v>
      </c>
      <c r="F307" s="4">
        <v>19.899999999999999</v>
      </c>
      <c r="G307" s="4">
        <v>53.323113517529826</v>
      </c>
      <c r="H307" s="4">
        <v>15.210253903555746</v>
      </c>
      <c r="I307" s="4">
        <v>7.9583630441851625</v>
      </c>
      <c r="J307" s="4">
        <v>5326.8277249022904</v>
      </c>
      <c r="K307" s="4">
        <v>-3496.1688197261701</v>
      </c>
      <c r="L307" s="4">
        <v>-33.278181792378355</v>
      </c>
      <c r="M307" s="4">
        <v>6371.6787447903553</v>
      </c>
      <c r="N307" s="4">
        <v>37061.260954334262</v>
      </c>
      <c r="O307" s="4">
        <v>50.147999009957744</v>
      </c>
      <c r="P307" s="4">
        <v>14.229713399555331</v>
      </c>
      <c r="Q307" s="4">
        <v>305</v>
      </c>
    </row>
    <row r="308" spans="1:17" x14ac:dyDescent="0.25">
      <c r="A308" s="4">
        <v>122.70743452357964</v>
      </c>
      <c r="B308" s="4">
        <v>-38.637600994735962</v>
      </c>
      <c r="C308" s="4">
        <v>25000</v>
      </c>
      <c r="D308" s="4">
        <v>1.2</v>
      </c>
      <c r="E308" s="4">
        <v>0.55000000000000004</v>
      </c>
      <c r="F308" s="4">
        <v>19.899999999999999</v>
      </c>
      <c r="G308" s="4">
        <v>45.364313344089069</v>
      </c>
      <c r="H308" s="4">
        <v>14.986500528704102</v>
      </c>
      <c r="I308" s="4">
        <v>12.707434523579636</v>
      </c>
      <c r="J308" s="4">
        <v>4988.5487371048484</v>
      </c>
      <c r="K308" s="4">
        <v>-3960.9735154328773</v>
      </c>
      <c r="L308" s="4">
        <v>-38.450038820193072</v>
      </c>
      <c r="M308" s="4">
        <v>6369.8453428973507</v>
      </c>
      <c r="N308" s="4">
        <v>37523.564922919963</v>
      </c>
      <c r="O308" s="4">
        <v>43.306737096657208</v>
      </c>
      <c r="P308" s="4">
        <v>19.856924813433501</v>
      </c>
      <c r="Q308" s="4">
        <v>306</v>
      </c>
    </row>
    <row r="309" spans="1:17" x14ac:dyDescent="0.25">
      <c r="A309" s="4">
        <v>137.38914240438953</v>
      </c>
      <c r="B309" s="4">
        <v>-33.48501099027542</v>
      </c>
      <c r="C309" s="4">
        <v>25000</v>
      </c>
      <c r="D309" s="4">
        <v>3</v>
      </c>
      <c r="E309" s="4">
        <v>0.55000000000000004</v>
      </c>
      <c r="F309" s="4">
        <v>19.899999999999999</v>
      </c>
      <c r="G309" s="4">
        <v>53.323113517529826</v>
      </c>
      <c r="H309" s="4">
        <v>17.224128949826973</v>
      </c>
      <c r="I309" s="4">
        <v>27.389142404389531</v>
      </c>
      <c r="J309" s="4">
        <v>5324.9895915360139</v>
      </c>
      <c r="K309" s="4">
        <v>-3498.9490996444993</v>
      </c>
      <c r="L309" s="4">
        <v>-33.308152602780268</v>
      </c>
      <c r="M309" s="4">
        <v>6371.6684590356654</v>
      </c>
      <c r="N309" s="4">
        <v>37678.942167269604</v>
      </c>
      <c r="O309" s="4">
        <v>41.235225755414717</v>
      </c>
      <c r="P309" s="4">
        <v>43.200657726576765</v>
      </c>
      <c r="Q309" s="4">
        <v>307</v>
      </c>
    </row>
    <row r="310" spans="1:17" x14ac:dyDescent="0.25">
      <c r="A310" s="4">
        <v>141.07668835051894</v>
      </c>
      <c r="B310" s="4">
        <v>-34.79802473929994</v>
      </c>
      <c r="C310" s="4">
        <v>25000</v>
      </c>
      <c r="D310" s="4">
        <v>3</v>
      </c>
      <c r="E310" s="4">
        <v>0.55000000000000004</v>
      </c>
      <c r="F310" s="4">
        <v>19.899999999999999</v>
      </c>
      <c r="G310" s="4">
        <v>53.323113517529826</v>
      </c>
      <c r="H310" s="4">
        <v>15.608827902593937</v>
      </c>
      <c r="I310" s="4">
        <v>31.076688350518936</v>
      </c>
      <c r="J310" s="4">
        <v>5243.2490994188529</v>
      </c>
      <c r="K310" s="4">
        <v>-3619.4909529494294</v>
      </c>
      <c r="L310" s="4">
        <v>-34.617881815298382</v>
      </c>
      <c r="M310" s="4">
        <v>6371.2146312174555</v>
      </c>
      <c r="N310" s="4">
        <v>37943.538543981464</v>
      </c>
      <c r="O310" s="4">
        <v>37.818708310262323</v>
      </c>
      <c r="P310" s="4">
        <v>46.562105312470884</v>
      </c>
      <c r="Q310" s="4">
        <v>308</v>
      </c>
    </row>
    <row r="311" spans="1:17" x14ac:dyDescent="0.25">
      <c r="A311" s="4">
        <v>159.97825984014474</v>
      </c>
      <c r="B311" s="4">
        <v>-35.206379152977654</v>
      </c>
      <c r="C311" s="4">
        <v>25000</v>
      </c>
      <c r="D311" s="4">
        <v>3</v>
      </c>
      <c r="E311" s="4">
        <v>0.55000000000000004</v>
      </c>
      <c r="F311" s="4">
        <v>19.899999999999999</v>
      </c>
      <c r="G311" s="4">
        <v>53.323113517529826</v>
      </c>
      <c r="H311" s="4">
        <v>18.321108058763453</v>
      </c>
      <c r="I311" s="4">
        <v>49.978259840144744</v>
      </c>
      <c r="J311" s="4">
        <v>5217.2629311605888</v>
      </c>
      <c r="K311" s="4">
        <v>-3656.6000087610928</v>
      </c>
      <c r="L311" s="4">
        <v>-35.025291272152735</v>
      </c>
      <c r="M311" s="4">
        <v>6371.0718185352453</v>
      </c>
      <c r="N311" s="4">
        <v>39185.134345828388</v>
      </c>
      <c r="O311" s="4">
        <v>23.721803818403416</v>
      </c>
      <c r="P311" s="4">
        <v>64.166826678455308</v>
      </c>
      <c r="Q311" s="4">
        <v>309</v>
      </c>
    </row>
    <row r="312" spans="1:17" x14ac:dyDescent="0.25">
      <c r="A312" s="4">
        <v>113.47043905872061</v>
      </c>
      <c r="B312" s="4">
        <v>-30.470090981456039</v>
      </c>
      <c r="C312" s="4">
        <v>25000</v>
      </c>
      <c r="D312" s="4">
        <v>0.75</v>
      </c>
      <c r="E312" s="4">
        <v>0.55000000000000004</v>
      </c>
      <c r="F312" s="4">
        <v>19.899999999999999</v>
      </c>
      <c r="G312" s="4">
        <v>41.281913690970576</v>
      </c>
      <c r="H312" s="4">
        <v>16.051747701363663</v>
      </c>
      <c r="I312" s="4">
        <v>3.4704390587206149</v>
      </c>
      <c r="J312" s="4">
        <v>5502.0181703813387</v>
      </c>
      <c r="K312" s="4">
        <v>-3215.3983125389136</v>
      </c>
      <c r="L312" s="4">
        <v>-30.302161785465472</v>
      </c>
      <c r="M312" s="4">
        <v>6372.675282444925</v>
      </c>
      <c r="N312" s="4">
        <v>36814.41048498181</v>
      </c>
      <c r="O312" s="4">
        <v>54.278729940818735</v>
      </c>
      <c r="P312" s="4">
        <v>6.8198434406603665</v>
      </c>
      <c r="Q312" s="4">
        <v>310</v>
      </c>
    </row>
    <row r="313" spans="1:17" x14ac:dyDescent="0.25">
      <c r="A313" s="4">
        <v>156.26283485033147</v>
      </c>
      <c r="B313" s="4">
        <v>-34.114098810754705</v>
      </c>
      <c r="C313" s="4">
        <v>25000</v>
      </c>
      <c r="D313" s="4">
        <v>3</v>
      </c>
      <c r="E313" s="4">
        <v>0.55000000000000004</v>
      </c>
      <c r="F313" s="4">
        <v>19.899999999999999</v>
      </c>
      <c r="G313" s="4">
        <v>53.323113517529826</v>
      </c>
      <c r="H313" s="4">
        <v>18.339844295657052</v>
      </c>
      <c r="I313" s="4">
        <v>46.262834850331473</v>
      </c>
      <c r="J313" s="4">
        <v>5286.1732150542184</v>
      </c>
      <c r="K313" s="4">
        <v>-3556.9332732591488</v>
      </c>
      <c r="L313" s="4">
        <v>-33.935620126540165</v>
      </c>
      <c r="M313" s="4">
        <v>6371.4520770366535</v>
      </c>
      <c r="N313" s="4">
        <v>38861.597712008399</v>
      </c>
      <c r="O313" s="4">
        <v>27.168316865237049</v>
      </c>
      <c r="P313" s="4">
        <v>61.779795217557236</v>
      </c>
      <c r="Q313" s="4">
        <v>311</v>
      </c>
    </row>
    <row r="314" spans="1:17" x14ac:dyDescent="0.25">
      <c r="A314" s="4">
        <v>153.36893503625586</v>
      </c>
      <c r="B314" s="4">
        <v>-27.020941472039262</v>
      </c>
      <c r="C314" s="4">
        <v>25000</v>
      </c>
      <c r="D314" s="4">
        <v>3</v>
      </c>
      <c r="E314" s="4">
        <v>0.55000000000000004</v>
      </c>
      <c r="F314" s="4">
        <v>19.899999999999999</v>
      </c>
      <c r="G314" s="4">
        <v>53.323113517529826</v>
      </c>
      <c r="H314" s="4">
        <v>17.97913703035805</v>
      </c>
      <c r="I314" s="4">
        <v>43.368935036255863</v>
      </c>
      <c r="J314" s="4">
        <v>5685.8352439092941</v>
      </c>
      <c r="K314" s="4">
        <v>-2880.2838788956697</v>
      </c>
      <c r="L314" s="4">
        <v>-26.865488456316363</v>
      </c>
      <c r="M314" s="4">
        <v>6373.7553799865391</v>
      </c>
      <c r="N314" s="4">
        <v>38339.082689759169</v>
      </c>
      <c r="O314" s="4">
        <v>33.069607618249528</v>
      </c>
      <c r="P314" s="4">
        <v>64.314869343722464</v>
      </c>
      <c r="Q314" s="4">
        <v>312</v>
      </c>
    </row>
    <row r="315" spans="1:17" x14ac:dyDescent="0.25">
      <c r="A315" s="4">
        <v>122.14775035805485</v>
      </c>
      <c r="B315" s="4">
        <v>-9.9094210237213645</v>
      </c>
      <c r="C315" s="4">
        <v>25000</v>
      </c>
      <c r="D315" s="4">
        <v>0.75</v>
      </c>
      <c r="E315" s="4">
        <v>0.55000000000000004</v>
      </c>
      <c r="F315" s="4">
        <v>19.899999999999999</v>
      </c>
      <c r="G315" s="4">
        <v>41.281913690970576</v>
      </c>
      <c r="H315" s="4">
        <v>23.455463781086127</v>
      </c>
      <c r="I315" s="4">
        <v>12.14775035805485</v>
      </c>
      <c r="J315" s="4">
        <v>6283.6077286699065</v>
      </c>
      <c r="K315" s="4">
        <v>-1090.3810420570455</v>
      </c>
      <c r="L315" s="4">
        <v>-9.8443844246044829</v>
      </c>
      <c r="M315" s="4">
        <v>6377.511811410277</v>
      </c>
      <c r="N315" s="4">
        <v>36061.983084468353</v>
      </c>
      <c r="O315" s="4">
        <v>71.638754703106855</v>
      </c>
      <c r="P315" s="4">
        <v>51.358301266692528</v>
      </c>
      <c r="Q315" s="4">
        <v>313</v>
      </c>
    </row>
    <row r="316" spans="1:17" x14ac:dyDescent="0.25">
      <c r="A316" s="4">
        <v>112.9156108488818</v>
      </c>
      <c r="B316" s="4">
        <v>-27.414848676221155</v>
      </c>
      <c r="C316" s="4">
        <v>25000</v>
      </c>
      <c r="D316" s="4">
        <v>0.75</v>
      </c>
      <c r="E316" s="4">
        <v>0.55000000000000004</v>
      </c>
      <c r="F316" s="4">
        <v>19.899999999999999</v>
      </c>
      <c r="G316" s="4">
        <v>41.281913690970576</v>
      </c>
      <c r="H316" s="4">
        <v>21.905977128737298</v>
      </c>
      <c r="I316" s="4">
        <v>2.9156108488817978</v>
      </c>
      <c r="J316" s="4">
        <v>5665.8718956348794</v>
      </c>
      <c r="K316" s="4">
        <v>-2919.0985267021319</v>
      </c>
      <c r="L316" s="4">
        <v>-27.257853947671517</v>
      </c>
      <c r="M316" s="4">
        <v>6373.6363675957964</v>
      </c>
      <c r="N316" s="4">
        <v>36623.260329891629</v>
      </c>
      <c r="O316" s="4">
        <v>57.816472426333007</v>
      </c>
      <c r="P316" s="4">
        <v>6.312176951816534</v>
      </c>
      <c r="Q316" s="4">
        <v>314</v>
      </c>
    </row>
    <row r="317" spans="1:17" x14ac:dyDescent="0.25">
      <c r="A317" s="4">
        <v>149.70903119377542</v>
      </c>
      <c r="B317" s="4">
        <v>-18.590153343086598</v>
      </c>
      <c r="C317" s="4">
        <v>25000</v>
      </c>
      <c r="D317" s="4">
        <v>3</v>
      </c>
      <c r="E317" s="4">
        <v>0.55000000000000004</v>
      </c>
      <c r="F317" s="4">
        <v>19.899999999999999</v>
      </c>
      <c r="G317" s="4">
        <v>53.323113517529826</v>
      </c>
      <c r="H317" s="4">
        <v>23.418520356062338</v>
      </c>
      <c r="I317" s="4">
        <v>39.709031193775417</v>
      </c>
      <c r="J317" s="4">
        <v>6047.4067270420001</v>
      </c>
      <c r="K317" s="4">
        <v>-2020.4035139566352</v>
      </c>
      <c r="L317" s="4">
        <v>-18.474174878975639</v>
      </c>
      <c r="M317" s="4">
        <v>6375.982942376897</v>
      </c>
      <c r="N317" s="4">
        <v>37764.408043066607</v>
      </c>
      <c r="O317" s="4">
        <v>40.175381544516682</v>
      </c>
      <c r="P317" s="4">
        <v>68.999751158380704</v>
      </c>
      <c r="Q317" s="4">
        <v>315</v>
      </c>
    </row>
    <row r="318" spans="1:17" x14ac:dyDescent="0.25">
      <c r="A318" s="4">
        <v>127.4287475171149</v>
      </c>
      <c r="B318" s="4">
        <v>-19.891597853783495</v>
      </c>
      <c r="C318" s="4">
        <v>25000</v>
      </c>
      <c r="D318" s="4">
        <v>1.2</v>
      </c>
      <c r="E318" s="4">
        <v>0.55000000000000004</v>
      </c>
      <c r="F318" s="4">
        <v>19.899999999999999</v>
      </c>
      <c r="G318" s="4">
        <v>45.364313344089069</v>
      </c>
      <c r="H318" s="4">
        <v>20.209949525554169</v>
      </c>
      <c r="I318" s="4">
        <v>17.4287475171149</v>
      </c>
      <c r="J318" s="4">
        <v>5999.9329977798434</v>
      </c>
      <c r="K318" s="4">
        <v>-2156.4168652653684</v>
      </c>
      <c r="L318" s="4">
        <v>-19.768783505598162</v>
      </c>
      <c r="M318" s="4">
        <v>6375.682683026841</v>
      </c>
      <c r="N318" s="4">
        <v>36547.622704975023</v>
      </c>
      <c r="O318" s="4">
        <v>59.364905380521336</v>
      </c>
      <c r="P318" s="4">
        <v>42.69692011946028</v>
      </c>
      <c r="Q318" s="4">
        <v>316</v>
      </c>
    </row>
    <row r="319" spans="1:17" x14ac:dyDescent="0.25">
      <c r="A319" s="4">
        <v>123.47856858672979</v>
      </c>
      <c r="B319" s="4">
        <v>-16.21061444404841</v>
      </c>
      <c r="C319" s="4">
        <v>9375</v>
      </c>
      <c r="D319" s="4">
        <v>1.2</v>
      </c>
      <c r="E319" s="4">
        <v>0.55000000000000004</v>
      </c>
      <c r="F319" s="4">
        <v>19.899999999999999</v>
      </c>
      <c r="G319" s="4">
        <v>45.364313344089069</v>
      </c>
      <c r="H319" s="4">
        <v>23.916546084959869</v>
      </c>
      <c r="I319" s="4">
        <v>13.478568586729793</v>
      </c>
      <c r="J319" s="4">
        <v>6126.1561446847445</v>
      </c>
      <c r="K319" s="4">
        <v>-1769.1204425606361</v>
      </c>
      <c r="L319" s="4">
        <v>-16.107738070052953</v>
      </c>
      <c r="M319" s="4">
        <v>6376.4861992593223</v>
      </c>
      <c r="N319" s="4">
        <v>36278.022526387052</v>
      </c>
      <c r="O319" s="4">
        <v>65.426174365457456</v>
      </c>
      <c r="P319" s="4">
        <v>40.648051184570434</v>
      </c>
      <c r="Q319" s="4">
        <v>317</v>
      </c>
    </row>
    <row r="320" spans="1:17" x14ac:dyDescent="0.25">
      <c r="A320" s="4">
        <v>153.94338038309553</v>
      </c>
      <c r="B320" s="4">
        <v>-36.954719612516882</v>
      </c>
      <c r="C320" s="4">
        <v>9375</v>
      </c>
      <c r="D320" s="4">
        <v>3</v>
      </c>
      <c r="E320" s="4">
        <v>0.55000000000000004</v>
      </c>
      <c r="F320" s="4">
        <v>19.899999999999999</v>
      </c>
      <c r="G320" s="4">
        <v>53.323113517529826</v>
      </c>
      <c r="H320" s="4">
        <v>15.184260321583801</v>
      </c>
      <c r="I320" s="4">
        <v>43.94338038309553</v>
      </c>
      <c r="J320" s="4">
        <v>5103.0182294406322</v>
      </c>
      <c r="K320" s="4">
        <v>-3813.3801261019485</v>
      </c>
      <c r="L320" s="4">
        <v>-36.770002825243964</v>
      </c>
      <c r="M320" s="4">
        <v>6370.4523415651356</v>
      </c>
      <c r="N320" s="4">
        <v>38840.050402829635</v>
      </c>
      <c r="O320" s="4">
        <v>27.391476356421173</v>
      </c>
      <c r="P320" s="4">
        <v>58.045061482474487</v>
      </c>
      <c r="Q320" s="4">
        <v>318</v>
      </c>
    </row>
    <row r="321" spans="1:17" x14ac:dyDescent="0.25">
      <c r="A321" s="4">
        <v>123.92399044209449</v>
      </c>
      <c r="B321" s="4">
        <v>-37.697343061313738</v>
      </c>
      <c r="C321" s="4">
        <v>9375</v>
      </c>
      <c r="D321" s="4">
        <v>3</v>
      </c>
      <c r="E321" s="4">
        <v>0.55000000000000004</v>
      </c>
      <c r="F321" s="4">
        <v>19.899999999999999</v>
      </c>
      <c r="G321" s="4">
        <v>53.323113517529826</v>
      </c>
      <c r="H321" s="4">
        <v>17.641613635822559</v>
      </c>
      <c r="I321" s="4">
        <v>13.923990442094492</v>
      </c>
      <c r="J321" s="4">
        <v>5053.0437203953115</v>
      </c>
      <c r="K321" s="4">
        <v>-3878.9192354211673</v>
      </c>
      <c r="L321" s="4">
        <v>-37.511291671342697</v>
      </c>
      <c r="M321" s="4">
        <v>6370.1856546843928</v>
      </c>
      <c r="N321" s="4">
        <v>37480.668490392723</v>
      </c>
      <c r="O321" s="4">
        <v>43.906175092375712</v>
      </c>
      <c r="P321" s="4">
        <v>22.069339184302962</v>
      </c>
      <c r="Q321" s="4">
        <v>319</v>
      </c>
    </row>
    <row r="322" spans="1:17" x14ac:dyDescent="0.25">
      <c r="A322" s="4">
        <v>150.47537659315924</v>
      </c>
      <c r="B322" s="4">
        <v>-18.385011178738782</v>
      </c>
      <c r="C322" s="4">
        <v>9375</v>
      </c>
      <c r="D322" s="4">
        <v>1.2</v>
      </c>
      <c r="E322" s="4">
        <v>0.55000000000000004</v>
      </c>
      <c r="F322" s="4">
        <v>19.899999999999999</v>
      </c>
      <c r="G322" s="4">
        <v>45.364313344089069</v>
      </c>
      <c r="H322" s="4">
        <v>18.349303586001305</v>
      </c>
      <c r="I322" s="4">
        <v>40.47537659315924</v>
      </c>
      <c r="J322" s="4">
        <v>6054.6068955557766</v>
      </c>
      <c r="K322" s="4">
        <v>-1998.8689697926584</v>
      </c>
      <c r="L322" s="4">
        <v>-18.270132257756487</v>
      </c>
      <c r="M322" s="4">
        <v>6376.0286870521159</v>
      </c>
      <c r="N322" s="4">
        <v>37816.425190393544</v>
      </c>
      <c r="O322" s="4">
        <v>39.501869459985727</v>
      </c>
      <c r="P322" s="4">
        <v>69.715263430823455</v>
      </c>
      <c r="Q322" s="4">
        <v>320</v>
      </c>
    </row>
    <row r="323" spans="1:17" x14ac:dyDescent="0.25">
      <c r="A323" s="4">
        <v>137.19186368858593</v>
      </c>
      <c r="B323" s="4">
        <v>-37.939893480346811</v>
      </c>
      <c r="C323" s="4">
        <v>6250</v>
      </c>
      <c r="D323" s="4">
        <v>3</v>
      </c>
      <c r="E323" s="4">
        <v>0.55000000000000004</v>
      </c>
      <c r="F323" s="4">
        <v>19.899999999999999</v>
      </c>
      <c r="G323" s="4">
        <v>53.323113517529826</v>
      </c>
      <c r="H323" s="4">
        <v>21.935894821637945</v>
      </c>
      <c r="I323" s="4">
        <v>27.191863688585926</v>
      </c>
      <c r="J323" s="4">
        <v>5036.5364919137864</v>
      </c>
      <c r="K323" s="4">
        <v>-3900.1859523609523</v>
      </c>
      <c r="L323" s="4">
        <v>-37.753433163468706</v>
      </c>
      <c r="M323" s="4">
        <v>6370.0981387552374</v>
      </c>
      <c r="N323" s="4">
        <v>37955.370865607183</v>
      </c>
      <c r="O323" s="4">
        <v>37.655239864276297</v>
      </c>
      <c r="P323" s="4">
        <v>39.88185672471436</v>
      </c>
      <c r="Q323" s="4">
        <v>321</v>
      </c>
    </row>
    <row r="324" spans="1:17" x14ac:dyDescent="0.25">
      <c r="A324" s="4">
        <v>132.81645754909715</v>
      </c>
      <c r="B324" s="4">
        <v>-41.333409153399217</v>
      </c>
      <c r="C324" s="4">
        <v>6250</v>
      </c>
      <c r="D324" s="4">
        <v>0.75</v>
      </c>
      <c r="E324" s="4">
        <v>0.55000000000000004</v>
      </c>
      <c r="F324" s="4">
        <v>19.899999999999999</v>
      </c>
      <c r="G324" s="4">
        <v>41.281913690970576</v>
      </c>
      <c r="H324" s="4">
        <v>22.475412232268162</v>
      </c>
      <c r="I324" s="4">
        <v>22.816457549097152</v>
      </c>
      <c r="J324" s="4">
        <v>4796.2200375085913</v>
      </c>
      <c r="K324" s="4">
        <v>-4190.2988790631962</v>
      </c>
      <c r="L324" s="4">
        <v>-41.142637805856538</v>
      </c>
      <c r="M324" s="4">
        <v>6368.856360766601</v>
      </c>
      <c r="N324" s="4">
        <v>38020.626986866984</v>
      </c>
      <c r="O324" s="4">
        <v>36.828023548432924</v>
      </c>
      <c r="P324" s="4">
        <v>32.497092733600105</v>
      </c>
      <c r="Q324" s="4">
        <v>322</v>
      </c>
    </row>
    <row r="325" spans="1:17" x14ac:dyDescent="0.25">
      <c r="A325" s="4">
        <v>123.08464978502984</v>
      </c>
      <c r="B325" s="4">
        <v>-37.148144767259417</v>
      </c>
      <c r="C325" s="4">
        <v>6250</v>
      </c>
      <c r="D325" s="4">
        <v>1.2</v>
      </c>
      <c r="E325" s="4">
        <v>0.55000000000000004</v>
      </c>
      <c r="F325" s="4">
        <v>19.899999999999999</v>
      </c>
      <c r="G325" s="4">
        <v>45.364313344089069</v>
      </c>
      <c r="H325" s="4">
        <v>16.052967784415944</v>
      </c>
      <c r="I325" s="4">
        <v>13.084649785029839</v>
      </c>
      <c r="J325" s="4">
        <v>5090.0842523459851</v>
      </c>
      <c r="K325" s="4">
        <v>-3830.5120745627255</v>
      </c>
      <c r="L325" s="4">
        <v>-36.963068407625045</v>
      </c>
      <c r="M325" s="4">
        <v>6370.3830692785987</v>
      </c>
      <c r="N325" s="4">
        <v>37420.621159528411</v>
      </c>
      <c r="O325" s="4">
        <v>44.752383480278148</v>
      </c>
      <c r="P325" s="4">
        <v>21.051075508723788</v>
      </c>
      <c r="Q325" s="4">
        <v>323</v>
      </c>
    </row>
    <row r="326" spans="1:17" x14ac:dyDescent="0.25">
      <c r="A326" s="4">
        <v>137.52497391124973</v>
      </c>
      <c r="B326" s="4">
        <v>-10.916955772617101</v>
      </c>
      <c r="C326" s="4">
        <v>6250</v>
      </c>
      <c r="D326" s="4">
        <v>3</v>
      </c>
      <c r="E326" s="4">
        <v>0.55000000000000004</v>
      </c>
      <c r="F326" s="4">
        <v>19.899999999999999</v>
      </c>
      <c r="G326" s="4">
        <v>53.323113517529826</v>
      </c>
      <c r="H326" s="4">
        <v>22.722500907884335</v>
      </c>
      <c r="I326" s="4">
        <v>27.524973911249731</v>
      </c>
      <c r="J326" s="4">
        <v>6263.4649635924379</v>
      </c>
      <c r="K326" s="4">
        <v>-1199.98817997574</v>
      </c>
      <c r="L326" s="4">
        <v>-10.845611017996138</v>
      </c>
      <c r="M326" s="4">
        <v>6377.3791624954765</v>
      </c>
      <c r="N326" s="4">
        <v>36743.492278873491</v>
      </c>
      <c r="O326" s="4">
        <v>55.649975177739009</v>
      </c>
      <c r="P326" s="4">
        <v>70.027826315131932</v>
      </c>
      <c r="Q326" s="4">
        <v>324</v>
      </c>
    </row>
    <row r="327" spans="1:17" x14ac:dyDescent="0.25">
      <c r="A327" s="4">
        <v>107.27762105794584</v>
      </c>
      <c r="B327" s="4">
        <v>-13.436958032151185</v>
      </c>
      <c r="C327" s="4">
        <v>50000</v>
      </c>
      <c r="D327" s="4">
        <v>1.2</v>
      </c>
      <c r="E327" s="4">
        <v>0.55000000000000004</v>
      </c>
      <c r="F327" s="4">
        <v>19.899999999999999</v>
      </c>
      <c r="G327" s="4">
        <v>45.364313344089069</v>
      </c>
      <c r="H327" s="4">
        <v>17.271941747710752</v>
      </c>
      <c r="I327" s="4">
        <v>-2.7223789420541635</v>
      </c>
      <c r="J327" s="4">
        <v>6204.667574233591</v>
      </c>
      <c r="K327" s="4">
        <v>-1472.4664923181126</v>
      </c>
      <c r="L327" s="4">
        <v>-13.350235038761502</v>
      </c>
      <c r="M327" s="4">
        <v>6376.9943764868858</v>
      </c>
      <c r="N327" s="4">
        <v>35997.810087375961</v>
      </c>
      <c r="O327" s="4">
        <v>73.888527074187621</v>
      </c>
      <c r="P327" s="4">
        <v>11.564614714810823</v>
      </c>
      <c r="Q327" s="4">
        <v>325</v>
      </c>
    </row>
    <row r="328" spans="1:17" x14ac:dyDescent="0.25">
      <c r="A328" s="4">
        <v>155.83865881591569</v>
      </c>
      <c r="B328" s="4">
        <v>-27.642360700615441</v>
      </c>
      <c r="C328" s="4">
        <v>50000</v>
      </c>
      <c r="D328" s="4">
        <v>1.2</v>
      </c>
      <c r="E328" s="4">
        <v>0.55000000000000004</v>
      </c>
      <c r="F328" s="4">
        <v>19.899999999999999</v>
      </c>
      <c r="G328" s="4">
        <v>45.364313344089069</v>
      </c>
      <c r="H328" s="4">
        <v>18.665324186332654</v>
      </c>
      <c r="I328" s="4">
        <v>45.838658815915693</v>
      </c>
      <c r="J328" s="4">
        <v>5654.2195738192449</v>
      </c>
      <c r="K328" s="4">
        <v>-2941.4551697052907</v>
      </c>
      <c r="L328" s="4">
        <v>-27.484488938367576</v>
      </c>
      <c r="M328" s="4">
        <v>6373.5670942060897</v>
      </c>
      <c r="N328" s="4">
        <v>38551.939734896201</v>
      </c>
      <c r="O328" s="4">
        <v>30.620508250644875</v>
      </c>
      <c r="P328" s="4">
        <v>65.745384140456167</v>
      </c>
      <c r="Q328" s="4">
        <v>326</v>
      </c>
    </row>
    <row r="329" spans="1:17" x14ac:dyDescent="0.25">
      <c r="A329" s="4">
        <v>124.80031717225133</v>
      </c>
      <c r="B329" s="4">
        <v>-23.271182066064569</v>
      </c>
      <c r="C329" s="4">
        <v>50000</v>
      </c>
      <c r="D329" s="4">
        <v>1.2</v>
      </c>
      <c r="E329" s="4">
        <v>0.55000000000000004</v>
      </c>
      <c r="F329" s="4">
        <v>19.899999999999999</v>
      </c>
      <c r="G329" s="4">
        <v>45.364313344089069</v>
      </c>
      <c r="H329" s="4">
        <v>17.890222110823686</v>
      </c>
      <c r="I329" s="4">
        <v>14.800317172251326</v>
      </c>
      <c r="J329" s="4">
        <v>5862.3114918132496</v>
      </c>
      <c r="K329" s="4">
        <v>-2504.3372090114008</v>
      </c>
      <c r="L329" s="4">
        <v>-23.131824198227431</v>
      </c>
      <c r="M329" s="4">
        <v>6374.8255571023037</v>
      </c>
      <c r="N329" s="4">
        <v>36612.788771311411</v>
      </c>
      <c r="O329" s="4">
        <v>58.048834856993153</v>
      </c>
      <c r="P329" s="4">
        <v>33.773149897061785</v>
      </c>
      <c r="Q329" s="4">
        <v>327</v>
      </c>
    </row>
    <row r="330" spans="1:17" x14ac:dyDescent="0.25">
      <c r="A330" s="4">
        <v>145.7425371709129</v>
      </c>
      <c r="B330" s="4">
        <v>-18.595633553848558</v>
      </c>
      <c r="C330" s="4">
        <v>50000</v>
      </c>
      <c r="D330" s="4">
        <v>1.2</v>
      </c>
      <c r="E330" s="4">
        <v>0.55000000000000004</v>
      </c>
      <c r="F330" s="4">
        <v>19.899999999999999</v>
      </c>
      <c r="G330" s="4">
        <v>45.364313344089069</v>
      </c>
      <c r="H330" s="4">
        <v>18.090665960407811</v>
      </c>
      <c r="I330" s="4">
        <v>35.742537170912897</v>
      </c>
      <c r="J330" s="4">
        <v>6047.2133209284902</v>
      </c>
      <c r="K330" s="4">
        <v>-2020.9784444769437</v>
      </c>
      <c r="L330" s="4">
        <v>-18.479625796967238</v>
      </c>
      <c r="M330" s="4">
        <v>6375.981714360184</v>
      </c>
      <c r="N330" s="4">
        <v>37477.539915775495</v>
      </c>
      <c r="O330" s="4">
        <v>44.043378405913828</v>
      </c>
      <c r="P330" s="4">
        <v>66.102643828498643</v>
      </c>
      <c r="Q330" s="4">
        <v>328</v>
      </c>
    </row>
    <row r="331" spans="1:17" x14ac:dyDescent="0.25">
      <c r="A331" s="4">
        <v>158.36641723141253</v>
      </c>
      <c r="B331" s="4">
        <v>-14.493151311856224</v>
      </c>
      <c r="C331" s="4">
        <v>50000</v>
      </c>
      <c r="D331" s="4">
        <v>0.75</v>
      </c>
      <c r="E331" s="4">
        <v>0.55000000000000004</v>
      </c>
      <c r="F331" s="4">
        <v>19.899999999999999</v>
      </c>
      <c r="G331" s="4">
        <v>41.281913690970576</v>
      </c>
      <c r="H331" s="4">
        <v>20.032467529426857</v>
      </c>
      <c r="I331" s="4">
        <v>48.366417231412527</v>
      </c>
      <c r="J331" s="4">
        <v>6176.4670424781953</v>
      </c>
      <c r="K331" s="4">
        <v>-1585.8671858832306</v>
      </c>
      <c r="L331" s="4">
        <v>-14.400173951451942</v>
      </c>
      <c r="M331" s="4">
        <v>6376.8111041554721</v>
      </c>
      <c r="N331" s="4">
        <v>38372.433617682364</v>
      </c>
      <c r="O331" s="4">
        <v>32.718276126289169</v>
      </c>
      <c r="P331" s="4">
        <v>77.458348237046351</v>
      </c>
      <c r="Q331" s="4">
        <v>329</v>
      </c>
    </row>
    <row r="332" spans="1:17" x14ac:dyDescent="0.25">
      <c r="A332" s="4">
        <v>112.49714889292568</v>
      </c>
      <c r="B332" s="4">
        <v>-34.637572166258778</v>
      </c>
      <c r="C332" s="4">
        <v>50000</v>
      </c>
      <c r="D332" s="4">
        <v>0.75</v>
      </c>
      <c r="E332" s="4">
        <v>0.55000000000000004</v>
      </c>
      <c r="F332" s="4">
        <v>19.899999999999999</v>
      </c>
      <c r="G332" s="4">
        <v>41.281913690970576</v>
      </c>
      <c r="H332" s="4">
        <v>23.131921939083316</v>
      </c>
      <c r="I332" s="4">
        <v>2.4971488929256793</v>
      </c>
      <c r="J332" s="4">
        <v>5253.3867489935456</v>
      </c>
      <c r="K332" s="4">
        <v>-3604.8600407981244</v>
      </c>
      <c r="L332" s="4">
        <v>-34.457810531228404</v>
      </c>
      <c r="M332" s="4">
        <v>6371.2705364192489</v>
      </c>
      <c r="N332" s="4">
        <v>37092.039670449987</v>
      </c>
      <c r="O332" s="4">
        <v>49.654896212497206</v>
      </c>
      <c r="P332" s="4">
        <v>4.3876104226744559</v>
      </c>
      <c r="Q332" s="4">
        <v>330</v>
      </c>
    </row>
    <row r="333" spans="1:17" x14ac:dyDescent="0.25">
      <c r="A333" s="4">
        <v>149.19774885242714</v>
      </c>
      <c r="B333" s="4">
        <v>-42.645836579823381</v>
      </c>
      <c r="C333" s="4">
        <v>50000</v>
      </c>
      <c r="D333" s="4">
        <v>1.2</v>
      </c>
      <c r="E333" s="4">
        <v>0.55000000000000004</v>
      </c>
      <c r="F333" s="4">
        <v>19.899999999999999</v>
      </c>
      <c r="G333" s="4">
        <v>45.364313344089069</v>
      </c>
      <c r="H333" s="4">
        <v>18.478167144892737</v>
      </c>
      <c r="I333" s="4">
        <v>39.197748852427139</v>
      </c>
      <c r="J333" s="4">
        <v>4698.6989433508279</v>
      </c>
      <c r="K333" s="4">
        <v>-4298.6463878006716</v>
      </c>
      <c r="L333" s="4">
        <v>-42.454111745094444</v>
      </c>
      <c r="M333" s="4">
        <v>6368.3696914985976</v>
      </c>
      <c r="N333" s="4">
        <v>38875.471194615922</v>
      </c>
      <c r="O333" s="4">
        <v>26.984793211570253</v>
      </c>
      <c r="P333" s="4">
        <v>50.282897994632776</v>
      </c>
      <c r="Q333" s="4">
        <v>331</v>
      </c>
    </row>
    <row r="334" spans="1:17" x14ac:dyDescent="0.25">
      <c r="A334" s="4">
        <v>141.71557324273869</v>
      </c>
      <c r="B334" s="4">
        <v>-43.269966635941373</v>
      </c>
      <c r="C334" s="4">
        <v>50000</v>
      </c>
      <c r="D334" s="4">
        <v>0.75</v>
      </c>
      <c r="E334" s="4">
        <v>0.55000000000000004</v>
      </c>
      <c r="F334" s="4">
        <v>19.899999999999999</v>
      </c>
      <c r="G334" s="4">
        <v>41.281913690970576</v>
      </c>
      <c r="H334" s="4">
        <v>22.007333396075829</v>
      </c>
      <c r="I334" s="4">
        <v>31.715573242738685</v>
      </c>
      <c r="J334" s="4">
        <v>4651.4495182479059</v>
      </c>
      <c r="K334" s="4">
        <v>-4349.3898818014841</v>
      </c>
      <c r="L334" s="4">
        <v>-43.077929297609643</v>
      </c>
      <c r="M334" s="4">
        <v>6368.1374800427957</v>
      </c>
      <c r="N334" s="4">
        <v>38531.731455085916</v>
      </c>
      <c r="O334" s="4">
        <v>30.785882637789754</v>
      </c>
      <c r="P334" s="4">
        <v>42.037743804672189</v>
      </c>
      <c r="Q334" s="4">
        <v>332</v>
      </c>
    </row>
    <row r="335" spans="1:17" x14ac:dyDescent="0.25">
      <c r="A335" s="4">
        <v>157.02386188394814</v>
      </c>
      <c r="B335" s="4">
        <v>-32.756787037955796</v>
      </c>
      <c r="C335" s="4">
        <v>9375</v>
      </c>
      <c r="D335" s="4">
        <v>0.75</v>
      </c>
      <c r="E335" s="4">
        <v>0.55000000000000004</v>
      </c>
      <c r="F335" s="4">
        <v>19.899999999999999</v>
      </c>
      <c r="G335" s="4">
        <v>41.281913690970576</v>
      </c>
      <c r="H335" s="4">
        <v>22.86122197388196</v>
      </c>
      <c r="I335" s="4">
        <v>47.023861883948143</v>
      </c>
      <c r="J335" s="4">
        <v>5369.1198416372854</v>
      </c>
      <c r="K335" s="4">
        <v>-3431.3073957565148</v>
      </c>
      <c r="L335" s="4">
        <v>-32.581910306318761</v>
      </c>
      <c r="M335" s="4">
        <v>6371.9163772005468</v>
      </c>
      <c r="N335" s="4">
        <v>38855.713646871402</v>
      </c>
      <c r="O335" s="4">
        <v>27.237184409213519</v>
      </c>
      <c r="P335" s="4">
        <v>63.245562388749065</v>
      </c>
      <c r="Q335" s="4">
        <v>333</v>
      </c>
    </row>
    <row r="336" spans="1:17" x14ac:dyDescent="0.25">
      <c r="A336" s="4">
        <v>140.29563473466231</v>
      </c>
      <c r="B336" s="4">
        <v>-12.950265816100799</v>
      </c>
      <c r="C336" s="4">
        <v>9375</v>
      </c>
      <c r="D336" s="4">
        <v>3</v>
      </c>
      <c r="E336" s="4">
        <v>0.55000000000000004</v>
      </c>
      <c r="F336" s="4">
        <v>19.899999999999999</v>
      </c>
      <c r="G336" s="4">
        <v>53.323113517529826</v>
      </c>
      <c r="H336" s="4">
        <v>22.225177958941408</v>
      </c>
      <c r="I336" s="4">
        <v>30.295634734662315</v>
      </c>
      <c r="J336" s="4">
        <v>6216.9569782642002</v>
      </c>
      <c r="K336" s="4">
        <v>-1420.0440678663465</v>
      </c>
      <c r="L336" s="4">
        <v>-12.866464656791296</v>
      </c>
      <c r="M336" s="4">
        <v>6377.0745035847231</v>
      </c>
      <c r="N336" s="4">
        <v>36956.911566122399</v>
      </c>
      <c r="O336" s="4">
        <v>51.944231802564893</v>
      </c>
      <c r="P336" s="4">
        <v>69.014327294928961</v>
      </c>
      <c r="Q336" s="4">
        <v>334</v>
      </c>
    </row>
    <row r="337" spans="1:17" x14ac:dyDescent="0.25">
      <c r="A337" s="4">
        <v>145.6713390500999</v>
      </c>
      <c r="B337" s="4">
        <v>-42.536883784772861</v>
      </c>
      <c r="C337" s="4">
        <v>9375</v>
      </c>
      <c r="D337" s="4">
        <v>1.2</v>
      </c>
      <c r="E337" s="4">
        <v>0.55000000000000004</v>
      </c>
      <c r="F337" s="4">
        <v>19.899999999999999</v>
      </c>
      <c r="G337" s="4">
        <v>45.364313344089069</v>
      </c>
      <c r="H337" s="4">
        <v>21.632167658987548</v>
      </c>
      <c r="I337" s="4">
        <v>35.671339050099903</v>
      </c>
      <c r="J337" s="4">
        <v>4706.8898301080444</v>
      </c>
      <c r="K337" s="4">
        <v>-4289.7361691381484</v>
      </c>
      <c r="L337" s="4">
        <v>-42.345222829464568</v>
      </c>
      <c r="M337" s="4">
        <v>6368.4101841500888</v>
      </c>
      <c r="N337" s="4">
        <v>38677.126926580851</v>
      </c>
      <c r="O337" s="4">
        <v>29.158608577690405</v>
      </c>
      <c r="P337" s="4">
        <v>46.715630397355568</v>
      </c>
      <c r="Q337" s="4">
        <v>335</v>
      </c>
    </row>
    <row r="338" spans="1:17" x14ac:dyDescent="0.25">
      <c r="A338" s="4">
        <v>134.63908678242467</v>
      </c>
      <c r="B338" s="4">
        <v>-12.456477866006461</v>
      </c>
      <c r="C338" s="4">
        <v>9375</v>
      </c>
      <c r="D338" s="4">
        <v>3</v>
      </c>
      <c r="E338" s="4">
        <v>0.55000000000000004</v>
      </c>
      <c r="F338" s="4">
        <v>19.899999999999999</v>
      </c>
      <c r="G338" s="4">
        <v>53.323113517529826</v>
      </c>
      <c r="H338" s="4">
        <v>16.622388015342334</v>
      </c>
      <c r="I338" s="4">
        <v>24.63908678242467</v>
      </c>
      <c r="J338" s="4">
        <v>6228.9695712365228</v>
      </c>
      <c r="K338" s="4">
        <v>-1366.7546184426178</v>
      </c>
      <c r="L338" s="4">
        <v>-12.375665629927765</v>
      </c>
      <c r="M338" s="4">
        <v>6377.1529781262689</v>
      </c>
      <c r="N338" s="4">
        <v>36620.077485665934</v>
      </c>
      <c r="O338" s="4">
        <v>57.964229736617213</v>
      </c>
      <c r="P338" s="4">
        <v>64.813462923587295</v>
      </c>
      <c r="Q338" s="4">
        <v>336</v>
      </c>
    </row>
    <row r="339" spans="1:17" x14ac:dyDescent="0.25">
      <c r="A339" s="4">
        <v>131.19551194187684</v>
      </c>
      <c r="B339" s="4">
        <v>-38.446964090163128</v>
      </c>
      <c r="C339" s="4">
        <v>46875</v>
      </c>
      <c r="D339" s="4">
        <v>1.2</v>
      </c>
      <c r="E339" s="4">
        <v>0.55000000000000004</v>
      </c>
      <c r="F339" s="4">
        <v>19.899999999999999</v>
      </c>
      <c r="G339" s="4">
        <v>45.364313344089069</v>
      </c>
      <c r="H339" s="4">
        <v>16.41634245072747</v>
      </c>
      <c r="I339" s="4">
        <v>21.195511941876845</v>
      </c>
      <c r="J339" s="4">
        <v>5001.7346007940987</v>
      </c>
      <c r="K339" s="4">
        <v>-3944.4216999722112</v>
      </c>
      <c r="L339" s="4">
        <v>-38.259691986523237</v>
      </c>
      <c r="M339" s="4">
        <v>6369.9145648895928</v>
      </c>
      <c r="N339" s="4">
        <v>37750.971876438416</v>
      </c>
      <c r="O339" s="4">
        <v>40.261662896929693</v>
      </c>
      <c r="P339" s="4">
        <v>31.950060748006379</v>
      </c>
      <c r="Q339" s="4">
        <v>337</v>
      </c>
    </row>
    <row r="340" spans="1:17" x14ac:dyDescent="0.25">
      <c r="A340" s="4">
        <v>133.98325632008294</v>
      </c>
      <c r="B340" s="4">
        <v>-43.228290355326564</v>
      </c>
      <c r="C340" s="4">
        <v>46875</v>
      </c>
      <c r="D340" s="4">
        <v>3</v>
      </c>
      <c r="E340" s="4">
        <v>0.55000000000000004</v>
      </c>
      <c r="F340" s="4">
        <v>19.899999999999999</v>
      </c>
      <c r="G340" s="4">
        <v>53.323113517529826</v>
      </c>
      <c r="H340" s="4">
        <v>21.275842604241898</v>
      </c>
      <c r="I340" s="4">
        <v>23.983256320082944</v>
      </c>
      <c r="J340" s="4">
        <v>4654.6219575841478</v>
      </c>
      <c r="K340" s="4">
        <v>-4346.0173766837997</v>
      </c>
      <c r="L340" s="4">
        <v>-43.036271047960163</v>
      </c>
      <c r="M340" s="4">
        <v>6368.1529980412697</v>
      </c>
      <c r="N340" s="4">
        <v>38206.543745301504</v>
      </c>
      <c r="O340" s="4">
        <v>34.564025883551878</v>
      </c>
      <c r="P340" s="4">
        <v>33.005577142104556</v>
      </c>
      <c r="Q340" s="4">
        <v>338</v>
      </c>
    </row>
    <row r="341" spans="1:17" x14ac:dyDescent="0.25">
      <c r="A341" s="4">
        <v>147.93754701803928</v>
      </c>
      <c r="B341" s="4">
        <v>-28.568909026304375</v>
      </c>
      <c r="C341" s="4">
        <v>46875</v>
      </c>
      <c r="D341" s="4">
        <v>0.75</v>
      </c>
      <c r="E341" s="4">
        <v>0.55000000000000004</v>
      </c>
      <c r="F341" s="4">
        <v>19.899999999999999</v>
      </c>
      <c r="G341" s="4">
        <v>41.281913690970576</v>
      </c>
      <c r="H341" s="4">
        <v>18.417758029655673</v>
      </c>
      <c r="I341" s="4">
        <v>37.937547018039282</v>
      </c>
      <c r="J341" s="4">
        <v>5605.8471073924102</v>
      </c>
      <c r="K341" s="4">
        <v>-3032.0272697708629</v>
      </c>
      <c r="L341" s="4">
        <v>-28.40756835625362</v>
      </c>
      <c r="M341" s="4">
        <v>6373.2810353925233</v>
      </c>
      <c r="N341" s="4">
        <v>38021.032775166976</v>
      </c>
      <c r="O341" s="4">
        <v>36.88265207216611</v>
      </c>
      <c r="P341" s="4">
        <v>58.472346163222213</v>
      </c>
      <c r="Q341" s="4">
        <v>339</v>
      </c>
    </row>
    <row r="342" spans="1:17" x14ac:dyDescent="0.25">
      <c r="A342" s="4">
        <v>119.25042933732041</v>
      </c>
      <c r="B342" s="4">
        <v>-33.38999200084406</v>
      </c>
      <c r="C342" s="4">
        <v>46875</v>
      </c>
      <c r="D342" s="4">
        <v>3</v>
      </c>
      <c r="E342" s="4">
        <v>0.55000000000000004</v>
      </c>
      <c r="F342" s="4">
        <v>19.899999999999999</v>
      </c>
      <c r="G342" s="4">
        <v>53.323113517529826</v>
      </c>
      <c r="H342" s="4">
        <v>14.147056719005608</v>
      </c>
      <c r="I342" s="4">
        <v>9.2504293373204121</v>
      </c>
      <c r="J342" s="4">
        <v>5330.7967414283166</v>
      </c>
      <c r="K342" s="4">
        <v>-3490.1546252552371</v>
      </c>
      <c r="L342" s="4">
        <v>-33.213385750969969</v>
      </c>
      <c r="M342" s="4">
        <v>6371.7009665091227</v>
      </c>
      <c r="N342" s="4">
        <v>37077.250568510732</v>
      </c>
      <c r="O342" s="4">
        <v>49.895590038575747</v>
      </c>
      <c r="P342" s="4">
        <v>16.485776794870908</v>
      </c>
      <c r="Q342" s="4">
        <v>340</v>
      </c>
    </row>
    <row r="343" spans="1:17" x14ac:dyDescent="0.25">
      <c r="A343" s="4">
        <v>126.1473420455587</v>
      </c>
      <c r="B343" s="4">
        <v>-15.297786346140766</v>
      </c>
      <c r="C343" s="4">
        <v>25000</v>
      </c>
      <c r="D343" s="4">
        <v>1.2</v>
      </c>
      <c r="E343" s="4">
        <v>0.55000000000000004</v>
      </c>
      <c r="F343" s="4">
        <v>19.899999999999999</v>
      </c>
      <c r="G343" s="4">
        <v>45.364313344089069</v>
      </c>
      <c r="H343" s="4">
        <v>20.853886474845105</v>
      </c>
      <c r="I343" s="4">
        <v>16.147342045558702</v>
      </c>
      <c r="J343" s="4">
        <v>6153.5812256601712</v>
      </c>
      <c r="K343" s="4">
        <v>-1671.9057623495189</v>
      </c>
      <c r="L343" s="4">
        <v>-15.200127865339013</v>
      </c>
      <c r="M343" s="4">
        <v>6376.6629814484368</v>
      </c>
      <c r="N343" s="4">
        <v>36332.178633485171</v>
      </c>
      <c r="O343" s="4">
        <v>64.109440287348477</v>
      </c>
      <c r="P343" s="4">
        <v>47.658531698157518</v>
      </c>
      <c r="Q343" s="4">
        <v>341</v>
      </c>
    </row>
    <row r="344" spans="1:17" x14ac:dyDescent="0.25">
      <c r="A344" s="4">
        <v>106.89353234889337</v>
      </c>
      <c r="B344" s="4">
        <v>-14.72961409035857</v>
      </c>
      <c r="C344" s="4">
        <v>25000</v>
      </c>
      <c r="D344" s="4">
        <v>0.75</v>
      </c>
      <c r="E344" s="4">
        <v>0.55000000000000004</v>
      </c>
      <c r="F344" s="4">
        <v>19.899999999999999</v>
      </c>
      <c r="G344" s="4">
        <v>41.281913690970576</v>
      </c>
      <c r="H344" s="4">
        <v>19.123115010384517</v>
      </c>
      <c r="I344" s="4">
        <v>-3.1064676511066267</v>
      </c>
      <c r="J344" s="4">
        <v>6169.8670189984832</v>
      </c>
      <c r="K344" s="4">
        <v>-1611.1844451470934</v>
      </c>
      <c r="L344" s="4">
        <v>-14.635253353445602</v>
      </c>
      <c r="M344" s="4">
        <v>6376.7683310913199</v>
      </c>
      <c r="N344" s="4">
        <v>36040.923188099187</v>
      </c>
      <c r="O344" s="4">
        <v>72.319486153450782</v>
      </c>
      <c r="P344" s="4">
        <v>12.048955229505028</v>
      </c>
      <c r="Q344" s="4">
        <v>342</v>
      </c>
    </row>
    <row r="345" spans="1:17" x14ac:dyDescent="0.25">
      <c r="A345" s="4">
        <v>143.43207367650058</v>
      </c>
      <c r="B345" s="4">
        <v>-10.009744051327939</v>
      </c>
      <c r="C345" s="4">
        <v>25000</v>
      </c>
      <c r="D345" s="4">
        <v>3</v>
      </c>
      <c r="E345" s="4">
        <v>0.55000000000000004</v>
      </c>
      <c r="F345" s="4">
        <v>19.899999999999999</v>
      </c>
      <c r="G345" s="4">
        <v>53.323113517529826</v>
      </c>
      <c r="H345" s="4">
        <v>18.024297919876371</v>
      </c>
      <c r="I345" s="4">
        <v>33.432073676500579</v>
      </c>
      <c r="J345" s="4">
        <v>6281.6885540926141</v>
      </c>
      <c r="K345" s="4">
        <v>-1101.3102995576542</v>
      </c>
      <c r="L345" s="4">
        <v>-9.9440756319037042</v>
      </c>
      <c r="M345" s="4">
        <v>6377.4991545691273</v>
      </c>
      <c r="N345" s="4">
        <v>37100.021040333871</v>
      </c>
      <c r="O345" s="4">
        <v>49.647351149858089</v>
      </c>
      <c r="P345" s="4">
        <v>75.249655376236518</v>
      </c>
      <c r="Q345" s="4">
        <v>343</v>
      </c>
    </row>
    <row r="346" spans="1:17" x14ac:dyDescent="0.25">
      <c r="A346" s="4">
        <v>124.93680643241498</v>
      </c>
      <c r="B346" s="4">
        <v>-9.6074365205563659</v>
      </c>
      <c r="C346" s="4">
        <v>25000</v>
      </c>
      <c r="D346" s="4">
        <v>1.2</v>
      </c>
      <c r="E346" s="4">
        <v>0.55000000000000004</v>
      </c>
      <c r="F346" s="4">
        <v>19.899999999999999</v>
      </c>
      <c r="G346" s="4">
        <v>45.364313344089069</v>
      </c>
      <c r="H346" s="4">
        <v>21.521552822553495</v>
      </c>
      <c r="I346" s="4">
        <v>14.936806432414983</v>
      </c>
      <c r="J346" s="4">
        <v>6289.2690696021018</v>
      </c>
      <c r="K346" s="4">
        <v>-1057.4629950082856</v>
      </c>
      <c r="L346" s="4">
        <v>-9.5443065145715842</v>
      </c>
      <c r="M346" s="4">
        <v>6377.5491699919949</v>
      </c>
      <c r="N346" s="4">
        <v>36139.247297693975</v>
      </c>
      <c r="O346" s="4">
        <v>69.223195108438787</v>
      </c>
      <c r="P346" s="4">
        <v>57.968818546747606</v>
      </c>
      <c r="Q346" s="4">
        <v>344</v>
      </c>
    </row>
    <row r="347" spans="1:17" x14ac:dyDescent="0.25">
      <c r="A347" s="4">
        <v>141.52282415208765</v>
      </c>
      <c r="B347" s="4">
        <v>-14.777352955079735</v>
      </c>
      <c r="C347" s="4">
        <v>25000</v>
      </c>
      <c r="D347" s="4">
        <v>3</v>
      </c>
      <c r="E347" s="4">
        <v>0.55000000000000004</v>
      </c>
      <c r="F347" s="4">
        <v>19.899999999999999</v>
      </c>
      <c r="G347" s="4">
        <v>53.323113517529826</v>
      </c>
      <c r="H347" s="4">
        <v>14.812441161410746</v>
      </c>
      <c r="I347" s="4">
        <v>31.522824152087651</v>
      </c>
      <c r="J347" s="4">
        <v>6168.5218674559237</v>
      </c>
      <c r="K347" s="4">
        <v>-1616.292427219134</v>
      </c>
      <c r="L347" s="4">
        <v>-14.682713701955528</v>
      </c>
      <c r="M347" s="4">
        <v>6376.7596190830209</v>
      </c>
      <c r="N347" s="4">
        <v>37081.787914670647</v>
      </c>
      <c r="O347" s="4">
        <v>49.920263769464285</v>
      </c>
      <c r="P347" s="4">
        <v>67.419820581896175</v>
      </c>
      <c r="Q347" s="4">
        <v>345</v>
      </c>
    </row>
    <row r="348" spans="1:17" x14ac:dyDescent="0.25">
      <c r="A348" s="4">
        <v>135.5769184495378</v>
      </c>
      <c r="B348" s="4">
        <v>-38.700050245840785</v>
      </c>
      <c r="C348" s="4">
        <v>25000</v>
      </c>
      <c r="D348" s="4">
        <v>0.75</v>
      </c>
      <c r="E348" s="4">
        <v>0.55000000000000004</v>
      </c>
      <c r="F348" s="4">
        <v>19.899999999999999</v>
      </c>
      <c r="G348" s="4">
        <v>41.281913690970576</v>
      </c>
      <c r="H348" s="4">
        <v>18.873851458438068</v>
      </c>
      <c r="I348" s="4">
        <v>25.5769184495378</v>
      </c>
      <c r="J348" s="4">
        <v>4984.2172229671914</v>
      </c>
      <c r="K348" s="4">
        <v>-3966.3861615673418</v>
      </c>
      <c r="L348" s="4">
        <v>-38.512394850572456</v>
      </c>
      <c r="M348" s="4">
        <v>6369.8226434019089</v>
      </c>
      <c r="N348" s="4">
        <v>37937.666806170317</v>
      </c>
      <c r="O348" s="4">
        <v>37.873110542619628</v>
      </c>
      <c r="P348" s="4">
        <v>37.434097341782973</v>
      </c>
      <c r="Q348" s="4">
        <v>346</v>
      </c>
    </row>
    <row r="349" spans="1:17" x14ac:dyDescent="0.25">
      <c r="A349" s="4">
        <v>130.99041439739929</v>
      </c>
      <c r="B349" s="4">
        <v>-16.805241528147086</v>
      </c>
      <c r="C349" s="4">
        <v>25000</v>
      </c>
      <c r="D349" s="4">
        <v>1.2</v>
      </c>
      <c r="E349" s="4">
        <v>0.55000000000000004</v>
      </c>
      <c r="F349" s="4">
        <v>19.899999999999999</v>
      </c>
      <c r="G349" s="4">
        <v>45.364313344089069</v>
      </c>
      <c r="H349" s="4">
        <v>14.298617844360802</v>
      </c>
      <c r="I349" s="4">
        <v>20.990414397399292</v>
      </c>
      <c r="J349" s="4">
        <v>6107.458197608601</v>
      </c>
      <c r="K349" s="4">
        <v>-1832.2115837937974</v>
      </c>
      <c r="L349" s="4">
        <v>-16.699021531694797</v>
      </c>
      <c r="M349" s="4">
        <v>6376.3661221203938</v>
      </c>
      <c r="N349" s="4">
        <v>36573.46850905491</v>
      </c>
      <c r="O349" s="4">
        <v>58.862496184244492</v>
      </c>
      <c r="P349" s="4">
        <v>52.999836932657587</v>
      </c>
      <c r="Q349" s="4">
        <v>347</v>
      </c>
    </row>
    <row r="350" spans="1:17" x14ac:dyDescent="0.25">
      <c r="A350" s="4">
        <v>107.61551191179583</v>
      </c>
      <c r="B350" s="4">
        <v>-40.487403403925533</v>
      </c>
      <c r="C350" s="4">
        <v>25000</v>
      </c>
      <c r="D350" s="4">
        <v>0.75</v>
      </c>
      <c r="E350" s="4">
        <v>0.55000000000000004</v>
      </c>
      <c r="F350" s="4">
        <v>19.899999999999999</v>
      </c>
      <c r="G350" s="4">
        <v>41.281913690970576</v>
      </c>
      <c r="H350" s="4">
        <v>15.086045518637629</v>
      </c>
      <c r="I350" s="4">
        <v>-2.384488088204165</v>
      </c>
      <c r="J350" s="4">
        <v>4857.74582579042</v>
      </c>
      <c r="K350" s="4">
        <v>-4119.2976538841513</v>
      </c>
      <c r="L350" s="4">
        <v>-40.297458772505244</v>
      </c>
      <c r="M350" s="4">
        <v>6369.1685226000827</v>
      </c>
      <c r="N350" s="4">
        <v>37537.852346648389</v>
      </c>
      <c r="O350" s="4">
        <v>43.099694410949837</v>
      </c>
      <c r="P350" s="4">
        <v>3.6696023185381432</v>
      </c>
      <c r="Q350" s="4">
        <v>348</v>
      </c>
    </row>
    <row r="351" spans="1:17" x14ac:dyDescent="0.25">
      <c r="A351" s="4">
        <v>109.22577864744675</v>
      </c>
      <c r="B351" s="4">
        <v>-15.194986547208988</v>
      </c>
      <c r="C351" s="4">
        <v>25000</v>
      </c>
      <c r="D351" s="4">
        <v>0.75</v>
      </c>
      <c r="E351" s="4">
        <v>0.55000000000000004</v>
      </c>
      <c r="F351" s="4">
        <v>19.899999999999999</v>
      </c>
      <c r="G351" s="4">
        <v>41.281913690970576</v>
      </c>
      <c r="H351" s="4">
        <v>17.492259053151713</v>
      </c>
      <c r="I351" s="4">
        <v>-0.77422135255325486</v>
      </c>
      <c r="J351" s="4">
        <v>6156.5724909077308</v>
      </c>
      <c r="K351" s="4">
        <v>-1660.9312010941446</v>
      </c>
      <c r="L351" s="4">
        <v>-15.097921945246144</v>
      </c>
      <c r="M351" s="4">
        <v>6376.6823106196734</v>
      </c>
      <c r="N351" s="4">
        <v>36046.511737571433</v>
      </c>
      <c r="O351" s="4">
        <v>72.123457942692298</v>
      </c>
      <c r="P351" s="4">
        <v>2.9514289739689348</v>
      </c>
      <c r="Q351" s="4">
        <v>349</v>
      </c>
    </row>
    <row r="352" spans="1:17" x14ac:dyDescent="0.25">
      <c r="A352" s="4">
        <v>109.92390235724794</v>
      </c>
      <c r="B352" s="4">
        <v>-26.41107996120558</v>
      </c>
      <c r="C352" s="4">
        <v>25000</v>
      </c>
      <c r="D352" s="4">
        <v>3</v>
      </c>
      <c r="E352" s="4">
        <v>0.55000000000000004</v>
      </c>
      <c r="F352" s="4">
        <v>19.899999999999999</v>
      </c>
      <c r="G352" s="4">
        <v>53.323113517529826</v>
      </c>
      <c r="H352" s="4">
        <v>17.820826617188192</v>
      </c>
      <c r="I352" s="4">
        <v>-7.6097642752060324E-2</v>
      </c>
      <c r="J352" s="4">
        <v>5716.2134087336099</v>
      </c>
      <c r="K352" s="4">
        <v>-2819.9256568502633</v>
      </c>
      <c r="L352" s="4">
        <v>-26.258071406352538</v>
      </c>
      <c r="M352" s="4">
        <v>6373.9372796057778</v>
      </c>
      <c r="N352" s="4">
        <v>36556.856520616544</v>
      </c>
      <c r="O352" s="4">
        <v>59.133646200769917</v>
      </c>
      <c r="P352" s="4">
        <v>0.17107919696055268</v>
      </c>
      <c r="Q352" s="4">
        <v>350</v>
      </c>
    </row>
    <row r="353" spans="1:17" x14ac:dyDescent="0.25">
      <c r="A353" s="4">
        <v>129.75118795707112</v>
      </c>
      <c r="B353" s="4">
        <v>-34.914371512157679</v>
      </c>
      <c r="C353" s="4">
        <v>25000</v>
      </c>
      <c r="D353" s="4">
        <v>3</v>
      </c>
      <c r="E353" s="4">
        <v>0.55000000000000004</v>
      </c>
      <c r="F353" s="4">
        <v>19.899999999999999</v>
      </c>
      <c r="G353" s="4">
        <v>53.323113517529826</v>
      </c>
      <c r="H353" s="4">
        <v>22.821120303341033</v>
      </c>
      <c r="I353" s="4">
        <v>19.751187957071124</v>
      </c>
      <c r="J353" s="4">
        <v>5235.8723503646279</v>
      </c>
      <c r="K353" s="4">
        <v>-3630.0825210369885</v>
      </c>
      <c r="L353" s="4">
        <v>-34.733955630575259</v>
      </c>
      <c r="M353" s="4">
        <v>6371.174018879964</v>
      </c>
      <c r="N353" s="4">
        <v>37454.642200680435</v>
      </c>
      <c r="O353" s="4">
        <v>44.285939565760991</v>
      </c>
      <c r="P353" s="4">
        <v>32.101769146669895</v>
      </c>
      <c r="Q353" s="4">
        <v>351</v>
      </c>
    </row>
    <row r="354" spans="1:17" x14ac:dyDescent="0.25">
      <c r="A354" s="4">
        <v>153.73601699001264</v>
      </c>
      <c r="B354" s="4">
        <v>-36.988107037975666</v>
      </c>
      <c r="C354" s="4">
        <v>25000</v>
      </c>
      <c r="D354" s="4">
        <v>1.2</v>
      </c>
      <c r="E354" s="4">
        <v>0.55000000000000004</v>
      </c>
      <c r="F354" s="4">
        <v>19.899999999999999</v>
      </c>
      <c r="G354" s="4">
        <v>45.364313344089069</v>
      </c>
      <c r="H354" s="4">
        <v>17.859633884904422</v>
      </c>
      <c r="I354" s="4">
        <v>43.736016990012644</v>
      </c>
      <c r="J354" s="4">
        <v>5100.7898362239666</v>
      </c>
      <c r="K354" s="4">
        <v>-3816.3403755897921</v>
      </c>
      <c r="L354" s="4">
        <v>-36.803327584253907</v>
      </c>
      <c r="M354" s="4">
        <v>6370.4403941707633</v>
      </c>
      <c r="N354" s="4">
        <v>38827.907401783661</v>
      </c>
      <c r="O354" s="4">
        <v>27.523474785455459</v>
      </c>
      <c r="P354" s="4">
        <v>57.838395433985724</v>
      </c>
      <c r="Q354" s="4">
        <v>352</v>
      </c>
    </row>
    <row r="355" spans="1:17" x14ac:dyDescent="0.25">
      <c r="A355" s="4">
        <v>145.18566167480833</v>
      </c>
      <c r="B355" s="4">
        <v>-39.769387259042738</v>
      </c>
      <c r="C355" s="4">
        <v>25000</v>
      </c>
      <c r="D355" s="4">
        <v>1.2</v>
      </c>
      <c r="E355" s="4">
        <v>0.55000000000000004</v>
      </c>
      <c r="F355" s="4">
        <v>19.899999999999999</v>
      </c>
      <c r="G355" s="4">
        <v>45.364313344089069</v>
      </c>
      <c r="H355" s="4">
        <v>19.230253477134468</v>
      </c>
      <c r="I355" s="4">
        <v>35.18566167480833</v>
      </c>
      <c r="J355" s="4">
        <v>4909.1294155995784</v>
      </c>
      <c r="K355" s="4">
        <v>-4058.3390369494873</v>
      </c>
      <c r="L355" s="4">
        <v>-39.580274042215343</v>
      </c>
      <c r="M355" s="4">
        <v>6369.4322633915453</v>
      </c>
      <c r="N355" s="4">
        <v>38471.343779016817</v>
      </c>
      <c r="O355" s="4">
        <v>31.488470866487095</v>
      </c>
      <c r="P355" s="4">
        <v>47.782125145217329</v>
      </c>
      <c r="Q355" s="4">
        <v>353</v>
      </c>
    </row>
    <row r="356" spans="1:17" x14ac:dyDescent="0.25">
      <c r="A356" s="4">
        <v>123.59210500020333</v>
      </c>
      <c r="B356" s="4">
        <v>-41.711914502342758</v>
      </c>
      <c r="C356" s="4">
        <v>25000</v>
      </c>
      <c r="D356" s="4">
        <v>0.75</v>
      </c>
      <c r="E356" s="4">
        <v>0.55000000000000004</v>
      </c>
      <c r="F356" s="4">
        <v>19.899999999999999</v>
      </c>
      <c r="G356" s="4">
        <v>41.281913690970576</v>
      </c>
      <c r="H356" s="4">
        <v>14.694143838690977</v>
      </c>
      <c r="I356" s="4">
        <v>13.592105000203333</v>
      </c>
      <c r="J356" s="4">
        <v>4768.3521859428756</v>
      </c>
      <c r="K356" s="4">
        <v>-4221.7726599437929</v>
      </c>
      <c r="L356" s="4">
        <v>-41.520827032607045</v>
      </c>
      <c r="M356" s="4">
        <v>6368.7162726435763</v>
      </c>
      <c r="N356" s="4">
        <v>37782.667479078387</v>
      </c>
      <c r="O356" s="4">
        <v>39.832291542536929</v>
      </c>
      <c r="P356" s="4">
        <v>19.969507653923429</v>
      </c>
      <c r="Q356" s="4">
        <v>354</v>
      </c>
    </row>
    <row r="357" spans="1:17" x14ac:dyDescent="0.25">
      <c r="A357" s="4">
        <v>132.12851221820895</v>
      </c>
      <c r="B357" s="4">
        <v>-35.750072743734577</v>
      </c>
      <c r="C357" s="4">
        <v>37500</v>
      </c>
      <c r="D357" s="4">
        <v>3</v>
      </c>
      <c r="E357" s="4">
        <v>0.55000000000000004</v>
      </c>
      <c r="F357" s="4">
        <v>19.899999999999999</v>
      </c>
      <c r="G357" s="4">
        <v>53.323113517529826</v>
      </c>
      <c r="H357" s="4">
        <v>22.752575273267148</v>
      </c>
      <c r="I357" s="4">
        <v>22.128512218208954</v>
      </c>
      <c r="J357" s="4">
        <v>5182.2522816663586</v>
      </c>
      <c r="K357" s="4">
        <v>-3705.7225983280618</v>
      </c>
      <c r="L357" s="4">
        <v>-35.567783667360729</v>
      </c>
      <c r="M357" s="4">
        <v>6370.8805267871303</v>
      </c>
      <c r="N357" s="4">
        <v>37597.633182801052</v>
      </c>
      <c r="O357" s="4">
        <v>42.312266234666971</v>
      </c>
      <c r="P357" s="4">
        <v>34.837864507835</v>
      </c>
      <c r="Q357" s="4">
        <v>355</v>
      </c>
    </row>
    <row r="358" spans="1:17" x14ac:dyDescent="0.25">
      <c r="A358" s="4">
        <v>152.12559090127814</v>
      </c>
      <c r="B358" s="4">
        <v>-19.605232456202714</v>
      </c>
      <c r="C358" s="4">
        <v>37500</v>
      </c>
      <c r="D358" s="4">
        <v>0.75</v>
      </c>
      <c r="E358" s="4">
        <v>0.55000000000000004</v>
      </c>
      <c r="F358" s="4">
        <v>19.899999999999999</v>
      </c>
      <c r="G358" s="4">
        <v>41.281913690970576</v>
      </c>
      <c r="H358" s="4">
        <v>20.562355541065493</v>
      </c>
      <c r="I358" s="4">
        <v>42.125590901278144</v>
      </c>
      <c r="J358" s="4">
        <v>6010.6444578968394</v>
      </c>
      <c r="K358" s="4">
        <v>-2126.5803840723861</v>
      </c>
      <c r="L358" s="4">
        <v>-19.483901157526827</v>
      </c>
      <c r="M358" s="4">
        <v>6375.7502248102101</v>
      </c>
      <c r="N358" s="4">
        <v>37980.69786781905</v>
      </c>
      <c r="O358" s="4">
        <v>37.416655871760845</v>
      </c>
      <c r="P358" s="4">
        <v>69.644463401765151</v>
      </c>
      <c r="Q358" s="4">
        <v>356</v>
      </c>
    </row>
    <row r="359" spans="1:17" x14ac:dyDescent="0.25">
      <c r="A359" s="4">
        <v>110.35110233308305</v>
      </c>
      <c r="B359" s="4">
        <v>-14.425561935373903</v>
      </c>
      <c r="C359" s="4">
        <v>37500</v>
      </c>
      <c r="D359" s="4">
        <v>3</v>
      </c>
      <c r="E359" s="4">
        <v>0.55000000000000004</v>
      </c>
      <c r="F359" s="4">
        <v>19.899999999999999</v>
      </c>
      <c r="G359" s="4">
        <v>53.323113517529826</v>
      </c>
      <c r="H359" s="4">
        <v>21.73384241654723</v>
      </c>
      <c r="I359" s="4">
        <v>0.35110233308304828</v>
      </c>
      <c r="J359" s="4">
        <v>6178.334330427052</v>
      </c>
      <c r="K359" s="4">
        <v>-1578.6257320083032</v>
      </c>
      <c r="L359" s="4">
        <v>-14.332981150597037</v>
      </c>
      <c r="M359" s="4">
        <v>6376.8232138183221</v>
      </c>
      <c r="N359" s="4">
        <v>36020.550399261447</v>
      </c>
      <c r="O359" s="4">
        <v>73.040572868816213</v>
      </c>
      <c r="P359" s="4">
        <v>1.409092565219072</v>
      </c>
      <c r="Q359" s="4">
        <v>357</v>
      </c>
    </row>
    <row r="360" spans="1:17" x14ac:dyDescent="0.25">
      <c r="A360" s="4">
        <v>116.40374777397415</v>
      </c>
      <c r="B360" s="4">
        <v>-22.300687683746062</v>
      </c>
      <c r="C360" s="4">
        <v>37500</v>
      </c>
      <c r="D360" s="4">
        <v>3</v>
      </c>
      <c r="E360" s="4">
        <v>0.55000000000000004</v>
      </c>
      <c r="F360" s="4">
        <v>19.899999999999999</v>
      </c>
      <c r="G360" s="4">
        <v>53.323113517529826</v>
      </c>
      <c r="H360" s="4">
        <v>18.101747494651573</v>
      </c>
      <c r="I360" s="4">
        <v>6.4037477739741462</v>
      </c>
      <c r="J360" s="4">
        <v>5903.9343849887609</v>
      </c>
      <c r="K360" s="4">
        <v>-2405.2522251344508</v>
      </c>
      <c r="L360" s="4">
        <v>-22.16589323763753</v>
      </c>
      <c r="M360" s="4">
        <v>6375.0827044648486</v>
      </c>
      <c r="N360" s="4">
        <v>36382.607633811203</v>
      </c>
      <c r="O360" s="4">
        <v>62.887527992557189</v>
      </c>
      <c r="P360" s="4">
        <v>16.476521799916419</v>
      </c>
      <c r="Q360" s="4">
        <v>358</v>
      </c>
    </row>
    <row r="361" spans="1:17" x14ac:dyDescent="0.25">
      <c r="A361" s="4">
        <v>148.05833699961383</v>
      </c>
      <c r="B361" s="4">
        <v>-31.783578576782084</v>
      </c>
      <c r="C361" s="4">
        <v>9375</v>
      </c>
      <c r="D361" s="4">
        <v>1.2</v>
      </c>
      <c r="E361" s="4">
        <v>0.55000000000000004</v>
      </c>
      <c r="F361" s="4">
        <v>19.899999999999999</v>
      </c>
      <c r="G361" s="4">
        <v>45.364313344089069</v>
      </c>
      <c r="H361" s="4">
        <v>17.155780660793916</v>
      </c>
      <c r="I361" s="4">
        <v>38.058336999613829</v>
      </c>
      <c r="J361" s="4">
        <v>5426.7393402233174</v>
      </c>
      <c r="K361" s="4">
        <v>-3340.057302815148</v>
      </c>
      <c r="L361" s="4">
        <v>-31.61152558588936</v>
      </c>
      <c r="M361" s="4">
        <v>6372.2431413762142</v>
      </c>
      <c r="N361" s="4">
        <v>38184.967847628053</v>
      </c>
      <c r="O361" s="4">
        <v>34.874387600909678</v>
      </c>
      <c r="P361" s="4">
        <v>56.06939104508853</v>
      </c>
      <c r="Q361" s="4">
        <v>359</v>
      </c>
    </row>
    <row r="362" spans="1:17" x14ac:dyDescent="0.25">
      <c r="A362" s="4">
        <v>131.69360780117196</v>
      </c>
      <c r="B362" s="4">
        <v>-36.726555230116482</v>
      </c>
      <c r="C362" s="4">
        <v>9375</v>
      </c>
      <c r="D362" s="4">
        <v>1.2</v>
      </c>
      <c r="E362" s="4">
        <v>0.55000000000000004</v>
      </c>
      <c r="F362" s="4">
        <v>19.899999999999999</v>
      </c>
      <c r="G362" s="4">
        <v>45.364313344089069</v>
      </c>
      <c r="H362" s="4">
        <v>16.428430551683217</v>
      </c>
      <c r="I362" s="4">
        <v>21.693607801171964</v>
      </c>
      <c r="J362" s="4">
        <v>5118.2001578561085</v>
      </c>
      <c r="K362" s="4">
        <v>-3793.1160040288842</v>
      </c>
      <c r="L362" s="4">
        <v>-36.542273387707368</v>
      </c>
      <c r="M362" s="4">
        <v>6370.5338768346837</v>
      </c>
      <c r="N362" s="4">
        <v>37647.823405453426</v>
      </c>
      <c r="O362" s="4">
        <v>41.632383345366812</v>
      </c>
      <c r="P362" s="4">
        <v>33.633957024319315</v>
      </c>
      <c r="Q362" s="4">
        <v>360</v>
      </c>
    </row>
    <row r="363" spans="1:17" x14ac:dyDescent="0.25">
      <c r="A363" s="4">
        <v>115.30403153118225</v>
      </c>
      <c r="B363" s="4">
        <v>-41.359998244608704</v>
      </c>
      <c r="C363" s="4">
        <v>9375</v>
      </c>
      <c r="D363" s="4">
        <v>1.2</v>
      </c>
      <c r="E363" s="4">
        <v>0.55000000000000004</v>
      </c>
      <c r="F363" s="4">
        <v>19.899999999999999</v>
      </c>
      <c r="G363" s="4">
        <v>45.364313344089069</v>
      </c>
      <c r="H363" s="4">
        <v>23.347798576307078</v>
      </c>
      <c r="I363" s="4">
        <v>5.3040315311822468</v>
      </c>
      <c r="J363" s="4">
        <v>4794.2692435125791</v>
      </c>
      <c r="K363" s="4">
        <v>-4192.5157741733919</v>
      </c>
      <c r="L363" s="4">
        <v>-41.169203603432614</v>
      </c>
      <c r="M363" s="4">
        <v>6368.8465279031016</v>
      </c>
      <c r="N363" s="4">
        <v>37627.324246428347</v>
      </c>
      <c r="O363" s="4">
        <v>41.881129092167107</v>
      </c>
      <c r="P363" s="4">
        <v>7.9974888224862628</v>
      </c>
      <c r="Q363" s="4">
        <v>361</v>
      </c>
    </row>
    <row r="364" spans="1:17" x14ac:dyDescent="0.25">
      <c r="A364" s="4">
        <v>155.6755232306262</v>
      </c>
      <c r="B364" s="4">
        <v>-37.130551412372697</v>
      </c>
      <c r="C364" s="4">
        <v>9375</v>
      </c>
      <c r="D364" s="4">
        <v>3</v>
      </c>
      <c r="E364" s="4">
        <v>0.55000000000000004</v>
      </c>
      <c r="F364" s="4">
        <v>19.899999999999999</v>
      </c>
      <c r="G364" s="4">
        <v>53.323113517529826</v>
      </c>
      <c r="H364" s="4">
        <v>23.789490365885808</v>
      </c>
      <c r="I364" s="4">
        <v>45.675523230626197</v>
      </c>
      <c r="J364" s="4">
        <v>5091.2630946833233</v>
      </c>
      <c r="K364" s="4">
        <v>-3828.9555885340137</v>
      </c>
      <c r="L364" s="4">
        <v>-36.945507410737946</v>
      </c>
      <c r="M364" s="4">
        <v>6370.3893757171754</v>
      </c>
      <c r="N364" s="4">
        <v>38966.774028378204</v>
      </c>
      <c r="O364" s="4">
        <v>26.023682673156639</v>
      </c>
      <c r="P364" s="4">
        <v>59.477903113200526</v>
      </c>
      <c r="Q364" s="4">
        <v>362</v>
      </c>
    </row>
    <row r="365" spans="1:17" x14ac:dyDescent="0.25">
      <c r="A365" s="4">
        <v>151.51107480048671</v>
      </c>
      <c r="B365" s="4">
        <v>-40.259054350830802</v>
      </c>
      <c r="C365" s="4">
        <v>9375</v>
      </c>
      <c r="D365" s="4">
        <v>1.2</v>
      </c>
      <c r="E365" s="4">
        <v>0.55000000000000004</v>
      </c>
      <c r="F365" s="4">
        <v>19.899999999999999</v>
      </c>
      <c r="G365" s="4">
        <v>45.364313344089069</v>
      </c>
      <c r="H365" s="4">
        <v>22.613598446639273</v>
      </c>
      <c r="I365" s="4">
        <v>41.511074800486711</v>
      </c>
      <c r="J365" s="4">
        <v>4874.1707160192109</v>
      </c>
      <c r="K365" s="4">
        <v>-4099.9801937496686</v>
      </c>
      <c r="L365" s="4">
        <v>-40.069361239227135</v>
      </c>
      <c r="M365" s="4">
        <v>6369.2525274194304</v>
      </c>
      <c r="N365" s="4">
        <v>38866.32392779729</v>
      </c>
      <c r="O365" s="4">
        <v>27.093337865051687</v>
      </c>
      <c r="P365" s="4">
        <v>53.864494152497066</v>
      </c>
      <c r="Q365" s="4">
        <v>363</v>
      </c>
    </row>
    <row r="366" spans="1:17" x14ac:dyDescent="0.25">
      <c r="A366" s="4">
        <v>122.84042952447027</v>
      </c>
      <c r="B366" s="4">
        <v>-40.899059535609773</v>
      </c>
      <c r="C366" s="4">
        <v>9375</v>
      </c>
      <c r="D366" s="4">
        <v>1.2</v>
      </c>
      <c r="E366" s="4">
        <v>0.55000000000000004</v>
      </c>
      <c r="F366" s="4">
        <v>19.899999999999999</v>
      </c>
      <c r="G366" s="4">
        <v>45.364313344089069</v>
      </c>
      <c r="H366" s="4">
        <v>16.363250483611768</v>
      </c>
      <c r="I366" s="4">
        <v>12.840429524470267</v>
      </c>
      <c r="J366" s="4">
        <v>4827.9402153964056</v>
      </c>
      <c r="K366" s="4">
        <v>-4153.958151195613</v>
      </c>
      <c r="L366" s="4">
        <v>-40.708691926782521</v>
      </c>
      <c r="M366" s="4">
        <v>6369.0168036617997</v>
      </c>
      <c r="N366" s="4">
        <v>37701.835754516833</v>
      </c>
      <c r="O366" s="4">
        <v>40.892774374218057</v>
      </c>
      <c r="P366" s="4">
        <v>19.195008150812242</v>
      </c>
      <c r="Q366" s="4">
        <v>364</v>
      </c>
    </row>
    <row r="367" spans="1:17" x14ac:dyDescent="0.25">
      <c r="A367" s="4">
        <v>146.33775945222862</v>
      </c>
      <c r="B367" s="4">
        <v>-10.270303568385986</v>
      </c>
      <c r="C367" s="4">
        <v>9375</v>
      </c>
      <c r="D367" s="4">
        <v>1.2</v>
      </c>
      <c r="E367" s="4">
        <v>0.55000000000000004</v>
      </c>
      <c r="F367" s="4">
        <v>19.899999999999999</v>
      </c>
      <c r="G367" s="4">
        <v>45.364313344089069</v>
      </c>
      <c r="H367" s="4">
        <v>17.525906175474184</v>
      </c>
      <c r="I367" s="4">
        <v>36.337759452228624</v>
      </c>
      <c r="J367" s="4">
        <v>6276.614642204454</v>
      </c>
      <c r="K367" s="4">
        <v>-1129.6802765884338</v>
      </c>
      <c r="L367" s="4">
        <v>-10.202997927398426</v>
      </c>
      <c r="M367" s="4">
        <v>6377.4657109268937</v>
      </c>
      <c r="N367" s="4">
        <v>37311.106379971592</v>
      </c>
      <c r="O367" s="4">
        <v>46.448621495591297</v>
      </c>
      <c r="P367" s="4">
        <v>76.375370978460239</v>
      </c>
      <c r="Q367" s="4">
        <v>365</v>
      </c>
    </row>
    <row r="368" spans="1:17" x14ac:dyDescent="0.25">
      <c r="A368" s="4">
        <v>140.07844546275356</v>
      </c>
      <c r="B368" s="4">
        <v>-38.363334518211573</v>
      </c>
      <c r="C368" s="4">
        <v>9375</v>
      </c>
      <c r="D368" s="4">
        <v>0.75</v>
      </c>
      <c r="E368" s="4">
        <v>0.55000000000000004</v>
      </c>
      <c r="F368" s="4">
        <v>19.899999999999999</v>
      </c>
      <c r="G368" s="4">
        <v>41.281913690970576</v>
      </c>
      <c r="H368" s="4">
        <v>20.372661206836661</v>
      </c>
      <c r="I368" s="4">
        <v>30.078445462753564</v>
      </c>
      <c r="J368" s="4">
        <v>5007.5015142968286</v>
      </c>
      <c r="K368" s="4">
        <v>-3937.1470091454244</v>
      </c>
      <c r="L368" s="4">
        <v>-38.176192276024757</v>
      </c>
      <c r="M368" s="4">
        <v>6369.9448967246017</v>
      </c>
      <c r="N368" s="4">
        <v>38117.978886657322</v>
      </c>
      <c r="O368" s="4">
        <v>35.652032643078527</v>
      </c>
      <c r="P368" s="4">
        <v>43.020501477403123</v>
      </c>
      <c r="Q368" s="4">
        <v>366</v>
      </c>
    </row>
    <row r="369" spans="1:17" x14ac:dyDescent="0.25">
      <c r="A369" s="4">
        <v>110.64131025436434</v>
      </c>
      <c r="B369" s="4">
        <v>-20.933537918071764</v>
      </c>
      <c r="C369" s="4">
        <v>9375</v>
      </c>
      <c r="D369" s="4">
        <v>3</v>
      </c>
      <c r="E369" s="4">
        <v>0.55000000000000004</v>
      </c>
      <c r="F369" s="4">
        <v>19.899999999999999</v>
      </c>
      <c r="G369" s="4">
        <v>53.323113517529826</v>
      </c>
      <c r="H369" s="4">
        <v>21.226737403046194</v>
      </c>
      <c r="I369" s="4">
        <v>0.64131025436434186</v>
      </c>
      <c r="J369" s="4">
        <v>5959.7010873489107</v>
      </c>
      <c r="K369" s="4">
        <v>-2264.5245637209082</v>
      </c>
      <c r="L369" s="4">
        <v>-20.805431336473713</v>
      </c>
      <c r="M369" s="4">
        <v>6375.4300678654736</v>
      </c>
      <c r="N369" s="4">
        <v>36275.624734774472</v>
      </c>
      <c r="O369" s="4">
        <v>65.451744336715578</v>
      </c>
      <c r="P369" s="4">
        <v>1.7944434889070644</v>
      </c>
      <c r="Q369" s="4">
        <v>367</v>
      </c>
    </row>
    <row r="370" spans="1:17" x14ac:dyDescent="0.25">
      <c r="A370" s="4">
        <v>146.02546601793924</v>
      </c>
      <c r="B370" s="4">
        <v>-14.980308848720023</v>
      </c>
      <c r="C370" s="4">
        <v>9375</v>
      </c>
      <c r="D370" s="4">
        <v>0.75</v>
      </c>
      <c r="E370" s="4">
        <v>0.55000000000000004</v>
      </c>
      <c r="F370" s="4">
        <v>19.899999999999999</v>
      </c>
      <c r="G370" s="4">
        <v>41.281913690970576</v>
      </c>
      <c r="H370" s="4">
        <v>23.306935985525666</v>
      </c>
      <c r="I370" s="4">
        <v>36.025466017939237</v>
      </c>
      <c r="J370" s="4">
        <v>6162.7555668553741</v>
      </c>
      <c r="K370" s="4">
        <v>-1637.9960450959099</v>
      </c>
      <c r="L370" s="4">
        <v>-14.884488435578069</v>
      </c>
      <c r="M370" s="4">
        <v>6376.7222944516525</v>
      </c>
      <c r="N370" s="4">
        <v>37392.129605748756</v>
      </c>
      <c r="O370" s="4">
        <v>45.263014371630597</v>
      </c>
      <c r="P370" s="4">
        <v>70.432518718118146</v>
      </c>
      <c r="Q370" s="4">
        <v>368</v>
      </c>
    </row>
    <row r="371" spans="1:17" x14ac:dyDescent="0.25">
      <c r="A371" s="4">
        <v>118.47503240145799</v>
      </c>
      <c r="B371" s="4">
        <v>-41.250205911588893</v>
      </c>
      <c r="C371" s="4">
        <v>9375</v>
      </c>
      <c r="D371" s="4">
        <v>0.75</v>
      </c>
      <c r="E371" s="4">
        <v>0.55000000000000004</v>
      </c>
      <c r="F371" s="4">
        <v>19.899999999999999</v>
      </c>
      <c r="G371" s="4">
        <v>41.281913690970576</v>
      </c>
      <c r="H371" s="4">
        <v>22.557377667165731</v>
      </c>
      <c r="I371" s="4">
        <v>8.4750324014579945</v>
      </c>
      <c r="J371" s="4">
        <v>4802.3178020764371</v>
      </c>
      <c r="K371" s="4">
        <v>-4183.3559374299202</v>
      </c>
      <c r="L371" s="4">
        <v>-41.059508515284747</v>
      </c>
      <c r="M371" s="4">
        <v>6368.8871218895401</v>
      </c>
      <c r="N371" s="4">
        <v>37654.062695874061</v>
      </c>
      <c r="O371" s="4">
        <v>41.524172024338121</v>
      </c>
      <c r="P371" s="4">
        <v>12.734308638541993</v>
      </c>
      <c r="Q371" s="4">
        <v>369</v>
      </c>
    </row>
    <row r="372" spans="1:17" x14ac:dyDescent="0.25">
      <c r="A372" s="4">
        <v>148.61630674686415</v>
      </c>
      <c r="B372" s="4">
        <v>-12.149059384069016</v>
      </c>
      <c r="C372" s="4">
        <v>9375</v>
      </c>
      <c r="D372" s="4">
        <v>0.75</v>
      </c>
      <c r="E372" s="4">
        <v>0.55000000000000004</v>
      </c>
      <c r="F372" s="4">
        <v>19.899999999999999</v>
      </c>
      <c r="G372" s="4">
        <v>41.281913690970576</v>
      </c>
      <c r="H372" s="4">
        <v>20.188668361238275</v>
      </c>
      <c r="I372" s="4">
        <v>38.616306746864154</v>
      </c>
      <c r="J372" s="4">
        <v>6236.2159254293911</v>
      </c>
      <c r="K372" s="4">
        <v>-1333.5275527959234</v>
      </c>
      <c r="L372" s="4">
        <v>-12.070120039716841</v>
      </c>
      <c r="M372" s="4">
        <v>6377.2003890927754</v>
      </c>
      <c r="N372" s="4">
        <v>37517.775483070567</v>
      </c>
      <c r="O372" s="4">
        <v>43.503617887089831</v>
      </c>
      <c r="P372" s="4">
        <v>75.239206276655395</v>
      </c>
      <c r="Q372" s="4">
        <v>370</v>
      </c>
    </row>
    <row r="373" spans="1:17" x14ac:dyDescent="0.25">
      <c r="A373" s="4">
        <v>133.17605425993341</v>
      </c>
      <c r="B373" s="4">
        <v>-27.104323876438613</v>
      </c>
      <c r="C373" s="4">
        <v>9375</v>
      </c>
      <c r="D373" s="4">
        <v>3</v>
      </c>
      <c r="E373" s="4">
        <v>0.55000000000000004</v>
      </c>
      <c r="F373" s="4">
        <v>19.899999999999999</v>
      </c>
      <c r="G373" s="4">
        <v>53.323113517529826</v>
      </c>
      <c r="H373" s="4">
        <v>15.618892374458481</v>
      </c>
      <c r="I373" s="4">
        <v>23.176054259933409</v>
      </c>
      <c r="J373" s="4">
        <v>5681.6317616646538</v>
      </c>
      <c r="K373" s="4">
        <v>-2888.5114306902269</v>
      </c>
      <c r="L373" s="4">
        <v>-26.948542062841351</v>
      </c>
      <c r="M373" s="4">
        <v>6373.7302861342278</v>
      </c>
      <c r="N373" s="4">
        <v>37121.181526026674</v>
      </c>
      <c r="O373" s="4">
        <v>49.246102805067537</v>
      </c>
      <c r="P373" s="4">
        <v>43.217216372877111</v>
      </c>
      <c r="Q373" s="4">
        <v>371</v>
      </c>
    </row>
    <row r="374" spans="1:17" x14ac:dyDescent="0.25">
      <c r="A374" s="4">
        <v>158.53897785594825</v>
      </c>
      <c r="B374" s="4">
        <v>-13.454884977185758</v>
      </c>
      <c r="C374" s="4">
        <v>9375</v>
      </c>
      <c r="D374" s="4">
        <v>3</v>
      </c>
      <c r="E374" s="4">
        <v>0.55000000000000004</v>
      </c>
      <c r="F374" s="4">
        <v>19.899999999999999</v>
      </c>
      <c r="G374" s="4">
        <v>53.323113517529826</v>
      </c>
      <c r="H374" s="4">
        <v>17.74641190372904</v>
      </c>
      <c r="I374" s="4">
        <v>48.538977855948247</v>
      </c>
      <c r="J374" s="4">
        <v>6204.2063940022235</v>
      </c>
      <c r="K374" s="4">
        <v>-1474.3954650967883</v>
      </c>
      <c r="L374" s="4">
        <v>-13.368054828771088</v>
      </c>
      <c r="M374" s="4">
        <v>6376.9913726518444</v>
      </c>
      <c r="N374" s="4">
        <v>38367.579440347632</v>
      </c>
      <c r="O374" s="4">
        <v>32.776985472154919</v>
      </c>
      <c r="P374" s="4">
        <v>78.383231406010097</v>
      </c>
      <c r="Q374" s="4">
        <v>372</v>
      </c>
    </row>
    <row r="375" spans="1:17" x14ac:dyDescent="0.25">
      <c r="A375" s="4">
        <v>114.17858817672452</v>
      </c>
      <c r="B375" s="4">
        <v>-32.451077998611851</v>
      </c>
      <c r="C375" s="4">
        <v>9375</v>
      </c>
      <c r="D375" s="4">
        <v>0.75</v>
      </c>
      <c r="E375" s="4">
        <v>0.55000000000000004</v>
      </c>
      <c r="F375" s="4">
        <v>19.899999999999999</v>
      </c>
      <c r="G375" s="4">
        <v>41.281913690970576</v>
      </c>
      <c r="H375" s="4">
        <v>20.169421777760085</v>
      </c>
      <c r="I375" s="4">
        <v>4.1785881767245172</v>
      </c>
      <c r="J375" s="4">
        <v>5387.387382666142</v>
      </c>
      <c r="K375" s="4">
        <v>-3402.7475582121569</v>
      </c>
      <c r="L375" s="4">
        <v>-32.277066778173001</v>
      </c>
      <c r="M375" s="4">
        <v>6372.0195978848924</v>
      </c>
      <c r="N375" s="4">
        <v>36950.181039638395</v>
      </c>
      <c r="O375" s="4">
        <v>51.953427769114867</v>
      </c>
      <c r="P375" s="4">
        <v>7.7536129274259187</v>
      </c>
      <c r="Q375" s="4">
        <v>373</v>
      </c>
    </row>
    <row r="376" spans="1:17" x14ac:dyDescent="0.25">
      <c r="A376" s="4">
        <v>121.89052822667517</v>
      </c>
      <c r="B376" s="4">
        <v>-38.288126536244803</v>
      </c>
      <c r="C376" s="4">
        <v>9375</v>
      </c>
      <c r="D376" s="4">
        <v>1.2</v>
      </c>
      <c r="E376" s="4">
        <v>0.55000000000000004</v>
      </c>
      <c r="F376" s="4">
        <v>19.899999999999999</v>
      </c>
      <c r="G376" s="4">
        <v>45.364313344089069</v>
      </c>
      <c r="H376" s="4">
        <v>20.575873189902744</v>
      </c>
      <c r="I376" s="4">
        <v>11.890528226675173</v>
      </c>
      <c r="J376" s="4">
        <v>5012.6785498881909</v>
      </c>
      <c r="K376" s="4">
        <v>-3930.5977941635583</v>
      </c>
      <c r="L376" s="4">
        <v>-38.101102437155973</v>
      </c>
      <c r="M376" s="4">
        <v>6369.9721556685481</v>
      </c>
      <c r="N376" s="4">
        <v>37480.004829094316</v>
      </c>
      <c r="O376" s="4">
        <v>43.911980759425283</v>
      </c>
      <c r="P376" s="4">
        <v>18.768983991526497</v>
      </c>
      <c r="Q376" s="4">
        <v>374</v>
      </c>
    </row>
    <row r="377" spans="1:17" x14ac:dyDescent="0.25">
      <c r="A377" s="4">
        <v>139.2980075330297</v>
      </c>
      <c r="B377" s="4">
        <v>-25.189533971391874</v>
      </c>
      <c r="C377" s="4">
        <v>9375</v>
      </c>
      <c r="D377" s="4">
        <v>3</v>
      </c>
      <c r="E377" s="4">
        <v>0.55000000000000004</v>
      </c>
      <c r="F377" s="4">
        <v>19.899999999999999</v>
      </c>
      <c r="G377" s="4">
        <v>53.323113517529826</v>
      </c>
      <c r="H377" s="4">
        <v>22.892887890453199</v>
      </c>
      <c r="I377" s="4">
        <v>29.298007533029704</v>
      </c>
      <c r="J377" s="4">
        <v>5775.1123649061183</v>
      </c>
      <c r="K377" s="4">
        <v>-2698.0890727372616</v>
      </c>
      <c r="L377" s="4">
        <v>-25.041627761155389</v>
      </c>
      <c r="M377" s="4">
        <v>6374.2927036429501</v>
      </c>
      <c r="N377" s="4">
        <v>37332.769392545495</v>
      </c>
      <c r="O377" s="4">
        <v>46.07794924793761</v>
      </c>
      <c r="P377" s="4">
        <v>52.819790661379578</v>
      </c>
      <c r="Q377" s="4">
        <v>375</v>
      </c>
    </row>
    <row r="378" spans="1:17" x14ac:dyDescent="0.25">
      <c r="A378" s="4">
        <v>125.25279372839347</v>
      </c>
      <c r="B378" s="4">
        <v>-11.520175591187867</v>
      </c>
      <c r="C378" s="4">
        <v>9375</v>
      </c>
      <c r="D378" s="4">
        <v>1.2</v>
      </c>
      <c r="E378" s="4">
        <v>0.55000000000000004</v>
      </c>
      <c r="F378" s="4">
        <v>19.899999999999999</v>
      </c>
      <c r="G378" s="4">
        <v>45.364313344089069</v>
      </c>
      <c r="H378" s="4">
        <v>22.725526471010593</v>
      </c>
      <c r="I378" s="4">
        <v>15.25279372839347</v>
      </c>
      <c r="J378" s="4">
        <v>6250.4833343254368</v>
      </c>
      <c r="K378" s="4">
        <v>-1265.4388710597391</v>
      </c>
      <c r="L378" s="4">
        <v>-11.445095433487595</v>
      </c>
      <c r="M378" s="4">
        <v>6377.2938970278747</v>
      </c>
      <c r="N378" s="4">
        <v>36193.358081334583</v>
      </c>
      <c r="O378" s="4">
        <v>67.673424536159928</v>
      </c>
      <c r="P378" s="4">
        <v>53.781026660175137</v>
      </c>
      <c r="Q378" s="4">
        <v>376</v>
      </c>
    </row>
    <row r="379" spans="1:17" x14ac:dyDescent="0.25">
      <c r="A379" s="4">
        <v>146.15599704648449</v>
      </c>
      <c r="B379" s="4">
        <v>-15.832405108315886</v>
      </c>
      <c r="C379" s="4">
        <v>9375</v>
      </c>
      <c r="D379" s="4">
        <v>3</v>
      </c>
      <c r="E379" s="4">
        <v>0.55000000000000004</v>
      </c>
      <c r="F379" s="4">
        <v>19.899999999999999</v>
      </c>
      <c r="G379" s="4">
        <v>53.323113517529826</v>
      </c>
      <c r="H379" s="4">
        <v>23.650527743064394</v>
      </c>
      <c r="I379" s="4">
        <v>36.155997046484487</v>
      </c>
      <c r="J379" s="4">
        <v>6137.707270246764</v>
      </c>
      <c r="K379" s="4">
        <v>-1728.8938857774874</v>
      </c>
      <c r="L379" s="4">
        <v>-15.731678383017961</v>
      </c>
      <c r="M379" s="4">
        <v>6376.5605622089688</v>
      </c>
      <c r="N379" s="4">
        <v>37424.219578315795</v>
      </c>
      <c r="O379" s="4">
        <v>44.803292968263499</v>
      </c>
      <c r="P379" s="4">
        <v>69.525946931057405</v>
      </c>
      <c r="Q379" s="4">
        <v>377</v>
      </c>
    </row>
    <row r="380" spans="1:17" x14ac:dyDescent="0.25">
      <c r="A380" s="4">
        <v>119.31710376984633</v>
      </c>
      <c r="B380" s="4">
        <v>-18.27964728604417</v>
      </c>
      <c r="C380" s="4">
        <v>9375</v>
      </c>
      <c r="D380" s="4">
        <v>1.2</v>
      </c>
      <c r="E380" s="4">
        <v>0.55000000000000004</v>
      </c>
      <c r="F380" s="4">
        <v>19.899999999999999</v>
      </c>
      <c r="G380" s="4">
        <v>45.364313344089069</v>
      </c>
      <c r="H380" s="4">
        <v>22.05370302900284</v>
      </c>
      <c r="I380" s="4">
        <v>9.3171037698463266</v>
      </c>
      <c r="J380" s="4">
        <v>6058.274960831829</v>
      </c>
      <c r="K380" s="4">
        <v>-1987.7987221768362</v>
      </c>
      <c r="L380" s="4">
        <v>-18.165335380698401</v>
      </c>
      <c r="M380" s="4">
        <v>6376.0520120941428</v>
      </c>
      <c r="N380" s="4">
        <v>36253.616443295025</v>
      </c>
      <c r="O380" s="4">
        <v>66.030525730171817</v>
      </c>
      <c r="P380" s="4">
        <v>27.61260199332586</v>
      </c>
      <c r="Q380" s="4">
        <v>378</v>
      </c>
    </row>
    <row r="381" spans="1:17" x14ac:dyDescent="0.25">
      <c r="A381" s="4">
        <v>127.48972037642248</v>
      </c>
      <c r="B381" s="4">
        <v>-10.666670448251903</v>
      </c>
      <c r="C381" s="4">
        <v>9375</v>
      </c>
      <c r="D381" s="4">
        <v>1.2</v>
      </c>
      <c r="E381" s="4">
        <v>0.55000000000000004</v>
      </c>
      <c r="F381" s="4">
        <v>19.899999999999999</v>
      </c>
      <c r="G381" s="4">
        <v>45.364313344089069</v>
      </c>
      <c r="H381" s="4">
        <v>22.784047843736339</v>
      </c>
      <c r="I381" s="4">
        <v>17.489720376422483</v>
      </c>
      <c r="J381" s="4">
        <v>6268.6487019434908</v>
      </c>
      <c r="K381" s="4">
        <v>-1172.7929616048034</v>
      </c>
      <c r="L381" s="4">
        <v>-10.596884863638312</v>
      </c>
      <c r="M381" s="4">
        <v>6377.4132592429341</v>
      </c>
      <c r="N381" s="4">
        <v>36253.269849657656</v>
      </c>
      <c r="O381" s="4">
        <v>66.085154048088427</v>
      </c>
      <c r="P381" s="4">
        <v>59.56943753699332</v>
      </c>
      <c r="Q381" s="4">
        <v>379</v>
      </c>
    </row>
    <row r="382" spans="1:17" x14ac:dyDescent="0.25">
      <c r="A382" s="4">
        <v>158.17113800532448</v>
      </c>
      <c r="B382" s="4">
        <v>-18.803676517042444</v>
      </c>
      <c r="C382" s="4">
        <v>9375</v>
      </c>
      <c r="D382" s="4">
        <v>0.75</v>
      </c>
      <c r="E382" s="4">
        <v>0.55000000000000004</v>
      </c>
      <c r="F382" s="4">
        <v>19.899999999999999</v>
      </c>
      <c r="G382" s="4">
        <v>41.281913690970576</v>
      </c>
      <c r="H382" s="4">
        <v>15.972931867866111</v>
      </c>
      <c r="I382" s="4">
        <v>48.17113800532448</v>
      </c>
      <c r="J382" s="4">
        <v>6039.830388887448</v>
      </c>
      <c r="K382" s="4">
        <v>-2042.7908095591415</v>
      </c>
      <c r="L382" s="4">
        <v>-18.686559855062129</v>
      </c>
      <c r="M382" s="4">
        <v>6375.9348662096281</v>
      </c>
      <c r="N382" s="4">
        <v>38455.065164048152</v>
      </c>
      <c r="O382" s="4">
        <v>31.752577798274427</v>
      </c>
      <c r="P382" s="4">
        <v>73.907921690103066</v>
      </c>
      <c r="Q382" s="4">
        <v>380</v>
      </c>
    </row>
    <row r="383" spans="1:17" x14ac:dyDescent="0.25">
      <c r="A383" s="4">
        <v>113.84512024318083</v>
      </c>
      <c r="B383" s="4">
        <v>-19.001340800219509</v>
      </c>
      <c r="C383" s="4">
        <v>9375</v>
      </c>
      <c r="D383" s="4">
        <v>1.2</v>
      </c>
      <c r="E383" s="4">
        <v>0.55000000000000004</v>
      </c>
      <c r="F383" s="4">
        <v>19.899999999999999</v>
      </c>
      <c r="G383" s="4">
        <v>45.364313344089069</v>
      </c>
      <c r="H383" s="4">
        <v>14.795906877273246</v>
      </c>
      <c r="I383" s="4">
        <v>3.8451202431808298</v>
      </c>
      <c r="J383" s="4">
        <v>6032.7422872074403</v>
      </c>
      <c r="K383" s="4">
        <v>-2063.4905025218045</v>
      </c>
      <c r="L383" s="4">
        <v>-18.883176228807891</v>
      </c>
      <c r="M383" s="4">
        <v>6375.8899424204737</v>
      </c>
      <c r="N383" s="4">
        <v>36206.091514933927</v>
      </c>
      <c r="O383" s="4">
        <v>67.276023362033001</v>
      </c>
      <c r="P383" s="4">
        <v>11.663620843202214</v>
      </c>
      <c r="Q383" s="4">
        <v>381</v>
      </c>
    </row>
    <row r="384" spans="1:17" x14ac:dyDescent="0.25">
      <c r="A384" s="4">
        <v>142.88446991916899</v>
      </c>
      <c r="B384" s="4">
        <v>-33.753056140157504</v>
      </c>
      <c r="C384" s="4">
        <v>9375</v>
      </c>
      <c r="D384" s="4">
        <v>3</v>
      </c>
      <c r="E384" s="4">
        <v>0.55000000000000004</v>
      </c>
      <c r="F384" s="4">
        <v>19.899999999999999</v>
      </c>
      <c r="G384" s="4">
        <v>53.323113517529826</v>
      </c>
      <c r="H384" s="4">
        <v>18.127580579127617</v>
      </c>
      <c r="I384" s="4">
        <v>32.884469919168993</v>
      </c>
      <c r="J384" s="4">
        <v>5308.5288395867938</v>
      </c>
      <c r="K384" s="4">
        <v>-3523.7066751390166</v>
      </c>
      <c r="L384" s="4">
        <v>-33.575496934942819</v>
      </c>
      <c r="M384" s="4">
        <v>6371.5765061045904</v>
      </c>
      <c r="N384" s="4">
        <v>37980.025233203414</v>
      </c>
      <c r="O384" s="4">
        <v>37.36799076242378</v>
      </c>
      <c r="P384" s="4">
        <v>49.325553554932682</v>
      </c>
      <c r="Q384" s="4">
        <v>382</v>
      </c>
    </row>
    <row r="385" spans="1:17" x14ac:dyDescent="0.25">
      <c r="A385" s="4">
        <v>142.89571844399032</v>
      </c>
      <c r="B385" s="4">
        <v>-31.459397780953978</v>
      </c>
      <c r="C385" s="4">
        <v>9375</v>
      </c>
      <c r="D385" s="4">
        <v>0.75</v>
      </c>
      <c r="E385" s="4">
        <v>0.55000000000000004</v>
      </c>
      <c r="F385" s="4">
        <v>19.899999999999999</v>
      </c>
      <c r="G385" s="4">
        <v>41.281913690970576</v>
      </c>
      <c r="H385" s="4">
        <v>21.970801229983813</v>
      </c>
      <c r="I385" s="4">
        <v>32.895718443990319</v>
      </c>
      <c r="J385" s="4">
        <v>5445.5856000666354</v>
      </c>
      <c r="K385" s="4">
        <v>-3309.4488738410018</v>
      </c>
      <c r="L385" s="4">
        <v>-31.288329446372664</v>
      </c>
      <c r="M385" s="4">
        <v>6372.3507731621748</v>
      </c>
      <c r="N385" s="4">
        <v>37852.811176203802</v>
      </c>
      <c r="O385" s="4">
        <v>38.982434084677109</v>
      </c>
      <c r="P385" s="4">
        <v>51.101403618723801</v>
      </c>
      <c r="Q385" s="4">
        <v>383</v>
      </c>
    </row>
    <row r="386" spans="1:17" x14ac:dyDescent="0.25">
      <c r="A386" s="4">
        <v>129.1324231954672</v>
      </c>
      <c r="B386" s="4">
        <v>-31.458965026531729</v>
      </c>
      <c r="C386" s="4">
        <v>9375</v>
      </c>
      <c r="D386" s="4">
        <v>1.2</v>
      </c>
      <c r="E386" s="4">
        <v>0.55000000000000004</v>
      </c>
      <c r="F386" s="4">
        <v>19.899999999999999</v>
      </c>
      <c r="G386" s="4">
        <v>45.364313344089069</v>
      </c>
      <c r="H386" s="4">
        <v>21.498178392299923</v>
      </c>
      <c r="I386" s="4">
        <v>19.132423195467197</v>
      </c>
      <c r="J386" s="4">
        <v>5445.6106418054787</v>
      </c>
      <c r="K386" s="4">
        <v>-3309.4079440135424</v>
      </c>
      <c r="L386" s="4">
        <v>-31.28789802098672</v>
      </c>
      <c r="M386" s="4">
        <v>6372.3509164236257</v>
      </c>
      <c r="N386" s="4">
        <v>37209.786165692123</v>
      </c>
      <c r="O386" s="4">
        <v>47.864488116090151</v>
      </c>
      <c r="P386" s="4">
        <v>33.61321342279156</v>
      </c>
      <c r="Q386" s="4">
        <v>384</v>
      </c>
    </row>
    <row r="387" spans="1:17" x14ac:dyDescent="0.25">
      <c r="A387" s="4">
        <v>109.27344005987183</v>
      </c>
      <c r="B387" s="4">
        <v>-14.778694441451862</v>
      </c>
      <c r="C387" s="4">
        <v>9375</v>
      </c>
      <c r="D387" s="4">
        <v>0.75</v>
      </c>
      <c r="E387" s="4">
        <v>0.55000000000000004</v>
      </c>
      <c r="F387" s="4">
        <v>19.899999999999999</v>
      </c>
      <c r="G387" s="4">
        <v>41.281913690970576</v>
      </c>
      <c r="H387" s="4">
        <v>15.124852742261576</v>
      </c>
      <c r="I387" s="4">
        <v>-0.72655994012816905</v>
      </c>
      <c r="J387" s="4">
        <v>6168.4840064579184</v>
      </c>
      <c r="K387" s="4">
        <v>-1616.4359482181301</v>
      </c>
      <c r="L387" s="4">
        <v>-14.684047365639973</v>
      </c>
      <c r="M387" s="4">
        <v>6376.7593738998012</v>
      </c>
      <c r="N387" s="4">
        <v>36032.512241285731</v>
      </c>
      <c r="O387" s="4">
        <v>72.61213463892372</v>
      </c>
      <c r="P387" s="4">
        <v>2.8461010156356825</v>
      </c>
      <c r="Q387" s="4">
        <v>385</v>
      </c>
    </row>
    <row r="388" spans="1:17" x14ac:dyDescent="0.25">
      <c r="A388" s="4">
        <v>125.83453065195704</v>
      </c>
      <c r="B388" s="4">
        <v>-37.735775427550315</v>
      </c>
      <c r="C388" s="4">
        <v>9375</v>
      </c>
      <c r="D388" s="4">
        <v>1.2</v>
      </c>
      <c r="E388" s="4">
        <v>0.55000000000000004</v>
      </c>
      <c r="F388" s="4">
        <v>19.899999999999999</v>
      </c>
      <c r="G388" s="4">
        <v>45.364313344089069</v>
      </c>
      <c r="H388" s="4">
        <v>23.198407645361186</v>
      </c>
      <c r="I388" s="4">
        <v>15.834530651957039</v>
      </c>
      <c r="J388" s="4">
        <v>5050.4341828764827</v>
      </c>
      <c r="K388" s="4">
        <v>-3882.2935664438287</v>
      </c>
      <c r="L388" s="4">
        <v>-37.549658354985965</v>
      </c>
      <c r="M388" s="4">
        <v>6370.171800793004</v>
      </c>
      <c r="N388" s="4">
        <v>37532.125850849749</v>
      </c>
      <c r="O388" s="4">
        <v>43.194140571374668</v>
      </c>
      <c r="P388" s="4">
        <v>24.863931653887409</v>
      </c>
      <c r="Q388" s="4">
        <v>386</v>
      </c>
    </row>
    <row r="389" spans="1:17" x14ac:dyDescent="0.25">
      <c r="A389" s="4">
        <v>112.43427068138695</v>
      </c>
      <c r="B389" s="4">
        <v>-27.757784301107776</v>
      </c>
      <c r="C389" s="4">
        <v>3906.25</v>
      </c>
      <c r="D389" s="4">
        <v>3</v>
      </c>
      <c r="E389" s="4">
        <v>0.55000000000000004</v>
      </c>
      <c r="F389" s="4">
        <v>19.899999999999999</v>
      </c>
      <c r="G389" s="4">
        <v>53.323113517529826</v>
      </c>
      <c r="H389" s="4">
        <v>21.916908226266884</v>
      </c>
      <c r="I389" s="4">
        <v>2.4342706813869484</v>
      </c>
      <c r="J389" s="4">
        <v>5648.2739384757751</v>
      </c>
      <c r="K389" s="4">
        <v>-2952.7799013249723</v>
      </c>
      <c r="L389" s="4">
        <v>-27.599471375419249</v>
      </c>
      <c r="M389" s="4">
        <v>6373.5318018923672</v>
      </c>
      <c r="N389" s="4">
        <v>36640.922516987317</v>
      </c>
      <c r="O389" s="4">
        <v>57.474048722639949</v>
      </c>
      <c r="P389" s="4">
        <v>5.2154264651260549</v>
      </c>
      <c r="Q389" s="4">
        <v>387</v>
      </c>
    </row>
    <row r="390" spans="1:17" x14ac:dyDescent="0.25">
      <c r="A390" s="4">
        <v>123.74632541633707</v>
      </c>
      <c r="B390" s="4">
        <v>-31.031568179579693</v>
      </c>
      <c r="C390" s="4">
        <v>3906.25</v>
      </c>
      <c r="D390" s="4">
        <v>0.75</v>
      </c>
      <c r="E390" s="4">
        <v>0.55000000000000004</v>
      </c>
      <c r="F390" s="4">
        <v>19.899999999999999</v>
      </c>
      <c r="G390" s="4">
        <v>41.281913690970576</v>
      </c>
      <c r="H390" s="4">
        <v>20.096857560095049</v>
      </c>
      <c r="I390" s="4">
        <v>13.746325416337072</v>
      </c>
      <c r="J390" s="4">
        <v>5470.1903919532742</v>
      </c>
      <c r="K390" s="4">
        <v>-3268.8942269210634</v>
      </c>
      <c r="L390" s="4">
        <v>-30.861832676283772</v>
      </c>
      <c r="M390" s="4">
        <v>6372.49185099642</v>
      </c>
      <c r="N390" s="4">
        <v>37018.160990777433</v>
      </c>
      <c r="O390" s="4">
        <v>50.852780351543949</v>
      </c>
      <c r="P390" s="4">
        <v>25.386230734468896</v>
      </c>
      <c r="Q390" s="4">
        <v>388</v>
      </c>
    </row>
    <row r="391" spans="1:17" x14ac:dyDescent="0.25">
      <c r="A391" s="4">
        <v>129.02767714668576</v>
      </c>
      <c r="B391" s="4">
        <v>-21.01891570678562</v>
      </c>
      <c r="C391" s="4">
        <v>3906.25</v>
      </c>
      <c r="D391" s="4">
        <v>3</v>
      </c>
      <c r="E391" s="4">
        <v>0.55000000000000004</v>
      </c>
      <c r="F391" s="4">
        <v>19.899999999999999</v>
      </c>
      <c r="G391" s="4">
        <v>53.323113517529826</v>
      </c>
      <c r="H391" s="4">
        <v>17.165001732619693</v>
      </c>
      <c r="I391" s="4">
        <v>19.027677146685761</v>
      </c>
      <c r="J391" s="4">
        <v>5956.3171862053678</v>
      </c>
      <c r="K391" s="4">
        <v>-2273.3508720005166</v>
      </c>
      <c r="L391" s="4">
        <v>-20.890382834953961</v>
      </c>
      <c r="M391" s="4">
        <v>6375.4088974677488</v>
      </c>
      <c r="N391" s="4">
        <v>36655.4069940462</v>
      </c>
      <c r="O391" s="4">
        <v>57.242683648158007</v>
      </c>
      <c r="P391" s="4">
        <v>43.875628640673746</v>
      </c>
      <c r="Q391" s="4">
        <v>389</v>
      </c>
    </row>
    <row r="392" spans="1:17" x14ac:dyDescent="0.25">
      <c r="A392" s="4">
        <v>116.20031034995996</v>
      </c>
      <c r="B392" s="4">
        <v>-10.703634865402829</v>
      </c>
      <c r="C392" s="4">
        <v>3906.25</v>
      </c>
      <c r="D392" s="4">
        <v>3</v>
      </c>
      <c r="E392" s="4">
        <v>0.55000000000000004</v>
      </c>
      <c r="F392" s="4">
        <v>19.899999999999999</v>
      </c>
      <c r="G392" s="4">
        <v>53.323113517529826</v>
      </c>
      <c r="H392" s="4">
        <v>18.869077735466455</v>
      </c>
      <c r="I392" s="4">
        <v>6.2003103499599632</v>
      </c>
      <c r="J392" s="4">
        <v>6267.8906030935595</v>
      </c>
      <c r="K392" s="4">
        <v>-1176.8107930340561</v>
      </c>
      <c r="L392" s="4">
        <v>-10.633618673393268</v>
      </c>
      <c r="M392" s="4">
        <v>6377.4082709945733</v>
      </c>
      <c r="N392" s="4">
        <v>35958.55228786447</v>
      </c>
      <c r="O392" s="4">
        <v>75.473554695504291</v>
      </c>
      <c r="P392" s="4">
        <v>30.325061683093381</v>
      </c>
      <c r="Q392" s="4">
        <v>390</v>
      </c>
    </row>
    <row r="393" spans="1:17" x14ac:dyDescent="0.25">
      <c r="A393" s="4">
        <v>112.50870991441246</v>
      </c>
      <c r="B393" s="4">
        <v>-41.063496878952122</v>
      </c>
      <c r="C393" s="4">
        <v>3906.25</v>
      </c>
      <c r="D393" s="4">
        <v>1.2</v>
      </c>
      <c r="E393" s="4">
        <v>0.55000000000000004</v>
      </c>
      <c r="F393" s="4">
        <v>19.899999999999999</v>
      </c>
      <c r="G393" s="4">
        <v>45.364313344089069</v>
      </c>
      <c r="H393" s="4">
        <v>14.335636771099331</v>
      </c>
      <c r="I393" s="4">
        <v>2.5087099144124636</v>
      </c>
      <c r="J393" s="4">
        <v>4815.9641947481205</v>
      </c>
      <c r="K393" s="4">
        <v>-4167.7440820562852</v>
      </c>
      <c r="L393" s="4">
        <v>-40.872971276048659</v>
      </c>
      <c r="M393" s="4">
        <v>6368.9561043087033</v>
      </c>
      <c r="N393" s="4">
        <v>37585.177430450261</v>
      </c>
      <c r="O393" s="4">
        <v>42.451130908619277</v>
      </c>
      <c r="P393" s="4">
        <v>3.8158331964348013</v>
      </c>
      <c r="Q393" s="4">
        <v>391</v>
      </c>
    </row>
    <row r="394" spans="1:17" x14ac:dyDescent="0.25">
      <c r="A394" s="4">
        <v>136.95654503102483</v>
      </c>
      <c r="B394" s="4">
        <v>-18.830633914657174</v>
      </c>
      <c r="C394" s="4">
        <v>3906.25</v>
      </c>
      <c r="D394" s="4">
        <v>3</v>
      </c>
      <c r="E394" s="4">
        <v>0.55000000000000004</v>
      </c>
      <c r="F394" s="4">
        <v>19.899999999999999</v>
      </c>
      <c r="G394" s="4">
        <v>53.323113517529826</v>
      </c>
      <c r="H394" s="4">
        <v>17.914762057976795</v>
      </c>
      <c r="I394" s="4">
        <v>26.956545031024831</v>
      </c>
      <c r="J394" s="4">
        <v>6038.8679305238147</v>
      </c>
      <c r="K394" s="4">
        <v>-2045.615240092091</v>
      </c>
      <c r="L394" s="4">
        <v>-18.713374012248217</v>
      </c>
      <c r="M394" s="4">
        <v>6375.9287631533343</v>
      </c>
      <c r="N394" s="4">
        <v>36939.805738508338</v>
      </c>
      <c r="O394" s="4">
        <v>52.204961164605933</v>
      </c>
      <c r="P394" s="4">
        <v>57.598141290541349</v>
      </c>
      <c r="Q394" s="4">
        <v>392</v>
      </c>
    </row>
    <row r="395" spans="1:17" x14ac:dyDescent="0.25">
      <c r="A395" s="4">
        <v>145.08755324509764</v>
      </c>
      <c r="B395" s="4">
        <v>-28.180647240828947</v>
      </c>
      <c r="C395" s="4">
        <v>3906.25</v>
      </c>
      <c r="D395" s="4">
        <v>0.75</v>
      </c>
      <c r="E395" s="4">
        <v>0.55000000000000004</v>
      </c>
      <c r="F395" s="4">
        <v>19.899999999999999</v>
      </c>
      <c r="G395" s="4">
        <v>41.281913690970576</v>
      </c>
      <c r="H395" s="4">
        <v>23.963917352791235</v>
      </c>
      <c r="I395" s="4">
        <v>35.087553245097638</v>
      </c>
      <c r="J395" s="4">
        <v>5626.2961974397749</v>
      </c>
      <c r="K395" s="4">
        <v>-2994.167646938603</v>
      </c>
      <c r="L395" s="4">
        <v>-28.020739963013039</v>
      </c>
      <c r="M395" s="4">
        <v>6373.4016662453596</v>
      </c>
      <c r="N395" s="4">
        <v>37817.981826837509</v>
      </c>
      <c r="O395" s="4">
        <v>39.444017571620591</v>
      </c>
      <c r="P395" s="4">
        <v>56.08869633009396</v>
      </c>
      <c r="Q395" s="4">
        <v>393</v>
      </c>
    </row>
    <row r="396" spans="1:17" x14ac:dyDescent="0.25">
      <c r="A396" s="4">
        <v>127.99820474152143</v>
      </c>
      <c r="B396" s="4">
        <v>-43.735437092389176</v>
      </c>
      <c r="C396" s="4">
        <v>3906.25</v>
      </c>
      <c r="D396" s="4">
        <v>1.2</v>
      </c>
      <c r="E396" s="4">
        <v>0.55000000000000004</v>
      </c>
      <c r="F396" s="4">
        <v>19.899999999999999</v>
      </c>
      <c r="G396" s="4">
        <v>45.364313344089069</v>
      </c>
      <c r="H396" s="4">
        <v>17.190857875641953</v>
      </c>
      <c r="I396" s="4">
        <v>17.998204741521434</v>
      </c>
      <c r="J396" s="4">
        <v>4615.8496082694646</v>
      </c>
      <c r="K396" s="4">
        <v>-4386.9008124652091</v>
      </c>
      <c r="L396" s="4">
        <v>-43.54322598149561</v>
      </c>
      <c r="M396" s="4">
        <v>6367.9640658980861</v>
      </c>
      <c r="N396" s="4">
        <v>38054.780630833971</v>
      </c>
      <c r="O396" s="4">
        <v>36.396123271251014</v>
      </c>
      <c r="P396" s="4">
        <v>25.170824340086767</v>
      </c>
      <c r="Q396" s="4">
        <v>394</v>
      </c>
    </row>
    <row r="397" spans="1:17" x14ac:dyDescent="0.25">
      <c r="A397" s="4">
        <v>107.17692079270209</v>
      </c>
      <c r="B397" s="4">
        <v>-42.078714802930577</v>
      </c>
      <c r="C397" s="4">
        <v>37500</v>
      </c>
      <c r="D397" s="4">
        <v>3</v>
      </c>
      <c r="E397" s="4">
        <v>0.55000000000000004</v>
      </c>
      <c r="F397" s="4">
        <v>19.899999999999999</v>
      </c>
      <c r="G397" s="4">
        <v>53.323113517529826</v>
      </c>
      <c r="H397" s="4">
        <v>23.821522660192695</v>
      </c>
      <c r="I397" s="4">
        <v>-2.8230792072979085</v>
      </c>
      <c r="J397" s="4">
        <v>4741.1465544980429</v>
      </c>
      <c r="K397" s="4">
        <v>-4252.0988182383107</v>
      </c>
      <c r="L397" s="4">
        <v>-41.887352774167724</v>
      </c>
      <c r="M397" s="4">
        <v>6368.5802979386463</v>
      </c>
      <c r="N397" s="4">
        <v>37670.227021111452</v>
      </c>
      <c r="O397" s="4">
        <v>41.30448018183651</v>
      </c>
      <c r="P397" s="4">
        <v>4.2084298311803536</v>
      </c>
      <c r="Q397" s="4">
        <v>395</v>
      </c>
    </row>
    <row r="398" spans="1:17" x14ac:dyDescent="0.25">
      <c r="A398" s="4">
        <v>107.92611581672314</v>
      </c>
      <c r="B398" s="4">
        <v>-10.610674022527702</v>
      </c>
      <c r="C398" s="4">
        <v>37500</v>
      </c>
      <c r="D398" s="4">
        <v>0.75</v>
      </c>
      <c r="E398" s="4">
        <v>0.55000000000000004</v>
      </c>
      <c r="F398" s="4">
        <v>19.899999999999999</v>
      </c>
      <c r="G398" s="4">
        <v>41.281913690970576</v>
      </c>
      <c r="H398" s="4">
        <v>23.965537421358025</v>
      </c>
      <c r="I398" s="4">
        <v>-2.07388418327686</v>
      </c>
      <c r="J398" s="4">
        <v>6269.7921846153968</v>
      </c>
      <c r="K398" s="4">
        <v>-1166.7055427172249</v>
      </c>
      <c r="L398" s="4">
        <v>-10.541237998131161</v>
      </c>
      <c r="M398" s="4">
        <v>6377.4207844293451</v>
      </c>
      <c r="N398" s="4">
        <v>35918.125271756377</v>
      </c>
      <c r="O398" s="4">
        <v>77.282117606804334</v>
      </c>
      <c r="P398" s="4">
        <v>11.125818990451046</v>
      </c>
      <c r="Q398" s="4">
        <v>396</v>
      </c>
    </row>
    <row r="399" spans="1:17" x14ac:dyDescent="0.25">
      <c r="A399" s="4">
        <v>149.12050935616085</v>
      </c>
      <c r="B399" s="4">
        <v>-41.485402796600638</v>
      </c>
      <c r="C399" s="4">
        <v>37500</v>
      </c>
      <c r="D399" s="4">
        <v>3</v>
      </c>
      <c r="E399" s="4">
        <v>0.55000000000000004</v>
      </c>
      <c r="F399" s="4">
        <v>19.899999999999999</v>
      </c>
      <c r="G399" s="4">
        <v>53.323113517529826</v>
      </c>
      <c r="H399" s="4">
        <v>15.431443031826007</v>
      </c>
      <c r="I399" s="4">
        <v>39.120509356160852</v>
      </c>
      <c r="J399" s="4">
        <v>4785.0545554070941</v>
      </c>
      <c r="K399" s="4">
        <v>-4202.9594418613106</v>
      </c>
      <c r="L399" s="4">
        <v>-41.29450050659522</v>
      </c>
      <c r="M399" s="4">
        <v>6368.8001356733839</v>
      </c>
      <c r="N399" s="4">
        <v>38798.463117017352</v>
      </c>
      <c r="O399" s="4">
        <v>27.826729642516678</v>
      </c>
      <c r="P399" s="4">
        <v>50.836389159322223</v>
      </c>
      <c r="Q399" s="4">
        <v>397</v>
      </c>
    </row>
    <row r="400" spans="1:17" x14ac:dyDescent="0.25">
      <c r="A400" s="4">
        <v>132.51515075169081</v>
      </c>
      <c r="B400" s="4">
        <v>-28.987148639257356</v>
      </c>
      <c r="C400" s="4">
        <v>37500</v>
      </c>
      <c r="D400" s="4">
        <v>0.75</v>
      </c>
      <c r="E400" s="4">
        <v>0.55000000000000004</v>
      </c>
      <c r="F400" s="4">
        <v>19.899999999999999</v>
      </c>
      <c r="G400" s="4">
        <v>41.281913690970576</v>
      </c>
      <c r="H400" s="4">
        <v>14.417779963681548</v>
      </c>
      <c r="I400" s="4">
        <v>22.515150751690811</v>
      </c>
      <c r="J400" s="4">
        <v>5583.5313321783151</v>
      </c>
      <c r="K400" s="4">
        <v>-3072.6564079387049</v>
      </c>
      <c r="L400" s="4">
        <v>-28.824296885617777</v>
      </c>
      <c r="M400" s="4">
        <v>6373.1498914323156</v>
      </c>
      <c r="N400" s="4">
        <v>37195.041350437939</v>
      </c>
      <c r="O400" s="4">
        <v>48.10181248466106</v>
      </c>
      <c r="P400" s="4">
        <v>40.542660035001141</v>
      </c>
      <c r="Q400" s="4">
        <v>398</v>
      </c>
    </row>
    <row r="401" spans="1:17" x14ac:dyDescent="0.25">
      <c r="A401" s="4">
        <v>154.6748216474094</v>
      </c>
      <c r="B401" s="4">
        <v>-18.633168743202887</v>
      </c>
      <c r="C401" s="4">
        <v>37500</v>
      </c>
      <c r="D401" s="4">
        <v>3</v>
      </c>
      <c r="E401" s="4">
        <v>0.55000000000000004</v>
      </c>
      <c r="F401" s="4">
        <v>19.899999999999999</v>
      </c>
      <c r="G401" s="4">
        <v>53.323113517529826</v>
      </c>
      <c r="H401" s="4">
        <v>17.988734057220146</v>
      </c>
      <c r="I401" s="4">
        <v>44.674821647409402</v>
      </c>
      <c r="J401" s="4">
        <v>6045.887158102807</v>
      </c>
      <c r="K401" s="4">
        <v>-2024.915783590495</v>
      </c>
      <c r="L401" s="4">
        <v>-18.516960466840665</v>
      </c>
      <c r="M401" s="4">
        <v>6375.9732950465177</v>
      </c>
      <c r="N401" s="4">
        <v>38156.476487532258</v>
      </c>
      <c r="O401" s="4">
        <v>35.265184527351558</v>
      </c>
      <c r="P401" s="4">
        <v>72.091483547061458</v>
      </c>
      <c r="Q401" s="4">
        <v>399</v>
      </c>
    </row>
    <row r="402" spans="1:17" x14ac:dyDescent="0.25">
      <c r="A402" s="4">
        <v>112.24917612281479</v>
      </c>
      <c r="B402" s="4">
        <v>-12.990245015028709</v>
      </c>
      <c r="C402" s="4">
        <v>37500</v>
      </c>
      <c r="D402" s="4">
        <v>0.75</v>
      </c>
      <c r="E402" s="4">
        <v>0.55000000000000004</v>
      </c>
      <c r="F402" s="4">
        <v>19.899999999999999</v>
      </c>
      <c r="G402" s="4">
        <v>41.281913690970576</v>
      </c>
      <c r="H402" s="4">
        <v>23.086929414036785</v>
      </c>
      <c r="I402" s="4">
        <v>2.249176122814788</v>
      </c>
      <c r="J402" s="4">
        <v>6215.964277493189</v>
      </c>
      <c r="K402" s="4">
        <v>-1424.3541344712476</v>
      </c>
      <c r="L402" s="4">
        <v>-12.906202927477956</v>
      </c>
      <c r="M402" s="4">
        <v>6377.0680253120054</v>
      </c>
      <c r="N402" s="4">
        <v>35981.99482535995</v>
      </c>
      <c r="O402" s="4">
        <v>74.502845442765434</v>
      </c>
      <c r="P402" s="4">
        <v>9.9109860103343568</v>
      </c>
      <c r="Q402" s="4">
        <v>400</v>
      </c>
    </row>
    <row r="403" spans="1:17" x14ac:dyDescent="0.25">
      <c r="A403" s="4">
        <v>137.64496648070136</v>
      </c>
      <c r="B403" s="4">
        <v>-16.188396636120405</v>
      </c>
      <c r="C403" s="4">
        <v>37500</v>
      </c>
      <c r="D403" s="4">
        <v>1.2</v>
      </c>
      <c r="E403" s="4">
        <v>0.55000000000000004</v>
      </c>
      <c r="F403" s="4">
        <v>19.899999999999999</v>
      </c>
      <c r="G403" s="4">
        <v>45.364313344089069</v>
      </c>
      <c r="H403" s="4">
        <v>22.503315638718462</v>
      </c>
      <c r="I403" s="4">
        <v>27.644966480701356</v>
      </c>
      <c r="J403" s="4">
        <v>6126.8420630502897</v>
      </c>
      <c r="K403" s="4">
        <v>-1766.7594200088424</v>
      </c>
      <c r="L403" s="4">
        <v>-16.085646054776586</v>
      </c>
      <c r="M403" s="4">
        <v>6376.4906111239834</v>
      </c>
      <c r="N403" s="4">
        <v>36888.901179054315</v>
      </c>
      <c r="O403" s="4">
        <v>53.073408481604417</v>
      </c>
      <c r="P403" s="4">
        <v>61.974926247692338</v>
      </c>
      <c r="Q403" s="4">
        <v>401</v>
      </c>
    </row>
    <row r="404" spans="1:17" x14ac:dyDescent="0.25">
      <c r="A404" s="4">
        <v>151.63564498294321</v>
      </c>
      <c r="B404" s="4">
        <v>-25.630527466345974</v>
      </c>
      <c r="C404" s="4">
        <v>37500</v>
      </c>
      <c r="D404" s="4">
        <v>3</v>
      </c>
      <c r="E404" s="4">
        <v>0.55000000000000004</v>
      </c>
      <c r="F404" s="4">
        <v>19.899999999999999</v>
      </c>
      <c r="G404" s="4">
        <v>53.323113517529826</v>
      </c>
      <c r="H404" s="4">
        <v>17.042725168995261</v>
      </c>
      <c r="I404" s="4">
        <v>41.635644982943205</v>
      </c>
      <c r="J404" s="4">
        <v>5754.1499854133426</v>
      </c>
      <c r="K404" s="4">
        <v>-2742.2157978820655</v>
      </c>
      <c r="L404" s="4">
        <v>-25.480747934273044</v>
      </c>
      <c r="M404" s="4">
        <v>6374.1657914417583</v>
      </c>
      <c r="N404" s="4">
        <v>38154.756671825198</v>
      </c>
      <c r="O404" s="4">
        <v>35.262441757280264</v>
      </c>
      <c r="P404" s="4">
        <v>64.052401733274635</v>
      </c>
      <c r="Q404" s="4">
        <v>402</v>
      </c>
    </row>
    <row r="405" spans="1:17" x14ac:dyDescent="0.25">
      <c r="A405" s="4">
        <v>123.6549788481931</v>
      </c>
      <c r="B405" s="4">
        <v>-19.900473610799715</v>
      </c>
      <c r="C405" s="4">
        <v>25000</v>
      </c>
      <c r="D405" s="4">
        <v>1.2</v>
      </c>
      <c r="E405" s="4">
        <v>0.55000000000000004</v>
      </c>
      <c r="F405" s="4">
        <v>19.899999999999999</v>
      </c>
      <c r="G405" s="4">
        <v>45.364313344089069</v>
      </c>
      <c r="H405" s="4">
        <v>14.768628826359745</v>
      </c>
      <c r="I405" s="4">
        <v>13.654978848193096</v>
      </c>
      <c r="J405" s="4">
        <v>5999.5986138733651</v>
      </c>
      <c r="K405" s="4">
        <v>-2157.3407903386851</v>
      </c>
      <c r="L405" s="4">
        <v>-19.777613490008953</v>
      </c>
      <c r="M405" s="4">
        <v>6375.6805764757655</v>
      </c>
      <c r="N405" s="4">
        <v>36425.657027079586</v>
      </c>
      <c r="O405" s="4">
        <v>61.940335588059895</v>
      </c>
      <c r="P405" s="4">
        <v>35.516229462270289</v>
      </c>
      <c r="Q405" s="4">
        <v>403</v>
      </c>
    </row>
    <row r="406" spans="1:17" x14ac:dyDescent="0.25">
      <c r="A406" s="4">
        <v>122.61422971742374</v>
      </c>
      <c r="B406" s="4">
        <v>-21.934489809163374</v>
      </c>
      <c r="C406" s="4">
        <v>25000</v>
      </c>
      <c r="D406" s="4">
        <v>3</v>
      </c>
      <c r="E406" s="4">
        <v>0.55000000000000004</v>
      </c>
      <c r="F406" s="4">
        <v>19.899999999999999</v>
      </c>
      <c r="G406" s="4">
        <v>53.323113517529826</v>
      </c>
      <c r="H406" s="4">
        <v>19.768962683423723</v>
      </c>
      <c r="I406" s="4">
        <v>12.61422971742374</v>
      </c>
      <c r="J406" s="4">
        <v>5919.2017070252878</v>
      </c>
      <c r="K406" s="4">
        <v>-2367.6864342344079</v>
      </c>
      <c r="L406" s="4">
        <v>-21.801457479226656</v>
      </c>
      <c r="M406" s="4">
        <v>6375.1774798282067</v>
      </c>
      <c r="N406" s="4">
        <v>36487.667010975114</v>
      </c>
      <c r="O406" s="4">
        <v>60.590431371124751</v>
      </c>
      <c r="P406" s="4">
        <v>30.925341122108929</v>
      </c>
      <c r="Q406" s="4">
        <v>404</v>
      </c>
    </row>
    <row r="407" spans="1:17" x14ac:dyDescent="0.25">
      <c r="A407" s="4">
        <v>118.3591283839427</v>
      </c>
      <c r="B407" s="4">
        <v>-34.906196060577024</v>
      </c>
      <c r="C407" s="4">
        <v>25000</v>
      </c>
      <c r="D407" s="4">
        <v>1.2</v>
      </c>
      <c r="E407" s="4">
        <v>0.55000000000000004</v>
      </c>
      <c r="F407" s="4">
        <v>19.899999999999999</v>
      </c>
      <c r="G407" s="4">
        <v>45.364313344089069</v>
      </c>
      <c r="H407" s="4">
        <v>21.886933883438704</v>
      </c>
      <c r="I407" s="4">
        <v>8.3591283839427035</v>
      </c>
      <c r="J407" s="4">
        <v>5236.3914065794033</v>
      </c>
      <c r="K407" s="4">
        <v>-3629.338755926562</v>
      </c>
      <c r="L407" s="4">
        <v>-34.725799262359068</v>
      </c>
      <c r="M407" s="4">
        <v>6371.1768746573962</v>
      </c>
      <c r="N407" s="4">
        <v>37168.829557010518</v>
      </c>
      <c r="O407" s="4">
        <v>48.464854759349926</v>
      </c>
      <c r="P407" s="4">
        <v>14.401264954076941</v>
      </c>
      <c r="Q407" s="4">
        <v>405</v>
      </c>
    </row>
    <row r="408" spans="1:17" x14ac:dyDescent="0.25">
      <c r="A408" s="4">
        <v>133.28384546256015</v>
      </c>
      <c r="B408" s="4">
        <v>-20.327913036816007</v>
      </c>
      <c r="C408" s="4">
        <v>25000</v>
      </c>
      <c r="D408" s="4">
        <v>0.75</v>
      </c>
      <c r="E408" s="4">
        <v>0.55000000000000004</v>
      </c>
      <c r="F408" s="4">
        <v>19.899999999999999</v>
      </c>
      <c r="G408" s="4">
        <v>41.281913690970576</v>
      </c>
      <c r="H408" s="4">
        <v>16.159487778115377</v>
      </c>
      <c r="I408" s="4">
        <v>23.283845462560151</v>
      </c>
      <c r="J408" s="4">
        <v>5983.3256635149664</v>
      </c>
      <c r="K408" s="4">
        <v>-2201.7746034002116</v>
      </c>
      <c r="L408" s="4">
        <v>-20.202862528239162</v>
      </c>
      <c r="M408" s="4">
        <v>6375.5782012186919</v>
      </c>
      <c r="N408" s="4">
        <v>36810.214197179506</v>
      </c>
      <c r="O408" s="4">
        <v>54.415649790405439</v>
      </c>
      <c r="P408" s="4">
        <v>51.087350387711687</v>
      </c>
      <c r="Q408" s="4">
        <v>406</v>
      </c>
    </row>
    <row r="409" spans="1:17" x14ac:dyDescent="0.25">
      <c r="A409" s="4">
        <v>120.35287169096613</v>
      </c>
      <c r="B409" s="4">
        <v>-38.570337821376178</v>
      </c>
      <c r="C409" s="4">
        <v>25000</v>
      </c>
      <c r="D409" s="4">
        <v>0.75</v>
      </c>
      <c r="E409" s="4">
        <v>0.55000000000000004</v>
      </c>
      <c r="F409" s="4">
        <v>19.899999999999999</v>
      </c>
      <c r="G409" s="4">
        <v>41.281913690970576</v>
      </c>
      <c r="H409" s="4">
        <v>18.818037597027995</v>
      </c>
      <c r="I409" s="4">
        <v>10.352871690966126</v>
      </c>
      <c r="J409" s="4">
        <v>4993.2074935436276</v>
      </c>
      <c r="K409" s="4">
        <v>-3955.1384212047187</v>
      </c>
      <c r="L409" s="4">
        <v>-38.382877048244396</v>
      </c>
      <c r="M409" s="4">
        <v>6369.8697792396033</v>
      </c>
      <c r="N409" s="4">
        <v>37472.343119434379</v>
      </c>
      <c r="O409" s="4">
        <v>44.017141961229342</v>
      </c>
      <c r="P409" s="4">
        <v>16.331098246778886</v>
      </c>
      <c r="Q409" s="4">
        <v>407</v>
      </c>
    </row>
    <row r="410" spans="1:17" x14ac:dyDescent="0.25">
      <c r="A410" s="4">
        <v>148.16975474457431</v>
      </c>
      <c r="B410" s="4">
        <v>-40.331152173957257</v>
      </c>
      <c r="C410" s="4">
        <v>25000</v>
      </c>
      <c r="D410" s="4">
        <v>1.2</v>
      </c>
      <c r="E410" s="4">
        <v>0.55000000000000004</v>
      </c>
      <c r="F410" s="4">
        <v>19.899999999999999</v>
      </c>
      <c r="G410" s="4">
        <v>45.364313344089069</v>
      </c>
      <c r="H410" s="4">
        <v>14.340221577263105</v>
      </c>
      <c r="I410" s="4">
        <v>38.169754744574306</v>
      </c>
      <c r="J410" s="4">
        <v>4868.993189325487</v>
      </c>
      <c r="K410" s="4">
        <v>-4106.0863815042239</v>
      </c>
      <c r="L410" s="4">
        <v>-40.141378348180737</v>
      </c>
      <c r="M410" s="4">
        <v>6369.2260165637417</v>
      </c>
      <c r="N410" s="4">
        <v>38672.726386184862</v>
      </c>
      <c r="O410" s="4">
        <v>29.216684283222396</v>
      </c>
      <c r="P410" s="4">
        <v>50.533871418571231</v>
      </c>
      <c r="Q410" s="4">
        <v>408</v>
      </c>
    </row>
    <row r="411" spans="1:17" x14ac:dyDescent="0.25">
      <c r="A411" s="4">
        <v>124.8695179864545</v>
      </c>
      <c r="B411" s="4">
        <v>-18.328494965199145</v>
      </c>
      <c r="C411" s="4">
        <v>25000</v>
      </c>
      <c r="D411" s="4">
        <v>1.2</v>
      </c>
      <c r="E411" s="4">
        <v>0.55000000000000004</v>
      </c>
      <c r="F411" s="4">
        <v>19.899999999999999</v>
      </c>
      <c r="G411" s="4">
        <v>45.364313344089069</v>
      </c>
      <c r="H411" s="4">
        <v>19.392653713149716</v>
      </c>
      <c r="I411" s="4">
        <v>14.869517986454497</v>
      </c>
      <c r="J411" s="4">
        <v>6056.576947975288</v>
      </c>
      <c r="K411" s="4">
        <v>-1992.9318152417284</v>
      </c>
      <c r="L411" s="4">
        <v>-18.213919994963813</v>
      </c>
      <c r="M411" s="4">
        <v>6376.041212770534</v>
      </c>
      <c r="N411" s="4">
        <v>36398.230642004724</v>
      </c>
      <c r="O411" s="4">
        <v>62.561697903913199</v>
      </c>
      <c r="P411" s="4">
        <v>40.175186679206284</v>
      </c>
      <c r="Q411" s="4">
        <v>409</v>
      </c>
    </row>
    <row r="412" spans="1:17" x14ac:dyDescent="0.25">
      <c r="A412" s="4">
        <v>110.94659175545614</v>
      </c>
      <c r="B412" s="4">
        <v>-25.597344165700648</v>
      </c>
      <c r="C412" s="4">
        <v>25000</v>
      </c>
      <c r="D412" s="4">
        <v>0.75</v>
      </c>
      <c r="E412" s="4">
        <v>0.55000000000000004</v>
      </c>
      <c r="F412" s="4">
        <v>19.899999999999999</v>
      </c>
      <c r="G412" s="4">
        <v>41.281913690970576</v>
      </c>
      <c r="H412" s="4">
        <v>19.518320276523067</v>
      </c>
      <c r="I412" s="4">
        <v>0.94659175545614005</v>
      </c>
      <c r="J412" s="4">
        <v>5755.7391896474073</v>
      </c>
      <c r="K412" s="4">
        <v>-2738.900942102407</v>
      </c>
      <c r="L412" s="4">
        <v>-25.447704373351137</v>
      </c>
      <c r="M412" s="4">
        <v>6374.1753968566354</v>
      </c>
      <c r="N412" s="4">
        <v>36512.182447394363</v>
      </c>
      <c r="O412" s="4">
        <v>60.051630495393667</v>
      </c>
      <c r="P412" s="4">
        <v>2.1900938296422252</v>
      </c>
      <c r="Q412" s="4">
        <v>410</v>
      </c>
    </row>
    <row r="413" spans="1:17" x14ac:dyDescent="0.25">
      <c r="A413" s="4">
        <v>134.51530482859255</v>
      </c>
      <c r="B413" s="4">
        <v>-42.246522425973737</v>
      </c>
      <c r="C413" s="4">
        <v>25000</v>
      </c>
      <c r="D413" s="4">
        <v>0.75</v>
      </c>
      <c r="E413" s="4">
        <v>0.55000000000000004</v>
      </c>
      <c r="F413" s="4">
        <v>19.899999999999999</v>
      </c>
      <c r="G413" s="4">
        <v>41.281913690970576</v>
      </c>
      <c r="H413" s="4">
        <v>19.085890581142777</v>
      </c>
      <c r="I413" s="4">
        <v>24.515304828592548</v>
      </c>
      <c r="J413" s="4">
        <v>4728.6350467486773</v>
      </c>
      <c r="K413" s="4">
        <v>-4265.915192755554</v>
      </c>
      <c r="L413" s="4">
        <v>-42.055045234087181</v>
      </c>
      <c r="M413" s="4">
        <v>6368.5180251862776</v>
      </c>
      <c r="N413" s="4">
        <v>38151.839810237398</v>
      </c>
      <c r="O413" s="4">
        <v>35.224341283130471</v>
      </c>
      <c r="P413" s="4">
        <v>34.149801199918045</v>
      </c>
      <c r="Q413" s="4">
        <v>411</v>
      </c>
    </row>
    <row r="414" spans="1:17" x14ac:dyDescent="0.25">
      <c r="A414" s="4">
        <v>109.58470971644297</v>
      </c>
      <c r="B414" s="4">
        <v>-14.495341142120044</v>
      </c>
      <c r="C414" s="4">
        <v>25000</v>
      </c>
      <c r="D414" s="4">
        <v>1.2</v>
      </c>
      <c r="E414" s="4">
        <v>0.55000000000000004</v>
      </c>
      <c r="F414" s="4">
        <v>19.899999999999999</v>
      </c>
      <c r="G414" s="4">
        <v>45.364313344089069</v>
      </c>
      <c r="H414" s="4">
        <v>20.8294212850478</v>
      </c>
      <c r="I414" s="4">
        <v>-0.41529028355702735</v>
      </c>
      <c r="J414" s="4">
        <v>6176.4064011207283</v>
      </c>
      <c r="K414" s="4">
        <v>-1586.1017657923369</v>
      </c>
      <c r="L414" s="4">
        <v>-14.402350941617774</v>
      </c>
      <c r="M414" s="4">
        <v>6376.8107109474931</v>
      </c>
      <c r="N414" s="4">
        <v>36022.858991911329</v>
      </c>
      <c r="O414" s="4">
        <v>72.957050238030803</v>
      </c>
      <c r="P414" s="4">
        <v>1.6587271380518704</v>
      </c>
      <c r="Q414" s="4">
        <v>412</v>
      </c>
    </row>
    <row r="415" spans="1:17" x14ac:dyDescent="0.25">
      <c r="A415" s="4">
        <v>110.86574992100384</v>
      </c>
      <c r="B415" s="4">
        <v>-42.861122328695053</v>
      </c>
      <c r="C415" s="4">
        <v>25000</v>
      </c>
      <c r="D415" s="4">
        <v>0.75</v>
      </c>
      <c r="E415" s="4">
        <v>0.55000000000000004</v>
      </c>
      <c r="F415" s="4">
        <v>19.899999999999999</v>
      </c>
      <c r="G415" s="4">
        <v>41.281913690970576</v>
      </c>
      <c r="H415" s="4">
        <v>17.597660917876937</v>
      </c>
      <c r="I415" s="4">
        <v>0.86574992100383952</v>
      </c>
      <c r="J415" s="4">
        <v>4682.4639187123876</v>
      </c>
      <c r="K415" s="4">
        <v>-4316.2071985119537</v>
      </c>
      <c r="L415" s="4">
        <v>-42.66927941858053</v>
      </c>
      <c r="M415" s="4">
        <v>6368.2896393403598</v>
      </c>
      <c r="N415" s="4">
        <v>37729.971678071081</v>
      </c>
      <c r="O415" s="4">
        <v>40.512271604106182</v>
      </c>
      <c r="P415" s="4">
        <v>1.2726305914165035</v>
      </c>
      <c r="Q415" s="4">
        <v>413</v>
      </c>
    </row>
    <row r="416" spans="1:17" x14ac:dyDescent="0.25">
      <c r="A416" s="4">
        <v>132.53777812005586</v>
      </c>
      <c r="B416" s="4">
        <v>-24.762410420770337</v>
      </c>
      <c r="C416" s="4">
        <v>25000</v>
      </c>
      <c r="D416" s="4">
        <v>3</v>
      </c>
      <c r="E416" s="4">
        <v>0.55000000000000004</v>
      </c>
      <c r="F416" s="4">
        <v>19.899999999999999</v>
      </c>
      <c r="G416" s="4">
        <v>53.323113517529826</v>
      </c>
      <c r="H416" s="4">
        <v>15.310588353931681</v>
      </c>
      <c r="I416" s="4">
        <v>22.537778120055862</v>
      </c>
      <c r="J416" s="4">
        <v>5795.0899165073779</v>
      </c>
      <c r="K416" s="4">
        <v>-2655.2001298923965</v>
      </c>
      <c r="L416" s="4">
        <v>-24.616351814831219</v>
      </c>
      <c r="M416" s="4">
        <v>6374.4140805399593</v>
      </c>
      <c r="N416" s="4">
        <v>36974.053149579166</v>
      </c>
      <c r="O416" s="4">
        <v>51.608188745583831</v>
      </c>
      <c r="P416" s="4">
        <v>44.73407041787209</v>
      </c>
      <c r="Q416" s="4">
        <v>414</v>
      </c>
    </row>
    <row r="417" spans="1:17" x14ac:dyDescent="0.25">
      <c r="A417" s="4">
        <v>158.70315304753862</v>
      </c>
      <c r="B417" s="4">
        <v>-36.809315742607041</v>
      </c>
      <c r="C417" s="4">
        <v>50000</v>
      </c>
      <c r="D417" s="4">
        <v>0.75</v>
      </c>
      <c r="E417" s="4">
        <v>0.55000000000000004</v>
      </c>
      <c r="F417" s="4">
        <v>19.899999999999999</v>
      </c>
      <c r="G417" s="4">
        <v>41.281913690970576</v>
      </c>
      <c r="H417" s="4">
        <v>15.713815988179935</v>
      </c>
      <c r="I417" s="4">
        <v>48.703153047538621</v>
      </c>
      <c r="J417" s="4">
        <v>5112.7027157656921</v>
      </c>
      <c r="K417" s="4">
        <v>-3800.4731667662368</v>
      </c>
      <c r="L417" s="4">
        <v>-36.624874786983035</v>
      </c>
      <c r="M417" s="4">
        <v>6370.5043247068024</v>
      </c>
      <c r="N417" s="4">
        <v>39164.513939284945</v>
      </c>
      <c r="O417" s="4">
        <v>23.931736202298769</v>
      </c>
      <c r="P417" s="4">
        <v>62.241672418259277</v>
      </c>
      <c r="Q417" s="4">
        <v>415</v>
      </c>
    </row>
    <row r="418" spans="1:17" x14ac:dyDescent="0.25">
      <c r="A418" s="4">
        <v>140.06715284839439</v>
      </c>
      <c r="B418" s="4">
        <v>-35.26569295378696</v>
      </c>
      <c r="C418" s="4">
        <v>50000</v>
      </c>
      <c r="D418" s="4">
        <v>3</v>
      </c>
      <c r="E418" s="4">
        <v>0.55000000000000004</v>
      </c>
      <c r="F418" s="4">
        <v>19.899999999999999</v>
      </c>
      <c r="G418" s="4">
        <v>53.323113517529826</v>
      </c>
      <c r="H418" s="4">
        <v>19.770256534765608</v>
      </c>
      <c r="I418" s="4">
        <v>30.067152848394386</v>
      </c>
      <c r="J418" s="4">
        <v>5213.4662988366281</v>
      </c>
      <c r="K418" s="4">
        <v>-3661.9748980752888</v>
      </c>
      <c r="L418" s="4">
        <v>-35.084470862556614</v>
      </c>
      <c r="M418" s="4">
        <v>6371.0510124498933</v>
      </c>
      <c r="N418" s="4">
        <v>37919.931349307408</v>
      </c>
      <c r="O418" s="4">
        <v>38.113007141087138</v>
      </c>
      <c r="P418" s="4">
        <v>45.076567457194777</v>
      </c>
      <c r="Q418" s="4">
        <v>416</v>
      </c>
    </row>
    <row r="419" spans="1:17" x14ac:dyDescent="0.25">
      <c r="A419" s="4">
        <v>136.50959236010561</v>
      </c>
      <c r="B419" s="4">
        <v>-38.954811571934833</v>
      </c>
      <c r="C419" s="4">
        <v>50000</v>
      </c>
      <c r="D419" s="4">
        <v>3</v>
      </c>
      <c r="E419" s="4">
        <v>0.55000000000000004</v>
      </c>
      <c r="F419" s="4">
        <v>19.899999999999999</v>
      </c>
      <c r="G419" s="4">
        <v>53.323113517529826</v>
      </c>
      <c r="H419" s="4">
        <v>18.888366106337354</v>
      </c>
      <c r="I419" s="4">
        <v>26.509592360105614</v>
      </c>
      <c r="J419" s="4">
        <v>4966.4853131167156</v>
      </c>
      <c r="K419" s="4">
        <v>-3988.4186001492972</v>
      </c>
      <c r="L419" s="4">
        <v>-38.766785106633371</v>
      </c>
      <c r="M419" s="4">
        <v>6369.7299232715441</v>
      </c>
      <c r="N419" s="4">
        <v>37994.833479884102</v>
      </c>
      <c r="O419" s="4">
        <v>37.158886483465899</v>
      </c>
      <c r="P419" s="4">
        <v>38.427047530923019</v>
      </c>
      <c r="Q419" s="4">
        <v>417</v>
      </c>
    </row>
    <row r="420" spans="1:17" x14ac:dyDescent="0.25">
      <c r="A420" s="4">
        <v>110.28905839930374</v>
      </c>
      <c r="B420" s="4">
        <v>-42.603856598771706</v>
      </c>
      <c r="C420" s="4">
        <v>50000</v>
      </c>
      <c r="D420" s="4">
        <v>3</v>
      </c>
      <c r="E420" s="4">
        <v>0.55000000000000004</v>
      </c>
      <c r="F420" s="4">
        <v>19.899999999999999</v>
      </c>
      <c r="G420" s="4">
        <v>53.323113517529826</v>
      </c>
      <c r="H420" s="4">
        <v>23.342733175825806</v>
      </c>
      <c r="I420" s="4">
        <v>0.289058399303741</v>
      </c>
      <c r="J420" s="4">
        <v>4701.8569521639056</v>
      </c>
      <c r="K420" s="4">
        <v>-4295.2150667029882</v>
      </c>
      <c r="L420" s="4">
        <v>-42.41215604899508</v>
      </c>
      <c r="M420" s="4">
        <v>6368.3852951783947</v>
      </c>
      <c r="N420" s="4">
        <v>37707.778634043621</v>
      </c>
      <c r="O420" s="4">
        <v>40.805093196597007</v>
      </c>
      <c r="P420" s="4">
        <v>0.42701226857487562</v>
      </c>
      <c r="Q420" s="4">
        <v>418</v>
      </c>
    </row>
    <row r="421" spans="1:17" x14ac:dyDescent="0.25">
      <c r="A421" s="4">
        <v>140.46545053211392</v>
      </c>
      <c r="B421" s="4">
        <v>-40.556770370314453</v>
      </c>
      <c r="C421" s="4">
        <v>50000</v>
      </c>
      <c r="D421" s="4">
        <v>1.2</v>
      </c>
      <c r="E421" s="4">
        <v>0.55000000000000004</v>
      </c>
      <c r="F421" s="4">
        <v>19.899999999999999</v>
      </c>
      <c r="G421" s="4">
        <v>45.364313344089069</v>
      </c>
      <c r="H421" s="4">
        <v>15.182497436964573</v>
      </c>
      <c r="I421" s="4">
        <v>30.46545053211392</v>
      </c>
      <c r="J421" s="4">
        <v>4852.7409767569661</v>
      </c>
      <c r="K421" s="4">
        <v>-4125.1530070642266</v>
      </c>
      <c r="L421" s="4">
        <v>-40.366751718420275</v>
      </c>
      <c r="M421" s="4">
        <v>6369.142981531124</v>
      </c>
      <c r="N421" s="4">
        <v>38283.897119682711</v>
      </c>
      <c r="O421" s="4">
        <v>33.659767876822769</v>
      </c>
      <c r="P421" s="4">
        <v>42.13545466400479</v>
      </c>
      <c r="Q421" s="4">
        <v>419</v>
      </c>
    </row>
    <row r="422" spans="1:17" x14ac:dyDescent="0.25">
      <c r="A422" s="4">
        <v>118.10711932779712</v>
      </c>
      <c r="B422" s="4">
        <v>-24.967921458312688</v>
      </c>
      <c r="C422" s="4">
        <v>50000</v>
      </c>
      <c r="D422" s="4">
        <v>0.75</v>
      </c>
      <c r="E422" s="4">
        <v>0.55000000000000004</v>
      </c>
      <c r="F422" s="4">
        <v>19.899999999999999</v>
      </c>
      <c r="G422" s="4">
        <v>41.281913690970576</v>
      </c>
      <c r="H422" s="4">
        <v>22.462365718784262</v>
      </c>
      <c r="I422" s="4">
        <v>8.1071193277971219</v>
      </c>
      <c r="J422" s="4">
        <v>5785.5177449842186</v>
      </c>
      <c r="K422" s="4">
        <v>-2675.854479506791</v>
      </c>
      <c r="L422" s="4">
        <v>-24.82096982356649</v>
      </c>
      <c r="M422" s="4">
        <v>6374.3558712252516</v>
      </c>
      <c r="N422" s="4">
        <v>36543.675037605215</v>
      </c>
      <c r="O422" s="4">
        <v>59.410762794887077</v>
      </c>
      <c r="P422" s="4">
        <v>18.647767409219046</v>
      </c>
      <c r="Q422" s="4">
        <v>420</v>
      </c>
    </row>
    <row r="423" spans="1:17" x14ac:dyDescent="0.25">
      <c r="A423" s="4">
        <v>137.88196176430034</v>
      </c>
      <c r="B423" s="4">
        <v>-13.96252526067622</v>
      </c>
      <c r="C423" s="4">
        <v>50000</v>
      </c>
      <c r="D423" s="4">
        <v>1.2</v>
      </c>
      <c r="E423" s="4">
        <v>0.55000000000000004</v>
      </c>
      <c r="F423" s="4">
        <v>19.899999999999999</v>
      </c>
      <c r="G423" s="4">
        <v>45.364313344089069</v>
      </c>
      <c r="H423" s="4">
        <v>17.70277953307502</v>
      </c>
      <c r="I423" s="4">
        <v>27.881961764300343</v>
      </c>
      <c r="J423" s="4">
        <v>6190.8964508498784</v>
      </c>
      <c r="K423" s="4">
        <v>-1528.9590098164711</v>
      </c>
      <c r="L423" s="4">
        <v>-13.872674930171971</v>
      </c>
      <c r="M423" s="4">
        <v>6376.9047757391354</v>
      </c>
      <c r="N423" s="4">
        <v>36837.715522671468</v>
      </c>
      <c r="O423" s="4">
        <v>53.962980342973104</v>
      </c>
      <c r="P423" s="4">
        <v>65.484197425709439</v>
      </c>
      <c r="Q423" s="4">
        <v>421</v>
      </c>
    </row>
    <row r="424" spans="1:17" x14ac:dyDescent="0.25">
      <c r="A424" s="4">
        <v>146.54897374065723</v>
      </c>
      <c r="B424" s="4">
        <v>-10.910887413812123</v>
      </c>
      <c r="C424" s="4">
        <v>50000</v>
      </c>
      <c r="D424" s="4">
        <v>1.2</v>
      </c>
      <c r="E424" s="4">
        <v>0.55000000000000004</v>
      </c>
      <c r="F424" s="4">
        <v>19.899999999999999</v>
      </c>
      <c r="G424" s="4">
        <v>45.364313344089069</v>
      </c>
      <c r="H424" s="4">
        <v>22.276047764735679</v>
      </c>
      <c r="I424" s="4">
        <v>36.548973740657232</v>
      </c>
      <c r="J424" s="4">
        <v>6263.5920533455064</v>
      </c>
      <c r="K424" s="4">
        <v>-1199.3290747613214</v>
      </c>
      <c r="L424" s="4">
        <v>-10.839580399118599</v>
      </c>
      <c r="M424" s="4">
        <v>6377.379998110574</v>
      </c>
      <c r="N424" s="4">
        <v>37338.436511047817</v>
      </c>
      <c r="O424" s="4">
        <v>46.048336753690371</v>
      </c>
      <c r="P424" s="4">
        <v>75.675984124146851</v>
      </c>
      <c r="Q424" s="4">
        <v>422</v>
      </c>
    </row>
    <row r="425" spans="1:17" x14ac:dyDescent="0.25">
      <c r="A425" s="4">
        <v>158.03775010858084</v>
      </c>
      <c r="B425" s="4">
        <v>-12.352565135851197</v>
      </c>
      <c r="C425" s="4">
        <v>3750</v>
      </c>
      <c r="D425" s="4">
        <v>1.2</v>
      </c>
      <c r="E425" s="4">
        <v>0.55000000000000004</v>
      </c>
      <c r="F425" s="4">
        <v>19.899999999999999</v>
      </c>
      <c r="G425" s="4">
        <v>45.364313344089069</v>
      </c>
      <c r="H425" s="4">
        <v>21.31772744996033</v>
      </c>
      <c r="I425" s="4">
        <v>48.037750108580838</v>
      </c>
      <c r="J425" s="4">
        <v>6231.4389264587126</v>
      </c>
      <c r="K425" s="4">
        <v>-1355.5275714134395</v>
      </c>
      <c r="L425" s="4">
        <v>-12.272384948371439</v>
      </c>
      <c r="M425" s="4">
        <v>6377.1691283081809</v>
      </c>
      <c r="N425" s="4">
        <v>38303.018689466167</v>
      </c>
      <c r="O425" s="4">
        <v>33.53487991843771</v>
      </c>
      <c r="P425" s="4">
        <v>79.11128600425593</v>
      </c>
      <c r="Q425" s="4">
        <v>423</v>
      </c>
    </row>
    <row r="426" spans="1:17" x14ac:dyDescent="0.25">
      <c r="A426" s="4">
        <v>128.67325305586658</v>
      </c>
      <c r="B426" s="4">
        <v>-37.888064613990132</v>
      </c>
      <c r="C426" s="4">
        <v>3750</v>
      </c>
      <c r="D426" s="4">
        <v>0.75</v>
      </c>
      <c r="E426" s="4">
        <v>0.55000000000000004</v>
      </c>
      <c r="F426" s="4">
        <v>19.899999999999999</v>
      </c>
      <c r="G426" s="4">
        <v>41.281913690970576</v>
      </c>
      <c r="H426" s="4">
        <v>21.693807477428429</v>
      </c>
      <c r="I426" s="4">
        <v>18.673253055866581</v>
      </c>
      <c r="J426" s="4">
        <v>5040.0714220060154</v>
      </c>
      <c r="K426" s="4">
        <v>-3895.6474195803125</v>
      </c>
      <c r="L426" s="4">
        <v>-37.701690558688952</v>
      </c>
      <c r="M426" s="4">
        <v>6370.1168558044901</v>
      </c>
      <c r="N426" s="4">
        <v>37626.39611967485</v>
      </c>
      <c r="O426" s="4">
        <v>41.912986696512604</v>
      </c>
      <c r="P426" s="4">
        <v>28.824734951203958</v>
      </c>
      <c r="Q426" s="4">
        <v>424</v>
      </c>
    </row>
    <row r="427" spans="1:17" x14ac:dyDescent="0.25">
      <c r="A427" s="4">
        <v>138.13617590169801</v>
      </c>
      <c r="B427" s="4">
        <v>-37.406486285952731</v>
      </c>
      <c r="C427" s="4">
        <v>3750</v>
      </c>
      <c r="D427" s="4">
        <v>1.2</v>
      </c>
      <c r="E427" s="4">
        <v>0.55000000000000004</v>
      </c>
      <c r="F427" s="4">
        <v>19.899999999999999</v>
      </c>
      <c r="G427" s="4">
        <v>45.364313344089069</v>
      </c>
      <c r="H427" s="4">
        <v>16.36079843528449</v>
      </c>
      <c r="I427" s="4">
        <v>28.13617590169801</v>
      </c>
      <c r="J427" s="4">
        <v>5072.7187080974973</v>
      </c>
      <c r="K427" s="4">
        <v>-3853.326341342618</v>
      </c>
      <c r="L427" s="4">
        <v>-37.220942802402163</v>
      </c>
      <c r="M427" s="4">
        <v>6370.2903375252235</v>
      </c>
      <c r="N427" s="4">
        <v>37962.770826367487</v>
      </c>
      <c r="O427" s="4">
        <v>37.565447717744945</v>
      </c>
      <c r="P427" s="4">
        <v>41.357985195826991</v>
      </c>
      <c r="Q427" s="4">
        <v>425</v>
      </c>
    </row>
    <row r="428" spans="1:17" x14ac:dyDescent="0.25">
      <c r="A428" s="4">
        <v>154.67585133830147</v>
      </c>
      <c r="B428" s="4">
        <v>-20.375831003032516</v>
      </c>
      <c r="C428" s="4">
        <v>3750</v>
      </c>
      <c r="D428" s="4">
        <v>0.75</v>
      </c>
      <c r="E428" s="4">
        <v>0.55000000000000004</v>
      </c>
      <c r="F428" s="4">
        <v>19.899999999999999</v>
      </c>
      <c r="G428" s="4">
        <v>41.281913690970576</v>
      </c>
      <c r="H428" s="4">
        <v>18.458157679519879</v>
      </c>
      <c r="I428" s="4">
        <v>44.67585133830147</v>
      </c>
      <c r="J428" s="4">
        <v>5981.4806876615494</v>
      </c>
      <c r="K428" s="4">
        <v>-2206.7483778415749</v>
      </c>
      <c r="L428" s="4">
        <v>-20.250536654879877</v>
      </c>
      <c r="M428" s="4">
        <v>6375.5666116804477</v>
      </c>
      <c r="N428" s="4">
        <v>38207.068977974319</v>
      </c>
      <c r="O428" s="4">
        <v>34.652491137480133</v>
      </c>
      <c r="P428" s="4">
        <v>70.600861318200046</v>
      </c>
      <c r="Q428" s="4">
        <v>426</v>
      </c>
    </row>
    <row r="429" spans="1:17" x14ac:dyDescent="0.25">
      <c r="A429" s="4">
        <v>141.31356187984201</v>
      </c>
      <c r="B429" s="4">
        <v>-30.752066590939044</v>
      </c>
      <c r="C429" s="4">
        <v>3750</v>
      </c>
      <c r="D429" s="4">
        <v>3</v>
      </c>
      <c r="E429" s="4">
        <v>0.55000000000000004</v>
      </c>
      <c r="F429" s="4">
        <v>19.899999999999999</v>
      </c>
      <c r="G429" s="4">
        <v>53.323113517529826</v>
      </c>
      <c r="H429" s="4">
        <v>22.731457664412673</v>
      </c>
      <c r="I429" s="4">
        <v>31.313561879842013</v>
      </c>
      <c r="J429" s="4">
        <v>5486.1000334994333</v>
      </c>
      <c r="K429" s="4">
        <v>-3242.3025365137592</v>
      </c>
      <c r="L429" s="4">
        <v>-30.583222193870583</v>
      </c>
      <c r="M429" s="4">
        <v>6372.5834098775076</v>
      </c>
      <c r="N429" s="4">
        <v>37725.06124419102</v>
      </c>
      <c r="O429" s="4">
        <v>40.640103211088473</v>
      </c>
      <c r="P429" s="4">
        <v>49.95186986878705</v>
      </c>
      <c r="Q429" s="4">
        <v>427</v>
      </c>
    </row>
    <row r="430" spans="1:17" x14ac:dyDescent="0.25">
      <c r="A430" s="4">
        <v>155.53877425689606</v>
      </c>
      <c r="B430" s="4">
        <v>-34.362486760285421</v>
      </c>
      <c r="C430" s="4">
        <v>3750</v>
      </c>
      <c r="D430" s="4">
        <v>1.2</v>
      </c>
      <c r="E430" s="4">
        <v>0.55000000000000004</v>
      </c>
      <c r="F430" s="4">
        <v>19.899999999999999</v>
      </c>
      <c r="G430" s="4">
        <v>45.364313344089069</v>
      </c>
      <c r="H430" s="4">
        <v>21.986807789460542</v>
      </c>
      <c r="I430" s="4">
        <v>45.538774256896062</v>
      </c>
      <c r="J430" s="4">
        <v>5270.6709919505056</v>
      </c>
      <c r="K430" s="4">
        <v>-3579.7113399189002</v>
      </c>
      <c r="L430" s="4">
        <v>-34.183391887498829</v>
      </c>
      <c r="M430" s="4">
        <v>6371.3661001807532</v>
      </c>
      <c r="N430" s="4">
        <v>38821.293707211618</v>
      </c>
      <c r="O430" s="4">
        <v>27.605620549259537</v>
      </c>
      <c r="P430" s="4">
        <v>61.017484438044001</v>
      </c>
      <c r="Q430" s="4">
        <v>428</v>
      </c>
    </row>
    <row r="431" spans="1:17" x14ac:dyDescent="0.25">
      <c r="A431" s="4">
        <v>154.44569886610594</v>
      </c>
      <c r="B431" s="4">
        <v>-12.967348900444168</v>
      </c>
      <c r="C431" s="4">
        <v>3750</v>
      </c>
      <c r="D431" s="4">
        <v>3</v>
      </c>
      <c r="E431" s="4">
        <v>0.55000000000000004</v>
      </c>
      <c r="F431" s="4">
        <v>19.899999999999999</v>
      </c>
      <c r="G431" s="4">
        <v>53.323113517529826</v>
      </c>
      <c r="H431" s="4">
        <v>16.7961625063726</v>
      </c>
      <c r="I431" s="4">
        <v>44.445698866105943</v>
      </c>
      <c r="J431" s="4">
        <v>6216.5331662588005</v>
      </c>
      <c r="K431" s="4">
        <v>-1421.8858395079878</v>
      </c>
      <c r="L431" s="4">
        <v>-12.88344477284582</v>
      </c>
      <c r="M431" s="4">
        <v>6377.0717377013261</v>
      </c>
      <c r="N431" s="4">
        <v>38002.983034600205</v>
      </c>
      <c r="O431" s="4">
        <v>37.157534668426436</v>
      </c>
      <c r="P431" s="4">
        <v>77.113637331505814</v>
      </c>
      <c r="Q431" s="4">
        <v>429</v>
      </c>
    </row>
    <row r="432" spans="1:17" x14ac:dyDescent="0.25">
      <c r="A432" s="4">
        <v>144.89097668433061</v>
      </c>
      <c r="B432" s="4">
        <v>-25.463651379668036</v>
      </c>
      <c r="C432" s="4">
        <v>3750</v>
      </c>
      <c r="D432" s="4">
        <v>1.2</v>
      </c>
      <c r="E432" s="4">
        <v>0.55000000000000004</v>
      </c>
      <c r="F432" s="4">
        <v>19.899999999999999</v>
      </c>
      <c r="G432" s="4">
        <v>45.364313344089069</v>
      </c>
      <c r="H432" s="4">
        <v>18.723557313985467</v>
      </c>
      <c r="I432" s="4">
        <v>34.89097668433061</v>
      </c>
      <c r="J432" s="4">
        <v>5762.1224329159813</v>
      </c>
      <c r="K432" s="4">
        <v>-2725.5365063264512</v>
      </c>
      <c r="L432" s="4">
        <v>-25.314576606315853</v>
      </c>
      <c r="M432" s="4">
        <v>6374.2140048190868</v>
      </c>
      <c r="N432" s="4">
        <v>37681.316768555138</v>
      </c>
      <c r="O432" s="4">
        <v>41.241987368826592</v>
      </c>
      <c r="P432" s="4">
        <v>58.345788295348328</v>
      </c>
      <c r="Q432" s="4">
        <v>430</v>
      </c>
    </row>
    <row r="433" spans="1:17" x14ac:dyDescent="0.25">
      <c r="A433" s="4">
        <v>110.33972035035224</v>
      </c>
      <c r="B433" s="4">
        <v>-24.756497067010518</v>
      </c>
      <c r="C433" s="4">
        <v>3750</v>
      </c>
      <c r="D433" s="4">
        <v>3</v>
      </c>
      <c r="E433" s="4">
        <v>0.55000000000000004</v>
      </c>
      <c r="F433" s="4">
        <v>19.899999999999999</v>
      </c>
      <c r="G433" s="4">
        <v>53.323113517529826</v>
      </c>
      <c r="H433" s="4">
        <v>23.944979424421021</v>
      </c>
      <c r="I433" s="4">
        <v>0.33972035035223769</v>
      </c>
      <c r="J433" s="4">
        <v>5795.3642444854995</v>
      </c>
      <c r="K433" s="4">
        <v>-2654.6053246578927</v>
      </c>
      <c r="L433" s="4">
        <v>-24.61046426773629</v>
      </c>
      <c r="M433" s="4">
        <v>6374.4157501658938</v>
      </c>
      <c r="N433" s="4">
        <v>36465.646435059294</v>
      </c>
      <c r="O433" s="4">
        <v>61.037121069964527</v>
      </c>
      <c r="P433" s="4">
        <v>0.81120314726209031</v>
      </c>
      <c r="Q433" s="4">
        <v>431</v>
      </c>
    </row>
    <row r="434" spans="1:17" x14ac:dyDescent="0.25">
      <c r="A434" s="4">
        <v>116.05598795657299</v>
      </c>
      <c r="B434" s="4">
        <v>-43.828050761151914</v>
      </c>
      <c r="C434" s="4">
        <v>3750</v>
      </c>
      <c r="D434" s="4">
        <v>0.75</v>
      </c>
      <c r="E434" s="4">
        <v>0.55000000000000004</v>
      </c>
      <c r="F434" s="4">
        <v>19.899999999999999</v>
      </c>
      <c r="G434" s="4">
        <v>41.281913690970576</v>
      </c>
      <c r="H434" s="4">
        <v>20.209050641790466</v>
      </c>
      <c r="I434" s="4">
        <v>6.0559879565729915</v>
      </c>
      <c r="J434" s="4">
        <v>4608.7297379773363</v>
      </c>
      <c r="K434" s="4">
        <v>-4394.3300815880457</v>
      </c>
      <c r="L434" s="4">
        <v>-43.635811123149914</v>
      </c>
      <c r="M434" s="4">
        <v>6367.9295429257263</v>
      </c>
      <c r="N434" s="4">
        <v>37840.29470661009</v>
      </c>
      <c r="O434" s="4">
        <v>39.0795521085535</v>
      </c>
      <c r="P434" s="4">
        <v>8.7101424202339803</v>
      </c>
      <c r="Q434" s="4">
        <v>432</v>
      </c>
    </row>
    <row r="435" spans="1:17" x14ac:dyDescent="0.25">
      <c r="A435" s="4">
        <v>124.08632004575554</v>
      </c>
      <c r="B435" s="4">
        <v>-29.539079699864182</v>
      </c>
      <c r="C435" s="4">
        <v>3750</v>
      </c>
      <c r="D435" s="4">
        <v>1.2</v>
      </c>
      <c r="E435" s="4">
        <v>0.55000000000000004</v>
      </c>
      <c r="F435" s="4">
        <v>19.899999999999999</v>
      </c>
      <c r="G435" s="4">
        <v>45.364313344089069</v>
      </c>
      <c r="H435" s="4">
        <v>18.513483981034682</v>
      </c>
      <c r="I435" s="4">
        <v>14.086320045755542</v>
      </c>
      <c r="J435" s="4">
        <v>5553.6272714268753</v>
      </c>
      <c r="K435" s="4">
        <v>-3126.0252856239013</v>
      </c>
      <c r="L435" s="4">
        <v>-29.374286733848624</v>
      </c>
      <c r="M435" s="4">
        <v>6372.9749690624321</v>
      </c>
      <c r="N435" s="4">
        <v>36934.864594227074</v>
      </c>
      <c r="O435" s="4">
        <v>52.227066691676107</v>
      </c>
      <c r="P435" s="4">
        <v>26.974536942101992</v>
      </c>
      <c r="Q435" s="4">
        <v>433</v>
      </c>
    </row>
    <row r="436" spans="1:17" x14ac:dyDescent="0.25">
      <c r="A436" s="4">
        <v>127.2940290873468</v>
      </c>
      <c r="B436" s="4">
        <v>-12.898388168789628</v>
      </c>
      <c r="C436" s="4">
        <v>3750</v>
      </c>
      <c r="D436" s="4">
        <v>3</v>
      </c>
      <c r="E436" s="4">
        <v>0.55000000000000004</v>
      </c>
      <c r="F436" s="4">
        <v>19.899999999999999</v>
      </c>
      <c r="G436" s="4">
        <v>53.323113517529826</v>
      </c>
      <c r="H436" s="4">
        <v>21.50523147307451</v>
      </c>
      <c r="I436" s="4">
        <v>17.2940290873468</v>
      </c>
      <c r="J436" s="4">
        <v>6218.2406344918318</v>
      </c>
      <c r="K436" s="4">
        <v>-1414.4502455390179</v>
      </c>
      <c r="L436" s="4">
        <v>-12.814899882842415</v>
      </c>
      <c r="M436" s="4">
        <v>6377.0828821296318</v>
      </c>
      <c r="N436" s="4">
        <v>36301.712668091146</v>
      </c>
      <c r="O436" s="4">
        <v>64.858546099678875</v>
      </c>
      <c r="P436" s="4">
        <v>54.361418009319443</v>
      </c>
      <c r="Q436" s="4">
        <v>434</v>
      </c>
    </row>
    <row r="437" spans="1:17" x14ac:dyDescent="0.25">
      <c r="A437" s="4">
        <v>113.82237786763562</v>
      </c>
      <c r="B437" s="4">
        <v>-19.875735514216146</v>
      </c>
      <c r="C437" s="4">
        <v>3750</v>
      </c>
      <c r="D437" s="4">
        <v>3</v>
      </c>
      <c r="E437" s="4">
        <v>0.55000000000000004</v>
      </c>
      <c r="F437" s="4">
        <v>19.899999999999999</v>
      </c>
      <c r="G437" s="4">
        <v>53.323113517529826</v>
      </c>
      <c r="H437" s="4">
        <v>22.121761260626933</v>
      </c>
      <c r="I437" s="4">
        <v>3.8223778676356233</v>
      </c>
      <c r="J437" s="4">
        <v>6000.5302358187937</v>
      </c>
      <c r="K437" s="4">
        <v>-2154.7655427295081</v>
      </c>
      <c r="L437" s="4">
        <v>-19.753002997830652</v>
      </c>
      <c r="M437" s="4">
        <v>6375.6864457962438</v>
      </c>
      <c r="N437" s="4">
        <v>36243.279526181956</v>
      </c>
      <c r="O437" s="4">
        <v>66.284812271691095</v>
      </c>
      <c r="P437" s="4">
        <v>11.117938262181177</v>
      </c>
      <c r="Q437" s="4">
        <v>435</v>
      </c>
    </row>
    <row r="438" spans="1:17" x14ac:dyDescent="0.25">
      <c r="A438" s="4">
        <v>129.28611382935065</v>
      </c>
      <c r="B438" s="4">
        <v>-41.215039278295627</v>
      </c>
      <c r="C438" s="4">
        <v>3750</v>
      </c>
      <c r="D438" s="4">
        <v>1.2</v>
      </c>
      <c r="E438" s="4">
        <v>0.55000000000000004</v>
      </c>
      <c r="F438" s="4">
        <v>19.899999999999999</v>
      </c>
      <c r="G438" s="4">
        <v>45.364313344089069</v>
      </c>
      <c r="H438" s="4">
        <v>22.663784096457753</v>
      </c>
      <c r="I438" s="4">
        <v>19.286113829350654</v>
      </c>
      <c r="J438" s="4">
        <v>4804.8920206636394</v>
      </c>
      <c r="K438" s="4">
        <v>-4180.4188071900653</v>
      </c>
      <c r="L438" s="4">
        <v>-41.024373621184509</v>
      </c>
      <c r="M438" s="4">
        <v>6368.9001196239151</v>
      </c>
      <c r="N438" s="4">
        <v>37893.641433079494</v>
      </c>
      <c r="O438" s="4">
        <v>38.414812524199384</v>
      </c>
      <c r="P438" s="4">
        <v>27.971964813678323</v>
      </c>
      <c r="Q438" s="4">
        <v>436</v>
      </c>
    </row>
    <row r="439" spans="1:17" x14ac:dyDescent="0.25">
      <c r="A439" s="4">
        <v>114.05297608968655</v>
      </c>
      <c r="B439" s="4">
        <v>-41.056278261188297</v>
      </c>
      <c r="C439" s="4">
        <v>3750</v>
      </c>
      <c r="D439" s="4">
        <v>3</v>
      </c>
      <c r="E439" s="4">
        <v>0.55000000000000004</v>
      </c>
      <c r="F439" s="4">
        <v>19.899999999999999</v>
      </c>
      <c r="G439" s="4">
        <v>53.323113517529826</v>
      </c>
      <c r="H439" s="4">
        <v>23.979069588122002</v>
      </c>
      <c r="I439" s="4">
        <v>4.0529760896865525</v>
      </c>
      <c r="J439" s="4">
        <v>4816.490766026157</v>
      </c>
      <c r="K439" s="4">
        <v>-4167.1396083078862</v>
      </c>
      <c r="L439" s="4">
        <v>-40.865759462542499</v>
      </c>
      <c r="M439" s="4">
        <v>6368.9587700301245</v>
      </c>
      <c r="N439" s="4">
        <v>37592.921229275875</v>
      </c>
      <c r="O439" s="4">
        <v>42.346313661057877</v>
      </c>
      <c r="P439" s="4">
        <v>6.1572918784653234</v>
      </c>
      <c r="Q439" s="4">
        <v>437</v>
      </c>
    </row>
    <row r="440" spans="1:17" x14ac:dyDescent="0.25">
      <c r="A440" s="4">
        <v>106.26982409125466</v>
      </c>
      <c r="B440" s="4">
        <v>-21.68454138566856</v>
      </c>
      <c r="C440" s="4">
        <v>3750</v>
      </c>
      <c r="D440" s="4">
        <v>3</v>
      </c>
      <c r="E440" s="4">
        <v>0.55000000000000004</v>
      </c>
      <c r="F440" s="4">
        <v>19.899999999999999</v>
      </c>
      <c r="G440" s="4">
        <v>53.323113517529826</v>
      </c>
      <c r="H440" s="4">
        <v>19.163734018148023</v>
      </c>
      <c r="I440" s="4">
        <v>-3.7301759087453377</v>
      </c>
      <c r="J440" s="4">
        <v>5929.4840273839027</v>
      </c>
      <c r="K440" s="4">
        <v>-2341.9911771878633</v>
      </c>
      <c r="L440" s="4">
        <v>-21.552724197188876</v>
      </c>
      <c r="M440" s="4">
        <v>6375.241446802358</v>
      </c>
      <c r="N440" s="4">
        <v>36324.847128379639</v>
      </c>
      <c r="O440" s="4">
        <v>64.240418922730498</v>
      </c>
      <c r="P440" s="4">
        <v>10.006596512912113</v>
      </c>
      <c r="Q440" s="4">
        <v>438</v>
      </c>
    </row>
    <row r="441" spans="1:17" x14ac:dyDescent="0.25">
      <c r="A441" s="4">
        <v>106.30459873650884</v>
      </c>
      <c r="B441" s="4">
        <v>-9.6514127012181099</v>
      </c>
      <c r="C441" s="4">
        <v>3750</v>
      </c>
      <c r="D441" s="4">
        <v>3</v>
      </c>
      <c r="E441" s="4">
        <v>0.55000000000000004</v>
      </c>
      <c r="F441" s="4">
        <v>19.899999999999999</v>
      </c>
      <c r="G441" s="4">
        <v>53.323113517529826</v>
      </c>
      <c r="H441" s="4">
        <v>14.891555456573002</v>
      </c>
      <c r="I441" s="4">
        <v>-3.6954012634911635</v>
      </c>
      <c r="J441" s="4">
        <v>6288.4554431546931</v>
      </c>
      <c r="K441" s="4">
        <v>-1062.2584649542898</v>
      </c>
      <c r="L441" s="4">
        <v>-9.5880046123310034</v>
      </c>
      <c r="M441" s="4">
        <v>6377.5437989016527</v>
      </c>
      <c r="N441" s="4">
        <v>35906.764361592352</v>
      </c>
      <c r="O441" s="4">
        <v>77.846311023673053</v>
      </c>
      <c r="P441" s="4">
        <v>21.068588778871877</v>
      </c>
      <c r="Q441" s="4">
        <v>439</v>
      </c>
    </row>
    <row r="442" spans="1:17" x14ac:dyDescent="0.25">
      <c r="A442" s="4">
        <v>151.20170620111301</v>
      </c>
      <c r="B442" s="4">
        <v>-32.385831084831743</v>
      </c>
      <c r="C442" s="4">
        <v>3750</v>
      </c>
      <c r="D442" s="4">
        <v>3</v>
      </c>
      <c r="E442" s="4">
        <v>0.55000000000000004</v>
      </c>
      <c r="F442" s="4">
        <v>19.899999999999999</v>
      </c>
      <c r="G442" s="4">
        <v>53.323113517529826</v>
      </c>
      <c r="H442" s="4">
        <v>16.585574660198887</v>
      </c>
      <c r="I442" s="4">
        <v>41.201706201113012</v>
      </c>
      <c r="J442" s="4">
        <v>5391.2663271334386</v>
      </c>
      <c r="K442" s="4">
        <v>-3396.6396691384944</v>
      </c>
      <c r="L442" s="4">
        <v>-32.2120071471834</v>
      </c>
      <c r="M442" s="4">
        <v>6372.0415607596397</v>
      </c>
      <c r="N442" s="4">
        <v>38423.319300880517</v>
      </c>
      <c r="O442" s="4">
        <v>32.071051656561622</v>
      </c>
      <c r="P442" s="4">
        <v>58.541924883025622</v>
      </c>
      <c r="Q442" s="4">
        <v>440</v>
      </c>
    </row>
    <row r="443" spans="1:17" x14ac:dyDescent="0.25">
      <c r="A443" s="4">
        <v>112.55399231118487</v>
      </c>
      <c r="B443" s="4">
        <v>-39.53157146864843</v>
      </c>
      <c r="C443" s="4">
        <v>3750</v>
      </c>
      <c r="D443" s="4">
        <v>3</v>
      </c>
      <c r="E443" s="4">
        <v>0.55000000000000004</v>
      </c>
      <c r="F443" s="4">
        <v>19.899999999999999</v>
      </c>
      <c r="G443" s="4">
        <v>53.323113517529826</v>
      </c>
      <c r="H443" s="4">
        <v>14.583959598820067</v>
      </c>
      <c r="I443" s="4">
        <v>2.5539923111848708</v>
      </c>
      <c r="J443" s="4">
        <v>4925.9779950243465</v>
      </c>
      <c r="K443" s="4">
        <v>-4038.0090987978365</v>
      </c>
      <c r="L443" s="4">
        <v>-39.342759795386804</v>
      </c>
      <c r="M443" s="4">
        <v>6369.5193452440499</v>
      </c>
      <c r="N443" s="4">
        <v>37461.965432328456</v>
      </c>
      <c r="O443" s="4">
        <v>44.156481948237392</v>
      </c>
      <c r="P443" s="4">
        <v>4.0086419734838854</v>
      </c>
      <c r="Q443" s="4">
        <v>441</v>
      </c>
    </row>
    <row r="444" spans="1:17" x14ac:dyDescent="0.25">
      <c r="A444" s="4">
        <v>123.60270423684617</v>
      </c>
      <c r="B444" s="4">
        <v>-16.677132093236644</v>
      </c>
      <c r="C444" s="4">
        <v>3750</v>
      </c>
      <c r="D444" s="4">
        <v>3</v>
      </c>
      <c r="E444" s="4">
        <v>0.55000000000000004</v>
      </c>
      <c r="F444" s="4">
        <v>19.899999999999999</v>
      </c>
      <c r="G444" s="4">
        <v>53.323113517529826</v>
      </c>
      <c r="H444" s="4">
        <v>15.709104430920428</v>
      </c>
      <c r="I444" s="4">
        <v>13.602704236846165</v>
      </c>
      <c r="J444" s="4">
        <v>6111.541989090063</v>
      </c>
      <c r="K444" s="4">
        <v>-1818.6350634667713</v>
      </c>
      <c r="L444" s="4">
        <v>-16.571628677219501</v>
      </c>
      <c r="M444" s="4">
        <v>6376.3923168576848</v>
      </c>
      <c r="N444" s="4">
        <v>36298.121157508816</v>
      </c>
      <c r="O444" s="4">
        <v>64.924603896902227</v>
      </c>
      <c r="P444" s="4">
        <v>40.137049369071676</v>
      </c>
      <c r="Q444" s="4">
        <v>442</v>
      </c>
    </row>
    <row r="445" spans="1:17" x14ac:dyDescent="0.25">
      <c r="A445" s="4">
        <v>123.03932095186235</v>
      </c>
      <c r="B445" s="4">
        <v>-22.193164290399704</v>
      </c>
      <c r="C445" s="4">
        <v>3750</v>
      </c>
      <c r="D445" s="4">
        <v>1.2</v>
      </c>
      <c r="E445" s="4">
        <v>0.55000000000000004</v>
      </c>
      <c r="F445" s="4">
        <v>19.899999999999999</v>
      </c>
      <c r="G445" s="4">
        <v>45.364313344089069</v>
      </c>
      <c r="H445" s="4">
        <v>20.843108347546401</v>
      </c>
      <c r="I445" s="4">
        <v>13.039320951862351</v>
      </c>
      <c r="J445" s="4">
        <v>5908.4421573221862</v>
      </c>
      <c r="K445" s="4">
        <v>-2394.2320748878415</v>
      </c>
      <c r="L445" s="4">
        <v>-22.058884983735702</v>
      </c>
      <c r="M445" s="4">
        <v>6375.1106621645231</v>
      </c>
      <c r="N445" s="4">
        <v>36511.026971636929</v>
      </c>
      <c r="O445" s="4">
        <v>60.100295669847767</v>
      </c>
      <c r="P445" s="4">
        <v>31.512980215493769</v>
      </c>
      <c r="Q445" s="4">
        <v>443</v>
      </c>
    </row>
    <row r="446" spans="1:17" x14ac:dyDescent="0.25">
      <c r="A446" s="4">
        <v>127.9206501822689</v>
      </c>
      <c r="B446" s="4">
        <v>-19.817071584216137</v>
      </c>
      <c r="C446" s="4">
        <v>3750</v>
      </c>
      <c r="D446" s="4">
        <v>1.2</v>
      </c>
      <c r="E446" s="4">
        <v>0.55000000000000004</v>
      </c>
      <c r="F446" s="4">
        <v>19.899999999999999</v>
      </c>
      <c r="G446" s="4">
        <v>45.364313344089069</v>
      </c>
      <c r="H446" s="4">
        <v>14.555277027073977</v>
      </c>
      <c r="I446" s="4">
        <v>17.920650182268901</v>
      </c>
      <c r="J446" s="4">
        <v>6002.7350286689234</v>
      </c>
      <c r="K446" s="4">
        <v>-2148.6570222009086</v>
      </c>
      <c r="L446" s="4">
        <v>-19.694642031798313</v>
      </c>
      <c r="M446" s="4">
        <v>6375.700339842062</v>
      </c>
      <c r="N446" s="4">
        <v>36562.589769466613</v>
      </c>
      <c r="O446" s="4">
        <v>59.063388599781803</v>
      </c>
      <c r="P446" s="4">
        <v>43.648401684222499</v>
      </c>
      <c r="Q446" s="4">
        <v>444</v>
      </c>
    </row>
    <row r="447" spans="1:17" x14ac:dyDescent="0.25">
      <c r="A447" s="4">
        <v>128.23324917724096</v>
      </c>
      <c r="B447" s="4">
        <v>-18.045347694663668</v>
      </c>
      <c r="C447" s="4">
        <v>3750</v>
      </c>
      <c r="D447" s="4">
        <v>0.75</v>
      </c>
      <c r="E447" s="4">
        <v>0.55000000000000004</v>
      </c>
      <c r="F447" s="4">
        <v>19.899999999999999</v>
      </c>
      <c r="G447" s="4">
        <v>41.281913690970576</v>
      </c>
      <c r="H447" s="4">
        <v>23.715569041121231</v>
      </c>
      <c r="I447" s="4">
        <v>18.233249177240964</v>
      </c>
      <c r="J447" s="4">
        <v>6066.3585525198378</v>
      </c>
      <c r="K447" s="4">
        <v>-1963.1579932056147</v>
      </c>
      <c r="L447" s="4">
        <v>-17.932302158692139</v>
      </c>
      <c r="M447" s="4">
        <v>6376.1034648143586</v>
      </c>
      <c r="N447" s="4">
        <v>36504.646205629535</v>
      </c>
      <c r="O447" s="4">
        <v>60.259337964433406</v>
      </c>
      <c r="P447" s="4">
        <v>46.76142688407915</v>
      </c>
      <c r="Q447" s="4">
        <v>445</v>
      </c>
    </row>
    <row r="448" spans="1:17" x14ac:dyDescent="0.25">
      <c r="A448" s="4">
        <v>110.01433794668664</v>
      </c>
      <c r="B448" s="4">
        <v>-39.108561874143128</v>
      </c>
      <c r="C448" s="4">
        <v>3750</v>
      </c>
      <c r="D448" s="4">
        <v>1.2</v>
      </c>
      <c r="E448" s="4">
        <v>0.55000000000000004</v>
      </c>
      <c r="F448" s="4">
        <v>19.899999999999999</v>
      </c>
      <c r="G448" s="4">
        <v>45.364313344089069</v>
      </c>
      <c r="H448" s="4">
        <v>21.170569496877103</v>
      </c>
      <c r="I448" s="4">
        <v>1.4337946686637792E-2</v>
      </c>
      <c r="J448" s="4">
        <v>4955.7362607550021</v>
      </c>
      <c r="K448" s="4">
        <v>-4001.6775744086563</v>
      </c>
      <c r="L448" s="4">
        <v>-38.92031864295695</v>
      </c>
      <c r="M448" s="4">
        <v>6369.6738767135575</v>
      </c>
      <c r="N448" s="4">
        <v>37422.97082431295</v>
      </c>
      <c r="O448" s="4">
        <v>44.707474778759803</v>
      </c>
      <c r="P448" s="4">
        <v>2.2730078257460498E-2</v>
      </c>
      <c r="Q448" s="4">
        <v>446</v>
      </c>
    </row>
    <row r="449" spans="1:17" x14ac:dyDescent="0.25">
      <c r="A449" s="4">
        <v>117.93738429969427</v>
      </c>
      <c r="B449" s="4">
        <v>-12.228584615420386</v>
      </c>
      <c r="C449" s="4">
        <v>3750</v>
      </c>
      <c r="D449" s="4">
        <v>0.75</v>
      </c>
      <c r="E449" s="4">
        <v>0.55000000000000004</v>
      </c>
      <c r="F449" s="4">
        <v>19.899999999999999</v>
      </c>
      <c r="G449" s="4">
        <v>41.281913690970576</v>
      </c>
      <c r="H449" s="4">
        <v>15.9391016636045</v>
      </c>
      <c r="I449" s="4">
        <v>7.9373842996942727</v>
      </c>
      <c r="J449" s="4">
        <v>6234.3584974344649</v>
      </c>
      <c r="K449" s="4">
        <v>-1342.1266191466245</v>
      </c>
      <c r="L449" s="4">
        <v>-12.149159905670521</v>
      </c>
      <c r="M449" s="4">
        <v>6377.1882312156404</v>
      </c>
      <c r="N449" s="4">
        <v>36024.814321118516</v>
      </c>
      <c r="O449" s="4">
        <v>72.905125673374485</v>
      </c>
      <c r="P449" s="4">
        <v>33.355110984582716</v>
      </c>
      <c r="Q449" s="4">
        <v>447</v>
      </c>
    </row>
    <row r="450" spans="1:17" x14ac:dyDescent="0.25">
      <c r="A450" s="4">
        <v>143.71162963488405</v>
      </c>
      <c r="B450" s="4">
        <v>-12.784726636759366</v>
      </c>
      <c r="C450" s="4">
        <v>3750</v>
      </c>
      <c r="D450" s="4">
        <v>0.75</v>
      </c>
      <c r="E450" s="4">
        <v>0.55000000000000004</v>
      </c>
      <c r="F450" s="4">
        <v>19.899999999999999</v>
      </c>
      <c r="G450" s="4">
        <v>41.281913690970576</v>
      </c>
      <c r="H450" s="4">
        <v>15.781189968916527</v>
      </c>
      <c r="I450" s="4">
        <v>33.711629634884048</v>
      </c>
      <c r="J450" s="4">
        <v>6221.0353404079178</v>
      </c>
      <c r="K450" s="4">
        <v>-1402.1904677206262</v>
      </c>
      <c r="L450" s="4">
        <v>-12.701924788884464</v>
      </c>
      <c r="M450" s="4">
        <v>6377.101129382444</v>
      </c>
      <c r="N450" s="4">
        <v>37176.476652422316</v>
      </c>
      <c r="O450" s="4">
        <v>48.456161994447008</v>
      </c>
      <c r="P450" s="4">
        <v>71.651262321861083</v>
      </c>
      <c r="Q450" s="4">
        <v>448</v>
      </c>
    </row>
    <row r="451" spans="1:17" x14ac:dyDescent="0.25">
      <c r="A451" s="4">
        <v>108.47796948645124</v>
      </c>
      <c r="B451" s="4">
        <v>-15.641450121111141</v>
      </c>
      <c r="C451" s="4">
        <v>3750</v>
      </c>
      <c r="D451" s="4">
        <v>3</v>
      </c>
      <c r="E451" s="4">
        <v>0.55000000000000004</v>
      </c>
      <c r="F451" s="4">
        <v>19.899999999999999</v>
      </c>
      <c r="G451" s="4">
        <v>53.323113517529826</v>
      </c>
      <c r="H451" s="4">
        <v>20.853068902173856</v>
      </c>
      <c r="I451" s="4">
        <v>-1.5220305135487564</v>
      </c>
      <c r="J451" s="4">
        <v>6143.4382520062209</v>
      </c>
      <c r="K451" s="4">
        <v>-1708.5555967869943</v>
      </c>
      <c r="L451" s="4">
        <v>-15.541815372908019</v>
      </c>
      <c r="M451" s="4">
        <v>6376.5975083523517</v>
      </c>
      <c r="N451" s="4">
        <v>36063.733826115771</v>
      </c>
      <c r="O451" s="4">
        <v>71.540203542361965</v>
      </c>
      <c r="P451" s="4">
        <v>5.6283216871466824</v>
      </c>
      <c r="Q451" s="4">
        <v>449</v>
      </c>
    </row>
    <row r="452" spans="1:17" x14ac:dyDescent="0.25">
      <c r="A452" s="4">
        <v>131.97932529089729</v>
      </c>
      <c r="B452" s="4">
        <v>-35.0787000605022</v>
      </c>
      <c r="C452" s="4">
        <v>3750</v>
      </c>
      <c r="D452" s="4">
        <v>0.75</v>
      </c>
      <c r="E452" s="4">
        <v>0.55000000000000004</v>
      </c>
      <c r="F452" s="4">
        <v>19.899999999999999</v>
      </c>
      <c r="G452" s="4">
        <v>41.281913690970576</v>
      </c>
      <c r="H452" s="4">
        <v>23.147794385120108</v>
      </c>
      <c r="I452" s="4">
        <v>21.979325290897293</v>
      </c>
      <c r="J452" s="4">
        <v>5225.4165565556686</v>
      </c>
      <c r="K452" s="4">
        <v>-3645.0168636550934</v>
      </c>
      <c r="L452" s="4">
        <v>-34.897903705756214</v>
      </c>
      <c r="M452" s="4">
        <v>6371.1165525248489</v>
      </c>
      <c r="N452" s="4">
        <v>37547.068630520916</v>
      </c>
      <c r="O452" s="4">
        <v>43.004043063477987</v>
      </c>
      <c r="P452" s="4">
        <v>35.079966332169334</v>
      </c>
      <c r="Q452" s="4">
        <v>450</v>
      </c>
    </row>
    <row r="453" spans="1:17" x14ac:dyDescent="0.25">
      <c r="A453" s="4">
        <v>159.75863693884912</v>
      </c>
      <c r="B453" s="4">
        <v>-16.903075232653194</v>
      </c>
      <c r="C453" s="4">
        <v>3750</v>
      </c>
      <c r="D453" s="4">
        <v>3</v>
      </c>
      <c r="E453" s="4">
        <v>0.55000000000000004</v>
      </c>
      <c r="F453" s="4">
        <v>19.899999999999999</v>
      </c>
      <c r="G453" s="4">
        <v>53.323113517529826</v>
      </c>
      <c r="H453" s="4">
        <v>22.675225728138265</v>
      </c>
      <c r="I453" s="4">
        <v>49.758636938849122</v>
      </c>
      <c r="J453" s="4">
        <v>6104.3190452110575</v>
      </c>
      <c r="K453" s="4">
        <v>-1842.5735496700315</v>
      </c>
      <c r="L453" s="4">
        <v>-16.796309420889138</v>
      </c>
      <c r="M453" s="4">
        <v>6376.3459984281008</v>
      </c>
      <c r="N453" s="4">
        <v>38547.744338253739</v>
      </c>
      <c r="O453" s="4">
        <v>30.70046017283325</v>
      </c>
      <c r="P453" s="4">
        <v>76.176104666279429</v>
      </c>
      <c r="Q453" s="4">
        <v>451</v>
      </c>
    </row>
    <row r="454" spans="1:17" x14ac:dyDescent="0.25">
      <c r="A454" s="4">
        <v>105.91557252274347</v>
      </c>
      <c r="B454" s="4">
        <v>-38.150226603375216</v>
      </c>
      <c r="C454" s="4">
        <v>3750</v>
      </c>
      <c r="D454" s="4">
        <v>0.75</v>
      </c>
      <c r="E454" s="4">
        <v>0.55000000000000004</v>
      </c>
      <c r="F454" s="4">
        <v>19.899999999999999</v>
      </c>
      <c r="G454" s="4">
        <v>41.281913690970576</v>
      </c>
      <c r="H454" s="4">
        <v>19.626527326062238</v>
      </c>
      <c r="I454" s="4">
        <v>-4.0844274772565257</v>
      </c>
      <c r="J454" s="4">
        <v>5022.1485415552224</v>
      </c>
      <c r="K454" s="4">
        <v>-3918.5718659029449</v>
      </c>
      <c r="L454" s="4">
        <v>-37.963422469166829</v>
      </c>
      <c r="M454" s="4">
        <v>6370.0220911462575</v>
      </c>
      <c r="N454" s="4">
        <v>37362.526314536022</v>
      </c>
      <c r="O454" s="4">
        <v>45.575253110934028</v>
      </c>
      <c r="P454" s="4">
        <v>6.5939986170236029</v>
      </c>
      <c r="Q454" s="4">
        <v>452</v>
      </c>
    </row>
    <row r="455" spans="1:17" x14ac:dyDescent="0.25">
      <c r="A455" s="4">
        <v>149.51751680873474</v>
      </c>
      <c r="B455" s="4">
        <v>-13.099636008197061</v>
      </c>
      <c r="C455" s="4">
        <v>3750</v>
      </c>
      <c r="D455" s="4">
        <v>1.2</v>
      </c>
      <c r="E455" s="4">
        <v>0.55000000000000004</v>
      </c>
      <c r="F455" s="4">
        <v>19.899999999999999</v>
      </c>
      <c r="G455" s="4">
        <v>45.364313344089069</v>
      </c>
      <c r="H455" s="4">
        <v>22.103372637973656</v>
      </c>
      <c r="I455" s="4">
        <v>39.51751680873474</v>
      </c>
      <c r="J455" s="4">
        <v>6213.2326664261727</v>
      </c>
      <c r="K455" s="4">
        <v>-1436.1438444741859</v>
      </c>
      <c r="L455" s="4">
        <v>-13.014935523791292</v>
      </c>
      <c r="M455" s="4">
        <v>6377.0502043786973</v>
      </c>
      <c r="N455" s="4">
        <v>37607.043698200214</v>
      </c>
      <c r="O455" s="4">
        <v>42.280347932800659</v>
      </c>
      <c r="P455" s="4">
        <v>74.635930725729821</v>
      </c>
      <c r="Q455" s="4">
        <v>453</v>
      </c>
    </row>
    <row r="456" spans="1:17" x14ac:dyDescent="0.25">
      <c r="A456" s="4">
        <v>141.3417296041174</v>
      </c>
      <c r="B456" s="4">
        <v>-27.829768885020364</v>
      </c>
      <c r="C456" s="4">
        <v>3750</v>
      </c>
      <c r="D456" s="4">
        <v>1.2</v>
      </c>
      <c r="E456" s="4">
        <v>0.55000000000000004</v>
      </c>
      <c r="F456" s="4">
        <v>19.899999999999999</v>
      </c>
      <c r="G456" s="4">
        <v>45.364313344089069</v>
      </c>
      <c r="H456" s="4">
        <v>16.383676201280963</v>
      </c>
      <c r="I456" s="4">
        <v>31.341729604117404</v>
      </c>
      <c r="J456" s="4">
        <v>5644.5543127027986</v>
      </c>
      <c r="K456" s="4">
        <v>-2959.836657157311</v>
      </c>
      <c r="L456" s="4">
        <v>-27.671182118519045</v>
      </c>
      <c r="M456" s="4">
        <v>6373.5097415869641</v>
      </c>
      <c r="N456" s="4">
        <v>37575.230337786794</v>
      </c>
      <c r="O456" s="4">
        <v>42.657020657076288</v>
      </c>
      <c r="P456" s="4">
        <v>52.527352119258602</v>
      </c>
      <c r="Q456" s="4">
        <v>454</v>
      </c>
    </row>
    <row r="457" spans="1:17" x14ac:dyDescent="0.25">
      <c r="A457" s="4">
        <v>140.85121195877005</v>
      </c>
      <c r="B457" s="4">
        <v>-24.476387204299773</v>
      </c>
      <c r="C457" s="4">
        <v>3750</v>
      </c>
      <c r="D457" s="4">
        <v>0.75</v>
      </c>
      <c r="E457" s="4">
        <v>0.55000000000000004</v>
      </c>
      <c r="F457" s="4">
        <v>19.899999999999999</v>
      </c>
      <c r="G457" s="4">
        <v>41.281913690970576</v>
      </c>
      <c r="H457" s="4">
        <v>19.875414255442351</v>
      </c>
      <c r="I457" s="4">
        <v>30.851211958770051</v>
      </c>
      <c r="J457" s="4">
        <v>5808.2882709895966</v>
      </c>
      <c r="K457" s="4">
        <v>-2626.3981925270878</v>
      </c>
      <c r="L457" s="4">
        <v>-24.331583903643381</v>
      </c>
      <c r="M457" s="4">
        <v>6374.494497968044</v>
      </c>
      <c r="N457" s="4">
        <v>37389.197902930115</v>
      </c>
      <c r="O457" s="4">
        <v>45.267699412791913</v>
      </c>
      <c r="P457" s="4">
        <v>55.254246386780515</v>
      </c>
      <c r="Q457" s="4">
        <v>455</v>
      </c>
    </row>
    <row r="458" spans="1:17" x14ac:dyDescent="0.25">
      <c r="A458" s="4">
        <v>126.72146994974823</v>
      </c>
      <c r="B458" s="4">
        <v>-23.397203458415433</v>
      </c>
      <c r="C458" s="4">
        <v>3750</v>
      </c>
      <c r="D458" s="4">
        <v>1.2</v>
      </c>
      <c r="E458" s="4">
        <v>0.55000000000000004</v>
      </c>
      <c r="F458" s="4">
        <v>19.899999999999999</v>
      </c>
      <c r="G458" s="4">
        <v>45.364313344089069</v>
      </c>
      <c r="H458" s="4">
        <v>23.323902991294489</v>
      </c>
      <c r="I458" s="4">
        <v>16.721469949748226</v>
      </c>
      <c r="J458" s="4">
        <v>5856.7833297106681</v>
      </c>
      <c r="K458" s="4">
        <v>-2517.1524006202085</v>
      </c>
      <c r="L458" s="4">
        <v>-23.257264557956194</v>
      </c>
      <c r="M458" s="4">
        <v>6374.7915400524953</v>
      </c>
      <c r="N458" s="4">
        <v>36680.302236582858</v>
      </c>
      <c r="O458" s="4">
        <v>56.757687493020669</v>
      </c>
      <c r="P458" s="4">
        <v>37.108825099441802</v>
      </c>
      <c r="Q458" s="4">
        <v>456</v>
      </c>
    </row>
    <row r="459" spans="1:17" x14ac:dyDescent="0.25">
      <c r="A459" s="4">
        <v>109.46185151493539</v>
      </c>
      <c r="B459" s="4">
        <v>-15.768653595083791</v>
      </c>
      <c r="C459" s="4">
        <v>3750</v>
      </c>
      <c r="D459" s="4">
        <v>0.75</v>
      </c>
      <c r="E459" s="4">
        <v>0.55000000000000004</v>
      </c>
      <c r="F459" s="4">
        <v>19.899999999999999</v>
      </c>
      <c r="G459" s="4">
        <v>41.281913690970576</v>
      </c>
      <c r="H459" s="4">
        <v>23.296030768231894</v>
      </c>
      <c r="I459" s="4">
        <v>-0.53814848506461033</v>
      </c>
      <c r="J459" s="4">
        <v>6139.6281423933378</v>
      </c>
      <c r="K459" s="4">
        <v>-1722.1059069114403</v>
      </c>
      <c r="L459" s="4">
        <v>-15.668290942139178</v>
      </c>
      <c r="M459" s="4">
        <v>6376.5729417522971</v>
      </c>
      <c r="N459" s="4">
        <v>36065.96651195181</v>
      </c>
      <c r="O459" s="4">
        <v>71.46531685428198</v>
      </c>
      <c r="P459" s="4">
        <v>1.979549885036149</v>
      </c>
      <c r="Q459" s="4">
        <v>457</v>
      </c>
    </row>
    <row r="460" spans="1:17" x14ac:dyDescent="0.25">
      <c r="A460" s="4">
        <v>127.67290761726353</v>
      </c>
      <c r="B460" s="4">
        <v>-13.472452864675137</v>
      </c>
      <c r="C460" s="4">
        <v>3750</v>
      </c>
      <c r="D460" s="4">
        <v>0.75</v>
      </c>
      <c r="E460" s="4">
        <v>0.55000000000000004</v>
      </c>
      <c r="F460" s="4">
        <v>19.899999999999999</v>
      </c>
      <c r="G460" s="4">
        <v>41.281913690970576</v>
      </c>
      <c r="H460" s="4">
        <v>20.599388805864983</v>
      </c>
      <c r="I460" s="4">
        <v>17.672907617263533</v>
      </c>
      <c r="J460" s="4">
        <v>6203.7538645685881</v>
      </c>
      <c r="K460" s="4">
        <v>-1476.2856651944455</v>
      </c>
      <c r="L460" s="4">
        <v>-13.385517740127497</v>
      </c>
      <c r="M460" s="4">
        <v>6376.9884253782593</v>
      </c>
      <c r="N460" s="4">
        <v>36332.063968373979</v>
      </c>
      <c r="O460" s="4">
        <v>64.122235589586026</v>
      </c>
      <c r="P460" s="4">
        <v>53.825370965014102</v>
      </c>
      <c r="Q460" s="4">
        <v>458</v>
      </c>
    </row>
    <row r="461" spans="1:17" x14ac:dyDescent="0.25">
      <c r="A461" s="4">
        <v>109.48680556119629</v>
      </c>
      <c r="B461" s="4">
        <v>-28.490193263223809</v>
      </c>
      <c r="C461" s="4">
        <v>12500</v>
      </c>
      <c r="D461" s="4">
        <v>1.2</v>
      </c>
      <c r="E461" s="4">
        <v>0.55000000000000004</v>
      </c>
      <c r="F461" s="4">
        <v>19.899999999999999</v>
      </c>
      <c r="G461" s="4">
        <v>45.364313344089069</v>
      </c>
      <c r="H461" s="4">
        <v>22.343199954319331</v>
      </c>
      <c r="I461" s="4">
        <v>-0.51319443880370841</v>
      </c>
      <c r="J461" s="4">
        <v>5610.0137543295214</v>
      </c>
      <c r="K461" s="4">
        <v>-3024.3626905258243</v>
      </c>
      <c r="L461" s="4">
        <v>-28.329140824122661</v>
      </c>
      <c r="M461" s="4">
        <v>6373.3055793372259</v>
      </c>
      <c r="N461" s="4">
        <v>36679.284235985215</v>
      </c>
      <c r="O461" s="4">
        <v>56.741815170133854</v>
      </c>
      <c r="P461" s="4">
        <v>1.0757628706027467</v>
      </c>
      <c r="Q461" s="4">
        <v>459</v>
      </c>
    </row>
    <row r="462" spans="1:17" x14ac:dyDescent="0.25">
      <c r="A462" s="4">
        <v>131.58671246294426</v>
      </c>
      <c r="B462" s="4">
        <v>-27.878021547808714</v>
      </c>
      <c r="C462" s="4">
        <v>12500</v>
      </c>
      <c r="D462" s="4">
        <v>0.75</v>
      </c>
      <c r="E462" s="4">
        <v>0.55000000000000004</v>
      </c>
      <c r="F462" s="4">
        <v>19.899999999999999</v>
      </c>
      <c r="G462" s="4">
        <v>41.281913690970576</v>
      </c>
      <c r="H462" s="4">
        <v>18.972526299599778</v>
      </c>
      <c r="I462" s="4">
        <v>21.586712462944263</v>
      </c>
      <c r="J462" s="4">
        <v>5642.0559915939348</v>
      </c>
      <c r="K462" s="4">
        <v>-2964.5643600359876</v>
      </c>
      <c r="L462" s="4">
        <v>-27.719251777751772</v>
      </c>
      <c r="M462" s="4">
        <v>6373.4949326940396</v>
      </c>
      <c r="N462" s="4">
        <v>37094.769729647851</v>
      </c>
      <c r="O462" s="4">
        <v>49.65406996649898</v>
      </c>
      <c r="P462" s="4">
        <v>40.236789540416353</v>
      </c>
      <c r="Q462" s="4">
        <v>460</v>
      </c>
    </row>
    <row r="463" spans="1:17" x14ac:dyDescent="0.25">
      <c r="A463" s="4">
        <v>134.79928901291106</v>
      </c>
      <c r="B463" s="4">
        <v>-35.922672895109628</v>
      </c>
      <c r="C463" s="4">
        <v>12500</v>
      </c>
      <c r="D463" s="4">
        <v>0.75</v>
      </c>
      <c r="E463" s="4">
        <v>0.55000000000000004</v>
      </c>
      <c r="F463" s="4">
        <v>19.899999999999999</v>
      </c>
      <c r="G463" s="4">
        <v>41.281913690970576</v>
      </c>
      <c r="H463" s="4">
        <v>23.263636741322216</v>
      </c>
      <c r="I463" s="4">
        <v>24.799289012911061</v>
      </c>
      <c r="J463" s="4">
        <v>5171.0398883906382</v>
      </c>
      <c r="K463" s="4">
        <v>-3721.248181130617</v>
      </c>
      <c r="L463" s="4">
        <v>-35.740016154198031</v>
      </c>
      <c r="M463" s="4">
        <v>6370.8195354204618</v>
      </c>
      <c r="N463" s="4">
        <v>37716.705566187382</v>
      </c>
      <c r="O463" s="4">
        <v>40.723767804263019</v>
      </c>
      <c r="P463" s="4">
        <v>38.222191266768441</v>
      </c>
      <c r="Q463" s="4">
        <v>461</v>
      </c>
    </row>
    <row r="464" spans="1:17" x14ac:dyDescent="0.25">
      <c r="A464" s="4">
        <v>109.74358114654648</v>
      </c>
      <c r="B464" s="4">
        <v>-19.697751240747074</v>
      </c>
      <c r="C464" s="4">
        <v>12500</v>
      </c>
      <c r="D464" s="4">
        <v>3</v>
      </c>
      <c r="E464" s="4">
        <v>0.55000000000000004</v>
      </c>
      <c r="F464" s="4">
        <v>19.899999999999999</v>
      </c>
      <c r="G464" s="4">
        <v>53.323113517529826</v>
      </c>
      <c r="H464" s="4">
        <v>14.208842422108347</v>
      </c>
      <c r="I464" s="4">
        <v>-0.25641885345352478</v>
      </c>
      <c r="J464" s="4">
        <v>6007.2001505336566</v>
      </c>
      <c r="K464" s="4">
        <v>-2136.2256841531057</v>
      </c>
      <c r="L464" s="4">
        <v>-19.575939476680521</v>
      </c>
      <c r="M464" s="4">
        <v>6375.7284934513164</v>
      </c>
      <c r="N464" s="4">
        <v>36220.06118855979</v>
      </c>
      <c r="O464" s="4">
        <v>66.895855895429918</v>
      </c>
      <c r="P464" s="4">
        <v>0.76071555773304889</v>
      </c>
      <c r="Q464" s="4">
        <v>462</v>
      </c>
    </row>
    <row r="465" spans="1:17" x14ac:dyDescent="0.25">
      <c r="A465" s="4">
        <v>127.01100101225728</v>
      </c>
      <c r="B465" s="4">
        <v>-19.27703062877201</v>
      </c>
      <c r="C465" s="4">
        <v>12500</v>
      </c>
      <c r="D465" s="4">
        <v>1.2</v>
      </c>
      <c r="E465" s="4">
        <v>0.55000000000000004</v>
      </c>
      <c r="F465" s="4">
        <v>19.899999999999999</v>
      </c>
      <c r="G465" s="4">
        <v>45.364313344089069</v>
      </c>
      <c r="H465" s="4">
        <v>15.787215795635017</v>
      </c>
      <c r="I465" s="4">
        <v>17.011001012257282</v>
      </c>
      <c r="J465" s="4">
        <v>6022.7368190649231</v>
      </c>
      <c r="K465" s="4">
        <v>-2092.3207854641109</v>
      </c>
      <c r="L465" s="4">
        <v>-19.157413829657585</v>
      </c>
      <c r="M465" s="4">
        <v>6375.8266178594777</v>
      </c>
      <c r="N465" s="4">
        <v>36507.527965189256</v>
      </c>
      <c r="O465" s="4">
        <v>60.191957874826109</v>
      </c>
      <c r="P465" s="4">
        <v>42.821608471957489</v>
      </c>
      <c r="Q465" s="4">
        <v>463</v>
      </c>
    </row>
    <row r="466" spans="1:17" x14ac:dyDescent="0.25">
      <c r="A466" s="4">
        <v>123.65482912572347</v>
      </c>
      <c r="B466" s="4">
        <v>-31.593782670542332</v>
      </c>
      <c r="C466" s="4">
        <v>12500</v>
      </c>
      <c r="D466" s="4">
        <v>3</v>
      </c>
      <c r="E466" s="4">
        <v>0.55000000000000004</v>
      </c>
      <c r="F466" s="4">
        <v>19.899999999999999</v>
      </c>
      <c r="G466" s="4">
        <v>53.323113517529826</v>
      </c>
      <c r="H466" s="4">
        <v>16.850755664515752</v>
      </c>
      <c r="I466" s="4">
        <v>13.654829125723467</v>
      </c>
      <c r="J466" s="4">
        <v>5437.7942643575234</v>
      </c>
      <c r="K466" s="4">
        <v>-3322.1499433987806</v>
      </c>
      <c r="L466" s="4">
        <v>-31.422303506281725</v>
      </c>
      <c r="M466" s="4">
        <v>6372.3062314913977</v>
      </c>
      <c r="N466" s="4">
        <v>37051.613987375793</v>
      </c>
      <c r="O466" s="4">
        <v>50.313316369787891</v>
      </c>
      <c r="P466" s="4">
        <v>24.877987116546073</v>
      </c>
      <c r="Q466" s="4">
        <v>464</v>
      </c>
    </row>
    <row r="467" spans="1:17" x14ac:dyDescent="0.25">
      <c r="A467" s="4">
        <v>156.36309037045731</v>
      </c>
      <c r="B467" s="4">
        <v>-34.010596134354628</v>
      </c>
      <c r="C467" s="4">
        <v>12500</v>
      </c>
      <c r="D467" s="4">
        <v>0.75</v>
      </c>
      <c r="E467" s="4">
        <v>0.55000000000000004</v>
      </c>
      <c r="F467" s="4">
        <v>19.899999999999999</v>
      </c>
      <c r="G467" s="4">
        <v>41.281913690970576</v>
      </c>
      <c r="H467" s="4">
        <v>21.573832196408212</v>
      </c>
      <c r="I467" s="4">
        <v>46.363090370457314</v>
      </c>
      <c r="J467" s="4">
        <v>5292.6035971183128</v>
      </c>
      <c r="K467" s="4">
        <v>-3547.4221812199817</v>
      </c>
      <c r="L467" s="4">
        <v>-33.832378162643835</v>
      </c>
      <c r="M467" s="4">
        <v>6371.4878143210199</v>
      </c>
      <c r="N467" s="4">
        <v>38864.045950335785</v>
      </c>
      <c r="O467" s="4">
        <v>27.142153435044673</v>
      </c>
      <c r="P467" s="4">
        <v>61.926960792035857</v>
      </c>
      <c r="Q467" s="4">
        <v>465</v>
      </c>
    </row>
    <row r="468" spans="1:17" x14ac:dyDescent="0.25">
      <c r="A468" s="4">
        <v>122.1255156157094</v>
      </c>
      <c r="B468" s="4">
        <v>-43.575113560649299</v>
      </c>
      <c r="C468" s="4">
        <v>12500</v>
      </c>
      <c r="D468" s="4">
        <v>3</v>
      </c>
      <c r="E468" s="4">
        <v>0.55000000000000004</v>
      </c>
      <c r="F468" s="4">
        <v>19.899999999999999</v>
      </c>
      <c r="G468" s="4">
        <v>53.323113517529826</v>
      </c>
      <c r="H468" s="4">
        <v>17.325078646331274</v>
      </c>
      <c r="I468" s="4">
        <v>12.125515615709404</v>
      </c>
      <c r="J468" s="4">
        <v>4628.146123129477</v>
      </c>
      <c r="K468" s="4">
        <v>-4374.0131190473285</v>
      </c>
      <c r="L468" s="4">
        <v>-43.38295657924143</v>
      </c>
      <c r="M468" s="4">
        <v>6368.0238145469075</v>
      </c>
      <c r="N468" s="4">
        <v>37905.014657592852</v>
      </c>
      <c r="O468" s="4">
        <v>38.258897189288433</v>
      </c>
      <c r="P468" s="4">
        <v>17.311568543029011</v>
      </c>
      <c r="Q468" s="4">
        <v>466</v>
      </c>
    </row>
    <row r="469" spans="1:17" x14ac:dyDescent="0.25">
      <c r="A469" s="4">
        <v>130.72238481528609</v>
      </c>
      <c r="B469" s="4">
        <v>-25.233917739167197</v>
      </c>
      <c r="C469" s="4">
        <v>3750</v>
      </c>
      <c r="D469" s="4">
        <v>0.75</v>
      </c>
      <c r="E469" s="4">
        <v>0.55000000000000004</v>
      </c>
      <c r="F469" s="4">
        <v>19.899999999999999</v>
      </c>
      <c r="G469" s="4">
        <v>41.281913690970576</v>
      </c>
      <c r="H469" s="4">
        <v>21.492592951087708</v>
      </c>
      <c r="I469" s="4">
        <v>20.722384815286091</v>
      </c>
      <c r="J469" s="4">
        <v>5773.0180424306964</v>
      </c>
      <c r="K469" s="4">
        <v>-2702.5373713040667</v>
      </c>
      <c r="L469" s="4">
        <v>-25.085821405104198</v>
      </c>
      <c r="M469" s="4">
        <v>6374.2800033827698</v>
      </c>
      <c r="N469" s="4">
        <v>36920.352491373189</v>
      </c>
      <c r="O469" s="4">
        <v>52.496305937368064</v>
      </c>
      <c r="P469" s="4">
        <v>41.586094184717389</v>
      </c>
      <c r="Q469" s="4">
        <v>467</v>
      </c>
    </row>
    <row r="470" spans="1:17" x14ac:dyDescent="0.25">
      <c r="A470" s="4">
        <v>143.57143631585498</v>
      </c>
      <c r="B470" s="4">
        <v>-14.779000109027763</v>
      </c>
      <c r="C470" s="4">
        <v>3750</v>
      </c>
      <c r="D470" s="4">
        <v>1.2</v>
      </c>
      <c r="E470" s="4">
        <v>0.55000000000000004</v>
      </c>
      <c r="F470" s="4">
        <v>19.899999999999999</v>
      </c>
      <c r="G470" s="4">
        <v>45.364313344089069</v>
      </c>
      <c r="H470" s="4">
        <v>18.690347276987197</v>
      </c>
      <c r="I470" s="4">
        <v>33.571436315854982</v>
      </c>
      <c r="J470" s="4">
        <v>6168.475379079262</v>
      </c>
      <c r="K470" s="4">
        <v>-1616.4686504158838</v>
      </c>
      <c r="L470" s="4">
        <v>-14.684351250787497</v>
      </c>
      <c r="M470" s="4">
        <v>6376.7593180301537</v>
      </c>
      <c r="N470" s="4">
        <v>37216.500410143097</v>
      </c>
      <c r="O470" s="4">
        <v>47.842347139275368</v>
      </c>
      <c r="P470" s="4">
        <v>68.975288248058447</v>
      </c>
      <c r="Q470" s="4">
        <v>468</v>
      </c>
    </row>
    <row r="471" spans="1:17" x14ac:dyDescent="0.25">
      <c r="A471" s="4">
        <v>139.54794156594181</v>
      </c>
      <c r="B471" s="4">
        <v>-39.820360798078475</v>
      </c>
      <c r="C471" s="4">
        <v>3750</v>
      </c>
      <c r="D471" s="4">
        <v>0.75</v>
      </c>
      <c r="E471" s="4">
        <v>0.55000000000000004</v>
      </c>
      <c r="F471" s="4">
        <v>19.899999999999999</v>
      </c>
      <c r="G471" s="4">
        <v>41.281913690970576</v>
      </c>
      <c r="H471" s="4">
        <v>22.104635259003821</v>
      </c>
      <c r="I471" s="4">
        <v>29.547941565941812</v>
      </c>
      <c r="J471" s="4">
        <v>4905.5070208463803</v>
      </c>
      <c r="K471" s="4">
        <v>-4062.6875611830378</v>
      </c>
      <c r="L471" s="4">
        <v>-39.63118464041446</v>
      </c>
      <c r="M471" s="4">
        <v>6369.413579864673</v>
      </c>
      <c r="N471" s="4">
        <v>38190.471029691231</v>
      </c>
      <c r="O471" s="4">
        <v>34.772151391094688</v>
      </c>
      <c r="P471" s="4">
        <v>41.515812418106073</v>
      </c>
      <c r="Q471" s="4">
        <v>469</v>
      </c>
    </row>
    <row r="472" spans="1:17" x14ac:dyDescent="0.25">
      <c r="A472" s="4">
        <v>118.47336443165737</v>
      </c>
      <c r="B472" s="4">
        <v>-25.08874837736462</v>
      </c>
      <c r="C472" s="4">
        <v>3750</v>
      </c>
      <c r="D472" s="4">
        <v>0.75</v>
      </c>
      <c r="E472" s="4">
        <v>0.55000000000000004</v>
      </c>
      <c r="F472" s="4">
        <v>19.899999999999999</v>
      </c>
      <c r="G472" s="4">
        <v>41.281913690970576</v>
      </c>
      <c r="H472" s="4">
        <v>21.569872340154763</v>
      </c>
      <c r="I472" s="4">
        <v>8.4733644316573731</v>
      </c>
      <c r="J472" s="4">
        <v>5779.8552548126318</v>
      </c>
      <c r="K472" s="4">
        <v>-2687.9820666778505</v>
      </c>
      <c r="L472" s="4">
        <v>-24.941275204954088</v>
      </c>
      <c r="M472" s="4">
        <v>6374.32148211611</v>
      </c>
      <c r="N472" s="4">
        <v>36556.281412608187</v>
      </c>
      <c r="O472" s="4">
        <v>59.155040088571553</v>
      </c>
      <c r="P472" s="4">
        <v>19.358418910994093</v>
      </c>
      <c r="Q472" s="4">
        <v>470</v>
      </c>
    </row>
    <row r="473" spans="1:17" x14ac:dyDescent="0.25">
      <c r="A473" s="4">
        <v>129.48170633355147</v>
      </c>
      <c r="B473" s="4">
        <v>-33.936704876435321</v>
      </c>
      <c r="C473" s="4">
        <v>3750</v>
      </c>
      <c r="D473" s="4">
        <v>1.2</v>
      </c>
      <c r="E473" s="4">
        <v>0.55000000000000004</v>
      </c>
      <c r="F473" s="4">
        <v>19.899999999999999</v>
      </c>
      <c r="G473" s="4">
        <v>45.364313344089069</v>
      </c>
      <c r="H473" s="4">
        <v>17.987014274095177</v>
      </c>
      <c r="I473" s="4">
        <v>19.481706333551472</v>
      </c>
      <c r="J473" s="4">
        <v>5297.1837074814785</v>
      </c>
      <c r="K473" s="4">
        <v>-3540.6251477833598</v>
      </c>
      <c r="L473" s="4">
        <v>-33.758674447154021</v>
      </c>
      <c r="M473" s="4">
        <v>6371.5132949655817</v>
      </c>
      <c r="N473" s="4">
        <v>37380.249971849924</v>
      </c>
      <c r="O473" s="4">
        <v>45.345904112261422</v>
      </c>
      <c r="P473" s="4">
        <v>32.360921875675849</v>
      </c>
      <c r="Q473" s="4">
        <v>471</v>
      </c>
    </row>
    <row r="474" spans="1:17" x14ac:dyDescent="0.25">
      <c r="A474" s="4">
        <v>114.71794461250651</v>
      </c>
      <c r="B474" s="4">
        <v>-18.603664560937339</v>
      </c>
      <c r="C474" s="4">
        <v>3750</v>
      </c>
      <c r="D474" s="4">
        <v>3</v>
      </c>
      <c r="E474" s="4">
        <v>0.55000000000000004</v>
      </c>
      <c r="F474" s="4">
        <v>19.899999999999999</v>
      </c>
      <c r="G474" s="4">
        <v>53.323113517529826</v>
      </c>
      <c r="H474" s="4">
        <v>21.389158702199211</v>
      </c>
      <c r="I474" s="4">
        <v>4.7179446125065141</v>
      </c>
      <c r="J474" s="4">
        <v>6046.9297932597683</v>
      </c>
      <c r="K474" s="4">
        <v>-2021.8209469677975</v>
      </c>
      <c r="L474" s="4">
        <v>-18.487613884401323</v>
      </c>
      <c r="M474" s="4">
        <v>6375.9799141943968</v>
      </c>
      <c r="N474" s="4">
        <v>36197.630197211016</v>
      </c>
      <c r="O474" s="4">
        <v>67.509055186386718</v>
      </c>
      <c r="P474" s="4">
        <v>14.504397066929238</v>
      </c>
      <c r="Q474" s="4">
        <v>472</v>
      </c>
    </row>
    <row r="475" spans="1:17" x14ac:dyDescent="0.25">
      <c r="A475" s="4">
        <v>126.44369349469031</v>
      </c>
      <c r="B475" s="4">
        <v>-13.907091065137314</v>
      </c>
      <c r="C475" s="4">
        <v>3750</v>
      </c>
      <c r="D475" s="4">
        <v>0.75</v>
      </c>
      <c r="E475" s="4">
        <v>0.55000000000000004</v>
      </c>
      <c r="F475" s="4">
        <v>19.899999999999999</v>
      </c>
      <c r="G475" s="4">
        <v>41.281913690970576</v>
      </c>
      <c r="H475" s="4">
        <v>15.280247030273014</v>
      </c>
      <c r="I475" s="4">
        <v>16.443693494690308</v>
      </c>
      <c r="J475" s="4">
        <v>6192.3734267024647</v>
      </c>
      <c r="K475" s="4">
        <v>-1523.0063375914206</v>
      </c>
      <c r="L475" s="4">
        <v>-13.817569194649129</v>
      </c>
      <c r="M475" s="4">
        <v>6376.9143760971465</v>
      </c>
      <c r="N475" s="4">
        <v>36299.39453910671</v>
      </c>
      <c r="O475" s="4">
        <v>64.910023997547029</v>
      </c>
      <c r="P475" s="4">
        <v>50.842704273437676</v>
      </c>
      <c r="Q475" s="4">
        <v>473</v>
      </c>
    </row>
    <row r="476" spans="1:17" x14ac:dyDescent="0.25">
      <c r="A476" s="4">
        <v>129.63147884612445</v>
      </c>
      <c r="B476" s="4">
        <v>-29.380543973463396</v>
      </c>
      <c r="C476" s="4">
        <v>3750</v>
      </c>
      <c r="D476" s="4">
        <v>0.75</v>
      </c>
      <c r="E476" s="4">
        <v>0.55000000000000004</v>
      </c>
      <c r="F476" s="4">
        <v>19.899999999999999</v>
      </c>
      <c r="G476" s="4">
        <v>41.281913690970576</v>
      </c>
      <c r="H476" s="4">
        <v>15.218930998171157</v>
      </c>
      <c r="I476" s="4">
        <v>19.631478846124452</v>
      </c>
      <c r="J476" s="4">
        <v>5562.2697228095585</v>
      </c>
      <c r="K476" s="4">
        <v>-3110.7247739782401</v>
      </c>
      <c r="L476" s="4">
        <v>-29.216302400582094</v>
      </c>
      <c r="M476" s="4">
        <v>6373.0254266498805</v>
      </c>
      <c r="N476" s="4">
        <v>37103.077591942565</v>
      </c>
      <c r="O476" s="4">
        <v>49.515120806894757</v>
      </c>
      <c r="P476" s="4">
        <v>36.019538764361691</v>
      </c>
      <c r="Q476" s="4">
        <v>474</v>
      </c>
    </row>
    <row r="477" spans="1:17" x14ac:dyDescent="0.25">
      <c r="A477" s="4">
        <v>157.34522797295566</v>
      </c>
      <c r="B477" s="4">
        <v>-15.470936186531443</v>
      </c>
      <c r="C477" s="4">
        <v>12500</v>
      </c>
      <c r="D477" s="4">
        <v>3</v>
      </c>
      <c r="E477" s="4">
        <v>0.55000000000000004</v>
      </c>
      <c r="F477" s="4">
        <v>19.899999999999999</v>
      </c>
      <c r="G477" s="4">
        <v>53.323113517529826</v>
      </c>
      <c r="H477" s="4">
        <v>19.741430445308069</v>
      </c>
      <c r="I477" s="4">
        <v>47.345227972955655</v>
      </c>
      <c r="J477" s="4">
        <v>6148.4983565961838</v>
      </c>
      <c r="K477" s="4">
        <v>-1690.3786945496986</v>
      </c>
      <c r="L477" s="4">
        <v>-15.372280233844132</v>
      </c>
      <c r="M477" s="4">
        <v>6376.6301580108529</v>
      </c>
      <c r="N477" s="4">
        <v>38303.478339834757</v>
      </c>
      <c r="O477" s="4">
        <v>33.522745350317365</v>
      </c>
      <c r="P477" s="4">
        <v>76.192638241545538</v>
      </c>
      <c r="Q477" s="4">
        <v>475</v>
      </c>
    </row>
    <row r="478" spans="1:17" x14ac:dyDescent="0.25">
      <c r="A478" s="4">
        <v>148.76451043868767</v>
      </c>
      <c r="B478" s="4">
        <v>-34.941290611669011</v>
      </c>
      <c r="C478" s="4">
        <v>12500</v>
      </c>
      <c r="D478" s="4">
        <v>0.75</v>
      </c>
      <c r="E478" s="4">
        <v>0.55000000000000004</v>
      </c>
      <c r="F478" s="4">
        <v>19.899999999999999</v>
      </c>
      <c r="G478" s="4">
        <v>41.281913690970576</v>
      </c>
      <c r="H478" s="4">
        <v>15.317458526088934</v>
      </c>
      <c r="I478" s="4">
        <v>38.764510438687665</v>
      </c>
      <c r="J478" s="4">
        <v>5234.1625124222519</v>
      </c>
      <c r="K478" s="4">
        <v>-3632.5309808483144</v>
      </c>
      <c r="L478" s="4">
        <v>-34.760811998267023</v>
      </c>
      <c r="M478" s="4">
        <v>6371.1646135749188</v>
      </c>
      <c r="N478" s="4">
        <v>38395.895981317117</v>
      </c>
      <c r="O478" s="4">
        <v>32.377194814706428</v>
      </c>
      <c r="P478" s="4">
        <v>54.501820955389917</v>
      </c>
      <c r="Q478" s="4">
        <v>476</v>
      </c>
    </row>
    <row r="479" spans="1:17" x14ac:dyDescent="0.25">
      <c r="A479" s="4">
        <v>138.22479994639622</v>
      </c>
      <c r="B479" s="4">
        <v>-42.11320283317383</v>
      </c>
      <c r="C479" s="4">
        <v>12500</v>
      </c>
      <c r="D479" s="4">
        <v>1.2</v>
      </c>
      <c r="E479" s="4">
        <v>0.55000000000000004</v>
      </c>
      <c r="F479" s="4">
        <v>19.899999999999999</v>
      </c>
      <c r="G479" s="4">
        <v>45.364313344089069</v>
      </c>
      <c r="H479" s="4">
        <v>21.513093398680553</v>
      </c>
      <c r="I479" s="4">
        <v>28.224799946396217</v>
      </c>
      <c r="J479" s="4">
        <v>4738.5785084100526</v>
      </c>
      <c r="K479" s="4">
        <v>-4254.9413341706659</v>
      </c>
      <c r="L479" s="4">
        <v>-41.921816600317868</v>
      </c>
      <c r="M479" s="4">
        <v>6368.5675027905363</v>
      </c>
      <c r="N479" s="4">
        <v>38292.161487217949</v>
      </c>
      <c r="O479" s="4">
        <v>33.555338801948913</v>
      </c>
      <c r="P479" s="4">
        <v>38.674113876494616</v>
      </c>
      <c r="Q479" s="4">
        <v>477</v>
      </c>
    </row>
    <row r="480" spans="1:17" x14ac:dyDescent="0.25">
      <c r="A480" s="4">
        <v>134.99597245157955</v>
      </c>
      <c r="B480" s="4">
        <v>-16.284849427851327</v>
      </c>
      <c r="C480" s="4">
        <v>12500</v>
      </c>
      <c r="D480" s="4">
        <v>3</v>
      </c>
      <c r="E480" s="4">
        <v>0.55000000000000004</v>
      </c>
      <c r="F480" s="4">
        <v>19.899999999999999</v>
      </c>
      <c r="G480" s="4">
        <v>53.323113517529826</v>
      </c>
      <c r="H480" s="4">
        <v>16.518520390535688</v>
      </c>
      <c r="I480" s="4">
        <v>24.995972451579547</v>
      </c>
      <c r="J480" s="4">
        <v>6123.8576786842905</v>
      </c>
      <c r="K480" s="4">
        <v>-1777.0072842462853</v>
      </c>
      <c r="L480" s="4">
        <v>-16.181553196063025</v>
      </c>
      <c r="M480" s="4">
        <v>6376.4714189781253</v>
      </c>
      <c r="N480" s="4">
        <v>36748.175070221274</v>
      </c>
      <c r="O480" s="4">
        <v>55.54428788448427</v>
      </c>
      <c r="P480" s="4">
        <v>58.974867618728496</v>
      </c>
      <c r="Q480" s="4">
        <v>478</v>
      </c>
    </row>
    <row r="481" spans="1:17" x14ac:dyDescent="0.25">
      <c r="A481" s="4">
        <v>121.69744220527193</v>
      </c>
      <c r="B481" s="4">
        <v>-16.341152868966525</v>
      </c>
      <c r="C481" s="4">
        <v>3750</v>
      </c>
      <c r="D481" s="4">
        <v>1.2</v>
      </c>
      <c r="E481" s="4">
        <v>0.55000000000000004</v>
      </c>
      <c r="F481" s="4">
        <v>19.899999999999999</v>
      </c>
      <c r="G481" s="4">
        <v>45.364313344089069</v>
      </c>
      <c r="H481" s="4">
        <v>18.087813841900353</v>
      </c>
      <c r="I481" s="4">
        <v>11.697442205271926</v>
      </c>
      <c r="J481" s="4">
        <v>6122.1075857944415</v>
      </c>
      <c r="K481" s="4">
        <v>-1782.9870978352117</v>
      </c>
      <c r="L481" s="4">
        <v>-16.237538654970191</v>
      </c>
      <c r="M481" s="4">
        <v>6376.460168705571</v>
      </c>
      <c r="N481" s="4">
        <v>36234.362744513921</v>
      </c>
      <c r="O481" s="4">
        <v>66.543631323659767</v>
      </c>
      <c r="P481" s="4">
        <v>36.348505395694339</v>
      </c>
      <c r="Q481" s="4">
        <v>479</v>
      </c>
    </row>
    <row r="482" spans="1:17" x14ac:dyDescent="0.25">
      <c r="A482" s="4">
        <v>109.34836990437961</v>
      </c>
      <c r="B482" s="4">
        <v>-12.105178838954439</v>
      </c>
      <c r="C482" s="4">
        <v>3750</v>
      </c>
      <c r="D482" s="4">
        <v>1.2</v>
      </c>
      <c r="E482" s="4">
        <v>0.55000000000000004</v>
      </c>
      <c r="F482" s="4">
        <v>19.899999999999999</v>
      </c>
      <c r="G482" s="4">
        <v>45.364313344089069</v>
      </c>
      <c r="H482" s="4">
        <v>20.430462276036824</v>
      </c>
      <c r="I482" s="4">
        <v>-0.65163009562039065</v>
      </c>
      <c r="J482" s="4">
        <v>6237.2357048361637</v>
      </c>
      <c r="K482" s="4">
        <v>-1328.7816676533996</v>
      </c>
      <c r="L482" s="4">
        <v>-12.026507568494534</v>
      </c>
      <c r="M482" s="4">
        <v>6377.2070656342048</v>
      </c>
      <c r="N482" s="4">
        <v>35951.941940668832</v>
      </c>
      <c r="O482" s="4">
        <v>75.742031313843043</v>
      </c>
      <c r="P482" s="4">
        <v>3.1044292656187071</v>
      </c>
      <c r="Q482" s="4">
        <v>480</v>
      </c>
    </row>
    <row r="483" spans="1:17" x14ac:dyDescent="0.25">
      <c r="A483" s="4">
        <v>138.41121047535839</v>
      </c>
      <c r="B483" s="4">
        <v>-31.009016324202015</v>
      </c>
      <c r="C483" s="4">
        <v>3750</v>
      </c>
      <c r="D483" s="4">
        <v>3</v>
      </c>
      <c r="E483" s="4">
        <v>0.55000000000000004</v>
      </c>
      <c r="F483" s="4">
        <v>19.899999999999999</v>
      </c>
      <c r="G483" s="4">
        <v>53.323113517529826</v>
      </c>
      <c r="H483" s="4">
        <v>17.232546681980196</v>
      </c>
      <c r="I483" s="4">
        <v>28.411210475358388</v>
      </c>
      <c r="J483" s="4">
        <v>5471.4789114086425</v>
      </c>
      <c r="K483" s="4">
        <v>-3266.7514897783867</v>
      </c>
      <c r="L483" s="4">
        <v>-30.83935212542621</v>
      </c>
      <c r="M483" s="4">
        <v>6372.4992564894674</v>
      </c>
      <c r="N483" s="4">
        <v>37584.520567335872</v>
      </c>
      <c r="O483" s="4">
        <v>42.515003273796054</v>
      </c>
      <c r="P483" s="4">
        <v>46.398200196678218</v>
      </c>
      <c r="Q483" s="4">
        <v>481</v>
      </c>
    </row>
    <row r="484" spans="1:17" x14ac:dyDescent="0.25">
      <c r="A484" s="4">
        <v>119.08394467065931</v>
      </c>
      <c r="B484" s="4">
        <v>-36.749212937182925</v>
      </c>
      <c r="C484" s="4">
        <v>3750</v>
      </c>
      <c r="D484" s="4">
        <v>1.2</v>
      </c>
      <c r="E484" s="4">
        <v>0.55000000000000004</v>
      </c>
      <c r="F484" s="4">
        <v>19.899999999999999</v>
      </c>
      <c r="G484" s="4">
        <v>45.364313344089069</v>
      </c>
      <c r="H484" s="4">
        <v>21.991820922866069</v>
      </c>
      <c r="I484" s="4">
        <v>9.0839446706593066</v>
      </c>
      <c r="J484" s="4">
        <v>5116.6961632624707</v>
      </c>
      <c r="K484" s="4">
        <v>-3795.1309856963876</v>
      </c>
      <c r="L484" s="4">
        <v>-36.564887381148637</v>
      </c>
      <c r="M484" s="4">
        <v>6370.5257887977914</v>
      </c>
      <c r="N484" s="4">
        <v>37313.907945668994</v>
      </c>
      <c r="O484" s="4">
        <v>46.288144297468342</v>
      </c>
      <c r="P484" s="4">
        <v>14.961485271836098</v>
      </c>
      <c r="Q484" s="4">
        <v>482</v>
      </c>
    </row>
    <row r="485" spans="1:17" x14ac:dyDescent="0.25">
      <c r="A485" s="4">
        <v>148.3039164165472</v>
      </c>
      <c r="B485" s="4">
        <v>-35.74195158691159</v>
      </c>
      <c r="C485" s="4">
        <v>3750</v>
      </c>
      <c r="D485" s="4">
        <v>1.2</v>
      </c>
      <c r="E485" s="4">
        <v>0.55000000000000004</v>
      </c>
      <c r="F485" s="4">
        <v>19.899999999999999</v>
      </c>
      <c r="G485" s="4">
        <v>45.364313344089069</v>
      </c>
      <c r="H485" s="4">
        <v>18.879189991552565</v>
      </c>
      <c r="I485" s="4">
        <v>38.303916416547196</v>
      </c>
      <c r="J485" s="4">
        <v>5182.7786850703396</v>
      </c>
      <c r="K485" s="4">
        <v>-3704.9912705283741</v>
      </c>
      <c r="L485" s="4">
        <v>-35.55967997241261</v>
      </c>
      <c r="M485" s="4">
        <v>6370.8833934636486</v>
      </c>
      <c r="N485" s="4">
        <v>38411.340570427485</v>
      </c>
      <c r="O485" s="4">
        <v>32.195265301199164</v>
      </c>
      <c r="P485" s="4">
        <v>53.515589444012235</v>
      </c>
      <c r="Q485" s="4">
        <v>483</v>
      </c>
    </row>
    <row r="486" spans="1:17" x14ac:dyDescent="0.25">
      <c r="A486" s="4">
        <v>107.88281103537253</v>
      </c>
      <c r="B486" s="4">
        <v>-11.524513760569606</v>
      </c>
      <c r="C486" s="4">
        <v>3750</v>
      </c>
      <c r="D486" s="4">
        <v>3</v>
      </c>
      <c r="E486" s="4">
        <v>0.55000000000000004</v>
      </c>
      <c r="F486" s="4">
        <v>19.899999999999999</v>
      </c>
      <c r="G486" s="4">
        <v>53.323113517529826</v>
      </c>
      <c r="H486" s="4">
        <v>23.3047694478201</v>
      </c>
      <c r="I486" s="4">
        <v>-2.1171889646274735</v>
      </c>
      <c r="J486" s="4">
        <v>6250.3874777865021</v>
      </c>
      <c r="K486" s="4">
        <v>-1265.9090822922376</v>
      </c>
      <c r="L486" s="4">
        <v>-11.449406856493853</v>
      </c>
      <c r="M486" s="4">
        <v>6377.2932680801414</v>
      </c>
      <c r="N486" s="4">
        <v>35941.06227270294</v>
      </c>
      <c r="O486" s="4">
        <v>76.219922400309557</v>
      </c>
      <c r="P486" s="4">
        <v>10.48346951041901</v>
      </c>
      <c r="Q486" s="4">
        <v>484</v>
      </c>
    </row>
    <row r="487" spans="1:17" x14ac:dyDescent="0.25">
      <c r="A487" s="4">
        <v>134.75148206522891</v>
      </c>
      <c r="B487" s="4">
        <v>-17.206789895059778</v>
      </c>
      <c r="C487" s="4">
        <v>3750</v>
      </c>
      <c r="D487" s="4">
        <v>0.75</v>
      </c>
      <c r="E487" s="4">
        <v>0.55000000000000004</v>
      </c>
      <c r="F487" s="4">
        <v>19.899999999999999</v>
      </c>
      <c r="G487" s="4">
        <v>41.281913690970576</v>
      </c>
      <c r="H487" s="4">
        <v>15.236638085439282</v>
      </c>
      <c r="I487" s="4">
        <v>24.751482065228913</v>
      </c>
      <c r="J487" s="4">
        <v>6094.4610250813867</v>
      </c>
      <c r="K487" s="4">
        <v>-1874.7074575408421</v>
      </c>
      <c r="L487" s="4">
        <v>-17.0983375506001</v>
      </c>
      <c r="M487" s="4">
        <v>6376.2828699482361</v>
      </c>
      <c r="N487" s="4">
        <v>36766.157146813122</v>
      </c>
      <c r="O487" s="4">
        <v>55.215187634614722</v>
      </c>
      <c r="P487" s="4">
        <v>57.31405439025464</v>
      </c>
      <c r="Q487" s="4">
        <v>485</v>
      </c>
    </row>
    <row r="488" spans="1:17" x14ac:dyDescent="0.25">
      <c r="A488" s="4">
        <v>144.74203799113693</v>
      </c>
      <c r="B488" s="4">
        <v>-42.733035865297722</v>
      </c>
      <c r="C488" s="4">
        <v>3750</v>
      </c>
      <c r="D488" s="4">
        <v>1.2</v>
      </c>
      <c r="E488" s="4">
        <v>0.55000000000000004</v>
      </c>
      <c r="F488" s="4">
        <v>19.899999999999999</v>
      </c>
      <c r="G488" s="4">
        <v>45.364313344089069</v>
      </c>
      <c r="H488" s="4">
        <v>17.545558712486667</v>
      </c>
      <c r="I488" s="4">
        <v>34.742037991136925</v>
      </c>
      <c r="J488" s="4">
        <v>4692.1311381985697</v>
      </c>
      <c r="K488" s="4">
        <v>-4305.7664835836295</v>
      </c>
      <c r="L488" s="4">
        <v>-42.541261901426417</v>
      </c>
      <c r="M488" s="4">
        <v>6368.3372735121948</v>
      </c>
      <c r="N488" s="4">
        <v>38642.338936198415</v>
      </c>
      <c r="O488" s="4">
        <v>29.544882646021531</v>
      </c>
      <c r="P488" s="4">
        <v>45.623649725971951</v>
      </c>
      <c r="Q488" s="4">
        <v>486</v>
      </c>
    </row>
    <row r="489" spans="1:17" x14ac:dyDescent="0.25">
      <c r="A489" s="4">
        <v>115.3711258868405</v>
      </c>
      <c r="B489" s="4">
        <v>-11.645846200765957</v>
      </c>
      <c r="C489" s="4">
        <v>3750</v>
      </c>
      <c r="D489" s="4">
        <v>1.2</v>
      </c>
      <c r="E489" s="4">
        <v>0.55000000000000004</v>
      </c>
      <c r="F489" s="4">
        <v>19.899999999999999</v>
      </c>
      <c r="G489" s="4">
        <v>45.364313344089069</v>
      </c>
      <c r="H489" s="4">
        <v>23.255814210832469</v>
      </c>
      <c r="I489" s="4">
        <v>5.3711258868405025</v>
      </c>
      <c r="J489" s="4">
        <v>6247.6920742520506</v>
      </c>
      <c r="K489" s="4">
        <v>-1279.0573294137171</v>
      </c>
      <c r="L489" s="4">
        <v>-11.569991932018047</v>
      </c>
      <c r="M489" s="4">
        <v>6377.2755865337076</v>
      </c>
      <c r="N489" s="4">
        <v>35971.384597402364</v>
      </c>
      <c r="O489" s="4">
        <v>74.937430069016884</v>
      </c>
      <c r="P489" s="4">
        <v>24.974292234030496</v>
      </c>
      <c r="Q489" s="4">
        <v>487</v>
      </c>
    </row>
    <row r="490" spans="1:17" x14ac:dyDescent="0.25">
      <c r="A490" s="4">
        <v>158.80274743804566</v>
      </c>
      <c r="B490" s="4">
        <v>-32.171884486295006</v>
      </c>
      <c r="C490" s="4">
        <v>3750</v>
      </c>
      <c r="D490" s="4">
        <v>3</v>
      </c>
      <c r="E490" s="4">
        <v>0.55000000000000004</v>
      </c>
      <c r="F490" s="4">
        <v>19.899999999999999</v>
      </c>
      <c r="G490" s="4">
        <v>53.323113517529826</v>
      </c>
      <c r="H490" s="4">
        <v>21.163006780385182</v>
      </c>
      <c r="I490" s="4">
        <v>48.802747438045657</v>
      </c>
      <c r="J490" s="4">
        <v>5403.9363815739107</v>
      </c>
      <c r="K490" s="4">
        <v>-3376.5812419190211</v>
      </c>
      <c r="L490" s="4">
        <v>-31.99868094766985</v>
      </c>
      <c r="M490" s="4">
        <v>6372.1134091741906</v>
      </c>
      <c r="N490" s="4">
        <v>38964.947280904533</v>
      </c>
      <c r="O490" s="4">
        <v>26.061439379109242</v>
      </c>
      <c r="P490" s="4">
        <v>65.0102796157786</v>
      </c>
      <c r="Q490" s="4">
        <v>488</v>
      </c>
    </row>
    <row r="491" spans="1:17" x14ac:dyDescent="0.25">
      <c r="A491" s="4">
        <v>152.48843918566124</v>
      </c>
      <c r="B491" s="4">
        <v>-26.011300442550038</v>
      </c>
      <c r="C491" s="4">
        <v>3750</v>
      </c>
      <c r="D491" s="4">
        <v>0.75</v>
      </c>
      <c r="E491" s="4">
        <v>0.55000000000000004</v>
      </c>
      <c r="F491" s="4">
        <v>19.899999999999999</v>
      </c>
      <c r="G491" s="4">
        <v>41.281913690970576</v>
      </c>
      <c r="H491" s="4">
        <v>19.175466097063708</v>
      </c>
      <c r="I491" s="4">
        <v>42.488439185661235</v>
      </c>
      <c r="J491" s="4">
        <v>5735.7763465942771</v>
      </c>
      <c r="K491" s="4">
        <v>-2780.1881138448884</v>
      </c>
      <c r="L491" s="4">
        <v>-25.859931759319661</v>
      </c>
      <c r="M491" s="4">
        <v>6374.0549296750487</v>
      </c>
      <c r="N491" s="4">
        <v>38233.035934921936</v>
      </c>
      <c r="O491" s="4">
        <v>34.323585848966893</v>
      </c>
      <c r="P491" s="4">
        <v>64.415575379488573</v>
      </c>
      <c r="Q491" s="4">
        <v>489</v>
      </c>
    </row>
    <row r="492" spans="1:17" x14ac:dyDescent="0.25">
      <c r="A492" s="4">
        <v>140.43302045259043</v>
      </c>
      <c r="B492" s="4">
        <v>-31.260249998027533</v>
      </c>
      <c r="C492" s="4">
        <v>3750</v>
      </c>
      <c r="D492" s="4">
        <v>1.2</v>
      </c>
      <c r="E492" s="4">
        <v>0.55000000000000004</v>
      </c>
      <c r="F492" s="4">
        <v>19.899999999999999</v>
      </c>
      <c r="G492" s="4">
        <v>45.364313344089069</v>
      </c>
      <c r="H492" s="4">
        <v>14.807446982272095</v>
      </c>
      <c r="I492" s="4">
        <v>30.433020452590426</v>
      </c>
      <c r="J492" s="4">
        <v>5457.0766086427593</v>
      </c>
      <c r="K492" s="4">
        <v>-3290.5938627310134</v>
      </c>
      <c r="L492" s="4">
        <v>-31.089797368562994</v>
      </c>
      <c r="M492" s="4">
        <v>6372.4165810184577</v>
      </c>
      <c r="N492" s="4">
        <v>37704.642310805997</v>
      </c>
      <c r="O492" s="4">
        <v>40.906399848674461</v>
      </c>
      <c r="P492" s="4">
        <v>48.545146649860321</v>
      </c>
      <c r="Q492" s="4">
        <v>490</v>
      </c>
    </row>
    <row r="493" spans="1:17" x14ac:dyDescent="0.25">
      <c r="A493" s="4">
        <v>148.92191156442061</v>
      </c>
      <c r="B493" s="4">
        <v>-43.924854391651536</v>
      </c>
      <c r="C493" s="4">
        <v>3750</v>
      </c>
      <c r="D493" s="4">
        <v>1.2</v>
      </c>
      <c r="E493" s="4">
        <v>0.55000000000000004</v>
      </c>
      <c r="F493" s="4">
        <v>19.899999999999999</v>
      </c>
      <c r="G493" s="4">
        <v>45.364313344089069</v>
      </c>
      <c r="H493" s="4">
        <v>23.515873175351189</v>
      </c>
      <c r="I493" s="4">
        <v>38.921911564420611</v>
      </c>
      <c r="J493" s="4">
        <v>4601.2748057878989</v>
      </c>
      <c r="K493" s="4">
        <v>-4402.0832773061684</v>
      </c>
      <c r="L493" s="4">
        <v>-43.732587082521142</v>
      </c>
      <c r="M493" s="4">
        <v>6367.8934522114205</v>
      </c>
      <c r="N493" s="4">
        <v>38942.084470173046</v>
      </c>
      <c r="O493" s="4">
        <v>26.261938757561598</v>
      </c>
      <c r="P493" s="4">
        <v>49.335537332935786</v>
      </c>
      <c r="Q493" s="4">
        <v>491</v>
      </c>
    </row>
    <row r="494" spans="1:17" x14ac:dyDescent="0.25">
      <c r="A494" s="4">
        <v>113.06475547293221</v>
      </c>
      <c r="B494" s="4">
        <v>-28.003218905867783</v>
      </c>
      <c r="C494" s="4">
        <v>3750</v>
      </c>
      <c r="D494" s="4">
        <v>3</v>
      </c>
      <c r="E494" s="4">
        <v>0.55000000000000004</v>
      </c>
      <c r="F494" s="4">
        <v>19.899999999999999</v>
      </c>
      <c r="G494" s="4">
        <v>53.323113517529826</v>
      </c>
      <c r="H494" s="4">
        <v>19.546045474800749</v>
      </c>
      <c r="I494" s="4">
        <v>3.0647554729322053</v>
      </c>
      <c r="J494" s="4">
        <v>5635.5551553869864</v>
      </c>
      <c r="K494" s="4">
        <v>-2976.8212823137169</v>
      </c>
      <c r="L494" s="4">
        <v>-27.843976400869469</v>
      </c>
      <c r="M494" s="4">
        <v>6373.4564293046451</v>
      </c>
      <c r="N494" s="4">
        <v>36658.950944352568</v>
      </c>
      <c r="O494" s="4">
        <v>57.128749640067994</v>
      </c>
      <c r="P494" s="4">
        <v>6.5055374868680174</v>
      </c>
      <c r="Q494" s="4">
        <v>492</v>
      </c>
    </row>
    <row r="495" spans="1:17" x14ac:dyDescent="0.25">
      <c r="A495" s="4">
        <v>156.59921434583472</v>
      </c>
      <c r="B495" s="4">
        <v>-41.161546775062831</v>
      </c>
      <c r="C495" s="4">
        <v>3750</v>
      </c>
      <c r="D495" s="4">
        <v>1.2</v>
      </c>
      <c r="E495" s="4">
        <v>0.55000000000000004</v>
      </c>
      <c r="F495" s="4">
        <v>19.899999999999999</v>
      </c>
      <c r="G495" s="4">
        <v>45.364313344089069</v>
      </c>
      <c r="H495" s="4">
        <v>22.130033528230854</v>
      </c>
      <c r="I495" s="4">
        <v>46.599214345834724</v>
      </c>
      <c r="J495" s="4">
        <v>4808.8042157656346</v>
      </c>
      <c r="K495" s="4">
        <v>-4175.9480999143971</v>
      </c>
      <c r="L495" s="4">
        <v>-40.970929947060057</v>
      </c>
      <c r="M495" s="4">
        <v>6368.9198863499614</v>
      </c>
      <c r="N495" s="4">
        <v>39239.61416327081</v>
      </c>
      <c r="O495" s="4">
        <v>23.132873669974682</v>
      </c>
      <c r="P495" s="4">
        <v>58.100582037481473</v>
      </c>
      <c r="Q495" s="4">
        <v>493</v>
      </c>
    </row>
    <row r="496" spans="1:17" x14ac:dyDescent="0.25">
      <c r="A496" s="4">
        <v>107.20383069897505</v>
      </c>
      <c r="B496" s="4">
        <v>-15.426128963636579</v>
      </c>
      <c r="C496" s="4">
        <v>3750</v>
      </c>
      <c r="D496" s="4">
        <v>1.2</v>
      </c>
      <c r="E496" s="4">
        <v>0.55000000000000004</v>
      </c>
      <c r="F496" s="4">
        <v>19.899999999999999</v>
      </c>
      <c r="G496" s="4">
        <v>45.364313344089069</v>
      </c>
      <c r="H496" s="4">
        <v>14.885197824928156</v>
      </c>
      <c r="I496" s="4">
        <v>-2.7961693010249462</v>
      </c>
      <c r="J496" s="4">
        <v>6149.8190482405607</v>
      </c>
      <c r="K496" s="4">
        <v>-1685.5997686668265</v>
      </c>
      <c r="L496" s="4">
        <v>-15.327730792674831</v>
      </c>
      <c r="M496" s="4">
        <v>6376.6386839958323</v>
      </c>
      <c r="N496" s="4">
        <v>36062.307318518615</v>
      </c>
      <c r="O496" s="4">
        <v>71.589332881263857</v>
      </c>
      <c r="P496" s="4">
        <v>10.404539595284771</v>
      </c>
      <c r="Q496" s="4">
        <v>494</v>
      </c>
    </row>
    <row r="497" spans="1:17" x14ac:dyDescent="0.25">
      <c r="A497" s="4">
        <v>106.13827451338317</v>
      </c>
      <c r="B497" s="4">
        <v>-36.120500610918995</v>
      </c>
      <c r="C497" s="4">
        <v>3750</v>
      </c>
      <c r="D497" s="4">
        <v>3</v>
      </c>
      <c r="E497" s="4">
        <v>0.55000000000000004</v>
      </c>
      <c r="F497" s="4">
        <v>19.899999999999999</v>
      </c>
      <c r="G497" s="4">
        <v>53.323113517529826</v>
      </c>
      <c r="H497" s="4">
        <v>15.540307263770615</v>
      </c>
      <c r="I497" s="4">
        <v>-3.8617254866168338</v>
      </c>
      <c r="J497" s="4">
        <v>5158.1308166741946</v>
      </c>
      <c r="K497" s="4">
        <v>-3739.0019235955765</v>
      </c>
      <c r="L497" s="4">
        <v>-35.937430596694377</v>
      </c>
      <c r="M497" s="4">
        <v>6370.749477618423</v>
      </c>
      <c r="N497" s="4">
        <v>37207.693672497335</v>
      </c>
      <c r="O497" s="4">
        <v>47.867321339071623</v>
      </c>
      <c r="P497" s="4">
        <v>6.5324954565905138</v>
      </c>
      <c r="Q497" s="4">
        <v>495</v>
      </c>
    </row>
    <row r="498" spans="1:17" x14ac:dyDescent="0.25">
      <c r="A498" s="4">
        <v>106.10445425324465</v>
      </c>
      <c r="B498" s="4">
        <v>-40.10188890681912</v>
      </c>
      <c r="C498" s="4">
        <v>3750</v>
      </c>
      <c r="D498" s="4">
        <v>0.75</v>
      </c>
      <c r="E498" s="4">
        <v>0.55000000000000004</v>
      </c>
      <c r="F498" s="4">
        <v>19.899999999999999</v>
      </c>
      <c r="G498" s="4">
        <v>41.281913690970576</v>
      </c>
      <c r="H498" s="4">
        <v>22.596020101217803</v>
      </c>
      <c r="I498" s="4">
        <v>-3.8955457467553458</v>
      </c>
      <c r="J498" s="4">
        <v>4885.4302833585907</v>
      </c>
      <c r="K498" s="4">
        <v>-4086.6470800624029</v>
      </c>
      <c r="L498" s="4">
        <v>-39.912375899756213</v>
      </c>
      <c r="M498" s="4">
        <v>6369.3102774586014</v>
      </c>
      <c r="N498" s="4">
        <v>37514.726921573085</v>
      </c>
      <c r="O498" s="4">
        <v>43.420069894242538</v>
      </c>
      <c r="P498" s="4">
        <v>6.0345096738632709</v>
      </c>
      <c r="Q498" s="4">
        <v>496</v>
      </c>
    </row>
    <row r="499" spans="1:17" x14ac:dyDescent="0.25">
      <c r="A499" s="4">
        <v>133.67706084850613</v>
      </c>
      <c r="B499" s="4">
        <v>-30.563658283521576</v>
      </c>
      <c r="C499" s="4">
        <v>3750</v>
      </c>
      <c r="D499" s="4">
        <v>3</v>
      </c>
      <c r="E499" s="4">
        <v>0.55000000000000004</v>
      </c>
      <c r="F499" s="4">
        <v>19.899999999999999</v>
      </c>
      <c r="G499" s="4">
        <v>53.323113517529826</v>
      </c>
      <c r="H499" s="4">
        <v>19.30886692724409</v>
      </c>
      <c r="I499" s="4">
        <v>23.67706084850613</v>
      </c>
      <c r="J499" s="4">
        <v>5496.7508498656998</v>
      </c>
      <c r="K499" s="4">
        <v>-3224.3344289674133</v>
      </c>
      <c r="L499" s="4">
        <v>-30.395423599349837</v>
      </c>
      <c r="M499" s="4">
        <v>6372.64485243952</v>
      </c>
      <c r="N499" s="4">
        <v>37335.134231040611</v>
      </c>
      <c r="O499" s="4">
        <v>46.015473061524162</v>
      </c>
      <c r="P499" s="4">
        <v>40.772253713320531</v>
      </c>
      <c r="Q499" s="4">
        <v>497</v>
      </c>
    </row>
    <row r="500" spans="1:17" x14ac:dyDescent="0.25">
      <c r="A500" s="4">
        <v>124.71485897539202</v>
      </c>
      <c r="B500" s="4">
        <v>-40.521804200606446</v>
      </c>
      <c r="C500" s="4">
        <v>3750</v>
      </c>
      <c r="D500" s="4">
        <v>3</v>
      </c>
      <c r="E500" s="4">
        <v>0.55000000000000004</v>
      </c>
      <c r="F500" s="4">
        <v>19.899999999999999</v>
      </c>
      <c r="G500" s="4">
        <v>53.323113517529826</v>
      </c>
      <c r="H500" s="4">
        <v>18.268554968254218</v>
      </c>
      <c r="I500" s="4">
        <v>14.714858975392019</v>
      </c>
      <c r="J500" s="4">
        <v>4855.2646907944491</v>
      </c>
      <c r="K500" s="4">
        <v>-4122.2022170930186</v>
      </c>
      <c r="L500" s="4">
        <v>-40.331822721598478</v>
      </c>
      <c r="M500" s="4">
        <v>6369.1558574336923</v>
      </c>
      <c r="N500" s="4">
        <v>37714.366628712043</v>
      </c>
      <c r="O500" s="4">
        <v>40.729854523203052</v>
      </c>
      <c r="P500" s="4">
        <v>22.008441068929283</v>
      </c>
      <c r="Q500" s="4">
        <v>498</v>
      </c>
    </row>
    <row r="501" spans="1:17" x14ac:dyDescent="0.25">
      <c r="A501" s="4">
        <v>147.65884160188719</v>
      </c>
      <c r="B501" s="4">
        <v>-22.136934002049401</v>
      </c>
      <c r="C501" s="4">
        <v>3750</v>
      </c>
      <c r="D501" s="4">
        <v>1.2</v>
      </c>
      <c r="E501" s="4">
        <v>0.55000000000000004</v>
      </c>
      <c r="F501" s="4">
        <v>19.899999999999999</v>
      </c>
      <c r="G501" s="4">
        <v>45.364313344089069</v>
      </c>
      <c r="H501" s="4">
        <v>21.15143303348837</v>
      </c>
      <c r="I501" s="4">
        <v>37.65884160188719</v>
      </c>
      <c r="J501" s="4">
        <v>5910.791274502134</v>
      </c>
      <c r="K501" s="4">
        <v>-2388.4656865176385</v>
      </c>
      <c r="L501" s="4">
        <v>-22.002924840336735</v>
      </c>
      <c r="M501" s="4">
        <v>6375.125240056288</v>
      </c>
      <c r="N501" s="4">
        <v>37734.005563718274</v>
      </c>
      <c r="O501" s="4">
        <v>40.560315813298857</v>
      </c>
      <c r="P501" s="4">
        <v>63.974923482702778</v>
      </c>
      <c r="Q501" s="4">
        <v>499</v>
      </c>
    </row>
    <row r="502" spans="1:17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2" width="9.28515625" bestFit="1" customWidth="1"/>
    <col min="3" max="3" width="10.5703125" bestFit="1" customWidth="1"/>
    <col min="4" max="4" width="18.5703125" bestFit="1" customWidth="1"/>
    <col min="5" max="5" width="9.28515625" bestFit="1" customWidth="1"/>
    <col min="6" max="6" width="10.42578125" bestFit="1" customWidth="1"/>
    <col min="7" max="7" width="9.28515625" bestFit="1" customWidth="1"/>
    <col min="8" max="8" width="9.28515625" customWidth="1"/>
    <col min="9" max="9" width="21.7109375" bestFit="1" customWidth="1"/>
    <col min="10" max="10" width="22" bestFit="1" customWidth="1"/>
    <col min="11" max="11" width="10.28515625" bestFit="1" customWidth="1"/>
    <col min="12" max="12" width="9.28515625" bestFit="1" customWidth="1"/>
    <col min="13" max="13" width="22" bestFit="1" customWidth="1"/>
    <col min="14" max="14" width="12.140625" bestFit="1" customWidth="1"/>
    <col min="15" max="15" width="15.7109375" bestFit="1" customWidth="1"/>
    <col min="16" max="16" width="19.28515625" bestFit="1" customWidth="1"/>
  </cols>
  <sheetData>
    <row r="1" spans="1:2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43</v>
      </c>
      <c r="I1" s="5" t="s">
        <v>32</v>
      </c>
      <c r="J1" s="5" t="s">
        <v>36</v>
      </c>
      <c r="K1" s="5" t="s">
        <v>37</v>
      </c>
      <c r="L1" s="5" t="s">
        <v>39</v>
      </c>
      <c r="M1" s="5" t="s">
        <v>33</v>
      </c>
      <c r="N1" s="5" t="s">
        <v>41</v>
      </c>
      <c r="O1" s="5" t="s">
        <v>40</v>
      </c>
      <c r="P1" s="5" t="s">
        <v>42</v>
      </c>
    </row>
    <row r="2" spans="1:20" x14ac:dyDescent="0.25">
      <c r="A2" s="4">
        <f t="shared" ref="A2:A65" ca="1" si="0">RAND()*(-44.106+9.432)-9.432</f>
        <v>-12.528323015818822</v>
      </c>
      <c r="B2" s="4">
        <f t="shared" ref="B2:B65" ca="1" si="1">RAND()*(160-105)+105</f>
        <v>149.00414752726866</v>
      </c>
      <c r="C2" s="4">
        <v>46875</v>
      </c>
      <c r="D2" s="4">
        <f t="shared" ref="D2:D65" ca="1" si="2">CHOOSE(RANDBETWEEN(1,3),0.75,1.2,3)</f>
        <v>0.75</v>
      </c>
      <c r="E2" s="4">
        <v>0.55000000000000004</v>
      </c>
      <c r="F2" s="4">
        <v>19.899999999999999</v>
      </c>
      <c r="G2" s="4">
        <f t="shared" ref="G2:G65" ca="1" si="3">20.4+20*LOG(F2)+20*LOG(D2)+10*LOG(E2)</f>
        <v>41.281913690970576</v>
      </c>
      <c r="H2" s="4">
        <f ca="1">RAND()*(24-14)+14</f>
        <v>14.409770147433054</v>
      </c>
      <c r="I2" s="4">
        <f ca="1">User_Model_Calcs!B2-Sat_Data!$B$5</f>
        <v>39.004147527268657</v>
      </c>
      <c r="J2" s="4">
        <f ca="1">(Earth_Data!$B$1/SQRT(1-Earth_Data!$B$2^2*SIN(RADIANS(User_Model_Calcs!A2))^2))*COS(RADIANS(User_Model_Calcs!A2))</f>
        <v>6227.2503466983708</v>
      </c>
      <c r="K2" s="4">
        <f ca="1">((Earth_Data!$B$1*(1-Earth_Data!$B$2^2))/SQRT(1-Earth_Data!$B$2^2*SIN(RADIANS(User_Model_Calcs!A2))^2))*SIN(RADIANS(User_Model_Calcs!A2))</f>
        <v>-1374.5144097920779</v>
      </c>
      <c r="L2" s="4">
        <f t="shared" ref="L2:L65" ca="1" si="4">DEGREES(ATAN((K2/J2)))</f>
        <v>-12.447074397557051</v>
      </c>
      <c r="M2" s="4">
        <f ca="1">SQRT(J2^2+K2^2)</f>
        <v>6377.1417377365105</v>
      </c>
      <c r="N2" s="4">
        <f ca="1">SQRT(User_Model_Calcs!M2^2+Sat_Data!$B$3^2-2*User_Model_Calcs!M2*Sat_Data!$B$3*COS(RADIANS(L2))*COS(RADIANS(I2)))</f>
        <v>37555.310284487641</v>
      </c>
      <c r="O2" s="4">
        <f ca="1">DEGREES(ACOS(((Earth_Data!$B$1+Sat_Data!$B$2)/User_Model_Calcs!N2)*SQRT(1-COS(RADIANS(User_Model_Calcs!I2))^2*COS(RADIANS(User_Model_Calcs!A2))^2)))</f>
        <v>42.985977632287181</v>
      </c>
      <c r="P2" s="4">
        <f t="shared" ref="P2:P65" ca="1" si="5">DEGREES(ASIN(SIN(RADIANS(ABS(I2)))/(SIN(ACOS(COS(RADIANS(I2))*COS(RADIANS(A2)))))))</f>
        <v>75.00599971068857</v>
      </c>
    </row>
    <row r="3" spans="1:20" x14ac:dyDescent="0.25">
      <c r="A3" s="4">
        <f t="shared" ca="1" si="0"/>
        <v>-40.96206651021334</v>
      </c>
      <c r="B3" s="4">
        <f t="shared" ca="1" si="1"/>
        <v>139.70158491258093</v>
      </c>
      <c r="C3" s="4">
        <v>46875</v>
      </c>
      <c r="D3" s="4">
        <f t="shared" ca="1" si="2"/>
        <v>0.75</v>
      </c>
      <c r="E3" s="4">
        <v>0.55000000000000004</v>
      </c>
      <c r="F3" s="4">
        <v>19.899999999999999</v>
      </c>
      <c r="G3" s="4">
        <f t="shared" ca="1" si="3"/>
        <v>41.281913690970576</v>
      </c>
      <c r="H3" s="4">
        <f t="shared" ref="H3:H66" ca="1" si="6">RAND()*(24-14)+14</f>
        <v>14.098994382103172</v>
      </c>
      <c r="I3" s="4">
        <f ca="1">User_Model_Calcs!B3-Sat_Data!$B$5</f>
        <v>29.701584912580927</v>
      </c>
      <c r="J3" s="4">
        <f ca="1">(Earth_Data!$B$1/SQRT(1-Earth_Data!$B$2^2*SIN(RADIANS(User_Model_Calcs!A3))^2))*COS(RADIANS(User_Model_Calcs!A3))</f>
        <v>4823.3561152577195</v>
      </c>
      <c r="K3" s="4">
        <f ca="1">((Earth_Data!$B$1*(1-Earth_Data!$B$2^2))/SQRT(1-Earth_Data!$B$2^2*SIN(RADIANS(User_Model_Calcs!A3))^2))*SIN(RADIANS(User_Model_Calcs!A3))</f>
        <v>-4159.2444805166533</v>
      </c>
      <c r="L3" s="4">
        <f t="shared" ca="1" si="4"/>
        <v>-40.77163762284205</v>
      </c>
      <c r="M3" s="4">
        <f t="shared" ref="M3:M65" ca="1" si="7">SQRT(J3^2+K3^2)</f>
        <v>6368.9935518339389</v>
      </c>
      <c r="N3" s="4">
        <f ca="1">SQRT(User_Model_Calcs!M3^2+Sat_Data!$B$3^2-2*User_Model_Calcs!M3*Sat_Data!$B$3*COS(RADIANS(L3))*COS(RADIANS(I3)))</f>
        <v>38276.266116953833</v>
      </c>
      <c r="O3" s="4">
        <f ca="1">DEGREES(ACOS(((Earth_Data!$B$1+Sat_Data!$B$2)/User_Model_Calcs!N3)*SQRT(1-COS(RADIANS(User_Model_Calcs!I3))^2*COS(RADIANS(User_Model_Calcs!A3))^2)))</f>
        <v>33.747822504934973</v>
      </c>
      <c r="P3" s="4">
        <f t="shared" ca="1" si="5"/>
        <v>41.027749466162838</v>
      </c>
    </row>
    <row r="4" spans="1:20" x14ac:dyDescent="0.25">
      <c r="A4" s="4">
        <f t="shared" ca="1" si="0"/>
        <v>-21.242815083873598</v>
      </c>
      <c r="B4" s="4">
        <f t="shared" ca="1" si="1"/>
        <v>107.6932339871355</v>
      </c>
      <c r="C4" s="4">
        <v>46875</v>
      </c>
      <c r="D4" s="4">
        <f t="shared" ca="1" si="2"/>
        <v>0.75</v>
      </c>
      <c r="E4" s="4">
        <v>0.55000000000000004</v>
      </c>
      <c r="F4" s="4">
        <v>19.899999999999999</v>
      </c>
      <c r="G4" s="4">
        <f t="shared" ca="1" si="3"/>
        <v>41.281913690970576</v>
      </c>
      <c r="H4" s="4">
        <f t="shared" ca="1" si="6"/>
        <v>22.508869093150167</v>
      </c>
      <c r="I4" s="4">
        <f ca="1">User_Model_Calcs!B4-Sat_Data!$B$5</f>
        <v>-2.3067660128645002</v>
      </c>
      <c r="J4" s="4">
        <f ca="1">(Earth_Data!$B$1/SQRT(1-Earth_Data!$B$2^2*SIN(RADIANS(User_Model_Calcs!A4))^2))*COS(RADIANS(User_Model_Calcs!A4))</f>
        <v>5947.3804619112816</v>
      </c>
      <c r="K4" s="4">
        <f ca="1">((Earth_Data!$B$1*(1-Earth_Data!$B$2^2))/SQRT(1-Earth_Data!$B$2^2*SIN(RADIANS(User_Model_Calcs!A4))^2))*SIN(RADIANS(User_Model_Calcs!A4))</f>
        <v>-2296.4738379806513</v>
      </c>
      <c r="L4" s="4">
        <f t="shared" ca="1" si="4"/>
        <v>-21.113169676945002</v>
      </c>
      <c r="M4" s="4">
        <f t="shared" ca="1" si="7"/>
        <v>6375.3530449108175</v>
      </c>
      <c r="N4" s="4">
        <f ca="1">SQRT(User_Model_Calcs!M4^2+Sat_Data!$B$3^2-2*User_Model_Calcs!M4*Sat_Data!$B$3*COS(RADIANS(L4))*COS(RADIANS(I4)))</f>
        <v>36295.094445028524</v>
      </c>
      <c r="O4" s="4">
        <f ca="1">DEGREES(ACOS(((Earth_Data!$B$1+Sat_Data!$B$2)/User_Model_Calcs!N4)*SQRT(1-COS(RADIANS(User_Model_Calcs!I4))^2*COS(RADIANS(User_Model_Calcs!A4))^2)))</f>
        <v>64.965748533965822</v>
      </c>
      <c r="P4" s="4">
        <f t="shared" ca="1" si="5"/>
        <v>6.3440222881555739</v>
      </c>
    </row>
    <row r="5" spans="1:20" x14ac:dyDescent="0.25">
      <c r="A5" s="4">
        <f t="shared" ca="1" si="0"/>
        <v>-20.23770664561976</v>
      </c>
      <c r="B5" s="4">
        <f t="shared" ca="1" si="1"/>
        <v>145.4259721979989</v>
      </c>
      <c r="C5" s="4">
        <v>46875</v>
      </c>
      <c r="D5" s="4">
        <f t="shared" ca="1" si="2"/>
        <v>0.75</v>
      </c>
      <c r="E5" s="4">
        <v>0.55000000000000004</v>
      </c>
      <c r="F5" s="4">
        <v>19.899999999999999</v>
      </c>
      <c r="G5" s="4">
        <f t="shared" ca="1" si="3"/>
        <v>41.281913690970576</v>
      </c>
      <c r="H5" s="4">
        <f t="shared" ca="1" si="6"/>
        <v>17.993785167690557</v>
      </c>
      <c r="I5" s="4">
        <f ca="1">User_Model_Calcs!B5-Sat_Data!$B$5</f>
        <v>35.425972197998902</v>
      </c>
      <c r="J5" s="4">
        <f ca="1">(Earth_Data!$B$1/SQRT(1-Earth_Data!$B$2^2*SIN(RADIANS(User_Model_Calcs!A5))^2))*COS(RADIANS(User_Model_Calcs!A5))</f>
        <v>5986.7875459809329</v>
      </c>
      <c r="K5" s="4">
        <f ca="1">((Earth_Data!$B$1*(1-Earth_Data!$B$2^2))/SQRT(1-Earth_Data!$B$2^2*SIN(RADIANS(User_Model_Calcs!A5))^2))*SIN(RADIANS(User_Model_Calcs!A5))</f>
        <v>-2192.4072828466369</v>
      </c>
      <c r="L5" s="4">
        <f t="shared" ca="1" si="4"/>
        <v>-20.11311611067854</v>
      </c>
      <c r="M5" s="4">
        <f t="shared" ca="1" si="7"/>
        <v>6375.5999572268784</v>
      </c>
      <c r="N5" s="4">
        <f ca="1">SQRT(User_Model_Calcs!M5^2+Sat_Data!$B$3^2-2*User_Model_Calcs!M5*Sat_Data!$B$3*COS(RADIANS(L5))*COS(RADIANS(I5)))</f>
        <v>37510.982927745361</v>
      </c>
      <c r="O5" s="4">
        <f ca="1">DEGREES(ACOS(((Earth_Data!$B$1+Sat_Data!$B$2)/User_Model_Calcs!N5)*SQRT(1-COS(RADIANS(User_Model_Calcs!I5))^2*COS(RADIANS(User_Model_Calcs!A5))^2)))</f>
        <v>43.572059820913005</v>
      </c>
      <c r="P5" s="4">
        <f t="shared" ca="1" si="5"/>
        <v>64.067097483885902</v>
      </c>
    </row>
    <row r="6" spans="1:20" x14ac:dyDescent="0.25">
      <c r="A6" s="4">
        <f t="shared" ca="1" si="0"/>
        <v>-16.525744501067088</v>
      </c>
      <c r="B6" s="4">
        <f t="shared" ca="1" si="1"/>
        <v>109.02603975999014</v>
      </c>
      <c r="C6" s="4">
        <v>46875</v>
      </c>
      <c r="D6" s="4">
        <f t="shared" ca="1" si="2"/>
        <v>3</v>
      </c>
      <c r="E6" s="4">
        <v>0.55000000000000004</v>
      </c>
      <c r="F6" s="4">
        <v>19.899999999999999</v>
      </c>
      <c r="G6" s="4">
        <f t="shared" ca="1" si="3"/>
        <v>53.323113517529826</v>
      </c>
      <c r="H6" s="4">
        <f t="shared" ca="1" si="6"/>
        <v>16.903854600074833</v>
      </c>
      <c r="I6" s="4">
        <f ca="1">User_Model_Calcs!B6-Sat_Data!$B$5</f>
        <v>-0.97396024000985904</v>
      </c>
      <c r="J6" s="4">
        <f ca="1">(Earth_Data!$B$1/SQRT(1-Earth_Data!$B$2^2*SIN(RADIANS(User_Model_Calcs!A6))^2))*COS(RADIANS(User_Model_Calcs!A6))</f>
        <v>6116.3286166571615</v>
      </c>
      <c r="K6" s="4">
        <f ca="1">((Earth_Data!$B$1*(1-Earth_Data!$B$2^2))/SQRT(1-Earth_Data!$B$2^2*SIN(RADIANS(User_Model_Calcs!A6))^2))*SIN(RADIANS(User_Model_Calcs!A6))</f>
        <v>-1802.580112813486</v>
      </c>
      <c r="L6" s="4">
        <f t="shared" ca="1" si="4"/>
        <v>-16.421090567673097</v>
      </c>
      <c r="M6" s="4">
        <f t="shared" ca="1" si="7"/>
        <v>6376.4230419609075</v>
      </c>
      <c r="N6" s="4">
        <f ca="1">SQRT(User_Model_Calcs!M6^2+Sat_Data!$B$3^2-2*User_Model_Calcs!M6*Sat_Data!$B$3*COS(RADIANS(L6))*COS(RADIANS(I6)))</f>
        <v>36093.884780163033</v>
      </c>
      <c r="O6" s="4">
        <f ca="1">DEGREES(ACOS(((Earth_Data!$B$1+Sat_Data!$B$2)/User_Model_Calcs!N6)*SQRT(1-COS(RADIANS(User_Model_Calcs!I6))^2*COS(RADIANS(User_Model_Calcs!A6))^2)))</f>
        <v>70.559423779985238</v>
      </c>
      <c r="P6" s="4">
        <f t="shared" ca="1" si="5"/>
        <v>3.4203197378136529</v>
      </c>
      <c r="S6" s="4"/>
      <c r="T6" s="4"/>
    </row>
    <row r="7" spans="1:20" x14ac:dyDescent="0.25">
      <c r="A7" s="4">
        <f t="shared" ca="1" si="0"/>
        <v>-14.121965318059218</v>
      </c>
      <c r="B7" s="4">
        <f t="shared" ca="1" si="1"/>
        <v>123.09599020135252</v>
      </c>
      <c r="C7" s="4">
        <v>46875</v>
      </c>
      <c r="D7" s="4">
        <f t="shared" ca="1" si="2"/>
        <v>0.75</v>
      </c>
      <c r="E7" s="4">
        <v>0.55000000000000004</v>
      </c>
      <c r="F7" s="4">
        <v>19.899999999999999</v>
      </c>
      <c r="G7" s="4">
        <f t="shared" ca="1" si="3"/>
        <v>41.281913690970576</v>
      </c>
      <c r="H7" s="4">
        <f t="shared" ca="1" si="6"/>
        <v>22.439861248766213</v>
      </c>
      <c r="I7" s="4">
        <f ca="1">User_Model_Calcs!B7-Sat_Data!$B$5</f>
        <v>13.095990201352521</v>
      </c>
      <c r="J7" s="4">
        <f ca="1">(Earth_Data!$B$1/SQRT(1-Earth_Data!$B$2^2*SIN(RADIANS(User_Model_Calcs!A7))^2))*COS(RADIANS(User_Model_Calcs!A7))</f>
        <v>6186.6162334250293</v>
      </c>
      <c r="K7" s="4">
        <f ca="1">((Earth_Data!$B$1*(1-Earth_Data!$B$2^2))/SQRT(1-Earth_Data!$B$2^2*SIN(RADIANS(User_Model_Calcs!A7))^2))*SIN(RADIANS(User_Model_Calcs!A7))</f>
        <v>-1546.0722603767201</v>
      </c>
      <c r="L7" s="4">
        <f t="shared" ca="1" si="4"/>
        <v>-14.031172132524556</v>
      </c>
      <c r="M7" s="4">
        <f t="shared" ca="1" si="7"/>
        <v>6376.8769671355967</v>
      </c>
      <c r="N7" s="4">
        <f ca="1">SQRT(User_Model_Calcs!M7^2+Sat_Data!$B$3^2-2*User_Model_Calcs!M7*Sat_Data!$B$3*COS(RADIANS(L7))*COS(RADIANS(I7)))</f>
        <v>36198.635252237647</v>
      </c>
      <c r="O7" s="4">
        <f ca="1">DEGREES(ACOS(((Earth_Data!$B$1+Sat_Data!$B$2)/User_Model_Calcs!N7)*SQRT(1-COS(RADIANS(User_Model_Calcs!I7))^2*COS(RADIANS(User_Model_Calcs!A7))^2)))</f>
        <v>67.513796744802661</v>
      </c>
      <c r="P7" s="4">
        <f t="shared" ca="1" si="5"/>
        <v>43.635448781279777</v>
      </c>
      <c r="S7" s="4"/>
      <c r="T7" s="4"/>
    </row>
    <row r="8" spans="1:20" x14ac:dyDescent="0.25">
      <c r="A8" s="4">
        <f t="shared" ca="1" si="0"/>
        <v>-40.645468719641272</v>
      </c>
      <c r="B8" s="4">
        <f t="shared" ca="1" si="1"/>
        <v>131.33555203737595</v>
      </c>
      <c r="C8" s="4">
        <v>37500</v>
      </c>
      <c r="D8" s="4">
        <f t="shared" ca="1" si="2"/>
        <v>0.75</v>
      </c>
      <c r="E8" s="4">
        <v>0.55000000000000004</v>
      </c>
      <c r="F8" s="4">
        <v>19.899999999999999</v>
      </c>
      <c r="G8" s="4">
        <f t="shared" ca="1" si="3"/>
        <v>41.281913690970576</v>
      </c>
      <c r="H8" s="4">
        <f t="shared" ca="1" si="6"/>
        <v>20.025402535233233</v>
      </c>
      <c r="I8" s="4">
        <f ca="1">User_Model_Calcs!B8-Sat_Data!$B$5</f>
        <v>21.335552037375948</v>
      </c>
      <c r="J8" s="4">
        <f ca="1">(Earth_Data!$B$1/SQRT(1-Earth_Data!$B$2^2*SIN(RADIANS(User_Model_Calcs!A8))^2))*COS(RADIANS(User_Model_Calcs!A8))</f>
        <v>4846.3309529490307</v>
      </c>
      <c r="K8" s="4">
        <f ca="1">((Earth_Data!$B$1*(1-Earth_Data!$B$2^2))/SQRT(1-Earth_Data!$B$2^2*SIN(RADIANS(User_Model_Calcs!A8))^2))*SIN(RADIANS(User_Model_Calcs!A8))</f>
        <v>-4132.6314143965401</v>
      </c>
      <c r="L8" s="4">
        <f t="shared" ca="1" si="4"/>
        <v>-40.455357039581216</v>
      </c>
      <c r="M8" s="4">
        <f t="shared" ca="1" si="7"/>
        <v>6369.1103077878161</v>
      </c>
      <c r="N8" s="4">
        <f ca="1">SQRT(User_Model_Calcs!M8^2+Sat_Data!$B$3^2-2*User_Model_Calcs!M8*Sat_Data!$B$3*COS(RADIANS(L8))*COS(RADIANS(I8)))</f>
        <v>37917.098003668587</v>
      </c>
      <c r="O8" s="4">
        <f ca="1">DEGREES(ACOS(((Earth_Data!$B$1+Sat_Data!$B$2)/User_Model_Calcs!N8)*SQRT(1-COS(RADIANS(User_Model_Calcs!I8))^2*COS(RADIANS(User_Model_Calcs!A8))^2)))</f>
        <v>38.121717747588363</v>
      </c>
      <c r="P8" s="4">
        <f t="shared" ca="1" si="5"/>
        <v>30.949057691957272</v>
      </c>
    </row>
    <row r="9" spans="1:20" x14ac:dyDescent="0.25">
      <c r="A9" s="4">
        <f t="shared" ca="1" si="0"/>
        <v>-13.621103856550835</v>
      </c>
      <c r="B9" s="4">
        <f t="shared" ca="1" si="1"/>
        <v>138.88474182701316</v>
      </c>
      <c r="C9" s="4">
        <v>37500</v>
      </c>
      <c r="D9" s="4">
        <f t="shared" ca="1" si="2"/>
        <v>3</v>
      </c>
      <c r="E9" s="4">
        <v>0.55000000000000004</v>
      </c>
      <c r="F9" s="4">
        <v>19.899999999999999</v>
      </c>
      <c r="G9" s="4">
        <f t="shared" ca="1" si="3"/>
        <v>53.323113517529826</v>
      </c>
      <c r="H9" s="4">
        <f t="shared" ca="1" si="6"/>
        <v>16.639021669199504</v>
      </c>
      <c r="I9" s="4">
        <f ca="1">User_Model_Calcs!B9-Sat_Data!$B$5</f>
        <v>28.884741827013158</v>
      </c>
      <c r="J9" s="4">
        <f ca="1">(Earth_Data!$B$1/SQRT(1-Earth_Data!$B$2^2*SIN(RADIANS(User_Model_Calcs!A9))^2))*COS(RADIANS(User_Model_Calcs!A9))</f>
        <v>6199.9015585064753</v>
      </c>
      <c r="K9" s="4">
        <f ca="1">((Earth_Data!$B$1*(1-Earth_Data!$B$2^2))/SQRT(1-Earth_Data!$B$2^2*SIN(RADIANS(User_Model_Calcs!A9))^2))*SIN(RADIANS(User_Model_Calcs!A9))</f>
        <v>-1492.2741572893856</v>
      </c>
      <c r="L9" s="4">
        <f t="shared" ca="1" si="4"/>
        <v>-13.533281775451881</v>
      </c>
      <c r="M9" s="4">
        <f t="shared" ca="1" si="7"/>
        <v>6376.9633443892999</v>
      </c>
      <c r="N9" s="4">
        <f ca="1">SQRT(User_Model_Calcs!M9^2+Sat_Data!$B$3^2-2*User_Model_Calcs!M9*Sat_Data!$B$3*COS(RADIANS(L9))*COS(RADIANS(I9)))</f>
        <v>36887.620808617503</v>
      </c>
      <c r="O9" s="4">
        <f ca="1">DEGREES(ACOS(((Earth_Data!$B$1+Sat_Data!$B$2)/User_Model_Calcs!N9)*SQRT(1-COS(RADIANS(User_Model_Calcs!I9))^2*COS(RADIANS(User_Model_Calcs!A9))^2)))</f>
        <v>53.105105169632893</v>
      </c>
      <c r="P9" s="4">
        <f t="shared" ca="1" si="5"/>
        <v>66.883510556586643</v>
      </c>
    </row>
    <row r="10" spans="1:20" x14ac:dyDescent="0.25">
      <c r="A10" s="4">
        <f t="shared" ca="1" si="0"/>
        <v>-28.901028216377945</v>
      </c>
      <c r="B10" s="4">
        <f t="shared" ca="1" si="1"/>
        <v>121.81487573038694</v>
      </c>
      <c r="C10" s="4">
        <v>37500</v>
      </c>
      <c r="D10" s="4">
        <f t="shared" ca="1" si="2"/>
        <v>3</v>
      </c>
      <c r="E10" s="4">
        <v>0.55000000000000004</v>
      </c>
      <c r="F10" s="4">
        <v>19.899999999999999</v>
      </c>
      <c r="G10" s="4">
        <f t="shared" ca="1" si="3"/>
        <v>53.323113517529826</v>
      </c>
      <c r="H10" s="4">
        <f t="shared" ca="1" si="6"/>
        <v>16.525114795390053</v>
      </c>
      <c r="I10" s="4">
        <f ca="1">User_Model_Calcs!B10-Sat_Data!$B$5</f>
        <v>11.814875730386944</v>
      </c>
      <c r="J10" s="4">
        <f ca="1">(Earth_Data!$B$1/SQRT(1-Earth_Data!$B$2^2*SIN(RADIANS(User_Model_Calcs!A10))^2))*COS(RADIANS(User_Model_Calcs!A10))</f>
        <v>5588.1507620554075</v>
      </c>
      <c r="K10" s="4">
        <f ca="1">((Earth_Data!$B$1*(1-Earth_Data!$B$2^2))/SQRT(1-Earth_Data!$B$2^2*SIN(RADIANS(User_Model_Calcs!A10))^2))*SIN(RADIANS(User_Model_Calcs!A10))</f>
        <v>-3064.3035230831015</v>
      </c>
      <c r="L10" s="4">
        <f t="shared" ca="1" si="4"/>
        <v>-28.738484800521942</v>
      </c>
      <c r="M10" s="4">
        <f t="shared" ca="1" si="7"/>
        <v>6373.1769958977238</v>
      </c>
      <c r="N10" s="4">
        <f ca="1">SQRT(User_Model_Calcs!M10^2+Sat_Data!$B$3^2-2*User_Model_Calcs!M10*Sat_Data!$B$3*COS(RADIANS(L10))*COS(RADIANS(I10)))</f>
        <v>36839.876406487245</v>
      </c>
      <c r="O10" s="4">
        <f ca="1">DEGREES(ACOS(((Earth_Data!$B$1+Sat_Data!$B$2)/User_Model_Calcs!N10)*SQRT(1-COS(RADIANS(User_Model_Calcs!I10))^2*COS(RADIANS(User_Model_Calcs!A10))^2)))</f>
        <v>53.845402364708121</v>
      </c>
      <c r="P10" s="4">
        <f t="shared" ca="1" si="5"/>
        <v>23.404003955453206</v>
      </c>
    </row>
    <row r="11" spans="1:20" x14ac:dyDescent="0.25">
      <c r="A11" s="4">
        <f t="shared" ca="1" si="0"/>
        <v>-22.429124890664784</v>
      </c>
      <c r="B11" s="4">
        <f t="shared" ca="1" si="1"/>
        <v>152.13102006328353</v>
      </c>
      <c r="C11" s="4">
        <v>37500</v>
      </c>
      <c r="D11" s="4">
        <f t="shared" ca="1" si="2"/>
        <v>1.2</v>
      </c>
      <c r="E11" s="4">
        <v>0.55000000000000004</v>
      </c>
      <c r="F11" s="4">
        <v>19.899999999999999</v>
      </c>
      <c r="G11" s="4">
        <f t="shared" ca="1" si="3"/>
        <v>45.364313344089069</v>
      </c>
      <c r="H11" s="4">
        <f t="shared" ca="1" si="6"/>
        <v>23.281663394823671</v>
      </c>
      <c r="I11" s="4">
        <f ca="1">User_Model_Calcs!B11-Sat_Data!$B$5</f>
        <v>42.131020063283529</v>
      </c>
      <c r="J11" s="4">
        <f ca="1">(Earth_Data!$B$1/SQRT(1-Earth_Data!$B$2^2*SIN(RADIANS(User_Model_Calcs!A11))^2))*COS(RADIANS(User_Model_Calcs!A11))</f>
        <v>5898.5226566971778</v>
      </c>
      <c r="K11" s="4">
        <f ca="1">((Earth_Data!$B$1*(1-Earth_Data!$B$2^2))/SQRT(1-Earth_Data!$B$2^2*SIN(RADIANS(User_Model_Calcs!A11))^2))*SIN(RADIANS(User_Model_Calcs!A11))</f>
        <v>-2418.4049221277292</v>
      </c>
      <c r="L11" s="4">
        <f t="shared" ca="1" si="4"/>
        <v>-22.293717579604664</v>
      </c>
      <c r="M11" s="4">
        <f t="shared" ca="1" si="7"/>
        <v>6375.0491683548262</v>
      </c>
      <c r="N11" s="4">
        <f ca="1">SQRT(User_Model_Calcs!M11^2+Sat_Data!$B$3^2-2*User_Model_Calcs!M11*Sat_Data!$B$3*COS(RADIANS(L11))*COS(RADIANS(I11)))</f>
        <v>38073.201420521822</v>
      </c>
      <c r="O11" s="4">
        <f ca="1">DEGREES(ACOS(((Earth_Data!$B$1+Sat_Data!$B$2)/User_Model_Calcs!N11)*SQRT(1-COS(RADIANS(User_Model_Calcs!I11))^2*COS(RADIANS(User_Model_Calcs!A11))^2)))</f>
        <v>36.264819395304372</v>
      </c>
      <c r="P11" s="4">
        <f t="shared" ca="1" si="5"/>
        <v>67.129996837635659</v>
      </c>
    </row>
    <row r="12" spans="1:20" x14ac:dyDescent="0.25">
      <c r="A12" s="4">
        <f t="shared" ca="1" si="0"/>
        <v>-42.517018861193002</v>
      </c>
      <c r="B12" s="4">
        <f t="shared" ca="1" si="1"/>
        <v>135.76710283606531</v>
      </c>
      <c r="C12" s="4">
        <v>50000</v>
      </c>
      <c r="D12" s="4">
        <f t="shared" ca="1" si="2"/>
        <v>3</v>
      </c>
      <c r="E12" s="4">
        <v>0.55000000000000004</v>
      </c>
      <c r="F12" s="4">
        <v>19.899999999999999</v>
      </c>
      <c r="G12" s="4">
        <f t="shared" ca="1" si="3"/>
        <v>53.323113517529826</v>
      </c>
      <c r="H12" s="4">
        <f t="shared" ca="1" si="6"/>
        <v>18.917950488324838</v>
      </c>
      <c r="I12" s="4">
        <f ca="1">User_Model_Calcs!B12-Sat_Data!$B$5</f>
        <v>25.767102836065305</v>
      </c>
      <c r="J12" s="4">
        <f ca="1">(Earth_Data!$B$1/SQRT(1-Earth_Data!$B$2^2*SIN(RADIANS(User_Model_Calcs!A12))^2))*COS(RADIANS(User_Model_Calcs!A12))</f>
        <v>4708.3813976389192</v>
      </c>
      <c r="K12" s="4">
        <f ca="1">((Earth_Data!$B$1*(1-Earth_Data!$B$2^2))/SQRT(1-Earth_Data!$B$2^2*SIN(RADIANS(User_Model_Calcs!A12))^2))*SIN(RADIANS(User_Model_Calcs!A12))</f>
        <v>-4288.1099452352319</v>
      </c>
      <c r="L12" s="4">
        <f t="shared" ca="1" si="4"/>
        <v>-42.325369851325171</v>
      </c>
      <c r="M12" s="4">
        <f t="shared" ca="1" si="7"/>
        <v>6368.4175654598466</v>
      </c>
      <c r="N12" s="4">
        <f ca="1">SQRT(User_Model_Calcs!M12^2+Sat_Data!$B$3^2-2*User_Model_Calcs!M12*Sat_Data!$B$3*COS(RADIANS(L12))*COS(RADIANS(I12)))</f>
        <v>38220.426219264627</v>
      </c>
      <c r="O12" s="4">
        <f ca="1">DEGREES(ACOS(((Earth_Data!$B$1+Sat_Data!$B$2)/User_Model_Calcs!N12)*SQRT(1-COS(RADIANS(User_Model_Calcs!I12))^2*COS(RADIANS(User_Model_Calcs!A12))^2)))</f>
        <v>34.40199917645625</v>
      </c>
      <c r="P12" s="4">
        <f t="shared" ca="1" si="5"/>
        <v>35.537110944425791</v>
      </c>
    </row>
    <row r="13" spans="1:20" x14ac:dyDescent="0.25">
      <c r="A13" s="4">
        <f t="shared" ca="1" si="0"/>
        <v>-20.775354828588434</v>
      </c>
      <c r="B13" s="4">
        <f t="shared" ca="1" si="1"/>
        <v>143.63167383324574</v>
      </c>
      <c r="C13" s="4">
        <v>50000</v>
      </c>
      <c r="D13" s="4">
        <f t="shared" ca="1" si="2"/>
        <v>3</v>
      </c>
      <c r="E13" s="4">
        <v>0.55000000000000004</v>
      </c>
      <c r="F13" s="4">
        <v>19.899999999999999</v>
      </c>
      <c r="G13" s="4">
        <f t="shared" ca="1" si="3"/>
        <v>53.323113517529826</v>
      </c>
      <c r="H13" s="4">
        <f t="shared" ca="1" si="6"/>
        <v>22.156697142442702</v>
      </c>
      <c r="I13" s="4">
        <f ca="1">User_Model_Calcs!B13-Sat_Data!$B$5</f>
        <v>33.631673833245742</v>
      </c>
      <c r="J13" s="4">
        <f ca="1">(Earth_Data!$B$1/SQRT(1-Earth_Data!$B$2^2*SIN(RADIANS(User_Model_Calcs!A13))^2))*COS(RADIANS(User_Model_Calcs!A13))</f>
        <v>5965.9357242311598</v>
      </c>
      <c r="K13" s="4">
        <f ca="1">((Earth_Data!$B$1*(1-Earth_Data!$B$2^2))/SQRT(1-Earth_Data!$B$2^2*SIN(RADIANS(User_Model_Calcs!A13))^2))*SIN(RADIANS(User_Model_Calcs!A13))</f>
        <v>-2248.1586320970991</v>
      </c>
      <c r="L13" s="4">
        <f t="shared" ca="1" si="4"/>
        <v>-20.648041034758506</v>
      </c>
      <c r="M13" s="4">
        <f t="shared" ca="1" si="7"/>
        <v>6375.4691043663815</v>
      </c>
      <c r="N13" s="4">
        <f ca="1">SQRT(User_Model_Calcs!M13^2+Sat_Data!$B$3^2-2*User_Model_Calcs!M13*Sat_Data!$B$3*COS(RADIANS(L13))*COS(RADIANS(I13)))</f>
        <v>37410.894421562174</v>
      </c>
      <c r="O13" s="4">
        <f ca="1">DEGREES(ACOS(((Earth_Data!$B$1+Sat_Data!$B$2)/User_Model_Calcs!N13)*SQRT(1-COS(RADIANS(User_Model_Calcs!I13))^2*COS(RADIANS(User_Model_Calcs!A13))^2)))</f>
        <v>44.974453951143026</v>
      </c>
      <c r="P13" s="4">
        <f t="shared" ca="1" si="5"/>
        <v>61.931947987762783</v>
      </c>
    </row>
    <row r="14" spans="1:20" x14ac:dyDescent="0.25">
      <c r="A14" s="4">
        <f t="shared" ca="1" si="0"/>
        <v>-9.5813386623720334</v>
      </c>
      <c r="B14" s="4">
        <f t="shared" ca="1" si="1"/>
        <v>126.28986026350179</v>
      </c>
      <c r="C14" s="4">
        <v>37500</v>
      </c>
      <c r="D14" s="4">
        <f t="shared" ca="1" si="2"/>
        <v>3</v>
      </c>
      <c r="E14" s="4">
        <v>0.55000000000000004</v>
      </c>
      <c r="F14" s="4">
        <v>19.899999999999999</v>
      </c>
      <c r="G14" s="4">
        <f t="shared" ca="1" si="3"/>
        <v>53.323113517529826</v>
      </c>
      <c r="H14" s="4">
        <f t="shared" ca="1" si="6"/>
        <v>20.609683001382194</v>
      </c>
      <c r="I14" s="4">
        <f ca="1">User_Model_Calcs!B14-Sat_Data!$B$5</f>
        <v>16.289860263501794</v>
      </c>
      <c r="J14" s="4">
        <f ca="1">(Earth_Data!$B$1/SQRT(1-Earth_Data!$B$2^2*SIN(RADIANS(User_Model_Calcs!A14))^2))*COS(RADIANS(User_Model_Calcs!A14))</f>
        <v>6289.7501784507558</v>
      </c>
      <c r="K14" s="4">
        <f ca="1">((Earth_Data!$B$1*(1-Earth_Data!$B$2^2))/SQRT(1-Earth_Data!$B$2^2*SIN(RADIANS(User_Model_Calcs!A14))^2))*SIN(RADIANS(User_Model_Calcs!A14))</f>
        <v>-1054.6168132137043</v>
      </c>
      <c r="L14" s="4">
        <f t="shared" ca="1" si="4"/>
        <v>-9.5183737556234718</v>
      </c>
      <c r="M14" s="4">
        <f t="shared" ca="1" si="7"/>
        <v>6377.5523463186364</v>
      </c>
      <c r="N14" s="4">
        <f ca="1">SQRT(User_Model_Calcs!M14^2+Sat_Data!$B$3^2-2*User_Model_Calcs!M14*Sat_Data!$B$3*COS(RADIANS(L14))*COS(RADIANS(I14)))</f>
        <v>36185.316786022318</v>
      </c>
      <c r="O14" s="4">
        <f ca="1">DEGREES(ACOS(((Earth_Data!$B$1+Sat_Data!$B$2)/User_Model_Calcs!N14)*SQRT(1-COS(RADIANS(User_Model_Calcs!I14))^2*COS(RADIANS(User_Model_Calcs!A14))^2)))</f>
        <v>67.905075461415564</v>
      </c>
      <c r="P14" s="4">
        <f t="shared" ca="1" si="5"/>
        <v>60.335002092058694</v>
      </c>
    </row>
    <row r="15" spans="1:20" x14ac:dyDescent="0.25">
      <c r="A15" s="4">
        <f t="shared" ca="1" si="0"/>
        <v>-40.869264816036072</v>
      </c>
      <c r="B15" s="4">
        <f t="shared" ca="1" si="1"/>
        <v>129.04963087862285</v>
      </c>
      <c r="C15" s="4">
        <v>37500</v>
      </c>
      <c r="D15" s="4">
        <f t="shared" ca="1" si="2"/>
        <v>0.75</v>
      </c>
      <c r="E15" s="4">
        <v>0.55000000000000004</v>
      </c>
      <c r="F15" s="4">
        <v>19.899999999999999</v>
      </c>
      <c r="G15" s="4">
        <f t="shared" ca="1" si="3"/>
        <v>41.281913690970576</v>
      </c>
      <c r="H15" s="4">
        <f t="shared" ca="1" si="6"/>
        <v>20.801182810475158</v>
      </c>
      <c r="I15" s="4">
        <f ca="1">User_Model_Calcs!B15-Sat_Data!$B$5</f>
        <v>19.04963087862285</v>
      </c>
      <c r="J15" s="4">
        <f ca="1">(Earth_Data!$B$1/SQRT(1-Earth_Data!$B$2^2*SIN(RADIANS(User_Model_Calcs!A15))^2))*COS(RADIANS(User_Model_Calcs!A15))</f>
        <v>4830.1059007522736</v>
      </c>
      <c r="K15" s="4">
        <f ca="1">((Earth_Data!$B$1*(1-Earth_Data!$B$2^2))/SQRT(1-Earth_Data!$B$2^2*SIN(RADIANS(User_Model_Calcs!A15))^2))*SIN(RADIANS(User_Model_Calcs!A15))</f>
        <v>-4151.4566187304408</v>
      </c>
      <c r="L15" s="4">
        <f t="shared" ca="1" si="4"/>
        <v>-40.678926504818868</v>
      </c>
      <c r="M15" s="4">
        <f t="shared" ca="1" si="7"/>
        <v>6369.0277962717919</v>
      </c>
      <c r="N15" s="4">
        <f ca="1">SQRT(User_Model_Calcs!M15^2+Sat_Data!$B$3^2-2*User_Model_Calcs!M15*Sat_Data!$B$3*COS(RADIANS(L15))*COS(RADIANS(I15)))</f>
        <v>37859.883552220417</v>
      </c>
      <c r="O15" s="4">
        <f ca="1">DEGREES(ACOS(((Earth_Data!$B$1+Sat_Data!$B$2)/User_Model_Calcs!N15)*SQRT(1-COS(RADIANS(User_Model_Calcs!I15))^2*COS(RADIANS(User_Model_Calcs!A15))^2)))</f>
        <v>38.845128802192335</v>
      </c>
      <c r="P15" s="4">
        <f t="shared" ca="1" si="5"/>
        <v>27.820892330849247</v>
      </c>
    </row>
    <row r="16" spans="1:20" x14ac:dyDescent="0.25">
      <c r="A16" s="4">
        <f t="shared" ca="1" si="0"/>
        <v>-19.197383236534261</v>
      </c>
      <c r="B16" s="4">
        <f t="shared" ca="1" si="1"/>
        <v>133.1056605106302</v>
      </c>
      <c r="C16" s="4">
        <v>9375</v>
      </c>
      <c r="D16" s="4">
        <f t="shared" ca="1" si="2"/>
        <v>0.75</v>
      </c>
      <c r="E16" s="4">
        <v>0.55000000000000004</v>
      </c>
      <c r="F16" s="4">
        <v>19.899999999999999</v>
      </c>
      <c r="G16" s="4">
        <f t="shared" ca="1" si="3"/>
        <v>41.281913690970576</v>
      </c>
      <c r="H16" s="4">
        <f t="shared" ca="1" si="6"/>
        <v>20.522996980034453</v>
      </c>
      <c r="I16" s="4">
        <f ca="1">User_Model_Calcs!B16-Sat_Data!$B$5</f>
        <v>23.105660510630202</v>
      </c>
      <c r="J16" s="4">
        <f ca="1">(Earth_Data!$B$1/SQRT(1-Earth_Data!$B$2^2*SIN(RADIANS(User_Model_Calcs!A16))^2))*COS(RADIANS(User_Model_Calcs!A16))</f>
        <v>6025.6416992375443</v>
      </c>
      <c r="K16" s="4">
        <f ca="1">((Earth_Data!$B$1*(1-Earth_Data!$B$2^2))/SQRT(1-Earth_Data!$B$2^2*SIN(RADIANS(User_Model_Calcs!A16))^2))*SIN(RADIANS(User_Model_Calcs!A16))</f>
        <v>-2083.9965151833621</v>
      </c>
      <c r="L16" s="4">
        <f t="shared" ca="1" si="4"/>
        <v>-19.078184866129163</v>
      </c>
      <c r="M16" s="4">
        <f t="shared" ca="1" si="7"/>
        <v>6375.8449920686371</v>
      </c>
      <c r="N16" s="4">
        <f ca="1">SQRT(User_Model_Calcs!M16^2+Sat_Data!$B$3^2-2*User_Model_Calcs!M16*Sat_Data!$B$3*COS(RADIANS(L16))*COS(RADIANS(I16)))</f>
        <v>36757.24502368812</v>
      </c>
      <c r="O16" s="4">
        <f ca="1">DEGREES(ACOS(((Earth_Data!$B$1+Sat_Data!$B$2)/User_Model_Calcs!N16)*SQRT(1-COS(RADIANS(User_Model_Calcs!I16))^2*COS(RADIANS(User_Model_Calcs!A16))^2)))</f>
        <v>55.365968570093358</v>
      </c>
      <c r="P16" s="4">
        <f t="shared" ca="1" si="5"/>
        <v>52.378380929242653</v>
      </c>
    </row>
    <row r="17" spans="1:16" x14ac:dyDescent="0.25">
      <c r="A17" s="4">
        <f t="shared" ca="1" si="0"/>
        <v>-11.813038281647964</v>
      </c>
      <c r="B17" s="4">
        <f t="shared" ca="1" si="1"/>
        <v>157.60399748884765</v>
      </c>
      <c r="C17" s="4">
        <v>9375</v>
      </c>
      <c r="D17" s="4">
        <f t="shared" ca="1" si="2"/>
        <v>0.75</v>
      </c>
      <c r="E17" s="4">
        <v>0.55000000000000004</v>
      </c>
      <c r="F17" s="4">
        <v>19.899999999999999</v>
      </c>
      <c r="G17" s="4">
        <f t="shared" ca="1" si="3"/>
        <v>41.281913690970576</v>
      </c>
      <c r="H17" s="4">
        <f t="shared" ca="1" si="6"/>
        <v>19.943716666051625</v>
      </c>
      <c r="I17" s="4">
        <f ca="1">User_Model_Calcs!B17-Sat_Data!$B$5</f>
        <v>47.603997488847654</v>
      </c>
      <c r="J17" s="4">
        <f ca="1">(Earth_Data!$B$1/SQRT(1-Earth_Data!$B$2^2*SIN(RADIANS(User_Model_Calcs!A17))^2))*COS(RADIANS(User_Model_Calcs!A17))</f>
        <v>6243.9322542553737</v>
      </c>
      <c r="K17" s="4">
        <f ca="1">((Earth_Data!$B$1*(1-Earth_Data!$B$2^2))/SQRT(1-Earth_Data!$B$2^2*SIN(RADIANS(User_Model_Calcs!A17))^2))*SIN(RADIANS(User_Model_Calcs!A17))</f>
        <v>-1297.1659472347367</v>
      </c>
      <c r="L17" s="4">
        <f t="shared" ca="1" si="4"/>
        <v>-11.736156380630616</v>
      </c>
      <c r="M17" s="4">
        <f t="shared" ca="1" si="7"/>
        <v>6377.2509351911176</v>
      </c>
      <c r="N17" s="4">
        <f ca="1">SQRT(User_Model_Calcs!M17^2+Sat_Data!$B$3^2-2*User_Model_Calcs!M17*Sat_Data!$B$3*COS(RADIANS(L17))*COS(RADIANS(I17)))</f>
        <v>38255.247167142661</v>
      </c>
      <c r="O17" s="4">
        <f ca="1">DEGREES(ACOS(((Earth_Data!$B$1+Sat_Data!$B$2)/User_Model_Calcs!N17)*SQRT(1-COS(RADIANS(User_Model_Calcs!I17))^2*COS(RADIANS(User_Model_Calcs!A17))^2)))</f>
        <v>34.10027491971011</v>
      </c>
      <c r="P17" s="4">
        <f t="shared" ca="1" si="5"/>
        <v>79.413128620530742</v>
      </c>
    </row>
    <row r="18" spans="1:16" x14ac:dyDescent="0.25">
      <c r="A18" s="4">
        <f t="shared" ca="1" si="0"/>
        <v>-40.885819291607241</v>
      </c>
      <c r="B18" s="4">
        <f t="shared" ca="1" si="1"/>
        <v>159.33918878684</v>
      </c>
      <c r="C18" s="4">
        <v>9375</v>
      </c>
      <c r="D18" s="4">
        <f t="shared" ca="1" si="2"/>
        <v>3</v>
      </c>
      <c r="E18" s="4">
        <v>0.55000000000000004</v>
      </c>
      <c r="F18" s="4">
        <v>19.899999999999999</v>
      </c>
      <c r="G18" s="4">
        <f t="shared" ca="1" si="3"/>
        <v>53.323113517529826</v>
      </c>
      <c r="H18" s="4">
        <f t="shared" ca="1" si="6"/>
        <v>15.101191291782115</v>
      </c>
      <c r="I18" s="4">
        <f ca="1">User_Model_Calcs!B18-Sat_Data!$B$5</f>
        <v>49.339188786839998</v>
      </c>
      <c r="J18" s="4">
        <f ca="1">(Earth_Data!$B$1/SQRT(1-Earth_Data!$B$2^2*SIN(RADIANS(User_Model_Calcs!A18))^2))*COS(RADIANS(User_Model_Calcs!A18))</f>
        <v>4828.9027694669094</v>
      </c>
      <c r="K18" s="4">
        <f ca="1">((Earth_Data!$B$1*(1-Earth_Data!$B$2^2))/SQRT(1-Earth_Data!$B$2^2*SIN(RADIANS(User_Model_Calcs!A18))^2))*SIN(RADIANS(User_Model_Calcs!A18))</f>
        <v>-4152.8466520469146</v>
      </c>
      <c r="L18" s="4">
        <f t="shared" ca="1" si="4"/>
        <v>-40.695464676735824</v>
      </c>
      <c r="M18" s="4">
        <f t="shared" ca="1" si="7"/>
        <v>6369.0216887982451</v>
      </c>
      <c r="N18" s="4">
        <f ca="1">SQRT(User_Model_Calcs!M18^2+Sat_Data!$B$3^2-2*User_Model_Calcs!M18*Sat_Data!$B$3*COS(RADIANS(L18))*COS(RADIANS(I18)))</f>
        <v>39408.721997483699</v>
      </c>
      <c r="O18" s="4">
        <f ca="1">DEGREES(ACOS(((Earth_Data!$B$1+Sat_Data!$B$2)/User_Model_Calcs!N18)*SQRT(1-COS(RADIANS(User_Model_Calcs!I18))^2*COS(RADIANS(User_Model_Calcs!A18))^2)))</f>
        <v>21.392963538009134</v>
      </c>
      <c r="P18" s="4">
        <f t="shared" ca="1" si="5"/>
        <v>60.654149261383516</v>
      </c>
    </row>
    <row r="19" spans="1:16" x14ac:dyDescent="0.25">
      <c r="A19" s="4">
        <f t="shared" ca="1" si="0"/>
        <v>-9.6550812390180578</v>
      </c>
      <c r="B19" s="4">
        <f t="shared" ca="1" si="1"/>
        <v>105.2338167496423</v>
      </c>
      <c r="C19" s="4">
        <v>9375</v>
      </c>
      <c r="D19" s="4">
        <f t="shared" ca="1" si="2"/>
        <v>3</v>
      </c>
      <c r="E19" s="4">
        <v>0.55000000000000004</v>
      </c>
      <c r="F19" s="4">
        <v>19.899999999999999</v>
      </c>
      <c r="G19" s="4">
        <f t="shared" ca="1" si="3"/>
        <v>53.323113517529826</v>
      </c>
      <c r="H19" s="4">
        <f t="shared" ca="1" si="6"/>
        <v>23.920186562695374</v>
      </c>
      <c r="I19" s="4">
        <f ca="1">User_Model_Calcs!B19-Sat_Data!$B$5</f>
        <v>-4.7661832503576989</v>
      </c>
      <c r="J19" s="4">
        <f ca="1">(Earth_Data!$B$1/SQRT(1-Earth_Data!$B$2^2*SIN(RADIANS(User_Model_Calcs!A19))^2))*COS(RADIANS(User_Model_Calcs!A19))</f>
        <v>6288.387403188578</v>
      </c>
      <c r="K19" s="4">
        <f ca="1">((Earth_Data!$B$1*(1-Earth_Data!$B$2^2))/SQRT(1-Earth_Data!$B$2^2*SIN(RADIANS(User_Model_Calcs!A19))^2))*SIN(RADIANS(User_Model_Calcs!A19))</f>
        <v>-1062.6584802497443</v>
      </c>
      <c r="L19" s="4">
        <f t="shared" ca="1" si="4"/>
        <v>-9.5916499588511002</v>
      </c>
      <c r="M19" s="4">
        <f t="shared" ca="1" si="7"/>
        <v>6377.5433497725035</v>
      </c>
      <c r="N19" s="4">
        <f ca="1">SQRT(User_Model_Calcs!M19^2+Sat_Data!$B$3^2-2*User_Model_Calcs!M19*Sat_Data!$B$3*COS(RADIANS(L19))*COS(RADIANS(I19)))</f>
        <v>35917.023365802168</v>
      </c>
      <c r="O19" s="4">
        <f ca="1">DEGREES(ACOS(((Earth_Data!$B$1+Sat_Data!$B$2)/User_Model_Calcs!N19)*SQRT(1-COS(RADIANS(User_Model_Calcs!I19))^2*COS(RADIANS(User_Model_Calcs!A19))^2)))</f>
        <v>77.342919018524952</v>
      </c>
      <c r="P19" s="4">
        <f t="shared" ca="1" si="5"/>
        <v>26.433641861590068</v>
      </c>
    </row>
    <row r="20" spans="1:16" x14ac:dyDescent="0.25">
      <c r="A20" s="4">
        <f t="shared" ca="1" si="0"/>
        <v>-16.127716632735218</v>
      </c>
      <c r="B20" s="4">
        <f t="shared" ca="1" si="1"/>
        <v>106.59462984475971</v>
      </c>
      <c r="C20" s="4">
        <v>25000</v>
      </c>
      <c r="D20" s="4">
        <f t="shared" ca="1" si="2"/>
        <v>0.75</v>
      </c>
      <c r="E20" s="4">
        <v>0.55000000000000004</v>
      </c>
      <c r="F20" s="4">
        <v>19.899999999999999</v>
      </c>
      <c r="G20" s="4">
        <f t="shared" ca="1" si="3"/>
        <v>41.281913690970576</v>
      </c>
      <c r="H20" s="4">
        <f t="shared" ca="1" si="6"/>
        <v>20.398934267384053</v>
      </c>
      <c r="I20" s="4">
        <f ca="1">User_Model_Calcs!B20-Sat_Data!$B$5</f>
        <v>-3.4053701552402913</v>
      </c>
      <c r="J20" s="4">
        <f ca="1">(Earth_Data!$B$1/SQRT(1-Earth_Data!$B$2^2*SIN(RADIANS(User_Model_Calcs!A20))^2))*COS(RADIANS(User_Model_Calcs!A20))</f>
        <v>6128.71073131915</v>
      </c>
      <c r="K20" s="4">
        <f ca="1">((Earth_Data!$B$1*(1-Earth_Data!$B$2^2))/SQRT(1-Earth_Data!$B$2^2*SIN(RADIANS(User_Model_Calcs!A20))^2))*SIN(RADIANS(User_Model_Calcs!A20))</f>
        <v>-1760.3098023816065</v>
      </c>
      <c r="L20" s="4">
        <f t="shared" ca="1" si="4"/>
        <v>-16.025309921068672</v>
      </c>
      <c r="M20" s="4">
        <f t="shared" ca="1" si="7"/>
        <v>6376.5026329914808</v>
      </c>
      <c r="N20" s="4">
        <f ca="1">SQRT(User_Model_Calcs!M20^2+Sat_Data!$B$3^2-2*User_Model_Calcs!M20*Sat_Data!$B$3*COS(RADIANS(L20))*COS(RADIANS(I20)))</f>
        <v>36091.043581356236</v>
      </c>
      <c r="O20" s="4">
        <f ca="1">DEGREES(ACOS(((Earth_Data!$B$1+Sat_Data!$B$2)/User_Model_Calcs!N20)*SQRT(1-COS(RADIANS(User_Model_Calcs!I20))^2*COS(RADIANS(User_Model_Calcs!A20))^2)))</f>
        <v>70.652410485946803</v>
      </c>
      <c r="P20" s="4">
        <f t="shared" ca="1" si="5"/>
        <v>12.090980362542748</v>
      </c>
    </row>
    <row r="21" spans="1:16" x14ac:dyDescent="0.25">
      <c r="A21" s="4">
        <f t="shared" ca="1" si="0"/>
        <v>-39.750467919612767</v>
      </c>
      <c r="B21" s="4">
        <f t="shared" ca="1" si="1"/>
        <v>145.14890347804965</v>
      </c>
      <c r="C21" s="4">
        <v>25000</v>
      </c>
      <c r="D21" s="4">
        <f t="shared" ca="1" si="2"/>
        <v>3</v>
      </c>
      <c r="E21" s="4">
        <v>0.55000000000000004</v>
      </c>
      <c r="F21" s="4">
        <v>19.899999999999999</v>
      </c>
      <c r="G21" s="4">
        <f t="shared" ca="1" si="3"/>
        <v>53.323113517529826</v>
      </c>
      <c r="H21" s="4">
        <f t="shared" ca="1" si="6"/>
        <v>20.141566914974142</v>
      </c>
      <c r="I21" s="4">
        <f ca="1">User_Model_Calcs!B21-Sat_Data!$B$5</f>
        <v>35.148903478049647</v>
      </c>
      <c r="J21" s="4">
        <f ca="1">(Earth_Data!$B$1/SQRT(1-Earth_Data!$B$2^2*SIN(RADIANS(User_Model_Calcs!A21))^2))*COS(RADIANS(User_Model_Calcs!A21))</f>
        <v>4910.4729109305326</v>
      </c>
      <c r="K21" s="4">
        <f ca="1">((Earth_Data!$B$1*(1-Earth_Data!$B$2^2))/SQRT(1-Earth_Data!$B$2^2*SIN(RADIANS(User_Model_Calcs!A21))^2))*SIN(RADIANS(User_Model_Calcs!A21))</f>
        <v>-4056.7242285996099</v>
      </c>
      <c r="L21" s="4">
        <f t="shared" ca="1" si="4"/>
        <v>-39.561378215986544</v>
      </c>
      <c r="M21" s="4">
        <f t="shared" ca="1" si="7"/>
        <v>6369.4391963413609</v>
      </c>
      <c r="N21" s="4">
        <f ca="1">SQRT(User_Model_Calcs!M21^2+Sat_Data!$B$3^2-2*User_Model_Calcs!M21*Sat_Data!$B$3*COS(RADIANS(L21))*COS(RADIANS(I21)))</f>
        <v>38468.152727726228</v>
      </c>
      <c r="O21" s="4">
        <f ca="1">DEGREES(ACOS(((Earth_Data!$B$1+Sat_Data!$B$2)/User_Model_Calcs!N21)*SQRT(1-COS(RADIANS(User_Model_Calcs!I21))^2*COS(RADIANS(User_Model_Calcs!A21))^2)))</f>
        <v>31.525052002021308</v>
      </c>
      <c r="P21" s="4">
        <f t="shared" ca="1" si="5"/>
        <v>47.754589260432212</v>
      </c>
    </row>
    <row r="22" spans="1:16" x14ac:dyDescent="0.25">
      <c r="A22" s="4">
        <f t="shared" ca="1" si="0"/>
        <v>-27.3513332865287</v>
      </c>
      <c r="B22" s="4">
        <f t="shared" ca="1" si="1"/>
        <v>127.89083434767596</v>
      </c>
      <c r="C22" s="4">
        <v>9375</v>
      </c>
      <c r="D22" s="4">
        <f t="shared" ca="1" si="2"/>
        <v>3</v>
      </c>
      <c r="E22" s="4">
        <v>0.55000000000000004</v>
      </c>
      <c r="F22" s="4">
        <v>19.899999999999999</v>
      </c>
      <c r="G22" s="4">
        <f t="shared" ca="1" si="3"/>
        <v>53.323113517529826</v>
      </c>
      <c r="H22" s="4">
        <f t="shared" ca="1" si="6"/>
        <v>21.167387100856757</v>
      </c>
      <c r="I22" s="4">
        <f ca="1">User_Model_Calcs!B22-Sat_Data!$B$5</f>
        <v>17.890834347675963</v>
      </c>
      <c r="J22" s="4">
        <f ca="1">(Earth_Data!$B$1/SQRT(1-Earth_Data!$B$2^2*SIN(RADIANS(User_Model_Calcs!A22))^2))*COS(RADIANS(User_Model_Calcs!A22))</f>
        <v>5669.1089907918167</v>
      </c>
      <c r="K22" s="4">
        <f ca="1">((Earth_Data!$B$1*(1-Earth_Data!$B$2^2))/SQRT(1-Earth_Data!$B$2^2*SIN(RADIANS(User_Model_Calcs!A22))^2))*SIN(RADIANS(User_Model_Calcs!A22))</f>
        <v>-2912.8490236653947</v>
      </c>
      <c r="L22" s="4">
        <f t="shared" ca="1" si="4"/>
        <v>-27.1945851629151</v>
      </c>
      <c r="M22" s="4">
        <f t="shared" ca="1" si="7"/>
        <v>6373.6556373987651</v>
      </c>
      <c r="N22" s="4">
        <f ca="1">SQRT(User_Model_Calcs!M22^2+Sat_Data!$B$3^2-2*User_Model_Calcs!M22*Sat_Data!$B$3*COS(RADIANS(L22))*COS(RADIANS(I22)))</f>
        <v>36925.459481412545</v>
      </c>
      <c r="O22" s="4">
        <f ca="1">DEGREES(ACOS(((Earth_Data!$B$1+Sat_Data!$B$2)/User_Model_Calcs!N22)*SQRT(1-COS(RADIANS(User_Model_Calcs!I22))^2*COS(RADIANS(User_Model_Calcs!A22))^2)))</f>
        <v>52.397961952213194</v>
      </c>
      <c r="P22" s="4">
        <f t="shared" ca="1" si="5"/>
        <v>35.092556216290575</v>
      </c>
    </row>
    <row r="23" spans="1:16" x14ac:dyDescent="0.25">
      <c r="A23" s="4">
        <f t="shared" ca="1" si="0"/>
        <v>-17.196238129662881</v>
      </c>
      <c r="B23" s="4">
        <f t="shared" ca="1" si="1"/>
        <v>136.01253698882508</v>
      </c>
      <c r="C23" s="4">
        <v>9375</v>
      </c>
      <c r="D23" s="4">
        <f t="shared" ca="1" si="2"/>
        <v>1.2</v>
      </c>
      <c r="E23" s="4">
        <v>0.55000000000000004</v>
      </c>
      <c r="F23" s="4">
        <v>19.899999999999999</v>
      </c>
      <c r="G23" s="4">
        <f t="shared" ca="1" si="3"/>
        <v>45.364313344089069</v>
      </c>
      <c r="H23" s="4">
        <f t="shared" ca="1" si="6"/>
        <v>22.774045225365832</v>
      </c>
      <c r="I23" s="4">
        <f ca="1">User_Model_Calcs!B23-Sat_Data!$B$5</f>
        <v>26.012536988825076</v>
      </c>
      <c r="J23" s="4">
        <f ca="1">(Earth_Data!$B$1/SQRT(1-Earth_Data!$B$2^2*SIN(RADIANS(User_Model_Calcs!A23))^2))*COS(RADIANS(User_Model_Calcs!A23))</f>
        <v>6094.8063764005592</v>
      </c>
      <c r="K23" s="4">
        <f ca="1">((Earth_Data!$B$1*(1-Earth_Data!$B$2^2))/SQRT(1-Earth_Data!$B$2^2*SIN(RADIANS(User_Model_Calcs!A23))^2))*SIN(RADIANS(User_Model_Calcs!A23))</f>
        <v>-1873.5919120408971</v>
      </c>
      <c r="L23" s="4">
        <f t="shared" ca="1" si="4"/>
        <v>-17.087844177729561</v>
      </c>
      <c r="M23" s="4">
        <f t="shared" ca="1" si="7"/>
        <v>6376.285079784152</v>
      </c>
      <c r="N23" s="4">
        <f ca="1">SQRT(User_Model_Calcs!M23^2+Sat_Data!$B$3^2-2*User_Model_Calcs!M23*Sat_Data!$B$3*COS(RADIANS(L23))*COS(RADIANS(I23)))</f>
        <v>36831.681429564611</v>
      </c>
      <c r="O23" s="4">
        <f ca="1">DEGREES(ACOS(((Earth_Data!$B$1+Sat_Data!$B$2)/User_Model_Calcs!N23)*SQRT(1-COS(RADIANS(User_Model_Calcs!I23))^2*COS(RADIANS(User_Model_Calcs!A23))^2)))</f>
        <v>54.054765880682169</v>
      </c>
      <c r="P23" s="4">
        <f t="shared" ca="1" si="5"/>
        <v>58.791417869468539</v>
      </c>
    </row>
    <row r="24" spans="1:16" x14ac:dyDescent="0.25">
      <c r="A24" s="4">
        <f t="shared" ca="1" si="0"/>
        <v>-34.380792136307051</v>
      </c>
      <c r="B24" s="4">
        <f t="shared" ca="1" si="1"/>
        <v>145.27152016108559</v>
      </c>
      <c r="C24" s="4">
        <v>62500</v>
      </c>
      <c r="D24" s="4">
        <f t="shared" ca="1" si="2"/>
        <v>0.75</v>
      </c>
      <c r="E24" s="4">
        <v>0.55000000000000004</v>
      </c>
      <c r="F24" s="4">
        <v>19.899999999999999</v>
      </c>
      <c r="G24" s="4">
        <f t="shared" ca="1" si="3"/>
        <v>41.281913690970576</v>
      </c>
      <c r="H24" s="4">
        <f t="shared" ca="1" si="6"/>
        <v>15.711178576543492</v>
      </c>
      <c r="I24" s="4">
        <f ca="1">User_Model_Calcs!B24-Sat_Data!$B$5</f>
        <v>35.27152016108559</v>
      </c>
      <c r="J24" s="4">
        <f ca="1">(Earth_Data!$B$1/SQRT(1-Earth_Data!$B$2^2*SIN(RADIANS(User_Model_Calcs!A24))^2))*COS(RADIANS(User_Model_Calcs!A24))</f>
        <v>5269.5245994332863</v>
      </c>
      <c r="K24" s="4">
        <f ca="1">((Earth_Data!$B$1*(1-Earth_Data!$B$2^2))/SQRT(1-Earth_Data!$B$2^2*SIN(RADIANS(User_Model_Calcs!A24))^2))*SIN(RADIANS(User_Model_Calcs!A24))</f>
        <v>-3581.3873830344924</v>
      </c>
      <c r="L24" s="4">
        <f t="shared" ca="1" si="4"/>
        <v>-34.201652382585905</v>
      </c>
      <c r="M24" s="4">
        <f t="shared" ca="1" si="7"/>
        <v>6371.3597521558295</v>
      </c>
      <c r="N24" s="4">
        <f ca="1">SQRT(User_Model_Calcs!M24^2+Sat_Data!$B$3^2-2*User_Model_Calcs!M24*Sat_Data!$B$3*COS(RADIANS(L24))*COS(RADIANS(I24)))</f>
        <v>38152.513901069986</v>
      </c>
      <c r="O24" s="4">
        <f ca="1">DEGREES(ACOS(((Earth_Data!$B$1+Sat_Data!$B$2)/User_Model_Calcs!N24)*SQRT(1-COS(RADIANS(User_Model_Calcs!I24))^2*COS(RADIANS(User_Model_Calcs!A24))^2)))</f>
        <v>35.253055612253668</v>
      </c>
      <c r="P24" s="4">
        <f t="shared" ca="1" si="5"/>
        <v>51.396764415867949</v>
      </c>
    </row>
    <row r="25" spans="1:16" x14ac:dyDescent="0.25">
      <c r="A25" s="4">
        <f t="shared" ca="1" si="0"/>
        <v>-25.796108441959966</v>
      </c>
      <c r="B25" s="4">
        <f t="shared" ca="1" si="1"/>
        <v>159.71047534045042</v>
      </c>
      <c r="C25" s="4">
        <v>62500</v>
      </c>
      <c r="D25" s="4">
        <f t="shared" ca="1" si="2"/>
        <v>1.2</v>
      </c>
      <c r="E25" s="4">
        <v>0.55000000000000004</v>
      </c>
      <c r="F25" s="4">
        <v>19.899999999999999</v>
      </c>
      <c r="G25" s="4">
        <f t="shared" ca="1" si="3"/>
        <v>45.364313344089069</v>
      </c>
      <c r="H25" s="4">
        <f t="shared" ca="1" si="6"/>
        <v>20.626687365543241</v>
      </c>
      <c r="I25" s="4">
        <f ca="1">User_Model_Calcs!B25-Sat_Data!$B$5</f>
        <v>49.710475340450415</v>
      </c>
      <c r="J25" s="4">
        <f ca="1">(Earth_Data!$B$1/SQRT(1-Earth_Data!$B$2^2*SIN(RADIANS(User_Model_Calcs!A25))^2))*COS(RADIANS(User_Model_Calcs!A25))</f>
        <v>5746.191248641001</v>
      </c>
      <c r="K25" s="4">
        <f ca="1">((Earth_Data!$B$1*(1-Earth_Data!$B$2^2))/SQRT(1-Earth_Data!$B$2^2*SIN(RADIANS(User_Model_Calcs!A25))^2))*SIN(RADIANS(User_Model_Calcs!A25))</f>
        <v>-2758.7429989460579</v>
      </c>
      <c r="L25" s="4">
        <f t="shared" ca="1" si="4"/>
        <v>-25.645634612243541</v>
      </c>
      <c r="M25" s="4">
        <f t="shared" ca="1" si="7"/>
        <v>6374.1177271989818</v>
      </c>
      <c r="N25" s="4">
        <f ca="1">SQRT(User_Model_Calcs!M25^2+Sat_Data!$B$3^2-2*User_Model_Calcs!M25*Sat_Data!$B$3*COS(RADIANS(L25))*COS(RADIANS(I25)))</f>
        <v>38795.605937672524</v>
      </c>
      <c r="O25" s="4">
        <f ca="1">DEGREES(ACOS(((Earth_Data!$B$1+Sat_Data!$B$2)/User_Model_Calcs!N25)*SQRT(1-COS(RADIANS(User_Model_Calcs!I25))^2*COS(RADIANS(User_Model_Calcs!A25))^2)))</f>
        <v>27.916321509306307</v>
      </c>
      <c r="P25" s="4">
        <f t="shared" ca="1" si="5"/>
        <v>69.750266526933686</v>
      </c>
    </row>
    <row r="26" spans="1:16" x14ac:dyDescent="0.25">
      <c r="A26" s="4">
        <f t="shared" ca="1" si="0"/>
        <v>-36.698554285037631</v>
      </c>
      <c r="B26" s="4">
        <f t="shared" ca="1" si="1"/>
        <v>125.38455231210973</v>
      </c>
      <c r="C26" s="4">
        <v>46875</v>
      </c>
      <c r="D26" s="4">
        <f t="shared" ca="1" si="2"/>
        <v>0.75</v>
      </c>
      <c r="E26" s="4">
        <v>0.55000000000000004</v>
      </c>
      <c r="F26" s="4">
        <v>19.899999999999999</v>
      </c>
      <c r="G26" s="4">
        <f t="shared" ca="1" si="3"/>
        <v>41.281913690970576</v>
      </c>
      <c r="H26" s="4">
        <f t="shared" ca="1" si="6"/>
        <v>16.796840220908546</v>
      </c>
      <c r="I26" s="4">
        <f ca="1">User_Model_Calcs!B26-Sat_Data!$B$5</f>
        <v>15.384552312109733</v>
      </c>
      <c r="J26" s="4">
        <f ca="1">(Earth_Data!$B$1/SQRT(1-Earth_Data!$B$2^2*SIN(RADIANS(User_Model_Calcs!A26))^2))*COS(RADIANS(User_Model_Calcs!A26))</f>
        <v>5120.0577219657853</v>
      </c>
      <c r="K26" s="4">
        <f ca="1">((Earth_Data!$B$1*(1-Earth_Data!$B$2^2))/SQRT(1-Earth_Data!$B$2^2*SIN(RADIANS(User_Model_Calcs!A26))^2))*SIN(RADIANS(User_Model_Calcs!A26))</f>
        <v>-3790.6250299058952</v>
      </c>
      <c r="L26" s="4">
        <f t="shared" ca="1" si="4"/>
        <v>-36.514326623780434</v>
      </c>
      <c r="M26" s="4">
        <f t="shared" ca="1" si="7"/>
        <v>6370.5438695303346</v>
      </c>
      <c r="N26" s="4">
        <f ca="1">SQRT(User_Model_Calcs!M26^2+Sat_Data!$B$3^2-2*User_Model_Calcs!M26*Sat_Data!$B$3*COS(RADIANS(L26))*COS(RADIANS(I26)))</f>
        <v>37444.683778969877</v>
      </c>
      <c r="O26" s="4">
        <f ca="1">DEGREES(ACOS(((Earth_Data!$B$1+Sat_Data!$B$2)/User_Model_Calcs!N26)*SQRT(1-COS(RADIANS(User_Model_Calcs!I26))^2*COS(RADIANS(User_Model_Calcs!A26))^2)))</f>
        <v>44.415544477190039</v>
      </c>
      <c r="P26" s="4">
        <f t="shared" ca="1" si="5"/>
        <v>24.7228097611534</v>
      </c>
    </row>
    <row r="27" spans="1:16" x14ac:dyDescent="0.25">
      <c r="A27" s="4">
        <f t="shared" ca="1" si="0"/>
        <v>-12.323750818665443</v>
      </c>
      <c r="B27" s="4">
        <f t="shared" ca="1" si="1"/>
        <v>140.17527046036273</v>
      </c>
      <c r="C27" s="4">
        <v>46875</v>
      </c>
      <c r="D27" s="4">
        <f t="shared" ca="1" si="2"/>
        <v>1.2</v>
      </c>
      <c r="E27" s="4">
        <v>0.55000000000000004</v>
      </c>
      <c r="F27" s="4">
        <v>19.899999999999999</v>
      </c>
      <c r="G27" s="4">
        <f t="shared" ca="1" si="3"/>
        <v>45.364313344089069</v>
      </c>
      <c r="H27" s="4">
        <f t="shared" ca="1" si="6"/>
        <v>16.723500636251856</v>
      </c>
      <c r="I27" s="4">
        <f ca="1">User_Model_Calcs!B27-Sat_Data!$B$5</f>
        <v>30.175270460362725</v>
      </c>
      <c r="J27" s="4">
        <f ca="1">(Earth_Data!$B$1/SQRT(1-Earth_Data!$B$2^2*SIN(RADIANS(User_Model_Calcs!A27))^2))*COS(RADIANS(User_Model_Calcs!A27))</f>
        <v>6232.1200528544259</v>
      </c>
      <c r="K27" s="4">
        <f ca="1">((Earth_Data!$B$1*(1-Earth_Data!$B$2^2))/SQRT(1-Earth_Data!$B$2^2*SIN(RADIANS(User_Model_Calcs!A27))^2))*SIN(RADIANS(User_Model_Calcs!A27))</f>
        <v>-1352.4136088143894</v>
      </c>
      <c r="L27" s="4">
        <f t="shared" ca="1" si="4"/>
        <v>-12.243746079576916</v>
      </c>
      <c r="M27" s="4">
        <f t="shared" ca="1" si="7"/>
        <v>6377.1735841590989</v>
      </c>
      <c r="N27" s="4">
        <f ca="1">SQRT(User_Model_Calcs!M27^2+Sat_Data!$B$3^2-2*User_Model_Calcs!M27*Sat_Data!$B$3*COS(RADIANS(L27))*COS(RADIANS(I27)))</f>
        <v>36934.46331732854</v>
      </c>
      <c r="O27" s="4">
        <f ca="1">DEGREES(ACOS(((Earth_Data!$B$1+Sat_Data!$B$2)/User_Model_Calcs!N27)*SQRT(1-COS(RADIANS(User_Model_Calcs!I27))^2*COS(RADIANS(User_Model_Calcs!A27))^2)))</f>
        <v>52.319483030161777</v>
      </c>
      <c r="P27" s="4">
        <f t="shared" ca="1" si="5"/>
        <v>69.842669804793957</v>
      </c>
    </row>
    <row r="28" spans="1:16" x14ac:dyDescent="0.25">
      <c r="A28" s="4">
        <f t="shared" ca="1" si="0"/>
        <v>-12.965824539282192</v>
      </c>
      <c r="B28" s="4">
        <f t="shared" ca="1" si="1"/>
        <v>132.30533332308906</v>
      </c>
      <c r="C28" s="4">
        <v>62500</v>
      </c>
      <c r="D28" s="4">
        <f t="shared" ca="1" si="2"/>
        <v>3</v>
      </c>
      <c r="E28" s="4">
        <v>0.55000000000000004</v>
      </c>
      <c r="F28" s="4">
        <v>19.899999999999999</v>
      </c>
      <c r="G28" s="4">
        <f t="shared" ca="1" si="3"/>
        <v>53.323113517529826</v>
      </c>
      <c r="H28" s="4">
        <f t="shared" ca="1" si="6"/>
        <v>18.930378853098716</v>
      </c>
      <c r="I28" s="4">
        <f ca="1">User_Model_Calcs!B28-Sat_Data!$B$5</f>
        <v>22.305333323089059</v>
      </c>
      <c r="J28" s="4">
        <f ca="1">(Earth_Data!$B$1/SQRT(1-Earth_Data!$B$2^2*SIN(RADIANS(User_Model_Calcs!A28))^2))*COS(RADIANS(User_Model_Calcs!A28))</f>
        <v>6216.5710062719272</v>
      </c>
      <c r="K28" s="4">
        <f ca="1">((Earth_Data!$B$1*(1-Earth_Data!$B$2^2))/SQRT(1-Earth_Data!$B$2^2*SIN(RADIANS(User_Model_Calcs!A28))^2))*SIN(RADIANS(User_Model_Calcs!A28))</f>
        <v>-1421.7214992141096</v>
      </c>
      <c r="L28" s="4">
        <f t="shared" ca="1" si="4"/>
        <v>-12.881929598569684</v>
      </c>
      <c r="M28" s="4">
        <f t="shared" ca="1" si="7"/>
        <v>6377.0719846453339</v>
      </c>
      <c r="N28" s="4">
        <f ca="1">SQRT(User_Model_Calcs!M28^2+Sat_Data!$B$3^2-2*User_Model_Calcs!M28*Sat_Data!$B$3*COS(RADIANS(L28))*COS(RADIANS(I28)))</f>
        <v>36516.777535285451</v>
      </c>
      <c r="O28" s="4">
        <f ca="1">DEGREES(ACOS(((Earth_Data!$B$1+Sat_Data!$B$2)/User_Model_Calcs!N28)*SQRT(1-COS(RADIANS(User_Model_Calcs!I28))^2*COS(RADIANS(User_Model_Calcs!A28))^2)))</f>
        <v>60.032975681034273</v>
      </c>
      <c r="P28" s="4">
        <f t="shared" ca="1" si="5"/>
        <v>61.324641612818468</v>
      </c>
    </row>
    <row r="29" spans="1:16" x14ac:dyDescent="0.25">
      <c r="A29" s="4">
        <f t="shared" ca="1" si="0"/>
        <v>-14.948927848294318</v>
      </c>
      <c r="B29" s="4">
        <f t="shared" ca="1" si="1"/>
        <v>124.32391650991516</v>
      </c>
      <c r="C29" s="4">
        <v>62500</v>
      </c>
      <c r="D29" s="4">
        <f t="shared" ca="1" si="2"/>
        <v>0.75</v>
      </c>
      <c r="E29" s="4">
        <v>0.55000000000000004</v>
      </c>
      <c r="F29" s="4">
        <v>19.899999999999999</v>
      </c>
      <c r="G29" s="4">
        <f t="shared" ca="1" si="3"/>
        <v>41.281913690970576</v>
      </c>
      <c r="H29" s="4">
        <f t="shared" ca="1" si="6"/>
        <v>19.005002575002472</v>
      </c>
      <c r="I29" s="4">
        <f ca="1">User_Model_Calcs!B29-Sat_Data!$B$5</f>
        <v>14.323916509915165</v>
      </c>
      <c r="J29" s="4">
        <f ca="1">(Earth_Data!$B$1/SQRT(1-Earth_Data!$B$2^2*SIN(RADIANS(User_Model_Calcs!A29))^2))*COS(RADIANS(User_Model_Calcs!A29))</f>
        <v>6163.6521818284809</v>
      </c>
      <c r="K29" s="4">
        <f ca="1">((Earth_Data!$B$1*(1-Earth_Data!$B$2^2))/SQRT(1-Earth_Data!$B$2^2*SIN(RADIANS(User_Model_Calcs!A29))^2))*SIN(RADIANS(User_Model_Calcs!A29))</f>
        <v>-1634.6415478716733</v>
      </c>
      <c r="L29" s="4">
        <f t="shared" ca="1" si="4"/>
        <v>-14.853289755782434</v>
      </c>
      <c r="M29" s="4">
        <f t="shared" ca="1" si="7"/>
        <v>6376.7280958644687</v>
      </c>
      <c r="N29" s="4">
        <f ca="1">SQRT(User_Model_Calcs!M29^2+Sat_Data!$B$3^2-2*User_Model_Calcs!M29*Sat_Data!$B$3*COS(RADIANS(L29))*COS(RADIANS(I29)))</f>
        <v>36261.074292530109</v>
      </c>
      <c r="O29" s="4">
        <f ca="1">DEGREES(ACOS(((Earth_Data!$B$1+Sat_Data!$B$2)/User_Model_Calcs!N29)*SQRT(1-COS(RADIANS(User_Model_Calcs!I29))^2*COS(RADIANS(User_Model_Calcs!A29))^2)))</f>
        <v>65.86239101957149</v>
      </c>
      <c r="P29" s="4">
        <f t="shared" ca="1" si="5"/>
        <v>44.707937185429373</v>
      </c>
    </row>
    <row r="30" spans="1:16" x14ac:dyDescent="0.25">
      <c r="A30" s="4">
        <f t="shared" ca="1" si="0"/>
        <v>-42.166225028796227</v>
      </c>
      <c r="B30" s="4">
        <f t="shared" ca="1" si="1"/>
        <v>105.91344045921041</v>
      </c>
      <c r="C30" s="4">
        <v>62500</v>
      </c>
      <c r="D30" s="4">
        <f t="shared" ca="1" si="2"/>
        <v>0.75</v>
      </c>
      <c r="E30" s="4">
        <v>0.55000000000000004</v>
      </c>
      <c r="F30" s="4">
        <v>19.899999999999999</v>
      </c>
      <c r="G30" s="4">
        <f t="shared" ca="1" si="3"/>
        <v>41.281913690970576</v>
      </c>
      <c r="H30" s="4">
        <f t="shared" ca="1" si="6"/>
        <v>23.164792705805766</v>
      </c>
      <c r="I30" s="4">
        <f ca="1">User_Model_Calcs!B30-Sat_Data!$B$5</f>
        <v>-4.0865595407895938</v>
      </c>
      <c r="J30" s="4">
        <f ca="1">(Earth_Data!$B$1/SQRT(1-Earth_Data!$B$2^2*SIN(RADIANS(User_Model_Calcs!A30))^2))*COS(RADIANS(User_Model_Calcs!A30))</f>
        <v>4734.627005836699</v>
      </c>
      <c r="K30" s="4">
        <f ca="1">((Earth_Data!$B$1*(1-Earth_Data!$B$2^2))/SQRT(1-Earth_Data!$B$2^2*SIN(RADIANS(User_Model_Calcs!A30))^2))*SIN(RADIANS(User_Model_Calcs!A30))</f>
        <v>-4259.308459699535</v>
      </c>
      <c r="L30" s="4">
        <f t="shared" ca="1" si="4"/>
        <v>-41.974802124825779</v>
      </c>
      <c r="M30" s="4">
        <f t="shared" ca="1" si="7"/>
        <v>6368.5478281368196</v>
      </c>
      <c r="N30" s="4">
        <f ca="1">SQRT(User_Model_Calcs!M30^2+Sat_Data!$B$3^2-2*User_Model_Calcs!M30*Sat_Data!$B$3*COS(RADIANS(L30))*COS(RADIANS(I30)))</f>
        <v>37684.549442173738</v>
      </c>
      <c r="O30" s="4">
        <f ca="1">DEGREES(ACOS(((Earth_Data!$B$1+Sat_Data!$B$2)/User_Model_Calcs!N30)*SQRT(1-COS(RADIANS(User_Model_Calcs!I30))^2*COS(RADIANS(User_Model_Calcs!A30))^2)))</f>
        <v>41.114122601054625</v>
      </c>
      <c r="P30" s="4">
        <f t="shared" ca="1" si="5"/>
        <v>6.0751521822703811</v>
      </c>
    </row>
    <row r="31" spans="1:16" x14ac:dyDescent="0.25">
      <c r="A31" s="4">
        <f t="shared" ca="1" si="0"/>
        <v>-41.274497957532056</v>
      </c>
      <c r="B31" s="4">
        <f t="shared" ca="1" si="1"/>
        <v>159.62522384513028</v>
      </c>
      <c r="C31" s="4">
        <v>62500</v>
      </c>
      <c r="D31" s="4">
        <f t="shared" ca="1" si="2"/>
        <v>3</v>
      </c>
      <c r="E31" s="4">
        <v>0.55000000000000004</v>
      </c>
      <c r="F31" s="4">
        <v>19.899999999999999</v>
      </c>
      <c r="G31" s="4">
        <f t="shared" ca="1" si="3"/>
        <v>53.323113517529826</v>
      </c>
      <c r="H31" s="4">
        <f t="shared" ca="1" si="6"/>
        <v>22.892299417711236</v>
      </c>
      <c r="I31" s="4">
        <f ca="1">User_Model_Calcs!B31-Sat_Data!$B$5</f>
        <v>49.625223845130279</v>
      </c>
      <c r="J31" s="4">
        <f ca="1">(Earth_Data!$B$1/SQRT(1-Earth_Data!$B$2^2*SIN(RADIANS(User_Model_Calcs!A31))^2))*COS(RADIANS(User_Model_Calcs!A31))</f>
        <v>4800.5385480583827</v>
      </c>
      <c r="K31" s="4">
        <f ca="1">((Earth_Data!$B$1*(1-Earth_Data!$B$2^2))/SQRT(1-Earth_Data!$B$2^2*SIN(RADIANS(User_Model_Calcs!A31))^2))*SIN(RADIANS(User_Model_Calcs!A31))</f>
        <v>-4185.3839056970201</v>
      </c>
      <c r="L31" s="4">
        <f t="shared" ca="1" si="4"/>
        <v>-41.083778804331949</v>
      </c>
      <c r="M31" s="4">
        <f t="shared" ca="1" si="7"/>
        <v>6368.8781421426274</v>
      </c>
      <c r="N31" s="4">
        <f ca="1">SQRT(User_Model_Calcs!M31^2+Sat_Data!$B$3^2-2*User_Model_Calcs!M31*Sat_Data!$B$3*COS(RADIANS(L31))*COS(RADIANS(I31)))</f>
        <v>39447.945531633937</v>
      </c>
      <c r="O31" s="4">
        <f ca="1">DEGREES(ACOS(((Earth_Data!$B$1+Sat_Data!$B$2)/User_Model_Calcs!N31)*SQRT(1-COS(RADIANS(User_Model_Calcs!I31))^2*COS(RADIANS(User_Model_Calcs!A31))^2)))</f>
        <v>20.99190850201046</v>
      </c>
      <c r="P31" s="4">
        <f t="shared" ca="1" si="5"/>
        <v>60.711051133256461</v>
      </c>
    </row>
    <row r="32" spans="1:16" x14ac:dyDescent="0.25">
      <c r="A32" s="4">
        <f t="shared" ca="1" si="0"/>
        <v>-26.569773108826851</v>
      </c>
      <c r="B32" s="4">
        <f t="shared" ca="1" si="1"/>
        <v>120.99219643184483</v>
      </c>
      <c r="C32" s="4">
        <v>62500</v>
      </c>
      <c r="D32" s="4">
        <f t="shared" ca="1" si="2"/>
        <v>0.75</v>
      </c>
      <c r="E32" s="4">
        <v>0.55000000000000004</v>
      </c>
      <c r="F32" s="4">
        <v>19.899999999999999</v>
      </c>
      <c r="G32" s="4">
        <f t="shared" ca="1" si="3"/>
        <v>41.281913690970576</v>
      </c>
      <c r="H32" s="4">
        <f t="shared" ca="1" si="6"/>
        <v>23.691838670829416</v>
      </c>
      <c r="I32" s="4">
        <f ca="1">User_Model_Calcs!B32-Sat_Data!$B$5</f>
        <v>10.992196431844832</v>
      </c>
      <c r="J32" s="4">
        <f ca="1">(Earth_Data!$B$1/SQRT(1-Earth_Data!$B$2^2*SIN(RADIANS(User_Model_Calcs!A32))^2))*COS(RADIANS(User_Model_Calcs!A32))</f>
        <v>5708.3707663819096</v>
      </c>
      <c r="K32" s="4">
        <f ca="1">((Earth_Data!$B$1*(1-Earth_Data!$B$2^2))/SQRT(1-Earth_Data!$B$2^2*SIN(RADIANS(User_Model_Calcs!A32))^2))*SIN(RADIANS(User_Model_Calcs!A32))</f>
        <v>-2835.6621478469847</v>
      </c>
      <c r="L32" s="4">
        <f t="shared" ca="1" si="4"/>
        <v>-26.416121797624239</v>
      </c>
      <c r="M32" s="4">
        <f t="shared" ca="1" si="7"/>
        <v>6373.8902267936628</v>
      </c>
      <c r="N32" s="4">
        <f ca="1">SQRT(User_Model_Calcs!M32^2+Sat_Data!$B$3^2-2*User_Model_Calcs!M32*Sat_Data!$B$3*COS(RADIANS(L32))*COS(RADIANS(I32)))</f>
        <v>36686.453053155557</v>
      </c>
      <c r="O32" s="4">
        <f ca="1">DEGREES(ACOS(((Earth_Data!$B$1+Sat_Data!$B$2)/User_Model_Calcs!N32)*SQRT(1-COS(RADIANS(User_Model_Calcs!I32))^2*COS(RADIANS(User_Model_Calcs!A32))^2)))</f>
        <v>56.621342453110316</v>
      </c>
      <c r="P32" s="4">
        <f t="shared" ca="1" si="5"/>
        <v>23.473376224545433</v>
      </c>
    </row>
    <row r="33" spans="1:16" x14ac:dyDescent="0.25">
      <c r="A33" s="4">
        <f t="shared" ca="1" si="0"/>
        <v>-26.090976567700004</v>
      </c>
      <c r="B33" s="4">
        <f t="shared" ca="1" si="1"/>
        <v>112.60881490339921</v>
      </c>
      <c r="C33" s="4">
        <v>62500</v>
      </c>
      <c r="D33" s="4">
        <f t="shared" ca="1" si="2"/>
        <v>3</v>
      </c>
      <c r="E33" s="4">
        <v>0.55000000000000004</v>
      </c>
      <c r="F33" s="4">
        <v>19.899999999999999</v>
      </c>
      <c r="G33" s="4">
        <f t="shared" ca="1" si="3"/>
        <v>53.323113517529826</v>
      </c>
      <c r="H33" s="4">
        <f t="shared" ca="1" si="6"/>
        <v>16.513565980024531</v>
      </c>
      <c r="I33" s="4">
        <f ca="1">User_Model_Calcs!B33-Sat_Data!$B$5</f>
        <v>2.6088149033992067</v>
      </c>
      <c r="J33" s="4">
        <f ca="1">(Earth_Data!$B$1/SQRT(1-Earth_Data!$B$2^2*SIN(RADIANS(User_Model_Calcs!A33))^2))*COS(RADIANS(User_Model_Calcs!A33))</f>
        <v>5731.8996669948001</v>
      </c>
      <c r="K33" s="4">
        <f ca="1">((Earth_Data!$B$1*(1-Earth_Data!$B$2^2))/SQRT(1-Earth_Data!$B$2^2*SIN(RADIANS(User_Model_Calcs!A33))^2))*SIN(RADIANS(User_Model_Calcs!A33))</f>
        <v>-2788.1185124365361</v>
      </c>
      <c r="L33" s="4">
        <f t="shared" ca="1" si="4"/>
        <v>-25.939278710074301</v>
      </c>
      <c r="M33" s="4">
        <f t="shared" ca="1" si="7"/>
        <v>6374.0315838475744</v>
      </c>
      <c r="N33" s="4">
        <f ca="1">SQRT(User_Model_Calcs!M33^2+Sat_Data!$B$3^2-2*User_Model_Calcs!M33*Sat_Data!$B$3*COS(RADIANS(L33))*COS(RADIANS(I33)))</f>
        <v>36545.624995376282</v>
      </c>
      <c r="O33" s="4">
        <f ca="1">DEGREES(ACOS(((Earth_Data!$B$1+Sat_Data!$B$2)/User_Model_Calcs!N33)*SQRT(1-COS(RADIANS(User_Model_Calcs!I33))^2*COS(RADIANS(User_Model_Calcs!A33))^2)))</f>
        <v>59.362858988501024</v>
      </c>
      <c r="P33" s="4">
        <f t="shared" ca="1" si="5"/>
        <v>5.914852461679156</v>
      </c>
    </row>
    <row r="34" spans="1:16" x14ac:dyDescent="0.25">
      <c r="A34" s="4">
        <f t="shared" ca="1" si="0"/>
        <v>-38.326208092461179</v>
      </c>
      <c r="B34" s="4">
        <f t="shared" ca="1" si="1"/>
        <v>107.79570288863195</v>
      </c>
      <c r="C34" s="4">
        <v>62500</v>
      </c>
      <c r="D34" s="4">
        <f t="shared" ca="1" si="2"/>
        <v>0.75</v>
      </c>
      <c r="E34" s="4">
        <v>0.55000000000000004</v>
      </c>
      <c r="F34" s="4">
        <v>19.899999999999999</v>
      </c>
      <c r="G34" s="4">
        <f t="shared" ca="1" si="3"/>
        <v>41.281913690970576</v>
      </c>
      <c r="H34" s="4">
        <f t="shared" ca="1" si="6"/>
        <v>21.189573194002804</v>
      </c>
      <c r="I34" s="4">
        <f ca="1">User_Model_Calcs!B34-Sat_Data!$B$5</f>
        <v>-2.2042971113680494</v>
      </c>
      <c r="J34" s="4">
        <f ca="1">(Earth_Data!$B$1/SQRT(1-Earth_Data!$B$2^2*SIN(RADIANS(User_Model_Calcs!A34))^2))*COS(RADIANS(User_Model_Calcs!A34))</f>
        <v>5010.0582410202524</v>
      </c>
      <c r="K34" s="4">
        <f ca="1">((Earth_Data!$B$1*(1-Earth_Data!$B$2^2))/SQRT(1-Earth_Data!$B$2^2*SIN(RADIANS(User_Model_Calcs!A34))^2))*SIN(RADIANS(User_Model_Calcs!A34))</f>
        <v>-3933.9148274757849</v>
      </c>
      <c r="L34" s="4">
        <f t="shared" ca="1" si="4"/>
        <v>-38.139124010856683</v>
      </c>
      <c r="M34" s="4">
        <f t="shared" ca="1" si="7"/>
        <v>6369.9583552994109</v>
      </c>
      <c r="N34" s="4">
        <f ca="1">SQRT(User_Model_Calcs!M34^2+Sat_Data!$B$3^2-2*User_Model_Calcs!M34*Sat_Data!$B$3*COS(RADIANS(L34))*COS(RADIANS(I34)))</f>
        <v>37365.94846809053</v>
      </c>
      <c r="O34" s="4">
        <f ca="1">DEGREES(ACOS(((Earth_Data!$B$1+Sat_Data!$B$2)/User_Model_Calcs!N34)*SQRT(1-COS(RADIANS(User_Model_Calcs!I34))^2*COS(RADIANS(User_Model_Calcs!A34))^2)))</f>
        <v>45.524982798492303</v>
      </c>
      <c r="P34" s="4">
        <f t="shared" ca="1" si="5"/>
        <v>3.5517254738520503</v>
      </c>
    </row>
    <row r="35" spans="1:16" x14ac:dyDescent="0.25">
      <c r="A35" s="4">
        <f t="shared" ca="1" si="0"/>
        <v>-27.114116325296628</v>
      </c>
      <c r="B35" s="4">
        <f t="shared" ca="1" si="1"/>
        <v>155.95229559966106</v>
      </c>
      <c r="C35" s="4">
        <v>50000</v>
      </c>
      <c r="D35" s="4">
        <f t="shared" ca="1" si="2"/>
        <v>3</v>
      </c>
      <c r="E35" s="4">
        <v>0.55000000000000004</v>
      </c>
      <c r="F35" s="4">
        <v>19.899999999999999</v>
      </c>
      <c r="G35" s="4">
        <f t="shared" ca="1" si="3"/>
        <v>53.323113517529826</v>
      </c>
      <c r="H35" s="4">
        <f t="shared" ca="1" si="6"/>
        <v>14.663694347360945</v>
      </c>
      <c r="I35" s="4">
        <f ca="1">User_Model_Calcs!B35-Sat_Data!$B$5</f>
        <v>45.952295599661056</v>
      </c>
      <c r="J35" s="4">
        <f ca="1">(Earth_Data!$B$1/SQRT(1-Earth_Data!$B$2^2*SIN(RADIANS(User_Model_Calcs!A35))^2))*COS(RADIANS(User_Model_Calcs!A35))</f>
        <v>5681.1373149238461</v>
      </c>
      <c r="K35" s="4">
        <f ca="1">((Earth_Data!$B$1*(1-Earth_Data!$B$2^2))/SQRT(1-Earth_Data!$B$2^2*SIN(RADIANS(User_Model_Calcs!A35))^2))*SIN(RADIANS(User_Model_Calcs!A35))</f>
        <v>-2889.4772810478621</v>
      </c>
      <c r="L35" s="4">
        <f t="shared" ca="1" si="4"/>
        <v>-26.958295983631402</v>
      </c>
      <c r="M35" s="4">
        <f t="shared" ca="1" si="7"/>
        <v>6373.7273356107626</v>
      </c>
      <c r="N35" s="4">
        <f ca="1">SQRT(User_Model_Calcs!M35^2+Sat_Data!$B$3^2-2*User_Model_Calcs!M35*Sat_Data!$B$3*COS(RADIANS(L35))*COS(RADIANS(I35)))</f>
        <v>38540.303318068109</v>
      </c>
      <c r="O35" s="4">
        <f ca="1">DEGREES(ACOS(((Earth_Data!$B$1+Sat_Data!$B$2)/User_Model_Calcs!N35)*SQRT(1-COS(RADIANS(User_Model_Calcs!I35))^2*COS(RADIANS(User_Model_Calcs!A35))^2)))</f>
        <v>30.754130526809664</v>
      </c>
      <c r="P35" s="4">
        <f t="shared" ca="1" si="5"/>
        <v>66.209220790573013</v>
      </c>
    </row>
    <row r="36" spans="1:16" x14ac:dyDescent="0.25">
      <c r="A36" s="4">
        <f t="shared" ca="1" si="0"/>
        <v>-32.14832875645579</v>
      </c>
      <c r="B36" s="4">
        <f t="shared" ca="1" si="1"/>
        <v>118.35934739265932</v>
      </c>
      <c r="C36" s="4">
        <v>50000</v>
      </c>
      <c r="D36" s="4">
        <f t="shared" ca="1" si="2"/>
        <v>0.75</v>
      </c>
      <c r="E36" s="4">
        <v>0.55000000000000004</v>
      </c>
      <c r="F36" s="4">
        <v>19.899999999999999</v>
      </c>
      <c r="G36" s="4">
        <f t="shared" ca="1" si="3"/>
        <v>41.281913690970576</v>
      </c>
      <c r="H36" s="4">
        <f t="shared" ca="1" si="6"/>
        <v>21.687990750857978</v>
      </c>
      <c r="I36" s="4">
        <f ca="1">User_Model_Calcs!B36-Sat_Data!$B$5</f>
        <v>8.3593473926593163</v>
      </c>
      <c r="J36" s="4">
        <f ca="1">(Earth_Data!$B$1/SQRT(1-Earth_Data!$B$2^2*SIN(RADIANS(User_Model_Calcs!A36))^2))*COS(RADIANS(User_Model_Calcs!A36))</f>
        <v>5405.3267613489943</v>
      </c>
      <c r="K36" s="4">
        <f ca="1">((Earth_Data!$B$1*(1-Earth_Data!$B$2^2))/SQRT(1-Earth_Data!$B$2^2*SIN(RADIANS(User_Model_Calcs!A36))^2))*SIN(RADIANS(User_Model_Calcs!A36))</f>
        <v>-3374.3699432813582</v>
      </c>
      <c r="L36" s="4">
        <f t="shared" ca="1" si="4"/>
        <v>-31.97519411277047</v>
      </c>
      <c r="M36" s="4">
        <f t="shared" ca="1" si="7"/>
        <v>6372.1213038576288</v>
      </c>
      <c r="N36" s="4">
        <f ca="1">SQRT(User_Model_Calcs!M36^2+Sat_Data!$B$3^2-2*User_Model_Calcs!M36*Sat_Data!$B$3*COS(RADIANS(L36))*COS(RADIANS(I36)))</f>
        <v>36978.9061069905</v>
      </c>
      <c r="O36" s="4">
        <f ca="1">DEGREES(ACOS(((Earth_Data!$B$1+Sat_Data!$B$2)/User_Model_Calcs!N36)*SQRT(1-COS(RADIANS(User_Model_Calcs!I36))^2*COS(RADIANS(User_Model_Calcs!A36))^2)))</f>
        <v>51.482900555883106</v>
      </c>
      <c r="P36" s="4">
        <f t="shared" ca="1" si="5"/>
        <v>15.437415554576045</v>
      </c>
    </row>
    <row r="37" spans="1:16" x14ac:dyDescent="0.25">
      <c r="A37" s="4">
        <f t="shared" ca="1" si="0"/>
        <v>-26.597647316218598</v>
      </c>
      <c r="B37" s="4">
        <f t="shared" ca="1" si="1"/>
        <v>105.15969741856217</v>
      </c>
      <c r="C37" s="4">
        <v>50000</v>
      </c>
      <c r="D37" s="4">
        <f t="shared" ca="1" si="2"/>
        <v>3</v>
      </c>
      <c r="E37" s="4">
        <v>0.55000000000000004</v>
      </c>
      <c r="F37" s="4">
        <v>19.899999999999999</v>
      </c>
      <c r="G37" s="4">
        <f t="shared" ca="1" si="3"/>
        <v>53.323113517529826</v>
      </c>
      <c r="H37" s="4">
        <f t="shared" ca="1" si="6"/>
        <v>18.641669033617895</v>
      </c>
      <c r="I37" s="4">
        <f ca="1">User_Model_Calcs!B37-Sat_Data!$B$5</f>
        <v>-4.8403025814378253</v>
      </c>
      <c r="J37" s="4">
        <f ca="1">(Earth_Data!$B$1/SQRT(1-Earth_Data!$B$2^2*SIN(RADIANS(User_Model_Calcs!A37))^2))*COS(RADIANS(User_Model_Calcs!A37))</f>
        <v>5706.9887014062942</v>
      </c>
      <c r="K37" s="4">
        <f ca="1">((Earth_Data!$B$1*(1-Earth_Data!$B$2^2))/SQRT(1-Earth_Data!$B$2^2*SIN(RADIANS(User_Model_Calcs!A37))^2))*SIN(RADIANS(User_Model_Calcs!A37))</f>
        <v>-2838.4240288343617</v>
      </c>
      <c r="L37" s="4">
        <f t="shared" ca="1" si="4"/>
        <v>-26.44388358915824</v>
      </c>
      <c r="M37" s="4">
        <f t="shared" ca="1" si="7"/>
        <v>6373.8819415991211</v>
      </c>
      <c r="N37" s="4">
        <f ca="1">SQRT(User_Model_Calcs!M37^2+Sat_Data!$B$3^2-2*User_Model_Calcs!M37*Sat_Data!$B$3*COS(RADIANS(L37))*COS(RADIANS(I37)))</f>
        <v>36590.939122929638</v>
      </c>
      <c r="O37" s="4">
        <f ca="1">DEGREES(ACOS(((Earth_Data!$B$1+Sat_Data!$B$2)/User_Model_Calcs!N37)*SQRT(1-COS(RADIANS(User_Model_Calcs!I37))^2*COS(RADIANS(User_Model_Calcs!A37))^2)))</f>
        <v>58.453548381844485</v>
      </c>
      <c r="P37" s="4">
        <f t="shared" ca="1" si="5"/>
        <v>10.71022309213288</v>
      </c>
    </row>
    <row r="38" spans="1:16" x14ac:dyDescent="0.25">
      <c r="A38" s="4">
        <f t="shared" ca="1" si="0"/>
        <v>-31.857369020657153</v>
      </c>
      <c r="B38" s="4">
        <f t="shared" ca="1" si="1"/>
        <v>108.86800794145782</v>
      </c>
      <c r="C38" s="4">
        <v>50000</v>
      </c>
      <c r="D38" s="4">
        <f t="shared" ca="1" si="2"/>
        <v>1.2</v>
      </c>
      <c r="E38" s="4">
        <v>0.55000000000000004</v>
      </c>
      <c r="F38" s="4">
        <v>19.899999999999999</v>
      </c>
      <c r="G38" s="4">
        <f t="shared" ca="1" si="3"/>
        <v>45.364313344089069</v>
      </c>
      <c r="H38" s="4">
        <f t="shared" ca="1" si="6"/>
        <v>19.829438493400907</v>
      </c>
      <c r="I38" s="4">
        <f ca="1">User_Model_Calcs!B38-Sat_Data!$B$5</f>
        <v>-1.1319920585421812</v>
      </c>
      <c r="J38" s="4">
        <f ca="1">(Earth_Data!$B$1/SQRT(1-Earth_Data!$B$2^2*SIN(RADIANS(User_Model_Calcs!A38))^2))*COS(RADIANS(User_Model_Calcs!A38))</f>
        <v>5422.4252199814864</v>
      </c>
      <c r="K38" s="4">
        <f ca="1">((Earth_Data!$B$1*(1-Earth_Data!$B$2^2))/SQRT(1-Earth_Data!$B$2^2*SIN(RADIANS(User_Model_Calcs!A38))^2))*SIN(RADIANS(User_Model_Calcs!A38))</f>
        <v>-3347.0097180239763</v>
      </c>
      <c r="L38" s="4">
        <f t="shared" ca="1" si="4"/>
        <v>-31.685094960842591</v>
      </c>
      <c r="M38" s="4">
        <f t="shared" ca="1" si="7"/>
        <v>6372.2185554827138</v>
      </c>
      <c r="N38" s="4">
        <f ca="1">SQRT(User_Model_Calcs!M38^2+Sat_Data!$B$3^2-2*User_Model_Calcs!M38*Sat_Data!$B$3*COS(RADIANS(L38))*COS(RADIANS(I38)))</f>
        <v>36895.058205390233</v>
      </c>
      <c r="O38" s="4">
        <f ca="1">DEGREES(ACOS(((Earth_Data!$B$1+Sat_Data!$B$2)/User_Model_Calcs!N38)*SQRT(1-COS(RADIANS(User_Model_Calcs!I38))^2*COS(RADIANS(User_Model_Calcs!A38))^2)))</f>
        <v>52.879831105732777</v>
      </c>
      <c r="P38" s="4">
        <f t="shared" ca="1" si="5"/>
        <v>2.1439881437332664</v>
      </c>
    </row>
    <row r="39" spans="1:16" x14ac:dyDescent="0.25">
      <c r="A39" s="4">
        <f t="shared" ca="1" si="0"/>
        <v>-12.238058968630382</v>
      </c>
      <c r="B39" s="4">
        <f t="shared" ca="1" si="1"/>
        <v>153.02491394029431</v>
      </c>
      <c r="C39" s="4">
        <v>50000</v>
      </c>
      <c r="D39" s="4">
        <f t="shared" ca="1" si="2"/>
        <v>0.75</v>
      </c>
      <c r="E39" s="4">
        <v>0.55000000000000004</v>
      </c>
      <c r="F39" s="4">
        <v>19.899999999999999</v>
      </c>
      <c r="G39" s="4">
        <f t="shared" ca="1" si="3"/>
        <v>41.281913690970576</v>
      </c>
      <c r="H39" s="4">
        <f t="shared" ca="1" si="6"/>
        <v>22.077350306319108</v>
      </c>
      <c r="I39" s="4">
        <f ca="1">User_Model_Calcs!B39-Sat_Data!$B$5</f>
        <v>43.024913940294311</v>
      </c>
      <c r="J39" s="4">
        <f ca="1">(Earth_Data!$B$1/SQRT(1-Earth_Data!$B$2^2*SIN(RADIANS(User_Model_Calcs!A39))^2))*COS(RADIANS(User_Model_Calcs!A39))</f>
        <v>6234.1364137366163</v>
      </c>
      <c r="K39" s="4">
        <f ca="1">((Earth_Data!$B$1*(1-Earth_Data!$B$2^2))/SQRT(1-Earth_Data!$B$2^2*SIN(RADIANS(User_Model_Calcs!A39))^2))*SIN(RADIANS(User_Model_Calcs!A39))</f>
        <v>-1343.1509125345892</v>
      </c>
      <c r="L39" s="4">
        <f t="shared" ca="1" si="4"/>
        <v>-12.158576474529864</v>
      </c>
      <c r="M39" s="4">
        <f t="shared" ca="1" si="7"/>
        <v>6377.1867777978196</v>
      </c>
      <c r="N39" s="4">
        <f ca="1">SQRT(User_Model_Calcs!M39^2+Sat_Data!$B$3^2-2*User_Model_Calcs!M39*Sat_Data!$B$3*COS(RADIANS(L39))*COS(RADIANS(I39)))</f>
        <v>37870.255757872226</v>
      </c>
      <c r="O39" s="4">
        <f ca="1">DEGREES(ACOS(((Earth_Data!$B$1+Sat_Data!$B$2)/User_Model_Calcs!N39)*SQRT(1-COS(RADIANS(User_Model_Calcs!I39))^2*COS(RADIANS(User_Model_Calcs!A39))^2)))</f>
        <v>38.828462070838555</v>
      </c>
      <c r="P39" s="4">
        <f t="shared" ca="1" si="5"/>
        <v>77.204261488431598</v>
      </c>
    </row>
    <row r="40" spans="1:16" x14ac:dyDescent="0.25">
      <c r="A40" s="4">
        <f t="shared" ca="1" si="0"/>
        <v>-38.834752654357779</v>
      </c>
      <c r="B40" s="4">
        <f t="shared" ca="1" si="1"/>
        <v>137.07795406808103</v>
      </c>
      <c r="C40" s="4">
        <v>50000</v>
      </c>
      <c r="D40" s="4">
        <f t="shared" ca="1" si="2"/>
        <v>3</v>
      </c>
      <c r="E40" s="4">
        <v>0.55000000000000004</v>
      </c>
      <c r="F40" s="4">
        <v>19.899999999999999</v>
      </c>
      <c r="G40" s="4">
        <f t="shared" ca="1" si="3"/>
        <v>53.323113517529826</v>
      </c>
      <c r="H40" s="4">
        <f t="shared" ca="1" si="6"/>
        <v>20.210033815287392</v>
      </c>
      <c r="I40" s="4">
        <f ca="1">User_Model_Calcs!B40-Sat_Data!$B$5</f>
        <v>27.077954068081027</v>
      </c>
      <c r="J40" s="4">
        <f ca="1">(Earth_Data!$B$1/SQRT(1-Earth_Data!$B$2^2*SIN(RADIANS(User_Model_Calcs!A40))^2))*COS(RADIANS(User_Model_Calcs!A40))</f>
        <v>4974.8539610164516</v>
      </c>
      <c r="K40" s="4">
        <f ca="1">((Earth_Data!$B$1*(1-Earth_Data!$B$2^2))/SQRT(1-Earth_Data!$B$2^2*SIN(RADIANS(User_Model_Calcs!A40))^2))*SIN(RADIANS(User_Model_Calcs!A40))</f>
        <v>-3978.0452882969644</v>
      </c>
      <c r="L40" s="4">
        <f t="shared" ca="1" si="4"/>
        <v>-38.646899212904664</v>
      </c>
      <c r="M40" s="4">
        <f t="shared" ca="1" si="7"/>
        <v>6369.7736419108933</v>
      </c>
      <c r="N40" s="4">
        <f ca="1">SQRT(User_Model_Calcs!M40^2+Sat_Data!$B$3^2-2*User_Model_Calcs!M40*Sat_Data!$B$3*COS(RADIANS(L40))*COS(RADIANS(I40)))</f>
        <v>38011.213532627829</v>
      </c>
      <c r="O40" s="4">
        <f ca="1">DEGREES(ACOS(((Earth_Data!$B$1+Sat_Data!$B$2)/User_Model_Calcs!N40)*SQRT(1-COS(RADIANS(User_Model_Calcs!I40))^2*COS(RADIANS(User_Model_Calcs!A40))^2)))</f>
        <v>36.956650584440197</v>
      </c>
      <c r="P40" s="4">
        <f t="shared" ca="1" si="5"/>
        <v>39.189539069243452</v>
      </c>
    </row>
    <row r="41" spans="1:16" x14ac:dyDescent="0.25">
      <c r="A41" s="4">
        <f t="shared" ca="1" si="0"/>
        <v>-14.280338974244135</v>
      </c>
      <c r="B41" s="4">
        <f t="shared" ca="1" si="1"/>
        <v>138.64651878122271</v>
      </c>
      <c r="C41" s="4">
        <v>50000</v>
      </c>
      <c r="D41" s="4">
        <f t="shared" ca="1" si="2"/>
        <v>3</v>
      </c>
      <c r="E41" s="4">
        <v>0.55000000000000004</v>
      </c>
      <c r="F41" s="4">
        <v>19.899999999999999</v>
      </c>
      <c r="G41" s="4">
        <f t="shared" ca="1" si="3"/>
        <v>53.323113517529826</v>
      </c>
      <c r="H41" s="4">
        <f t="shared" ca="1" si="6"/>
        <v>14.608279340412048</v>
      </c>
      <c r="I41" s="4">
        <f ca="1">User_Model_Calcs!B41-Sat_Data!$B$5</f>
        <v>28.64651878122271</v>
      </c>
      <c r="J41" s="4">
        <f ca="1">(Earth_Data!$B$1/SQRT(1-Earth_Data!$B$2^2*SIN(RADIANS(User_Model_Calcs!A41))^2))*COS(RADIANS(User_Model_Calcs!A41))</f>
        <v>6182.3174583280952</v>
      </c>
      <c r="K41" s="4">
        <f ca="1">((Earth_Data!$B$1*(1-Earth_Data!$B$2^2))/SQRT(1-Earth_Data!$B$2^2*SIN(RADIANS(User_Model_Calcs!A41))^2))*SIN(RADIANS(User_Model_Calcs!A41))</f>
        <v>-1563.0594175363478</v>
      </c>
      <c r="L41" s="4">
        <f t="shared" ca="1" si="4"/>
        <v>-14.188611999360447</v>
      </c>
      <c r="M41" s="4">
        <f t="shared" ca="1" si="7"/>
        <v>6376.8490571988159</v>
      </c>
      <c r="N41" s="4">
        <f ca="1">SQRT(User_Model_Calcs!M41^2+Sat_Data!$B$3^2-2*User_Model_Calcs!M41*Sat_Data!$B$3*COS(RADIANS(L41))*COS(RADIANS(I41)))</f>
        <v>36891.060551808361</v>
      </c>
      <c r="O41" s="4">
        <f ca="1">DEGREES(ACOS(((Earth_Data!$B$1+Sat_Data!$B$2)/User_Model_Calcs!N41)*SQRT(1-COS(RADIANS(User_Model_Calcs!I41))^2*COS(RADIANS(User_Model_Calcs!A41))^2)))</f>
        <v>53.044179179626148</v>
      </c>
      <c r="P41" s="4">
        <f t="shared" ca="1" si="5"/>
        <v>65.698651640820472</v>
      </c>
    </row>
    <row r="42" spans="1:16" x14ac:dyDescent="0.25">
      <c r="A42" s="4">
        <f t="shared" ca="1" si="0"/>
        <v>-40.721251158812528</v>
      </c>
      <c r="B42" s="4">
        <f t="shared" ca="1" si="1"/>
        <v>159.47303501466456</v>
      </c>
      <c r="C42" s="4">
        <v>50000</v>
      </c>
      <c r="D42" s="4">
        <f t="shared" ca="1" si="2"/>
        <v>3</v>
      </c>
      <c r="E42" s="4">
        <v>0.55000000000000004</v>
      </c>
      <c r="F42" s="4">
        <v>19.899999999999999</v>
      </c>
      <c r="G42" s="4">
        <f t="shared" ca="1" si="3"/>
        <v>53.323113517529826</v>
      </c>
      <c r="H42" s="4">
        <f t="shared" ca="1" si="6"/>
        <v>14.561001597550746</v>
      </c>
      <c r="I42" s="4">
        <f ca="1">User_Model_Calcs!B42-Sat_Data!$B$5</f>
        <v>49.473035014664561</v>
      </c>
      <c r="J42" s="4">
        <f ca="1">(Earth_Data!$B$1/SQRT(1-Earth_Data!$B$2^2*SIN(RADIANS(User_Model_Calcs!A42))^2))*COS(RADIANS(User_Model_Calcs!A42))</f>
        <v>4840.8450879374341</v>
      </c>
      <c r="K42" s="4">
        <f ca="1">((Earth_Data!$B$1*(1-Earth_Data!$B$2^2))/SQRT(1-Earth_Data!$B$2^2*SIN(RADIANS(User_Model_Calcs!A42))^2))*SIN(RADIANS(User_Model_Calcs!A42))</f>
        <v>-4139.0130688326326</v>
      </c>
      <c r="L42" s="4">
        <f t="shared" ca="1" si="4"/>
        <v>-40.531061438408955</v>
      </c>
      <c r="M42" s="4">
        <f t="shared" ca="1" si="7"/>
        <v>6369.0823789126252</v>
      </c>
      <c r="N42" s="4">
        <f ca="1">SQRT(User_Model_Calcs!M42^2+Sat_Data!$B$3^2-2*User_Model_Calcs!M42*Sat_Data!$B$3*COS(RADIANS(L42))*COS(RADIANS(I42)))</f>
        <v>39409.593748740946</v>
      </c>
      <c r="O42" s="4">
        <f ca="1">DEGREES(ACOS(((Earth_Data!$B$1+Sat_Data!$B$2)/User_Model_Calcs!N42)*SQRT(1-COS(RADIANS(User_Model_Calcs!I42))^2*COS(RADIANS(User_Model_Calcs!A42))^2)))</f>
        <v>21.384647594616272</v>
      </c>
      <c r="P42" s="4">
        <f t="shared" ca="1" si="5"/>
        <v>60.850893607810193</v>
      </c>
    </row>
    <row r="43" spans="1:16" x14ac:dyDescent="0.25">
      <c r="A43" s="4">
        <f t="shared" ca="1" si="0"/>
        <v>-25.654706675275563</v>
      </c>
      <c r="B43" s="4">
        <f t="shared" ca="1" si="1"/>
        <v>152.41157322196045</v>
      </c>
      <c r="C43" s="4">
        <v>50000</v>
      </c>
      <c r="D43" s="4">
        <f t="shared" ca="1" si="2"/>
        <v>3</v>
      </c>
      <c r="E43" s="4">
        <v>0.55000000000000004</v>
      </c>
      <c r="F43" s="4">
        <v>19.899999999999999</v>
      </c>
      <c r="G43" s="4">
        <f t="shared" ca="1" si="3"/>
        <v>53.323113517529826</v>
      </c>
      <c r="H43" s="4">
        <f t="shared" ca="1" si="6"/>
        <v>20.589125471219887</v>
      </c>
      <c r="I43" s="4">
        <f ca="1">User_Model_Calcs!B43-Sat_Data!$B$5</f>
        <v>42.411573221960452</v>
      </c>
      <c r="J43" s="4">
        <f ca="1">(Earth_Data!$B$1/SQRT(1-Earth_Data!$B$2^2*SIN(RADIANS(User_Model_Calcs!A43))^2))*COS(RADIANS(User_Model_Calcs!A43))</f>
        <v>5752.9907888038206</v>
      </c>
      <c r="K43" s="4">
        <f ca="1">((Earth_Data!$B$1*(1-Earth_Data!$B$2^2))/SQRT(1-Earth_Data!$B$2^2*SIN(RADIANS(User_Model_Calcs!A43))^2))*SIN(RADIANS(User_Model_Calcs!A43))</f>
        <v>-2744.6306167434686</v>
      </c>
      <c r="L43" s="4">
        <f t="shared" ca="1" si="4"/>
        <v>-25.504825446778923</v>
      </c>
      <c r="M43" s="4">
        <f t="shared" ca="1" si="7"/>
        <v>6374.1587867284288</v>
      </c>
      <c r="N43" s="4">
        <f ca="1">SQRT(User_Model_Calcs!M43^2+Sat_Data!$B$3^2-2*User_Model_Calcs!M43*Sat_Data!$B$3*COS(RADIANS(L43))*COS(RADIANS(I43)))</f>
        <v>38213.30393105017</v>
      </c>
      <c r="O43" s="4">
        <f ca="1">DEGREES(ACOS(((Earth_Data!$B$1+Sat_Data!$B$2)/User_Model_Calcs!N43)*SQRT(1-COS(RADIANS(User_Model_Calcs!I43))^2*COS(RADIANS(User_Model_Calcs!A43))^2)))</f>
        <v>34.560013132887029</v>
      </c>
      <c r="P43" s="4">
        <f t="shared" ca="1" si="5"/>
        <v>64.64163219554959</v>
      </c>
    </row>
    <row r="44" spans="1:16" x14ac:dyDescent="0.25">
      <c r="A44" s="4">
        <f t="shared" ca="1" si="0"/>
        <v>-16.684709497139782</v>
      </c>
      <c r="B44" s="4">
        <f t="shared" ca="1" si="1"/>
        <v>110.37749290374686</v>
      </c>
      <c r="C44" s="4">
        <v>50000</v>
      </c>
      <c r="D44" s="4">
        <f t="shared" ca="1" si="2"/>
        <v>3</v>
      </c>
      <c r="E44" s="4">
        <v>0.55000000000000004</v>
      </c>
      <c r="F44" s="4">
        <v>19.899999999999999</v>
      </c>
      <c r="G44" s="4">
        <f t="shared" ca="1" si="3"/>
        <v>53.323113517529826</v>
      </c>
      <c r="H44" s="4">
        <f t="shared" ca="1" si="6"/>
        <v>17.606947614648654</v>
      </c>
      <c r="I44" s="4">
        <f ca="1">User_Model_Calcs!B44-Sat_Data!$B$5</f>
        <v>0.37749290374685529</v>
      </c>
      <c r="J44" s="4">
        <f ca="1">(Earth_Data!$B$1/SQRT(1-Earth_Data!$B$2^2*SIN(RADIANS(User_Model_Calcs!A44))^2))*COS(RADIANS(User_Model_Calcs!A44))</f>
        <v>6111.3012875434015</v>
      </c>
      <c r="K44" s="4">
        <f ca="1">((Earth_Data!$B$1*(1-Earth_Data!$B$2^2))/SQRT(1-Earth_Data!$B$2^2*SIN(RADIANS(User_Model_Calcs!A44))^2))*SIN(RADIANS(User_Model_Calcs!A44))</f>
        <v>-1819.4383352323675</v>
      </c>
      <c r="L44" s="4">
        <f t="shared" ca="1" si="4"/>
        <v>-16.579163638542724</v>
      </c>
      <c r="M44" s="4">
        <f t="shared" ca="1" si="7"/>
        <v>6376.3907724388064</v>
      </c>
      <c r="N44" s="4">
        <f ca="1">SQRT(User_Model_Calcs!M44^2+Sat_Data!$B$3^2-2*User_Model_Calcs!M44*Sat_Data!$B$3*COS(RADIANS(L44))*COS(RADIANS(I44)))</f>
        <v>36098.874225985084</v>
      </c>
      <c r="O44" s="4">
        <f ca="1">DEGREES(ACOS(((Earth_Data!$B$1+Sat_Data!$B$2)/User_Model_Calcs!N44)*SQRT(1-COS(RADIANS(User_Model_Calcs!I44))^2*COS(RADIANS(User_Model_Calcs!A44))^2)))</f>
        <v>70.401632025721554</v>
      </c>
      <c r="P44" s="4">
        <f t="shared" ca="1" si="5"/>
        <v>1.3146140147394285</v>
      </c>
    </row>
    <row r="45" spans="1:16" x14ac:dyDescent="0.25">
      <c r="A45" s="4">
        <f t="shared" ca="1" si="0"/>
        <v>-37.893204855608502</v>
      </c>
      <c r="B45" s="4">
        <f t="shared" ca="1" si="1"/>
        <v>116.78198156384815</v>
      </c>
      <c r="C45" s="4">
        <v>37500</v>
      </c>
      <c r="D45" s="4">
        <f t="shared" ca="1" si="2"/>
        <v>0.75</v>
      </c>
      <c r="E45" s="4">
        <v>0.55000000000000004</v>
      </c>
      <c r="F45" s="4">
        <v>19.899999999999999</v>
      </c>
      <c r="G45" s="4">
        <f t="shared" ca="1" si="3"/>
        <v>41.281913690970576</v>
      </c>
      <c r="H45" s="4">
        <f t="shared" ca="1" si="6"/>
        <v>18.115548460912176</v>
      </c>
      <c r="I45" s="4">
        <f ca="1">User_Model_Calcs!B45-Sat_Data!$B$5</f>
        <v>6.7819815638481487</v>
      </c>
      <c r="J45" s="4">
        <f ca="1">(Earth_Data!$B$1/SQRT(1-Earth_Data!$B$2^2*SIN(RADIANS(User_Model_Calcs!A45))^2))*COS(RADIANS(User_Model_Calcs!A45))</f>
        <v>5039.7210223579414</v>
      </c>
      <c r="K45" s="4">
        <f ca="1">((Earth_Data!$B$1*(1-Earth_Data!$B$2^2))/SQRT(1-Earth_Data!$B$2^2*SIN(RADIANS(User_Model_Calcs!A45))^2))*SIN(RADIANS(User_Model_Calcs!A45))</f>
        <v>-3896.097679561758</v>
      </c>
      <c r="L45" s="4">
        <f t="shared" ca="1" si="4"/>
        <v>-37.706822217939468</v>
      </c>
      <c r="M45" s="4">
        <f t="shared" ca="1" si="7"/>
        <v>6370.1149998946712</v>
      </c>
      <c r="N45" s="4">
        <f ca="1">SQRT(User_Model_Calcs!M45^2+Sat_Data!$B$3^2-2*User_Model_Calcs!M45*Sat_Data!$B$3*COS(RADIANS(L45))*COS(RADIANS(I45)))</f>
        <v>37368.112787854072</v>
      </c>
      <c r="O45" s="4">
        <f ca="1">DEGREES(ACOS(((Earth_Data!$B$1+Sat_Data!$B$2)/User_Model_Calcs!N45)*SQRT(1-COS(RADIANS(User_Model_Calcs!I45))^2*COS(RADIANS(User_Model_Calcs!A45))^2)))</f>
        <v>45.496523493419794</v>
      </c>
      <c r="P45" s="4">
        <f t="shared" ca="1" si="5"/>
        <v>10.958382614474367</v>
      </c>
    </row>
    <row r="46" spans="1:16" x14ac:dyDescent="0.25">
      <c r="A46" s="4">
        <f t="shared" ca="1" si="0"/>
        <v>-11.838520972838619</v>
      </c>
      <c r="B46" s="4">
        <f t="shared" ca="1" si="1"/>
        <v>143.80863142963818</v>
      </c>
      <c r="C46" s="4">
        <v>37500</v>
      </c>
      <c r="D46" s="4">
        <f t="shared" ca="1" si="2"/>
        <v>1.2</v>
      </c>
      <c r="E46" s="4">
        <v>0.55000000000000004</v>
      </c>
      <c r="F46" s="4">
        <v>19.899999999999999</v>
      </c>
      <c r="G46" s="4">
        <f t="shared" ca="1" si="3"/>
        <v>45.364313344089069</v>
      </c>
      <c r="H46" s="4">
        <f t="shared" ca="1" si="6"/>
        <v>22.80509207149116</v>
      </c>
      <c r="I46" s="4">
        <f ca="1">User_Model_Calcs!B46-Sat_Data!$B$5</f>
        <v>33.808631429638183</v>
      </c>
      <c r="J46" s="4">
        <f ca="1">(Earth_Data!$B$1/SQRT(1-Earth_Data!$B$2^2*SIN(RADIANS(User_Model_Calcs!A46))^2))*COS(RADIANS(User_Model_Calcs!A46))</f>
        <v>6243.3545547983367</v>
      </c>
      <c r="K46" s="4">
        <f ca="1">((Earth_Data!$B$1*(1-Earth_Data!$B$2^2))/SQRT(1-Earth_Data!$B$2^2*SIN(RADIANS(User_Model_Calcs!A46))^2))*SIN(RADIANS(User_Model_Calcs!A46))</f>
        <v>-1299.9250362770231</v>
      </c>
      <c r="L46" s="4">
        <f t="shared" ca="1" si="4"/>
        <v>-11.761482671571224</v>
      </c>
      <c r="M46" s="4">
        <f t="shared" ca="1" si="7"/>
        <v>6377.247148798685</v>
      </c>
      <c r="N46" s="4">
        <f ca="1">SQRT(User_Model_Calcs!M46^2+Sat_Data!$B$3^2-2*User_Model_Calcs!M46*Sat_Data!$B$3*COS(RADIANS(L46))*COS(RADIANS(I46)))</f>
        <v>37162.10400884501</v>
      </c>
      <c r="O46" s="4">
        <f ca="1">DEGREES(ACOS(((Earth_Data!$B$1+Sat_Data!$B$2)/User_Model_Calcs!N46)*SQRT(1-COS(RADIANS(User_Model_Calcs!I46))^2*COS(RADIANS(User_Model_Calcs!A46))^2)))</f>
        <v>48.679023801653138</v>
      </c>
      <c r="P46" s="4">
        <f t="shared" ca="1" si="5"/>
        <v>72.96725528836447</v>
      </c>
    </row>
    <row r="47" spans="1:16" x14ac:dyDescent="0.25">
      <c r="A47" s="4">
        <f t="shared" ca="1" si="0"/>
        <v>-41.527302972383943</v>
      </c>
      <c r="B47" s="4">
        <f t="shared" ca="1" si="1"/>
        <v>124.83592660364923</v>
      </c>
      <c r="C47" s="4">
        <v>37500</v>
      </c>
      <c r="D47" s="4">
        <f t="shared" ca="1" si="2"/>
        <v>0.75</v>
      </c>
      <c r="E47" s="4">
        <v>0.55000000000000004</v>
      </c>
      <c r="F47" s="4">
        <v>19.899999999999999</v>
      </c>
      <c r="G47" s="4">
        <f t="shared" ca="1" si="3"/>
        <v>41.281913690970576</v>
      </c>
      <c r="H47" s="4">
        <f t="shared" ca="1" si="6"/>
        <v>14.637004525086377</v>
      </c>
      <c r="I47" s="4">
        <f ca="1">User_Model_Calcs!B47-Sat_Data!$B$5</f>
        <v>14.835926603649227</v>
      </c>
      <c r="J47" s="4">
        <f ca="1">(Earth_Data!$B$1/SQRT(1-Earth_Data!$B$2^2*SIN(RADIANS(User_Model_Calcs!A47))^2))*COS(RADIANS(User_Model_Calcs!A47))</f>
        <v>4781.9706064480024</v>
      </c>
      <c r="K47" s="4">
        <f ca="1">((Earth_Data!$B$1*(1-Earth_Data!$B$2^2))/SQRT(1-Earth_Data!$B$2^2*SIN(RADIANS(User_Model_Calcs!A47))^2))*SIN(RADIANS(User_Model_Calcs!A47))</f>
        <v>-4206.4444333513002</v>
      </c>
      <c r="L47" s="4">
        <f t="shared" ca="1" si="4"/>
        <v>-41.336365528912651</v>
      </c>
      <c r="M47" s="4">
        <f t="shared" ca="1" si="7"/>
        <v>6368.784629095635</v>
      </c>
      <c r="N47" s="4">
        <f ca="1">SQRT(User_Model_Calcs!M47^2+Sat_Data!$B$3^2-2*User_Model_Calcs!M47*Sat_Data!$B$3*COS(RADIANS(L47))*COS(RADIANS(I47)))</f>
        <v>37796.350052369831</v>
      </c>
      <c r="O47" s="4">
        <f ca="1">DEGREES(ACOS(((Earth_Data!$B$1+Sat_Data!$B$2)/User_Model_Calcs!N47)*SQRT(1-COS(RADIANS(User_Model_Calcs!I47))^2*COS(RADIANS(User_Model_Calcs!A47))^2)))</f>
        <v>39.656378983124306</v>
      </c>
      <c r="P47" s="4">
        <f t="shared" ca="1" si="5"/>
        <v>21.77842719177276</v>
      </c>
    </row>
    <row r="48" spans="1:16" x14ac:dyDescent="0.25">
      <c r="A48" s="4">
        <f t="shared" ca="1" si="0"/>
        <v>-16.876625616596968</v>
      </c>
      <c r="B48" s="4">
        <f t="shared" ca="1" si="1"/>
        <v>111.86539202477096</v>
      </c>
      <c r="C48" s="4">
        <v>37500</v>
      </c>
      <c r="D48" s="4">
        <f t="shared" ca="1" si="2"/>
        <v>3</v>
      </c>
      <c r="E48" s="4">
        <v>0.55000000000000004</v>
      </c>
      <c r="F48" s="4">
        <v>19.899999999999999</v>
      </c>
      <c r="G48" s="4">
        <f t="shared" ca="1" si="3"/>
        <v>53.323113517529826</v>
      </c>
      <c r="H48" s="4">
        <f t="shared" ca="1" si="6"/>
        <v>17.305218069485523</v>
      </c>
      <c r="I48" s="4">
        <f ca="1">User_Model_Calcs!B48-Sat_Data!$B$5</f>
        <v>1.865392024770955</v>
      </c>
      <c r="J48" s="4">
        <f ca="1">(Earth_Data!$B$1/SQRT(1-Earth_Data!$B$2^2*SIN(RADIANS(User_Model_Calcs!A48))^2))*COS(RADIANS(User_Model_Calcs!A48))</f>
        <v>6105.1694718434683</v>
      </c>
      <c r="K48" s="4">
        <f ca="1">((Earth_Data!$B$1*(1-Earth_Data!$B$2^2))/SQRT(1-Earth_Data!$B$2^2*SIN(RADIANS(User_Model_Calcs!A48))^2))*SIN(RADIANS(User_Model_Calcs!A48))</f>
        <v>-1839.7726823438029</v>
      </c>
      <c r="L48" s="4">
        <f t="shared" ca="1" si="4"/>
        <v>-16.770007246009229</v>
      </c>
      <c r="M48" s="4">
        <f t="shared" ca="1" si="7"/>
        <v>6376.3514491147653</v>
      </c>
      <c r="N48" s="4">
        <f ca="1">SQRT(User_Model_Calcs!M48^2+Sat_Data!$B$3^2-2*User_Model_Calcs!M48*Sat_Data!$B$3*COS(RADIANS(L48))*COS(RADIANS(I48)))</f>
        <v>36109.651791428638</v>
      </c>
      <c r="O48" s="4">
        <f ca="1">DEGREES(ACOS(((Earth_Data!$B$1+Sat_Data!$B$2)/User_Model_Calcs!N48)*SQRT(1-COS(RADIANS(User_Model_Calcs!I48))^2*COS(RADIANS(User_Model_Calcs!A48))^2)))</f>
        <v>70.066210632104301</v>
      </c>
      <c r="P48" s="4">
        <f t="shared" ca="1" si="5"/>
        <v>6.400984635181981</v>
      </c>
    </row>
    <row r="49" spans="1:16" x14ac:dyDescent="0.25">
      <c r="A49" s="4">
        <f t="shared" ca="1" si="0"/>
        <v>-18.886921181014319</v>
      </c>
      <c r="B49" s="4">
        <f t="shared" ca="1" si="1"/>
        <v>138.76935787277648</v>
      </c>
      <c r="C49" s="4">
        <v>46875</v>
      </c>
      <c r="D49" s="4">
        <f t="shared" ca="1" si="2"/>
        <v>0.75</v>
      </c>
      <c r="E49" s="4">
        <v>0.55000000000000004</v>
      </c>
      <c r="F49" s="4">
        <v>19.899999999999999</v>
      </c>
      <c r="G49" s="4">
        <f t="shared" ca="1" si="3"/>
        <v>41.281913690970576</v>
      </c>
      <c r="H49" s="4">
        <f t="shared" ca="1" si="6"/>
        <v>14.896848287189576</v>
      </c>
      <c r="I49" s="4">
        <f ca="1">User_Model_Calcs!B49-Sat_Data!$B$5</f>
        <v>28.769357872776482</v>
      </c>
      <c r="J49" s="4">
        <f ca="1">(Earth_Data!$B$1/SQRT(1-Earth_Data!$B$2^2*SIN(RADIANS(User_Model_Calcs!A49))^2))*COS(RADIANS(User_Model_Calcs!A49))</f>
        <v>6036.8540170337246</v>
      </c>
      <c r="K49" s="4">
        <f ca="1">((Earth_Data!$B$1*(1-Earth_Data!$B$2^2))/SQRT(1-Earth_Data!$B$2^2*SIN(RADIANS(User_Model_Calcs!A49))^2))*SIN(RADIANS(User_Model_Calcs!A49))</f>
        <v>-2051.5112387963459</v>
      </c>
      <c r="L49" s="4">
        <f t="shared" ca="1" si="4"/>
        <v>-18.769362523641256</v>
      </c>
      <c r="M49" s="4">
        <f t="shared" ca="1" si="7"/>
        <v>6375.9159958302407</v>
      </c>
      <c r="N49" s="4">
        <f ca="1">SQRT(User_Model_Calcs!M49^2+Sat_Data!$B$3^2-2*User_Model_Calcs!M49*Sat_Data!$B$3*COS(RADIANS(L49))*COS(RADIANS(I49)))</f>
        <v>37043.594339098934</v>
      </c>
      <c r="O49" s="4">
        <f ca="1">DEGREES(ACOS(((Earth_Data!$B$1+Sat_Data!$B$2)/User_Model_Calcs!N49)*SQRT(1-COS(RADIANS(User_Model_Calcs!I49))^2*COS(RADIANS(User_Model_Calcs!A49))^2)))</f>
        <v>50.511000735393772</v>
      </c>
      <c r="P49" s="4">
        <f t="shared" ca="1" si="5"/>
        <v>59.47821010949815</v>
      </c>
    </row>
    <row r="50" spans="1:16" x14ac:dyDescent="0.25">
      <c r="A50" s="4">
        <f t="shared" ca="1" si="0"/>
        <v>-19.112054218025023</v>
      </c>
      <c r="B50" s="4">
        <f t="shared" ca="1" si="1"/>
        <v>112.59579255376769</v>
      </c>
      <c r="C50" s="4">
        <v>46875</v>
      </c>
      <c r="D50" s="4">
        <f t="shared" ca="1" si="2"/>
        <v>0.75</v>
      </c>
      <c r="E50" s="4">
        <v>0.55000000000000004</v>
      </c>
      <c r="F50" s="4">
        <v>19.899999999999999</v>
      </c>
      <c r="G50" s="4">
        <f t="shared" ca="1" si="3"/>
        <v>41.281913690970576</v>
      </c>
      <c r="H50" s="4">
        <f t="shared" ca="1" si="6"/>
        <v>20.047514727027686</v>
      </c>
      <c r="I50" s="4">
        <f ca="1">User_Model_Calcs!B50-Sat_Data!$B$5</f>
        <v>2.5957925537676942</v>
      </c>
      <c r="J50" s="4">
        <f ca="1">(Earth_Data!$B$1/SQRT(1-Earth_Data!$B$2^2*SIN(RADIANS(User_Model_Calcs!A50))^2))*COS(RADIANS(User_Model_Calcs!A50))</f>
        <v>6028.7409279117546</v>
      </c>
      <c r="K50" s="4">
        <f ca="1">((Earth_Data!$B$1*(1-Earth_Data!$B$2^2))/SQRT(1-Earth_Data!$B$2^2*SIN(RADIANS(User_Model_Calcs!A50))^2))*SIN(RADIANS(User_Model_Calcs!A50))</f>
        <v>-2075.0740442758033</v>
      </c>
      <c r="L50" s="4">
        <f t="shared" ca="1" si="4"/>
        <v>-18.993305138987715</v>
      </c>
      <c r="M50" s="4">
        <f t="shared" ca="1" si="7"/>
        <v>6375.8646052990662</v>
      </c>
      <c r="N50" s="4">
        <f ca="1">SQRT(User_Model_Calcs!M50^2+Sat_Data!$B$3^2-2*User_Model_Calcs!M50*Sat_Data!$B$3*COS(RADIANS(L50))*COS(RADIANS(I50)))</f>
        <v>36202.136148101039</v>
      </c>
      <c r="O50" s="4">
        <f ca="1">DEGREES(ACOS(((Earth_Data!$B$1+Sat_Data!$B$2)/User_Model_Calcs!N50)*SQRT(1-COS(RADIANS(User_Model_Calcs!I50))^2*COS(RADIANS(User_Model_Calcs!A50))^2)))</f>
        <v>67.382262774916441</v>
      </c>
      <c r="P50" s="4">
        <f t="shared" ca="1" si="5"/>
        <v>7.8834020076808526</v>
      </c>
    </row>
    <row r="51" spans="1:16" x14ac:dyDescent="0.25">
      <c r="A51" s="4">
        <f t="shared" ca="1" si="0"/>
        <v>-38.435480595937065</v>
      </c>
      <c r="B51" s="4">
        <f t="shared" ca="1" si="1"/>
        <v>119.36685517216961</v>
      </c>
      <c r="C51" s="4">
        <v>9375</v>
      </c>
      <c r="D51" s="4">
        <f t="shared" ca="1" si="2"/>
        <v>3</v>
      </c>
      <c r="E51" s="4">
        <v>0.55000000000000004</v>
      </c>
      <c r="F51" s="4">
        <v>19.899999999999999</v>
      </c>
      <c r="G51" s="4">
        <f t="shared" ca="1" si="3"/>
        <v>53.323113517529826</v>
      </c>
      <c r="H51" s="4">
        <f t="shared" ca="1" si="6"/>
        <v>22.550961768026941</v>
      </c>
      <c r="I51" s="4">
        <f ca="1">User_Model_Calcs!B51-Sat_Data!$B$5</f>
        <v>9.3668551721696076</v>
      </c>
      <c r="J51" s="4">
        <f ca="1">(Earth_Data!$B$1/SQRT(1-Earth_Data!$B$2^2*SIN(RADIANS(User_Model_Calcs!A51))^2))*COS(RADIANS(User_Model_Calcs!A51))</f>
        <v>5002.5271113072331</v>
      </c>
      <c r="K51" s="4">
        <f ca="1">((Earth_Data!$B$1*(1-Earth_Data!$B$2^2))/SQRT(1-Earth_Data!$B$2^2*SIN(RADIANS(User_Model_Calcs!A51))^2))*SIN(RADIANS(User_Model_Calcs!A51))</f>
        <v>-3943.4232770466888</v>
      </c>
      <c r="L51" s="4">
        <f t="shared" ca="1" si="4"/>
        <v>-38.248226229786191</v>
      </c>
      <c r="M51" s="4">
        <f t="shared" ca="1" si="7"/>
        <v>6369.9187311391606</v>
      </c>
      <c r="N51" s="4">
        <f ca="1">SQRT(User_Model_Calcs!M51^2+Sat_Data!$B$3^2-2*User_Model_Calcs!M51*Sat_Data!$B$3*COS(RADIANS(L51))*COS(RADIANS(I51)))</f>
        <v>37445.438518255847</v>
      </c>
      <c r="O51" s="4">
        <f ca="1">DEGREES(ACOS(((Earth_Data!$B$1+Sat_Data!$B$2)/User_Model_Calcs!N51)*SQRT(1-COS(RADIANS(User_Model_Calcs!I51))^2*COS(RADIANS(User_Model_Calcs!A51))^2)))</f>
        <v>44.394736512036786</v>
      </c>
      <c r="P51" s="4">
        <f t="shared" ca="1" si="5"/>
        <v>14.861336393650717</v>
      </c>
    </row>
    <row r="52" spans="1:16" x14ac:dyDescent="0.25">
      <c r="A52" s="4">
        <f t="shared" ca="1" si="0"/>
        <v>-27.655812018529083</v>
      </c>
      <c r="B52" s="4">
        <f t="shared" ca="1" si="1"/>
        <v>159.94677255453684</v>
      </c>
      <c r="C52" s="4">
        <v>9375</v>
      </c>
      <c r="D52" s="4">
        <f t="shared" ca="1" si="2"/>
        <v>3</v>
      </c>
      <c r="E52" s="4">
        <v>0.55000000000000004</v>
      </c>
      <c r="F52" s="4">
        <v>19.899999999999999</v>
      </c>
      <c r="G52" s="4">
        <f t="shared" ca="1" si="3"/>
        <v>53.323113517529826</v>
      </c>
      <c r="H52" s="4">
        <f t="shared" ca="1" si="6"/>
        <v>22.103689947020502</v>
      </c>
      <c r="I52" s="4">
        <f ca="1">User_Model_Calcs!B52-Sat_Data!$B$5</f>
        <v>49.946772554536835</v>
      </c>
      <c r="J52" s="4">
        <f ca="1">(Earth_Data!$B$1/SQRT(1-Earth_Data!$B$2^2*SIN(RADIANS(User_Model_Calcs!A52))^2))*COS(RADIANS(User_Model_Calcs!A52))</f>
        <v>5653.5278568124859</v>
      </c>
      <c r="K52" s="4">
        <f ca="1">((Earth_Data!$B$1*(1-Earth_Data!$B$2^2))/SQRT(1-Earth_Data!$B$2^2*SIN(RADIANS(User_Model_Calcs!A52))^2))*SIN(RADIANS(User_Model_Calcs!A52))</f>
        <v>-2942.7755459284549</v>
      </c>
      <c r="L52" s="4">
        <f t="shared" ca="1" si="4"/>
        <v>-27.497888712352633</v>
      </c>
      <c r="M52" s="4">
        <f t="shared" ca="1" si="7"/>
        <v>6373.5629863891118</v>
      </c>
      <c r="N52" s="4">
        <f ca="1">SQRT(User_Model_Calcs!M52^2+Sat_Data!$B$3^2-2*User_Model_Calcs!M52*Sat_Data!$B$3*COS(RADIANS(L52))*COS(RADIANS(I52)))</f>
        <v>38879.909975174894</v>
      </c>
      <c r="O52" s="4">
        <f ca="1">DEGREES(ACOS(((Earth_Data!$B$1+Sat_Data!$B$2)/User_Model_Calcs!N52)*SQRT(1-COS(RADIANS(User_Model_Calcs!I52))^2*COS(RADIANS(User_Model_Calcs!A52))^2)))</f>
        <v>26.992659686026695</v>
      </c>
      <c r="P52" s="4">
        <f t="shared" ca="1" si="5"/>
        <v>68.683719693216844</v>
      </c>
    </row>
    <row r="53" spans="1:16" x14ac:dyDescent="0.25">
      <c r="A53" s="4">
        <f t="shared" ca="1" si="0"/>
        <v>-43.467358896179626</v>
      </c>
      <c r="B53" s="4">
        <f t="shared" ca="1" si="1"/>
        <v>135.25179470519558</v>
      </c>
      <c r="C53" s="4">
        <v>46875</v>
      </c>
      <c r="D53" s="4">
        <f t="shared" ca="1" si="2"/>
        <v>0.75</v>
      </c>
      <c r="E53" s="4">
        <v>0.55000000000000004</v>
      </c>
      <c r="F53" s="4">
        <v>19.899999999999999</v>
      </c>
      <c r="G53" s="4">
        <f t="shared" ca="1" si="3"/>
        <v>41.281913690970576</v>
      </c>
      <c r="H53" s="4">
        <f t="shared" ca="1" si="6"/>
        <v>17.411989562199544</v>
      </c>
      <c r="I53" s="4">
        <f ca="1">User_Model_Calcs!B53-Sat_Data!$B$5</f>
        <v>25.251794705195579</v>
      </c>
      <c r="J53" s="4">
        <f ca="1">(Earth_Data!$B$1/SQRT(1-Earth_Data!$B$2^2*SIN(RADIANS(User_Model_Calcs!A53))^2))*COS(RADIANS(User_Model_Calcs!A53))</f>
        <v>4636.390225143452</v>
      </c>
      <c r="K53" s="4">
        <f ca="1">((Earth_Data!$B$1*(1-Earth_Data!$B$2^2))/SQRT(1-Earth_Data!$B$2^2*SIN(RADIANS(User_Model_Calcs!A53))^2))*SIN(RADIANS(User_Model_Calcs!A53))</f>
        <v>-4365.332094451076</v>
      </c>
      <c r="L53" s="4">
        <f t="shared" ca="1" si="4"/>
        <v>-43.27524167566586</v>
      </c>
      <c r="M53" s="4">
        <f t="shared" ca="1" si="7"/>
        <v>6368.0639612562281</v>
      </c>
      <c r="N53" s="4">
        <f ca="1">SQRT(User_Model_Calcs!M53^2+Sat_Data!$B$3^2-2*User_Model_Calcs!M53*Sat_Data!$B$3*COS(RADIANS(L53))*COS(RADIANS(I53)))</f>
        <v>38272.04417816324</v>
      </c>
      <c r="O53" s="4">
        <f ca="1">DEGREES(ACOS(((Earth_Data!$B$1+Sat_Data!$B$2)/User_Model_Calcs!N53)*SQRT(1-COS(RADIANS(User_Model_Calcs!I53))^2*COS(RADIANS(User_Model_Calcs!A53))^2)))</f>
        <v>33.78597936130695</v>
      </c>
      <c r="P53" s="4">
        <f t="shared" ca="1" si="5"/>
        <v>34.435464822656378</v>
      </c>
    </row>
    <row r="54" spans="1:16" x14ac:dyDescent="0.25">
      <c r="A54" s="4">
        <f t="shared" ca="1" si="0"/>
        <v>-35.841376127423644</v>
      </c>
      <c r="B54" s="4">
        <f t="shared" ca="1" si="1"/>
        <v>154.49968430082268</v>
      </c>
      <c r="C54" s="4">
        <v>46875</v>
      </c>
      <c r="D54" s="4">
        <f t="shared" ca="1" si="2"/>
        <v>0.75</v>
      </c>
      <c r="E54" s="4">
        <v>0.55000000000000004</v>
      </c>
      <c r="F54" s="4">
        <v>19.899999999999999</v>
      </c>
      <c r="G54" s="4">
        <f t="shared" ca="1" si="3"/>
        <v>41.281913690970576</v>
      </c>
      <c r="H54" s="4">
        <f t="shared" ca="1" si="6"/>
        <v>21.901084857418244</v>
      </c>
      <c r="I54" s="4">
        <f ca="1">User_Model_Calcs!B54-Sat_Data!$B$5</f>
        <v>44.499684300822679</v>
      </c>
      <c r="J54" s="4">
        <f ca="1">(Earth_Data!$B$1/SQRT(1-Earth_Data!$B$2^2*SIN(RADIANS(User_Model_Calcs!A54))^2))*COS(RADIANS(User_Model_Calcs!A54))</f>
        <v>5176.3269284820108</v>
      </c>
      <c r="K54" s="4">
        <f ca="1">((Earth_Data!$B$1*(1-Earth_Data!$B$2^2))/SQRT(1-Earth_Data!$B$2^2*SIN(RADIANS(User_Model_Calcs!A54))^2))*SIN(RADIANS(User_Model_Calcs!A54))</f>
        <v>-3713.9395954534066</v>
      </c>
      <c r="L54" s="4">
        <f t="shared" ca="1" si="4"/>
        <v>-35.658891738417616</v>
      </c>
      <c r="M54" s="4">
        <f t="shared" ca="1" si="7"/>
        <v>6370.8482786207223</v>
      </c>
      <c r="N54" s="4">
        <f ca="1">SQRT(User_Model_Calcs!M54^2+Sat_Data!$B$3^2-2*User_Model_Calcs!M54*Sat_Data!$B$3*COS(RADIANS(L54))*COS(RADIANS(I54)))</f>
        <v>38820.860859298868</v>
      </c>
      <c r="O54" s="4">
        <f ca="1">DEGREES(ACOS(((Earth_Data!$B$1+Sat_Data!$B$2)/User_Model_Calcs!N54)*SQRT(1-COS(RADIANS(User_Model_Calcs!I54))^2*COS(RADIANS(User_Model_Calcs!A54))^2)))</f>
        <v>27.604689959488955</v>
      </c>
      <c r="P54" s="4">
        <f t="shared" ca="1" si="5"/>
        <v>59.210990317681642</v>
      </c>
    </row>
    <row r="55" spans="1:16" x14ac:dyDescent="0.25">
      <c r="A55" s="4">
        <f t="shared" ca="1" si="0"/>
        <v>-28.344555097327671</v>
      </c>
      <c r="B55" s="4">
        <f t="shared" ca="1" si="1"/>
        <v>133.27382805600632</v>
      </c>
      <c r="C55" s="4">
        <v>46875</v>
      </c>
      <c r="D55" s="4">
        <f t="shared" ca="1" si="2"/>
        <v>1.2</v>
      </c>
      <c r="E55" s="4">
        <v>0.55000000000000004</v>
      </c>
      <c r="F55" s="4">
        <v>19.899999999999999</v>
      </c>
      <c r="G55" s="4">
        <f t="shared" ca="1" si="3"/>
        <v>45.364313344089069</v>
      </c>
      <c r="H55" s="4">
        <f t="shared" ca="1" si="6"/>
        <v>14.708462919930639</v>
      </c>
      <c r="I55" s="4">
        <f ca="1">User_Model_Calcs!B55-Sat_Data!$B$5</f>
        <v>23.273828056006323</v>
      </c>
      <c r="J55" s="4">
        <f ca="1">(Earth_Data!$B$1/SQRT(1-Earth_Data!$B$2^2*SIN(RADIANS(User_Model_Calcs!A55))^2))*COS(RADIANS(User_Model_Calcs!A55))</f>
        <v>5617.6948854641923</v>
      </c>
      <c r="K55" s="4">
        <f ca="1">((Earth_Data!$B$1*(1-Earth_Data!$B$2^2))/SQRT(1-Earth_Data!$B$2^2*SIN(RADIANS(User_Model_Calcs!A55))^2))*SIN(RADIANS(User_Model_Calcs!A55))</f>
        <v>-3010.1670263039741</v>
      </c>
      <c r="L55" s="4">
        <f t="shared" ca="1" si="4"/>
        <v>-28.184039123480591</v>
      </c>
      <c r="M55" s="4">
        <f t="shared" ca="1" si="7"/>
        <v>6373.3508731606998</v>
      </c>
      <c r="N55" s="4">
        <f ca="1">SQRT(User_Model_Calcs!M55^2+Sat_Data!$B$3^2-2*User_Model_Calcs!M55*Sat_Data!$B$3*COS(RADIANS(L55))*COS(RADIANS(I55)))</f>
        <v>37192.104649353409</v>
      </c>
      <c r="O55" s="4">
        <f ca="1">DEGREES(ACOS(((Earth_Data!$B$1+Sat_Data!$B$2)/User_Model_Calcs!N55)*SQRT(1-COS(RADIANS(User_Model_Calcs!I55))^2*COS(RADIANS(User_Model_Calcs!A55))^2)))</f>
        <v>48.149987073287754</v>
      </c>
      <c r="P55" s="4">
        <f t="shared" ca="1" si="5"/>
        <v>42.175419182772146</v>
      </c>
    </row>
    <row r="56" spans="1:16" x14ac:dyDescent="0.25">
      <c r="A56" s="4">
        <f t="shared" ca="1" si="0"/>
        <v>-18.614944552315471</v>
      </c>
      <c r="B56" s="4">
        <f t="shared" ca="1" si="1"/>
        <v>153.13381740811761</v>
      </c>
      <c r="C56" s="4">
        <v>46875</v>
      </c>
      <c r="D56" s="4">
        <f t="shared" ca="1" si="2"/>
        <v>3</v>
      </c>
      <c r="E56" s="4">
        <v>0.55000000000000004</v>
      </c>
      <c r="F56" s="4">
        <v>19.899999999999999</v>
      </c>
      <c r="G56" s="4">
        <f t="shared" ca="1" si="3"/>
        <v>53.323113517529826</v>
      </c>
      <c r="H56" s="4">
        <f t="shared" ca="1" si="6"/>
        <v>18.523085992269127</v>
      </c>
      <c r="I56" s="4">
        <f ca="1">User_Model_Calcs!B56-Sat_Data!$B$5</f>
        <v>43.133817408117608</v>
      </c>
      <c r="J56" s="4">
        <f ca="1">(Earth_Data!$B$1/SQRT(1-Earth_Data!$B$2^2*SIN(RADIANS(User_Model_Calcs!A56))^2))*COS(RADIANS(User_Model_Calcs!A56))</f>
        <v>6046.5313632283887</v>
      </c>
      <c r="K56" s="4">
        <f ca="1">((Earth_Data!$B$1*(1-Earth_Data!$B$2^2))/SQRT(1-Earth_Data!$B$2^2*SIN(RADIANS(User_Model_Calcs!A56))^2))*SIN(RADIANS(User_Model_Calcs!A56))</f>
        <v>-2023.0042221606816</v>
      </c>
      <c r="L56" s="4">
        <f t="shared" ca="1" si="4"/>
        <v>-18.498833608041142</v>
      </c>
      <c r="M56" s="4">
        <f t="shared" ca="1" si="7"/>
        <v>6375.9773846355902</v>
      </c>
      <c r="N56" s="4">
        <f ca="1">SQRT(User_Model_Calcs!M56^2+Sat_Data!$B$3^2-2*User_Model_Calcs!M56*Sat_Data!$B$3*COS(RADIANS(L56))*COS(RADIANS(I56)))</f>
        <v>38031.150687491514</v>
      </c>
      <c r="O56" s="4">
        <f ca="1">DEGREES(ACOS(((Earth_Data!$B$1+Sat_Data!$B$2)/User_Model_Calcs!N56)*SQRT(1-COS(RADIANS(User_Model_Calcs!I56))^2*COS(RADIANS(User_Model_Calcs!A56))^2)))</f>
        <v>36.794088506294159</v>
      </c>
      <c r="P56" s="4">
        <f t="shared" ca="1" si="5"/>
        <v>71.185601720455537</v>
      </c>
    </row>
    <row r="57" spans="1:16" x14ac:dyDescent="0.25">
      <c r="A57" s="4">
        <f t="shared" ca="1" si="0"/>
        <v>-12.075212915721265</v>
      </c>
      <c r="B57" s="4">
        <f t="shared" ca="1" si="1"/>
        <v>153.39887934332808</v>
      </c>
      <c r="C57" s="4">
        <v>46875</v>
      </c>
      <c r="D57" s="4">
        <f t="shared" ca="1" si="2"/>
        <v>1.2</v>
      </c>
      <c r="E57" s="4">
        <v>0.55000000000000004</v>
      </c>
      <c r="F57" s="4">
        <v>19.899999999999999</v>
      </c>
      <c r="G57" s="4">
        <f t="shared" ca="1" si="3"/>
        <v>45.364313344089069</v>
      </c>
      <c r="H57" s="4">
        <f t="shared" ca="1" si="6"/>
        <v>21.072001125201918</v>
      </c>
      <c r="I57" s="4">
        <f ca="1">User_Model_Calcs!B57-Sat_Data!$B$5</f>
        <v>43.398879343328076</v>
      </c>
      <c r="J57" s="4">
        <f ca="1">(Earth_Data!$B$1/SQRT(1-Earth_Data!$B$2^2*SIN(RADIANS(User_Model_Calcs!A57))^2))*COS(RADIANS(User_Model_Calcs!A57))</f>
        <v>6237.9300192911915</v>
      </c>
      <c r="K57" s="4">
        <f ca="1">((Earth_Data!$B$1*(1-Earth_Data!$B$2^2))/SQRT(1-Earth_Data!$B$2^2*SIN(RADIANS(User_Model_Calcs!A57))^2))*SIN(RADIANS(User_Model_Calcs!A57))</f>
        <v>-1325.5402740685095</v>
      </c>
      <c r="L57" s="4">
        <f t="shared" ca="1" si="4"/>
        <v>-11.996724817434549</v>
      </c>
      <c r="M57" s="4">
        <f t="shared" ca="1" si="7"/>
        <v>6377.2116119626944</v>
      </c>
      <c r="N57" s="4">
        <f ca="1">SQRT(User_Model_Calcs!M57^2+Sat_Data!$B$3^2-2*User_Model_Calcs!M57*Sat_Data!$B$3*COS(RADIANS(L57))*COS(RADIANS(I57)))</f>
        <v>37898.199773965818</v>
      </c>
      <c r="O57" s="4">
        <f ca="1">DEGREES(ACOS(((Earth_Data!$B$1+Sat_Data!$B$2)/User_Model_Calcs!N57)*SQRT(1-COS(RADIANS(User_Model_Calcs!I57))^2*COS(RADIANS(User_Model_Calcs!A57))^2)))</f>
        <v>38.473623849436365</v>
      </c>
      <c r="P57" s="4">
        <f t="shared" ca="1" si="5"/>
        <v>77.525556207353702</v>
      </c>
    </row>
    <row r="58" spans="1:16" x14ac:dyDescent="0.25">
      <c r="A58" s="4">
        <f t="shared" ca="1" si="0"/>
        <v>-18.115268946304511</v>
      </c>
      <c r="B58" s="4">
        <f t="shared" ca="1" si="1"/>
        <v>129.23999016768391</v>
      </c>
      <c r="C58" s="4">
        <v>46875</v>
      </c>
      <c r="D58" s="4">
        <f t="shared" ca="1" si="2"/>
        <v>0.75</v>
      </c>
      <c r="E58" s="4">
        <v>0.55000000000000004</v>
      </c>
      <c r="F58" s="4">
        <v>19.899999999999999</v>
      </c>
      <c r="G58" s="4">
        <f t="shared" ca="1" si="3"/>
        <v>41.281913690970576</v>
      </c>
      <c r="H58" s="4">
        <f t="shared" ca="1" si="6"/>
        <v>20.564024144406822</v>
      </c>
      <c r="I58" s="4">
        <f ca="1">User_Model_Calcs!B58-Sat_Data!$B$5</f>
        <v>19.239990167683914</v>
      </c>
      <c r="J58" s="4">
        <f ca="1">(Earth_Data!$B$1/SQRT(1-Earth_Data!$B$2^2*SIN(RADIANS(User_Model_Calcs!A58))^2))*COS(RADIANS(User_Model_Calcs!A58))</f>
        <v>6063.9567628237028</v>
      </c>
      <c r="K58" s="4">
        <f ca="1">((Earth_Data!$B$1*(1-Earth_Data!$B$2^2))/SQRT(1-Earth_Data!$B$2^2*SIN(RADIANS(User_Model_Calcs!A58))^2))*SIN(RADIANS(User_Model_Calcs!A58))</f>
        <v>-1970.5148392174597</v>
      </c>
      <c r="L58" s="4">
        <f t="shared" ca="1" si="4"/>
        <v>-18.001844702932356</v>
      </c>
      <c r="M58" s="4">
        <f t="shared" ca="1" si="7"/>
        <v>6376.0881701064591</v>
      </c>
      <c r="N58" s="4">
        <f ca="1">SQRT(User_Model_Calcs!M58^2+Sat_Data!$B$3^2-2*User_Model_Calcs!M58*Sat_Data!$B$3*COS(RADIANS(L58))*COS(RADIANS(I58)))</f>
        <v>36546.785369610043</v>
      </c>
      <c r="O58" s="4">
        <f ca="1">DEGREES(ACOS(((Earth_Data!$B$1+Sat_Data!$B$2)/User_Model_Calcs!N58)*SQRT(1-COS(RADIANS(User_Model_Calcs!I58))^2*COS(RADIANS(User_Model_Calcs!A58))^2)))</f>
        <v>59.392340866358346</v>
      </c>
      <c r="P58" s="4">
        <f t="shared" ca="1" si="5"/>
        <v>48.303242290435961</v>
      </c>
    </row>
    <row r="59" spans="1:16" x14ac:dyDescent="0.25">
      <c r="A59" s="4">
        <f t="shared" ca="1" si="0"/>
        <v>-16.589262113795748</v>
      </c>
      <c r="B59" s="4">
        <f t="shared" ca="1" si="1"/>
        <v>137.47048723700505</v>
      </c>
      <c r="C59" s="4">
        <v>46875</v>
      </c>
      <c r="D59" s="4">
        <f t="shared" ca="1" si="2"/>
        <v>1.2</v>
      </c>
      <c r="E59" s="4">
        <v>0.55000000000000004</v>
      </c>
      <c r="F59" s="4">
        <v>19.899999999999999</v>
      </c>
      <c r="G59" s="4">
        <f t="shared" ca="1" si="3"/>
        <v>45.364313344089069</v>
      </c>
      <c r="H59" s="4">
        <f t="shared" ca="1" si="6"/>
        <v>15.761343549497761</v>
      </c>
      <c r="I59" s="4">
        <f ca="1">User_Model_Calcs!B59-Sat_Data!$B$5</f>
        <v>27.470487237005045</v>
      </c>
      <c r="J59" s="4">
        <f ca="1">(Earth_Data!$B$1/SQRT(1-Earth_Data!$B$2^2*SIN(RADIANS(User_Model_Calcs!A59))^2))*COS(RADIANS(User_Model_Calcs!A59))</f>
        <v>6114.325467775624</v>
      </c>
      <c r="K59" s="4">
        <f ca="1">((Earth_Data!$B$1*(1-Earth_Data!$B$2^2))/SQRT(1-Earth_Data!$B$2^2*SIN(RADIANS(User_Model_Calcs!A59))^2))*SIN(RADIANS(User_Model_Calcs!A59))</f>
        <v>-1809.3177912695669</v>
      </c>
      <c r="L59" s="4">
        <f t="shared" ca="1" si="4"/>
        <v>-16.484251409199235</v>
      </c>
      <c r="M59" s="4">
        <f t="shared" ca="1" si="7"/>
        <v>6376.4101809477552</v>
      </c>
      <c r="N59" s="4">
        <f ca="1">SQRT(User_Model_Calcs!M59^2+Sat_Data!$B$3^2-2*User_Model_Calcs!M59*Sat_Data!$B$3*COS(RADIANS(L59))*COS(RADIANS(I59)))</f>
        <v>36891.714391660164</v>
      </c>
      <c r="O59" s="4">
        <f ca="1">DEGREES(ACOS(((Earth_Data!$B$1+Sat_Data!$B$2)/User_Model_Calcs!N59)*SQRT(1-COS(RADIANS(User_Model_Calcs!I59))^2*COS(RADIANS(User_Model_Calcs!A59))^2)))</f>
        <v>53.023888228820759</v>
      </c>
      <c r="P59" s="4">
        <f t="shared" ca="1" si="5"/>
        <v>61.226713068967172</v>
      </c>
    </row>
    <row r="60" spans="1:16" x14ac:dyDescent="0.25">
      <c r="A60" s="4">
        <f t="shared" ca="1" si="0"/>
        <v>-30.197646368035414</v>
      </c>
      <c r="B60" s="4">
        <f t="shared" ca="1" si="1"/>
        <v>150.0307829022637</v>
      </c>
      <c r="C60" s="4">
        <v>46875</v>
      </c>
      <c r="D60" s="4">
        <f t="shared" ca="1" si="2"/>
        <v>1.2</v>
      </c>
      <c r="E60" s="4">
        <v>0.55000000000000004</v>
      </c>
      <c r="F60" s="4">
        <v>19.899999999999999</v>
      </c>
      <c r="G60" s="4">
        <f t="shared" ca="1" si="3"/>
        <v>45.364313344089069</v>
      </c>
      <c r="H60" s="4">
        <f t="shared" ca="1" si="6"/>
        <v>22.421981998603425</v>
      </c>
      <c r="I60" s="4">
        <f ca="1">User_Model_Calcs!B60-Sat_Data!$B$5</f>
        <v>40.030782902263695</v>
      </c>
      <c r="J60" s="4">
        <f ca="1">(Earth_Data!$B$1/SQRT(1-Earth_Data!$B$2^2*SIN(RADIANS(User_Model_Calcs!A60))^2))*COS(RADIANS(User_Model_Calcs!A60))</f>
        <v>5517.2716653108737</v>
      </c>
      <c r="K60" s="4">
        <f ca="1">((Earth_Data!$B$1*(1-Earth_Data!$B$2^2))/SQRT(1-Earth_Data!$B$2^2*SIN(RADIANS(User_Model_Calcs!A60))^2))*SIN(RADIANS(User_Model_Calcs!A60))</f>
        <v>-3189.3304717822402</v>
      </c>
      <c r="L60" s="4">
        <f t="shared" ca="1" si="4"/>
        <v>-30.030616817233863</v>
      </c>
      <c r="M60" s="4">
        <f t="shared" ca="1" si="7"/>
        <v>6372.7635674863186</v>
      </c>
      <c r="N60" s="4">
        <f ca="1">SQRT(User_Model_Calcs!M60^2+Sat_Data!$B$3^2-2*User_Model_Calcs!M60*Sat_Data!$B$3*COS(RADIANS(L60))*COS(RADIANS(I60)))</f>
        <v>38238.41200539167</v>
      </c>
      <c r="O60" s="4">
        <f ca="1">DEGREES(ACOS(((Earth_Data!$B$1+Sat_Data!$B$2)/User_Model_Calcs!N60)*SQRT(1-COS(RADIANS(User_Model_Calcs!I60))^2*COS(RADIANS(User_Model_Calcs!A60))^2)))</f>
        <v>34.24329620039444</v>
      </c>
      <c r="P60" s="4">
        <f t="shared" ca="1" si="5"/>
        <v>59.087673368089163</v>
      </c>
    </row>
    <row r="61" spans="1:16" x14ac:dyDescent="0.25">
      <c r="A61" s="4">
        <f t="shared" ca="1" si="0"/>
        <v>-31.767042091052282</v>
      </c>
      <c r="B61" s="4">
        <f t="shared" ca="1" si="1"/>
        <v>128.53390514490559</v>
      </c>
      <c r="C61" s="4">
        <v>46875</v>
      </c>
      <c r="D61" s="4">
        <f t="shared" ca="1" si="2"/>
        <v>3</v>
      </c>
      <c r="E61" s="4">
        <v>0.55000000000000004</v>
      </c>
      <c r="F61" s="4">
        <v>19.899999999999999</v>
      </c>
      <c r="G61" s="4">
        <f t="shared" ca="1" si="3"/>
        <v>53.323113517529826</v>
      </c>
      <c r="H61" s="4">
        <f t="shared" ca="1" si="6"/>
        <v>14.769087827235618</v>
      </c>
      <c r="I61" s="4">
        <f ca="1">User_Model_Calcs!B61-Sat_Data!$B$5</f>
        <v>18.533905144905589</v>
      </c>
      <c r="J61" s="4">
        <f ca="1">(Earth_Data!$B$1/SQRT(1-Earth_Data!$B$2^2*SIN(RADIANS(User_Model_Calcs!A61))^2))*COS(RADIANS(User_Model_Calcs!A61))</f>
        <v>5427.7049021074254</v>
      </c>
      <c r="K61" s="4">
        <f ca="1">((Earth_Data!$B$1*(1-Earth_Data!$B$2^2))/SQRT(1-Earth_Data!$B$2^2*SIN(RADIANS(User_Model_Calcs!A61))^2))*SIN(RADIANS(User_Model_Calcs!A61))</f>
        <v>-3338.4985114889359</v>
      </c>
      <c r="L61" s="4">
        <f t="shared" ca="1" si="4"/>
        <v>-31.595038797764669</v>
      </c>
      <c r="M61" s="4">
        <f t="shared" ca="1" si="7"/>
        <v>6372.2486467160725</v>
      </c>
      <c r="N61" s="4">
        <f ca="1">SQRT(User_Model_Calcs!M61^2+Sat_Data!$B$3^2-2*User_Model_Calcs!M61*Sat_Data!$B$3*COS(RADIANS(L61))*COS(RADIANS(I61)))</f>
        <v>37208.197803073745</v>
      </c>
      <c r="O61" s="4">
        <f ca="1">DEGREES(ACOS(((Earth_Data!$B$1+Sat_Data!$B$2)/User_Model_Calcs!N61)*SQRT(1-COS(RADIANS(User_Model_Calcs!I61))^2*COS(RADIANS(User_Model_Calcs!A61))^2)))</f>
        <v>47.886612636971272</v>
      </c>
      <c r="P61" s="4">
        <f t="shared" ca="1" si="5"/>
        <v>32.488936060407468</v>
      </c>
    </row>
    <row r="62" spans="1:16" x14ac:dyDescent="0.25">
      <c r="A62" s="4">
        <f t="shared" ca="1" si="0"/>
        <v>-25.761559430065631</v>
      </c>
      <c r="B62" s="4">
        <f t="shared" ca="1" si="1"/>
        <v>128.15234756893651</v>
      </c>
      <c r="C62" s="4">
        <v>46875</v>
      </c>
      <c r="D62" s="4">
        <f t="shared" ca="1" si="2"/>
        <v>1.2</v>
      </c>
      <c r="E62" s="4">
        <v>0.55000000000000004</v>
      </c>
      <c r="F62" s="4">
        <v>19.899999999999999</v>
      </c>
      <c r="G62" s="4">
        <f t="shared" ca="1" si="3"/>
        <v>45.364313344089069</v>
      </c>
      <c r="H62" s="4">
        <f t="shared" ca="1" si="6"/>
        <v>19.410680125387124</v>
      </c>
      <c r="I62" s="4">
        <f ca="1">User_Model_Calcs!B62-Sat_Data!$B$5</f>
        <v>18.152347568936506</v>
      </c>
      <c r="J62" s="4">
        <f ca="1">(Earth_Data!$B$1/SQRT(1-Earth_Data!$B$2^2*SIN(RADIANS(User_Model_Calcs!A62))^2))*COS(RADIANS(User_Model_Calcs!A62))</f>
        <v>5747.8558227088979</v>
      </c>
      <c r="K62" s="4">
        <f ca="1">((Earth_Data!$B$1*(1-Earth_Data!$B$2^2))/SQRT(1-Earth_Data!$B$2^2*SIN(RADIANS(User_Model_Calcs!A62))^2))*SIN(RADIANS(User_Model_Calcs!A62))</f>
        <v>-2755.2964133813612</v>
      </c>
      <c r="L62" s="4">
        <f t="shared" ca="1" si="4"/>
        <v>-25.611230056181537</v>
      </c>
      <c r="M62" s="4">
        <f t="shared" ca="1" si="7"/>
        <v>6374.1277743892751</v>
      </c>
      <c r="N62" s="4">
        <f ca="1">SQRT(User_Model_Calcs!M62^2+Sat_Data!$B$3^2-2*User_Model_Calcs!M62*Sat_Data!$B$3*COS(RADIANS(L62))*COS(RADIANS(I62)))</f>
        <v>36849.15937864186</v>
      </c>
      <c r="O62" s="4">
        <f ca="1">DEGREES(ACOS(((Earth_Data!$B$1+Sat_Data!$B$2)/User_Model_Calcs!N62)*SQRT(1-COS(RADIANS(User_Model_Calcs!I62))^2*COS(RADIANS(User_Model_Calcs!A62))^2)))</f>
        <v>53.704996346141343</v>
      </c>
      <c r="P62" s="4">
        <f t="shared" ca="1" si="5"/>
        <v>37.029166696567088</v>
      </c>
    </row>
    <row r="63" spans="1:16" x14ac:dyDescent="0.25">
      <c r="A63" s="4">
        <f t="shared" ca="1" si="0"/>
        <v>-18.889300255582974</v>
      </c>
      <c r="B63" s="4">
        <f t="shared" ca="1" si="1"/>
        <v>144.89423988942917</v>
      </c>
      <c r="C63" s="4">
        <v>46875</v>
      </c>
      <c r="D63" s="4">
        <f t="shared" ca="1" si="2"/>
        <v>1.2</v>
      </c>
      <c r="E63" s="4">
        <v>0.55000000000000004</v>
      </c>
      <c r="F63" s="4">
        <v>19.899999999999999</v>
      </c>
      <c r="G63" s="4">
        <f t="shared" ca="1" si="3"/>
        <v>45.364313344089069</v>
      </c>
      <c r="H63" s="4">
        <f t="shared" ca="1" si="6"/>
        <v>23.891469746982246</v>
      </c>
      <c r="I63" s="4">
        <f ca="1">User_Model_Calcs!B63-Sat_Data!$B$5</f>
        <v>34.894239889429173</v>
      </c>
      <c r="J63" s="4">
        <f ca="1">(Earth_Data!$B$1/SQRT(1-Earth_Data!$B$2^2*SIN(RADIANS(User_Model_Calcs!A63))^2))*COS(RADIANS(User_Model_Calcs!A63))</f>
        <v>6036.7687678002139</v>
      </c>
      <c r="K63" s="4">
        <f ca="1">((Earth_Data!$B$1*(1-Earth_Data!$B$2^2))/SQRT(1-Earth_Data!$B$2^2*SIN(RADIANS(User_Model_Calcs!A63))^2))*SIN(RADIANS(User_Model_Calcs!A63))</f>
        <v>-2051.7604001331515</v>
      </c>
      <c r="L63" s="4">
        <f t="shared" ca="1" si="4"/>
        <v>-18.771728980745163</v>
      </c>
      <c r="M63" s="4">
        <f t="shared" ca="1" si="7"/>
        <v>6375.9154554810921</v>
      </c>
      <c r="N63" s="4">
        <f ca="1">SQRT(User_Model_Calcs!M63^2+Sat_Data!$B$3^2-2*User_Model_Calcs!M63*Sat_Data!$B$3*COS(RADIANS(L63))*COS(RADIANS(I63)))</f>
        <v>37428.902426966124</v>
      </c>
      <c r="O63" s="4">
        <f ca="1">DEGREES(ACOS(((Earth_Data!$B$1+Sat_Data!$B$2)/User_Model_Calcs!N63)*SQRT(1-COS(RADIANS(User_Model_Calcs!I63))^2*COS(RADIANS(User_Model_Calcs!A63))^2)))</f>
        <v>44.726303553982916</v>
      </c>
      <c r="P63" s="4">
        <f t="shared" ca="1" si="5"/>
        <v>65.100643268432691</v>
      </c>
    </row>
    <row r="64" spans="1:16" x14ac:dyDescent="0.25">
      <c r="A64" s="4">
        <f t="shared" ca="1" si="0"/>
        <v>-42.727542901800092</v>
      </c>
      <c r="B64" s="4">
        <f t="shared" ca="1" si="1"/>
        <v>151.57555303580611</v>
      </c>
      <c r="C64" s="4">
        <v>46875</v>
      </c>
      <c r="D64" s="4">
        <f t="shared" ca="1" si="2"/>
        <v>3</v>
      </c>
      <c r="E64" s="4">
        <v>0.55000000000000004</v>
      </c>
      <c r="F64" s="4">
        <v>19.899999999999999</v>
      </c>
      <c r="G64" s="4">
        <f t="shared" ca="1" si="3"/>
        <v>53.323113517529826</v>
      </c>
      <c r="H64" s="4">
        <f t="shared" ca="1" si="6"/>
        <v>20.068365746197557</v>
      </c>
      <c r="I64" s="4">
        <f ca="1">User_Model_Calcs!B64-Sat_Data!$B$5</f>
        <v>41.575553035806109</v>
      </c>
      <c r="J64" s="4">
        <f ca="1">(Earth_Data!$B$1/SQRT(1-Earth_Data!$B$2^2*SIN(RADIANS(User_Model_Calcs!A64))^2))*COS(RADIANS(User_Model_Calcs!A64))</f>
        <v>4692.5451880736546</v>
      </c>
      <c r="K64" s="4">
        <f ca="1">((Earth_Data!$B$1*(1-Earth_Data!$B$2^2))/SQRT(1-Earth_Data!$B$2^2*SIN(RADIANS(User_Model_Calcs!A64))^2))*SIN(RADIANS(User_Model_Calcs!A64))</f>
        <v>-4305.3182577040034</v>
      </c>
      <c r="L64" s="4">
        <f t="shared" ca="1" si="4"/>
        <v>-42.535771980343235</v>
      </c>
      <c r="M64" s="4">
        <f t="shared" ca="1" si="7"/>
        <v>6368.3393158839017</v>
      </c>
      <c r="N64" s="4">
        <f ca="1">SQRT(User_Model_Calcs!M64^2+Sat_Data!$B$3^2-2*User_Model_Calcs!M64*Sat_Data!$B$3*COS(RADIANS(L64))*COS(RADIANS(I64)))</f>
        <v>39017.227010419112</v>
      </c>
      <c r="O64" s="4">
        <f ca="1">DEGREES(ACOS(((Earth_Data!$B$1+Sat_Data!$B$2)/User_Model_Calcs!N64)*SQRT(1-COS(RADIANS(User_Model_Calcs!I64))^2*COS(RADIANS(User_Model_Calcs!A64))^2)))</f>
        <v>25.463773155120716</v>
      </c>
      <c r="P64" s="4">
        <f t="shared" ca="1" si="5"/>
        <v>52.588184708490559</v>
      </c>
    </row>
    <row r="65" spans="1:16" x14ac:dyDescent="0.25">
      <c r="A65" s="4">
        <f t="shared" ca="1" si="0"/>
        <v>-13.212122855846012</v>
      </c>
      <c r="B65" s="4">
        <f t="shared" ca="1" si="1"/>
        <v>125.9013449728468</v>
      </c>
      <c r="C65" s="4">
        <v>46875</v>
      </c>
      <c r="D65" s="4">
        <f t="shared" ca="1" si="2"/>
        <v>3</v>
      </c>
      <c r="E65" s="4">
        <v>0.55000000000000004</v>
      </c>
      <c r="F65" s="4">
        <v>19.899999999999999</v>
      </c>
      <c r="G65" s="4">
        <f t="shared" ca="1" si="3"/>
        <v>53.323113517529826</v>
      </c>
      <c r="H65" s="4">
        <f t="shared" ca="1" si="6"/>
        <v>16.804619075400627</v>
      </c>
      <c r="I65" s="4">
        <f ca="1">User_Model_Calcs!B65-Sat_Data!$B$5</f>
        <v>15.9013449728468</v>
      </c>
      <c r="J65" s="4">
        <f ca="1">(Earth_Data!$B$1/SQRT(1-Earth_Data!$B$2^2*SIN(RADIANS(User_Model_Calcs!A65))^2))*COS(RADIANS(User_Model_Calcs!A65))</f>
        <v>6210.400255648864</v>
      </c>
      <c r="K65" s="4">
        <f ca="1">((Earth_Data!$B$1*(1-Earth_Data!$B$2^2))/SQRT(1-Earth_Data!$B$2^2*SIN(RADIANS(User_Model_Calcs!A65))^2))*SIN(RADIANS(User_Model_Calcs!A65))</f>
        <v>-1448.2618553743018</v>
      </c>
      <c r="L65" s="4">
        <f t="shared" ca="1" si="4"/>
        <v>-13.126746617828376</v>
      </c>
      <c r="M65" s="4">
        <f t="shared" ca="1" si="7"/>
        <v>6377.031734051171</v>
      </c>
      <c r="N65" s="4">
        <f ca="1">SQRT(User_Model_Calcs!M65^2+Sat_Data!$B$3^2-2*User_Model_Calcs!M65*Sat_Data!$B$3*COS(RADIANS(L65))*COS(RADIANS(I65)))</f>
        <v>36260.292078788538</v>
      </c>
      <c r="O65" s="4">
        <f ca="1">DEGREES(ACOS(((Earth_Data!$B$1+Sat_Data!$B$2)/User_Model_Calcs!N65)*SQRT(1-COS(RADIANS(User_Model_Calcs!I65))^2*COS(RADIANS(User_Model_Calcs!A65))^2)))</f>
        <v>65.892460423262563</v>
      </c>
      <c r="P65" s="4">
        <f t="shared" ca="1" si="5"/>
        <v>51.260499454467919</v>
      </c>
    </row>
    <row r="66" spans="1:16" x14ac:dyDescent="0.25">
      <c r="A66" s="4">
        <f t="shared" ref="A66:A129" ca="1" si="8">RAND()*(-44.106+9.432)-9.432</f>
        <v>-42.657518872994771</v>
      </c>
      <c r="B66" s="4">
        <f t="shared" ref="B66:B129" ca="1" si="9">RAND()*(160-105)+105</f>
        <v>105.27617631013553</v>
      </c>
      <c r="C66" s="4">
        <v>46875</v>
      </c>
      <c r="D66" s="4">
        <f t="shared" ref="D66:D129" ca="1" si="10">CHOOSE(RANDBETWEEN(1,3),0.75,1.2,3)</f>
        <v>1.2</v>
      </c>
      <c r="E66" s="4">
        <v>0.55000000000000004</v>
      </c>
      <c r="F66" s="4">
        <v>19.899999999999999</v>
      </c>
      <c r="G66" s="4">
        <f t="shared" ref="G66:G129" ca="1" si="11">20.4+20*LOG(F66)+20*LOG(D66)+10*LOG(E66)</f>
        <v>45.364313344089069</v>
      </c>
      <c r="H66" s="4">
        <f t="shared" ca="1" si="6"/>
        <v>16.210672233256425</v>
      </c>
      <c r="I66" s="4">
        <f ca="1">User_Model_Calcs!B66-Sat_Data!$B$5</f>
        <v>-4.7238236898644743</v>
      </c>
      <c r="J66" s="4">
        <f ca="1">(Earth_Data!$B$1/SQRT(1-Earth_Data!$B$2^2*SIN(RADIANS(User_Model_Calcs!A66))^2))*COS(RADIANS(User_Model_Calcs!A66))</f>
        <v>4697.8196736159598</v>
      </c>
      <c r="K66" s="4">
        <f ca="1">((Earth_Data!$B$1*(1-Earth_Data!$B$2^2))/SQRT(1-Earth_Data!$B$2^2*SIN(RADIANS(User_Model_Calcs!A66))^2))*SIN(RADIANS(User_Model_Calcs!A66))</f>
        <v>-4299.6008571988459</v>
      </c>
      <c r="L66" s="4">
        <f t="shared" ref="L66:L129" ca="1" si="12">DEGREES(ATAN((K66/J66)))</f>
        <v>-42.465787353349072</v>
      </c>
      <c r="M66" s="4">
        <f t="shared" ref="M66:M129" ca="1" si="13">SQRT(J66^2+K66^2)</f>
        <v>6368.3653488974869</v>
      </c>
      <c r="N66" s="4">
        <f ca="1">SQRT(User_Model_Calcs!M66^2+Sat_Data!$B$3^2-2*User_Model_Calcs!M66*Sat_Data!$B$3*COS(RADIANS(L66))*COS(RADIANS(I66)))</f>
        <v>37730.059466229148</v>
      </c>
      <c r="O66" s="4">
        <f ca="1">DEGREES(ACOS(((Earth_Data!$B$1+Sat_Data!$B$2)/User_Model_Calcs!N66)*SQRT(1-COS(RADIANS(User_Model_Calcs!I66))^2*COS(RADIANS(User_Model_Calcs!A66))^2)))</f>
        <v>40.512237622674931</v>
      </c>
      <c r="P66" s="4">
        <f t="shared" ref="P66:P129" ca="1" si="14">DEGREES(ASIN(SIN(RADIANS(ABS(I66)))/(SIN(ACOS(COS(RADIANS(I66))*COS(RADIANS(A66)))))))</f>
        <v>6.9527630610297608</v>
      </c>
    </row>
    <row r="67" spans="1:16" x14ac:dyDescent="0.25">
      <c r="A67" s="4">
        <f t="shared" ca="1" si="8"/>
        <v>-26.729031581363429</v>
      </c>
      <c r="B67" s="4">
        <f t="shared" ca="1" si="9"/>
        <v>120.57791199328999</v>
      </c>
      <c r="C67" s="4">
        <v>46875</v>
      </c>
      <c r="D67" s="4">
        <f t="shared" ca="1" si="10"/>
        <v>0.75</v>
      </c>
      <c r="E67" s="4">
        <v>0.55000000000000004</v>
      </c>
      <c r="F67" s="4">
        <v>19.899999999999999</v>
      </c>
      <c r="G67" s="4">
        <f t="shared" ca="1" si="11"/>
        <v>41.281913690970576</v>
      </c>
      <c r="H67" s="4">
        <f t="shared" ref="H67:H130" ca="1" si="15">RAND()*(24-14)+14</f>
        <v>15.531147461747205</v>
      </c>
      <c r="I67" s="4">
        <f ca="1">User_Model_Calcs!B67-Sat_Data!$B$5</f>
        <v>10.577911993289987</v>
      </c>
      <c r="J67" s="4">
        <f ca="1">(Earth_Data!$B$1/SQRT(1-Earth_Data!$B$2^2*SIN(RADIANS(User_Model_Calcs!A67))^2))*COS(RADIANS(User_Model_Calcs!A67))</f>
        <v>5700.4562204545837</v>
      </c>
      <c r="K67" s="4">
        <f ca="1">((Earth_Data!$B$1*(1-Earth_Data!$B$2^2))/SQRT(1-Earth_Data!$B$2^2*SIN(RADIANS(User_Model_Calcs!A67))^2))*SIN(RADIANS(User_Model_Calcs!A67))</f>
        <v>-2851.4331512964527</v>
      </c>
      <c r="L67" s="4">
        <f t="shared" ca="1" si="12"/>
        <v>-26.57473993550699</v>
      </c>
      <c r="M67" s="4">
        <f t="shared" ca="1" si="13"/>
        <v>6373.8428077284561</v>
      </c>
      <c r="N67" s="4">
        <f ca="1">SQRT(User_Model_Calcs!M67^2+Sat_Data!$B$3^2-2*User_Model_Calcs!M67*Sat_Data!$B$3*COS(RADIANS(L67))*COS(RADIANS(I67)))</f>
        <v>36686.509702115916</v>
      </c>
      <c r="O67" s="4">
        <f ca="1">DEGREES(ACOS(((Earth_Data!$B$1+Sat_Data!$B$2)/User_Model_Calcs!N67)*SQRT(1-COS(RADIANS(User_Model_Calcs!I67))^2*COS(RADIANS(User_Model_Calcs!A67))^2)))</f>
        <v>56.619172860863578</v>
      </c>
      <c r="P67" s="4">
        <f t="shared" ca="1" si="14"/>
        <v>22.548307448603712</v>
      </c>
    </row>
    <row r="68" spans="1:16" x14ac:dyDescent="0.25">
      <c r="A68" s="4">
        <f t="shared" ca="1" si="8"/>
        <v>-43.368377287680772</v>
      </c>
      <c r="B68" s="4">
        <f t="shared" ca="1" si="9"/>
        <v>107.35420280510117</v>
      </c>
      <c r="C68" s="4">
        <v>46875</v>
      </c>
      <c r="D68" s="4">
        <f t="shared" ca="1" si="10"/>
        <v>0.75</v>
      </c>
      <c r="E68" s="4">
        <v>0.55000000000000004</v>
      </c>
      <c r="F68" s="4">
        <v>19.899999999999999</v>
      </c>
      <c r="G68" s="4">
        <f t="shared" ca="1" si="11"/>
        <v>41.281913690970576</v>
      </c>
      <c r="H68" s="4">
        <f t="shared" ca="1" si="15"/>
        <v>16.74548250989676</v>
      </c>
      <c r="I68" s="4">
        <f ca="1">User_Model_Calcs!B68-Sat_Data!$B$5</f>
        <v>-2.645797194898833</v>
      </c>
      <c r="J68" s="4">
        <f ca="1">(Earth_Data!$B$1/SQRT(1-Earth_Data!$B$2^2*SIN(RADIANS(User_Model_Calcs!A68))^2))*COS(RADIANS(User_Model_Calcs!A68))</f>
        <v>4643.9485817660943</v>
      </c>
      <c r="K68" s="4">
        <f ca="1">((Earth_Data!$B$1*(1-Earth_Data!$B$2^2))/SQRT(1-Earth_Data!$B$2^2*SIN(RADIANS(User_Model_Calcs!A68))^2))*SIN(RADIANS(User_Model_Calcs!A68))</f>
        <v>-4357.3443477855999</v>
      </c>
      <c r="L68" s="4">
        <f t="shared" ca="1" si="12"/>
        <v>-43.176298984594474</v>
      </c>
      <c r="M68" s="4">
        <f t="shared" ca="1" si="13"/>
        <v>6368.1008311164833</v>
      </c>
      <c r="N68" s="4">
        <f ca="1">SQRT(User_Model_Calcs!M68^2+Sat_Data!$B$3^2-2*User_Model_Calcs!M68*Sat_Data!$B$3*COS(RADIANS(L68))*COS(RADIANS(I68)))</f>
        <v>37777.886124292236</v>
      </c>
      <c r="O68" s="4">
        <f ca="1">DEGREES(ACOS(((Earth_Data!$B$1+Sat_Data!$B$2)/User_Model_Calcs!N68)*SQRT(1-COS(RADIANS(User_Model_Calcs!I68))^2*COS(RADIANS(User_Model_Calcs!A68))^2)))</f>
        <v>39.885302558914205</v>
      </c>
      <c r="P68" s="4">
        <f t="shared" ca="1" si="14"/>
        <v>3.8499283969294735</v>
      </c>
    </row>
    <row r="69" spans="1:16" x14ac:dyDescent="0.25">
      <c r="A69" s="4">
        <f t="shared" ca="1" si="8"/>
        <v>-29.612612824659799</v>
      </c>
      <c r="B69" s="4">
        <f t="shared" ca="1" si="9"/>
        <v>121.89648644043061</v>
      </c>
      <c r="C69" s="4">
        <v>46875</v>
      </c>
      <c r="D69" s="4">
        <f t="shared" ca="1" si="10"/>
        <v>3</v>
      </c>
      <c r="E69" s="4">
        <v>0.55000000000000004</v>
      </c>
      <c r="F69" s="4">
        <v>19.899999999999999</v>
      </c>
      <c r="G69" s="4">
        <f t="shared" ca="1" si="11"/>
        <v>53.323113517529826</v>
      </c>
      <c r="H69" s="4">
        <f t="shared" ca="1" si="15"/>
        <v>19.00314219773993</v>
      </c>
      <c r="I69" s="4">
        <f ca="1">User_Model_Calcs!B69-Sat_Data!$B$5</f>
        <v>11.896486440430607</v>
      </c>
      <c r="J69" s="4">
        <f ca="1">(Earth_Data!$B$1/SQRT(1-Earth_Data!$B$2^2*SIN(RADIANS(User_Model_Calcs!A69))^2))*COS(RADIANS(User_Model_Calcs!A69))</f>
        <v>5549.6042352267887</v>
      </c>
      <c r="K69" s="4">
        <f ca="1">((Earth_Data!$B$1*(1-Earth_Data!$B$2^2))/SQRT(1-Earth_Data!$B$2^2*SIN(RADIANS(User_Model_Calcs!A69))^2))*SIN(RADIANS(User_Model_Calcs!A69))</f>
        <v>-3133.1140664629238</v>
      </c>
      <c r="L69" s="4">
        <f t="shared" ca="1" si="12"/>
        <v>-29.447565811055028</v>
      </c>
      <c r="M69" s="4">
        <f t="shared" ca="1" si="13"/>
        <v>6372.9515078270406</v>
      </c>
      <c r="N69" s="4">
        <f ca="1">SQRT(User_Model_Calcs!M69^2+Sat_Data!$B$3^2-2*User_Model_Calcs!M69*Sat_Data!$B$3*COS(RADIANS(L69))*COS(RADIANS(I69)))</f>
        <v>36884.851438834114</v>
      </c>
      <c r="O69" s="4">
        <f ca="1">DEGREES(ACOS(((Earth_Data!$B$1+Sat_Data!$B$2)/User_Model_Calcs!N69)*SQRT(1-COS(RADIANS(User_Model_Calcs!I69))^2*COS(RADIANS(User_Model_Calcs!A69))^2)))</f>
        <v>53.068264995380126</v>
      </c>
      <c r="P69" s="4">
        <f t="shared" ca="1" si="14"/>
        <v>23.090513682958456</v>
      </c>
    </row>
    <row r="70" spans="1:16" x14ac:dyDescent="0.25">
      <c r="A70" s="4">
        <f t="shared" ca="1" si="8"/>
        <v>-35.090247806687216</v>
      </c>
      <c r="B70" s="4">
        <f t="shared" ca="1" si="9"/>
        <v>116.77321398561818</v>
      </c>
      <c r="C70" s="4">
        <v>46875</v>
      </c>
      <c r="D70" s="4">
        <f t="shared" ca="1" si="10"/>
        <v>3</v>
      </c>
      <c r="E70" s="4">
        <v>0.55000000000000004</v>
      </c>
      <c r="F70" s="4">
        <v>19.899999999999999</v>
      </c>
      <c r="G70" s="4">
        <f t="shared" ca="1" si="11"/>
        <v>53.323113517529826</v>
      </c>
      <c r="H70" s="4">
        <f t="shared" ca="1" si="15"/>
        <v>16.209113686236698</v>
      </c>
      <c r="I70" s="4">
        <f ca="1">User_Model_Calcs!B70-Sat_Data!$B$5</f>
        <v>6.7732139856181846</v>
      </c>
      <c r="J70" s="4">
        <f ca="1">(Earth_Data!$B$1/SQRT(1-Earth_Data!$B$2^2*SIN(RADIANS(User_Model_Calcs!A70))^2))*COS(RADIANS(User_Model_Calcs!A70))</f>
        <v>5224.6801829954065</v>
      </c>
      <c r="K70" s="4">
        <f ca="1">((Earth_Data!$B$1*(1-Earth_Data!$B$2^2))/SQRT(1-Earth_Data!$B$2^2*SIN(RADIANS(User_Model_Calcs!A70))^2))*SIN(RADIANS(User_Model_Calcs!A70))</f>
        <v>-3646.0652210056737</v>
      </c>
      <c r="L70" s="4">
        <f t="shared" ca="1" si="12"/>
        <v>-34.90942493800285</v>
      </c>
      <c r="M70" s="4">
        <f t="shared" ca="1" si="13"/>
        <v>6371.1125096337819</v>
      </c>
      <c r="N70" s="4">
        <f ca="1">SQRT(User_Model_Calcs!M70^2+Sat_Data!$B$3^2-2*User_Model_Calcs!M70*Sat_Data!$B$3*COS(RADIANS(L70))*COS(RADIANS(I70)))</f>
        <v>37160.361371749241</v>
      </c>
      <c r="O70" s="4">
        <f ca="1">DEGREES(ACOS(((Earth_Data!$B$1+Sat_Data!$B$2)/User_Model_Calcs!N70)*SQRT(1-COS(RADIANS(User_Model_Calcs!I70))^2*COS(RADIANS(User_Model_Calcs!A70))^2)))</f>
        <v>48.593205867241082</v>
      </c>
      <c r="P70" s="4">
        <f t="shared" ca="1" si="14"/>
        <v>11.673202843631666</v>
      </c>
    </row>
    <row r="71" spans="1:16" x14ac:dyDescent="0.25">
      <c r="A71" s="4">
        <f t="shared" ca="1" si="8"/>
        <v>-17.908594205380894</v>
      </c>
      <c r="B71" s="4">
        <f t="shared" ca="1" si="9"/>
        <v>112.40940096019739</v>
      </c>
      <c r="C71" s="4">
        <v>9375</v>
      </c>
      <c r="D71" s="4">
        <f t="shared" ca="1" si="10"/>
        <v>0.75</v>
      </c>
      <c r="E71" s="4">
        <v>0.55000000000000004</v>
      </c>
      <c r="F71" s="4">
        <v>19.899999999999999</v>
      </c>
      <c r="G71" s="4">
        <f t="shared" ca="1" si="11"/>
        <v>41.281913690970576</v>
      </c>
      <c r="H71" s="4">
        <f t="shared" ca="1" si="15"/>
        <v>19.6991956436623</v>
      </c>
      <c r="I71" s="4">
        <f ca="1">User_Model_Calcs!B71-Sat_Data!$B$5</f>
        <v>2.409400960197388</v>
      </c>
      <c r="J71" s="4">
        <f ca="1">(Earth_Data!$B$1/SQRT(1-Earth_Data!$B$2^2*SIN(RADIANS(User_Model_Calcs!A71))^2))*COS(RADIANS(User_Model_Calcs!A71))</f>
        <v>6071.0300151894598</v>
      </c>
      <c r="K71" s="4">
        <f ca="1">((Earth_Data!$B$1*(1-Earth_Data!$B$2^2))/SQRT(1-Earth_Data!$B$2^2*SIN(RADIANS(User_Model_Calcs!A71))^2))*SIN(RADIANS(User_Model_Calcs!A71))</f>
        <v>-1948.7610226086917</v>
      </c>
      <c r="L71" s="4">
        <f t="shared" ca="1" si="12"/>
        <v>-17.79629128216822</v>
      </c>
      <c r="M71" s="4">
        <f t="shared" ca="1" si="13"/>
        <v>6376.1332301458542</v>
      </c>
      <c r="N71" s="4">
        <f ca="1">SQRT(User_Model_Calcs!M71^2+Sat_Data!$B$3^2-2*User_Model_Calcs!M71*Sat_Data!$B$3*COS(RADIANS(L71))*COS(RADIANS(I71)))</f>
        <v>36151.941273847093</v>
      </c>
      <c r="O71" s="4">
        <f ca="1">DEGREES(ACOS(((Earth_Data!$B$1+Sat_Data!$B$2)/User_Model_Calcs!N71)*SQRT(1-COS(RADIANS(User_Model_Calcs!I71))^2*COS(RADIANS(User_Model_Calcs!A71))^2)))</f>
        <v>68.797848719863424</v>
      </c>
      <c r="P71" s="4">
        <f t="shared" ca="1" si="14"/>
        <v>7.7916988419456681</v>
      </c>
    </row>
    <row r="72" spans="1:16" x14ac:dyDescent="0.25">
      <c r="A72" s="4">
        <f t="shared" ca="1" si="8"/>
        <v>-13.70222860986706</v>
      </c>
      <c r="B72" s="4">
        <f t="shared" ca="1" si="9"/>
        <v>137.84303436149719</v>
      </c>
      <c r="C72" s="4">
        <v>9375</v>
      </c>
      <c r="D72" s="4">
        <f t="shared" ca="1" si="10"/>
        <v>3</v>
      </c>
      <c r="E72" s="4">
        <v>0.55000000000000004</v>
      </c>
      <c r="F72" s="4">
        <v>19.899999999999999</v>
      </c>
      <c r="G72" s="4">
        <f t="shared" ca="1" si="11"/>
        <v>53.323113517529826</v>
      </c>
      <c r="H72" s="4">
        <f t="shared" ca="1" si="15"/>
        <v>22.854251594876068</v>
      </c>
      <c r="I72" s="4">
        <f ca="1">User_Model_Calcs!B72-Sat_Data!$B$5</f>
        <v>27.843034361497189</v>
      </c>
      <c r="J72" s="4">
        <f ca="1">(Earth_Data!$B$1/SQRT(1-Earth_Data!$B$2^2*SIN(RADIANS(User_Model_Calcs!A72))^2))*COS(RADIANS(User_Model_Calcs!A72))</f>
        <v>6197.7816900902581</v>
      </c>
      <c r="K72" s="4">
        <f ca="1">((Earth_Data!$B$1*(1-Earth_Data!$B$2^2))/SQRT(1-Earth_Data!$B$2^2*SIN(RADIANS(User_Model_Calcs!A72))^2))*SIN(RADIANS(User_Model_Calcs!A72))</f>
        <v>-1500.9955616609668</v>
      </c>
      <c r="L72" s="4">
        <f t="shared" ca="1" si="12"/>
        <v>-13.613923468267988</v>
      </c>
      <c r="M72" s="4">
        <f t="shared" ca="1" si="13"/>
        <v>6376.9495492863971</v>
      </c>
      <c r="N72" s="4">
        <f ca="1">SQRT(User_Model_Calcs!M72^2+Sat_Data!$B$3^2-2*User_Model_Calcs!M72*Sat_Data!$B$3*COS(RADIANS(L72))*COS(RADIANS(I72)))</f>
        <v>36828.503701361507</v>
      </c>
      <c r="O72" s="4">
        <f ca="1">DEGREES(ACOS(((Earth_Data!$B$1+Sat_Data!$B$2)/User_Model_Calcs!N72)*SQRT(1-COS(RADIANS(User_Model_Calcs!I72))^2*COS(RADIANS(User_Model_Calcs!A72))^2)))</f>
        <v>54.124609549631586</v>
      </c>
      <c r="P72" s="4">
        <f t="shared" ca="1" si="14"/>
        <v>65.845749368845574</v>
      </c>
    </row>
    <row r="73" spans="1:16" x14ac:dyDescent="0.25">
      <c r="A73" s="4">
        <f t="shared" ca="1" si="8"/>
        <v>-38.860286823847787</v>
      </c>
      <c r="B73" s="4">
        <f t="shared" ca="1" si="9"/>
        <v>152.09738758369329</v>
      </c>
      <c r="C73" s="4">
        <v>9375</v>
      </c>
      <c r="D73" s="4">
        <f t="shared" ca="1" si="10"/>
        <v>1.2</v>
      </c>
      <c r="E73" s="4">
        <v>0.55000000000000004</v>
      </c>
      <c r="F73" s="4">
        <v>19.899999999999999</v>
      </c>
      <c r="G73" s="4">
        <f t="shared" ca="1" si="11"/>
        <v>45.364313344089069</v>
      </c>
      <c r="H73" s="4">
        <f t="shared" ca="1" si="15"/>
        <v>18.538950747441369</v>
      </c>
      <c r="I73" s="4">
        <f ca="1">User_Model_Calcs!B73-Sat_Data!$B$5</f>
        <v>42.09738758369329</v>
      </c>
      <c r="J73" s="4">
        <f ca="1">(Earth_Data!$B$1/SQRT(1-Earth_Data!$B$2^2*SIN(RADIANS(User_Model_Calcs!A73))^2))*COS(RADIANS(User_Model_Calcs!A73))</f>
        <v>4973.0759488621206</v>
      </c>
      <c r="K73" s="4">
        <f ca="1">((Earth_Data!$B$1*(1-Earth_Data!$B$2^2))/SQRT(1-Earth_Data!$B$2^2*SIN(RADIANS(User_Model_Calcs!A73))^2))*SIN(RADIANS(User_Model_Calcs!A73))</f>
        <v>-3980.2529375121471</v>
      </c>
      <c r="L73" s="4">
        <f t="shared" ca="1" si="12"/>
        <v>-38.672396307890203</v>
      </c>
      <c r="M73" s="4">
        <f t="shared" ca="1" si="13"/>
        <v>6369.7643472678765</v>
      </c>
      <c r="N73" s="4">
        <f ca="1">SQRT(User_Model_Calcs!M73^2+Sat_Data!$B$3^2-2*User_Model_Calcs!M73*Sat_Data!$B$3*COS(RADIANS(L73))*COS(RADIANS(I73)))</f>
        <v>38822.837015964447</v>
      </c>
      <c r="O73" s="4">
        <f ca="1">DEGREES(ACOS(((Earth_Data!$B$1+Sat_Data!$B$2)/User_Model_Calcs!N73)*SQRT(1-COS(RADIANS(User_Model_Calcs!I73))^2*COS(RADIANS(User_Model_Calcs!A73))^2)))</f>
        <v>27.571337771657866</v>
      </c>
      <c r="P73" s="4">
        <f t="shared" ca="1" si="14"/>
        <v>55.222070563773954</v>
      </c>
    </row>
    <row r="74" spans="1:16" x14ac:dyDescent="0.25">
      <c r="A74" s="4">
        <f t="shared" ca="1" si="8"/>
        <v>-21.809965287009714</v>
      </c>
      <c r="B74" s="4">
        <f t="shared" ca="1" si="9"/>
        <v>108.34334048783694</v>
      </c>
      <c r="C74" s="4">
        <v>9375</v>
      </c>
      <c r="D74" s="4">
        <f t="shared" ca="1" si="10"/>
        <v>1.2</v>
      </c>
      <c r="E74" s="4">
        <v>0.55000000000000004</v>
      </c>
      <c r="F74" s="4">
        <v>19.899999999999999</v>
      </c>
      <c r="G74" s="4">
        <f t="shared" ca="1" si="11"/>
        <v>45.364313344089069</v>
      </c>
      <c r="H74" s="4">
        <f t="shared" ca="1" si="15"/>
        <v>19.713181104320498</v>
      </c>
      <c r="I74" s="4">
        <f ca="1">User_Model_Calcs!B74-Sat_Data!$B$5</f>
        <v>-1.6566595121630598</v>
      </c>
      <c r="J74" s="4">
        <f ca="1">(Earth_Data!$B$1/SQRT(1-Earth_Data!$B$2^2*SIN(RADIANS(User_Model_Calcs!A74))^2))*COS(RADIANS(User_Model_Calcs!A74))</f>
        <v>5924.3384183631642</v>
      </c>
      <c r="K74" s="4">
        <f ca="1">((Earth_Data!$B$1*(1-Earth_Data!$B$2^2))/SQRT(1-Earth_Data!$B$2^2*SIN(RADIANS(User_Model_Calcs!A74))^2))*SIN(RADIANS(User_Model_Calcs!A74))</f>
        <v>-2354.8905445987375</v>
      </c>
      <c r="L74" s="4">
        <f t="shared" ca="1" si="12"/>
        <v>-21.677537090705595</v>
      </c>
      <c r="M74" s="4">
        <f t="shared" ca="1" si="13"/>
        <v>6375.2094218413167</v>
      </c>
      <c r="N74" s="4">
        <f ca="1">SQRT(User_Model_Calcs!M74^2+Sat_Data!$B$3^2-2*User_Model_Calcs!M74*Sat_Data!$B$3*COS(RADIANS(L74))*COS(RADIANS(I74)))</f>
        <v>36319.107218095509</v>
      </c>
      <c r="O74" s="4">
        <f ca="1">DEGREES(ACOS(((Earth_Data!$B$1+Sat_Data!$B$2)/User_Model_Calcs!N74)*SQRT(1-COS(RADIANS(User_Model_Calcs!I74))^2*COS(RADIANS(User_Model_Calcs!A74))^2)))</f>
        <v>64.377130522513454</v>
      </c>
      <c r="P74" s="4">
        <f t="shared" ca="1" si="14"/>
        <v>4.4512934877333379</v>
      </c>
    </row>
    <row r="75" spans="1:16" x14ac:dyDescent="0.25">
      <c r="A75" s="4">
        <f t="shared" ca="1" si="8"/>
        <v>-37.541819753123441</v>
      </c>
      <c r="B75" s="4">
        <f t="shared" ca="1" si="9"/>
        <v>158.15595680562757</v>
      </c>
      <c r="C75" s="4">
        <v>9375</v>
      </c>
      <c r="D75" s="4">
        <f t="shared" ca="1" si="10"/>
        <v>3</v>
      </c>
      <c r="E75" s="4">
        <v>0.55000000000000004</v>
      </c>
      <c r="F75" s="4">
        <v>19.899999999999999</v>
      </c>
      <c r="G75" s="4">
        <f t="shared" ca="1" si="11"/>
        <v>53.323113517529826</v>
      </c>
      <c r="H75" s="4">
        <f t="shared" ca="1" si="15"/>
        <v>17.572721404990016</v>
      </c>
      <c r="I75" s="4">
        <f ca="1">User_Model_Calcs!B75-Sat_Data!$B$5</f>
        <v>48.155956805627568</v>
      </c>
      <c r="J75" s="4">
        <f ca="1">(Earth_Data!$B$1/SQRT(1-Earth_Data!$B$2^2*SIN(RADIANS(User_Model_Calcs!A75))^2))*COS(RADIANS(User_Model_Calcs!A75))</f>
        <v>5063.5803678243892</v>
      </c>
      <c r="K75" s="4">
        <f ca="1">((Earth_Data!$B$1*(1-Earth_Data!$B$2^2))/SQRT(1-Earth_Data!$B$2^2*SIN(RADIANS(User_Model_Calcs!A75))^2))*SIN(RADIANS(User_Model_Calcs!A75))</f>
        <v>-3865.2467886663899</v>
      </c>
      <c r="L75" s="4">
        <f t="shared" ca="1" si="12"/>
        <v>-37.356037568363995</v>
      </c>
      <c r="M75" s="4">
        <f t="shared" ca="1" si="13"/>
        <v>6370.2416656444375</v>
      </c>
      <c r="N75" s="4">
        <f ca="1">SQRT(User_Model_Calcs!M75^2+Sat_Data!$B$3^2-2*User_Model_Calcs!M75*Sat_Data!$B$3*COS(RADIANS(L75))*COS(RADIANS(I75)))</f>
        <v>39160.422528234652</v>
      </c>
      <c r="O75" s="4">
        <f ca="1">DEGREES(ACOS(((Earth_Data!$B$1+Sat_Data!$B$2)/User_Model_Calcs!N75)*SQRT(1-COS(RADIANS(User_Model_Calcs!I75))^2*COS(RADIANS(User_Model_Calcs!A75))^2)))</f>
        <v>23.97192399192275</v>
      </c>
      <c r="P75" s="4">
        <f t="shared" ca="1" si="14"/>
        <v>61.38062056007832</v>
      </c>
    </row>
    <row r="76" spans="1:16" x14ac:dyDescent="0.25">
      <c r="A76" s="4">
        <f t="shared" ca="1" si="8"/>
        <v>-37.948813108544122</v>
      </c>
      <c r="B76" s="4">
        <f t="shared" ca="1" si="9"/>
        <v>113.14712118113917</v>
      </c>
      <c r="C76" s="4">
        <v>9375</v>
      </c>
      <c r="D76" s="4">
        <f t="shared" ca="1" si="10"/>
        <v>3</v>
      </c>
      <c r="E76" s="4">
        <v>0.55000000000000004</v>
      </c>
      <c r="F76" s="4">
        <v>19.899999999999999</v>
      </c>
      <c r="G76" s="4">
        <f t="shared" ca="1" si="11"/>
        <v>53.323113517529826</v>
      </c>
      <c r="H76" s="4">
        <f t="shared" ca="1" si="15"/>
        <v>21.843583802898447</v>
      </c>
      <c r="I76" s="4">
        <f ca="1">User_Model_Calcs!B76-Sat_Data!$B$5</f>
        <v>3.1471211811391697</v>
      </c>
      <c r="J76" s="4">
        <f ca="1">(Earth_Data!$B$1/SQRT(1-Earth_Data!$B$2^2*SIN(RADIANS(User_Model_Calcs!A76))^2))*COS(RADIANS(User_Model_Calcs!A76))</f>
        <v>5035.9277214549029</v>
      </c>
      <c r="K76" s="4">
        <f ca="1">((Earth_Data!$B$1*(1-Earth_Data!$B$2^2))/SQRT(1-Earth_Data!$B$2^2*SIN(RADIANS(User_Model_Calcs!A76))^2))*SIN(RADIANS(User_Model_Calcs!A76))</f>
        <v>-3900.9667048206002</v>
      </c>
      <c r="L76" s="4">
        <f t="shared" ca="1" si="12"/>
        <v>-37.762338007640508</v>
      </c>
      <c r="M76" s="4">
        <f t="shared" ca="1" si="13"/>
        <v>6370.0949167054696</v>
      </c>
      <c r="N76" s="4">
        <f ca="1">SQRT(User_Model_Calcs!M76^2+Sat_Data!$B$3^2-2*User_Model_Calcs!M76*Sat_Data!$B$3*COS(RADIANS(L76))*COS(RADIANS(I76)))</f>
        <v>37341.158966327217</v>
      </c>
      <c r="O76" s="4">
        <f ca="1">DEGREES(ACOS(((Earth_Data!$B$1+Sat_Data!$B$2)/User_Model_Calcs!N76)*SQRT(1-COS(RADIANS(User_Model_Calcs!I76))^2*COS(RADIANS(User_Model_Calcs!A76))^2)))</f>
        <v>45.884774937381351</v>
      </c>
      <c r="P76" s="4">
        <f t="shared" ca="1" si="14"/>
        <v>5.1091935264598316</v>
      </c>
    </row>
    <row r="77" spans="1:16" x14ac:dyDescent="0.25">
      <c r="A77" s="4">
        <f t="shared" ca="1" si="8"/>
        <v>-26.135861661530086</v>
      </c>
      <c r="B77" s="4">
        <f t="shared" ca="1" si="9"/>
        <v>159.47239066744964</v>
      </c>
      <c r="C77" s="4">
        <v>9375</v>
      </c>
      <c r="D77" s="4">
        <f t="shared" ca="1" si="10"/>
        <v>1.2</v>
      </c>
      <c r="E77" s="4">
        <v>0.55000000000000004</v>
      </c>
      <c r="F77" s="4">
        <v>19.899999999999999</v>
      </c>
      <c r="G77" s="4">
        <f t="shared" ca="1" si="11"/>
        <v>45.364313344089069</v>
      </c>
      <c r="H77" s="4">
        <f t="shared" ca="1" si="15"/>
        <v>22.920076297224011</v>
      </c>
      <c r="I77" s="4">
        <f ca="1">User_Model_Calcs!B77-Sat_Data!$B$5</f>
        <v>49.472390667449645</v>
      </c>
      <c r="J77" s="4">
        <f ca="1">(Earth_Data!$B$1/SQRT(1-Earth_Data!$B$2^2*SIN(RADIANS(User_Model_Calcs!A77))^2))*COS(RADIANS(User_Model_Calcs!A77))</f>
        <v>5729.7108875531458</v>
      </c>
      <c r="K77" s="4">
        <f ca="1">((Earth_Data!$B$1*(1-Earth_Data!$B$2^2))/SQRT(1-Earth_Data!$B$2^2*SIN(RADIANS(User_Model_Calcs!A77))^2))*SIN(RADIANS(User_Model_Calcs!A77))</f>
        <v>-2792.5837198062386</v>
      </c>
      <c r="L77" s="4">
        <f t="shared" ca="1" si="12"/>
        <v>-25.983978878731246</v>
      </c>
      <c r="M77" s="4">
        <f t="shared" ca="1" si="13"/>
        <v>6374.0184096903822</v>
      </c>
      <c r="N77" s="4">
        <f ca="1">SQRT(User_Model_Calcs!M77^2+Sat_Data!$B$3^2-2*User_Model_Calcs!M77*Sat_Data!$B$3*COS(RADIANS(L77))*COS(RADIANS(I77)))</f>
        <v>38787.46784935693</v>
      </c>
      <c r="O77" s="4">
        <f ca="1">DEGREES(ACOS(((Earth_Data!$B$1+Sat_Data!$B$2)/User_Model_Calcs!N77)*SQRT(1-COS(RADIANS(User_Model_Calcs!I77))^2*COS(RADIANS(User_Model_Calcs!A77))^2)))</f>
        <v>28.004336036641664</v>
      </c>
      <c r="P77" s="4">
        <f t="shared" ca="1" si="14"/>
        <v>69.364088153684619</v>
      </c>
    </row>
    <row r="78" spans="1:16" x14ac:dyDescent="0.25">
      <c r="A78" s="4">
        <f t="shared" ca="1" si="8"/>
        <v>-16.094578365806729</v>
      </c>
      <c r="B78" s="4">
        <f t="shared" ca="1" si="9"/>
        <v>147.33855990594216</v>
      </c>
      <c r="C78" s="4">
        <v>9375</v>
      </c>
      <c r="D78" s="4">
        <f t="shared" ca="1" si="10"/>
        <v>1.2</v>
      </c>
      <c r="E78" s="4">
        <v>0.55000000000000004</v>
      </c>
      <c r="F78" s="4">
        <v>19.899999999999999</v>
      </c>
      <c r="G78" s="4">
        <f t="shared" ca="1" si="11"/>
        <v>45.364313344089069</v>
      </c>
      <c r="H78" s="4">
        <f t="shared" ca="1" si="15"/>
        <v>18.809042726769597</v>
      </c>
      <c r="I78" s="4">
        <f ca="1">User_Model_Calcs!B78-Sat_Data!$B$5</f>
        <v>37.338559905942162</v>
      </c>
      <c r="J78" s="4">
        <f ca="1">(Earth_Data!$B$1/SQRT(1-Earth_Data!$B$2^2*SIN(RADIANS(User_Model_Calcs!A78))^2))*COS(RADIANS(User_Model_Calcs!A78))</f>
        <v>6129.7283508043674</v>
      </c>
      <c r="K78" s="4">
        <f ca="1">((Earth_Data!$B$1*(1-Earth_Data!$B$2^2))/SQRT(1-Earth_Data!$B$2^2*SIN(RADIANS(User_Model_Calcs!A78))^2))*SIN(RADIANS(User_Model_Calcs!A78))</f>
        <v>-1756.7867497494187</v>
      </c>
      <c r="L78" s="4">
        <f t="shared" ca="1" si="12"/>
        <v>-15.992359638987573</v>
      </c>
      <c r="M78" s="4">
        <f t="shared" ca="1" si="13"/>
        <v>6376.5091812644605</v>
      </c>
      <c r="N78" s="4">
        <f ca="1">SQRT(User_Model_Calcs!M78^2+Sat_Data!$B$3^2-2*User_Model_Calcs!M78*Sat_Data!$B$3*COS(RADIANS(L78))*COS(RADIANS(I78)))</f>
        <v>37516.632529915834</v>
      </c>
      <c r="O78" s="4">
        <f ca="1">DEGREES(ACOS(((Earth_Data!$B$1+Sat_Data!$B$2)/User_Model_Calcs!N78)*SQRT(1-COS(RADIANS(User_Model_Calcs!I78))^2*COS(RADIANS(User_Model_Calcs!A78))^2)))</f>
        <v>43.508392833794865</v>
      </c>
      <c r="P78" s="4">
        <f t="shared" ca="1" si="14"/>
        <v>70.028826979211573</v>
      </c>
    </row>
    <row r="79" spans="1:16" x14ac:dyDescent="0.25">
      <c r="A79" s="4">
        <f t="shared" ca="1" si="8"/>
        <v>-15.90783056586131</v>
      </c>
      <c r="B79" s="4">
        <f t="shared" ca="1" si="9"/>
        <v>154.73500801278377</v>
      </c>
      <c r="C79" s="4">
        <v>9375</v>
      </c>
      <c r="D79" s="4">
        <f t="shared" ca="1" si="10"/>
        <v>3</v>
      </c>
      <c r="E79" s="4">
        <v>0.55000000000000004</v>
      </c>
      <c r="F79" s="4">
        <v>19.899999999999999</v>
      </c>
      <c r="G79" s="4">
        <f t="shared" ca="1" si="11"/>
        <v>53.323113517529826</v>
      </c>
      <c r="H79" s="4">
        <f t="shared" ca="1" si="15"/>
        <v>23.214397043334991</v>
      </c>
      <c r="I79" s="4">
        <f ca="1">User_Model_Calcs!B79-Sat_Data!$B$5</f>
        <v>44.735008012783766</v>
      </c>
      <c r="J79" s="4">
        <f ca="1">(Earth_Data!$B$1/SQRT(1-Earth_Data!$B$2^2*SIN(RADIANS(User_Model_Calcs!A79))^2))*COS(RADIANS(User_Model_Calcs!A79))</f>
        <v>6135.4248881089516</v>
      </c>
      <c r="K79" s="4">
        <f ca="1">((Earth_Data!$B$1*(1-Earth_Data!$B$2^2))/SQRT(1-Earth_Data!$B$2^2*SIN(RADIANS(User_Model_Calcs!A79))^2))*SIN(RADIANS(User_Model_Calcs!A79))</f>
        <v>-1736.9221396943894</v>
      </c>
      <c r="L79" s="4">
        <f t="shared" ca="1" si="12"/>
        <v>-15.80667373943893</v>
      </c>
      <c r="M79" s="4">
        <f t="shared" ca="1" si="13"/>
        <v>6376.5458578283015</v>
      </c>
      <c r="N79" s="4">
        <f ca="1">SQRT(User_Model_Calcs!M79^2+Sat_Data!$B$3^2-2*User_Model_Calcs!M79*Sat_Data!$B$3*COS(RADIANS(L79))*COS(RADIANS(I79)))</f>
        <v>38091.167648622286</v>
      </c>
      <c r="O79" s="4">
        <f ca="1">DEGREES(ACOS(((Earth_Data!$B$1+Sat_Data!$B$2)/User_Model_Calcs!N79)*SQRT(1-COS(RADIANS(User_Model_Calcs!I79))^2*COS(RADIANS(User_Model_Calcs!A79))^2)))</f>
        <v>36.065082855474891</v>
      </c>
      <c r="P79" s="4">
        <f t="shared" ca="1" si="14"/>
        <v>74.536544779622361</v>
      </c>
    </row>
    <row r="80" spans="1:16" x14ac:dyDescent="0.25">
      <c r="A80" s="4">
        <f t="shared" ca="1" si="8"/>
        <v>-11.311239357605956</v>
      </c>
      <c r="B80" s="4">
        <f t="shared" ca="1" si="9"/>
        <v>142.13949196746944</v>
      </c>
      <c r="C80" s="4">
        <v>9375</v>
      </c>
      <c r="D80" s="4">
        <f t="shared" ca="1" si="10"/>
        <v>1.2</v>
      </c>
      <c r="E80" s="4">
        <v>0.55000000000000004</v>
      </c>
      <c r="F80" s="4">
        <v>19.899999999999999</v>
      </c>
      <c r="G80" s="4">
        <f t="shared" ca="1" si="11"/>
        <v>45.364313344089069</v>
      </c>
      <c r="H80" s="4">
        <f t="shared" ca="1" si="15"/>
        <v>21.644663584852058</v>
      </c>
      <c r="I80" s="4">
        <f ca="1">User_Model_Calcs!B80-Sat_Data!$B$5</f>
        <v>32.139491967469439</v>
      </c>
      <c r="J80" s="4">
        <f ca="1">(Earth_Data!$B$1/SQRT(1-Earth_Data!$B$2^2*SIN(RADIANS(User_Model_Calcs!A80))^2))*COS(RADIANS(User_Model_Calcs!A80))</f>
        <v>6255.0578135153128</v>
      </c>
      <c r="K80" s="4">
        <f ca="1">((Earth_Data!$B$1*(1-Earth_Data!$B$2^2))/SQRT(1-Earth_Data!$B$2^2*SIN(RADIANS(User_Model_Calcs!A80))^2))*SIN(RADIANS(User_Model_Calcs!A80))</f>
        <v>-1242.7840388367367</v>
      </c>
      <c r="L80" s="4">
        <f t="shared" ca="1" si="12"/>
        <v>-11.237449375104163</v>
      </c>
      <c r="M80" s="4">
        <f t="shared" ca="1" si="13"/>
        <v>6377.3239229010715</v>
      </c>
      <c r="N80" s="4">
        <f ca="1">SQRT(User_Model_Calcs!M80^2+Sat_Data!$B$3^2-2*User_Model_Calcs!M80*Sat_Data!$B$3*COS(RADIANS(L80))*COS(RADIANS(I80)))</f>
        <v>37038.356705819802</v>
      </c>
      <c r="O80" s="4">
        <f ca="1">DEGREES(ACOS(((Earth_Data!$B$1+Sat_Data!$B$2)/User_Model_Calcs!N80)*SQRT(1-COS(RADIANS(User_Model_Calcs!I80))^2*COS(RADIANS(User_Model_Calcs!A80))^2)))</f>
        <v>50.622243790543294</v>
      </c>
      <c r="P80" s="4">
        <f t="shared" ca="1" si="14"/>
        <v>72.661983952614989</v>
      </c>
    </row>
    <row r="81" spans="1:16" x14ac:dyDescent="0.25">
      <c r="A81" s="4">
        <f t="shared" ca="1" si="8"/>
        <v>-14.409336571454102</v>
      </c>
      <c r="B81" s="4">
        <f t="shared" ca="1" si="9"/>
        <v>122.80492293516488</v>
      </c>
      <c r="C81" s="4">
        <v>9375</v>
      </c>
      <c r="D81" s="4">
        <f t="shared" ca="1" si="10"/>
        <v>3</v>
      </c>
      <c r="E81" s="4">
        <v>0.55000000000000004</v>
      </c>
      <c r="F81" s="4">
        <v>19.899999999999999</v>
      </c>
      <c r="G81" s="4">
        <f t="shared" ca="1" si="11"/>
        <v>53.323113517529826</v>
      </c>
      <c r="H81" s="4">
        <f t="shared" ca="1" si="15"/>
        <v>16.605474146069994</v>
      </c>
      <c r="I81" s="4">
        <f ca="1">User_Model_Calcs!B81-Sat_Data!$B$5</f>
        <v>12.804922935164882</v>
      </c>
      <c r="J81" s="4">
        <f ca="1">(Earth_Data!$B$1/SQRT(1-Earth_Data!$B$2^2*SIN(RADIANS(User_Model_Calcs!A81))^2))*COS(RADIANS(User_Model_Calcs!A81))</f>
        <v>6178.7813144917091</v>
      </c>
      <c r="K81" s="4">
        <f ca="1">((Earth_Data!$B$1*(1-Earth_Data!$B$2^2))/SQRT(1-Earth_Data!$B$2^2*SIN(RADIANS(User_Model_Calcs!A81))^2))*SIN(RADIANS(User_Model_Calcs!A81))</f>
        <v>-1576.8870424593715</v>
      </c>
      <c r="L81" s="4">
        <f t="shared" ca="1" si="12"/>
        <v>-14.316851063903396</v>
      </c>
      <c r="M81" s="4">
        <f t="shared" ca="1" si="13"/>
        <v>6376.8261131214922</v>
      </c>
      <c r="N81" s="4">
        <f ca="1">SQRT(User_Model_Calcs!M81^2+Sat_Data!$B$3^2-2*User_Model_Calcs!M81*Sat_Data!$B$3*COS(RADIANS(L81))*COS(RADIANS(I81)))</f>
        <v>36199.321297618408</v>
      </c>
      <c r="O81" s="4">
        <f ca="1">DEGREES(ACOS(((Earth_Data!$B$1+Sat_Data!$B$2)/User_Model_Calcs!N81)*SQRT(1-COS(RADIANS(User_Model_Calcs!I81))^2*COS(RADIANS(User_Model_Calcs!A81))^2)))</f>
        <v>67.493247063461794</v>
      </c>
      <c r="P81" s="4">
        <f t="shared" ca="1" si="14"/>
        <v>42.406979100956285</v>
      </c>
    </row>
    <row r="82" spans="1:16" x14ac:dyDescent="0.25">
      <c r="A82" s="4">
        <f t="shared" ca="1" si="8"/>
        <v>-15.646339722526328</v>
      </c>
      <c r="B82" s="4">
        <f t="shared" ca="1" si="9"/>
        <v>129.40681568568556</v>
      </c>
      <c r="C82" s="4">
        <v>9375</v>
      </c>
      <c r="D82" s="4">
        <f t="shared" ca="1" si="10"/>
        <v>1.2</v>
      </c>
      <c r="E82" s="4">
        <v>0.55000000000000004</v>
      </c>
      <c r="F82" s="4">
        <v>19.899999999999999</v>
      </c>
      <c r="G82" s="4">
        <f t="shared" ca="1" si="11"/>
        <v>45.364313344089069</v>
      </c>
      <c r="H82" s="4">
        <f t="shared" ca="1" si="15"/>
        <v>20.949773251394319</v>
      </c>
      <c r="I82" s="4">
        <f ca="1">User_Model_Calcs!B82-Sat_Data!$B$5</f>
        <v>19.406815685685558</v>
      </c>
      <c r="J82" s="4">
        <f ca="1">(Earth_Data!$B$1/SQRT(1-Earth_Data!$B$2^2*SIN(RADIANS(User_Model_Calcs!A82))^2))*COS(RADIANS(User_Model_Calcs!A82))</f>
        <v>6143.2923512249126</v>
      </c>
      <c r="K82" s="4">
        <f ca="1">((Earth_Data!$B$1*(1-Earth_Data!$B$2^2))/SQRT(1-Earth_Data!$B$2^2*SIN(RADIANS(User_Model_Calcs!A82))^2))*SIN(RADIANS(User_Model_Calcs!A82))</f>
        <v>-1709.0766132716592</v>
      </c>
      <c r="L82" s="4">
        <f t="shared" ca="1" si="12"/>
        <v>-15.546676958154727</v>
      </c>
      <c r="M82" s="4">
        <f t="shared" ca="1" si="13"/>
        <v>6376.5965673430092</v>
      </c>
      <c r="N82" s="4">
        <f ca="1">SQRT(User_Model_Calcs!M82^2+Sat_Data!$B$3^2-2*User_Model_Calcs!M82*Sat_Data!$B$3*COS(RADIANS(L82))*COS(RADIANS(I82)))</f>
        <v>36467.198541158214</v>
      </c>
      <c r="O82" s="4">
        <f ca="1">DEGREES(ACOS(((Earth_Data!$B$1+Sat_Data!$B$2)/User_Model_Calcs!N82)*SQRT(1-COS(RADIANS(User_Model_Calcs!I82))^2*COS(RADIANS(User_Model_Calcs!A82))^2)))</f>
        <v>61.063684458352313</v>
      </c>
      <c r="P82" s="4">
        <f t="shared" ca="1" si="14"/>
        <v>52.563764098641279</v>
      </c>
    </row>
    <row r="83" spans="1:16" x14ac:dyDescent="0.25">
      <c r="A83" s="4">
        <f t="shared" ca="1" si="8"/>
        <v>-43.043603781642297</v>
      </c>
      <c r="B83" s="4">
        <f t="shared" ca="1" si="9"/>
        <v>106.93416787140978</v>
      </c>
      <c r="C83" s="4">
        <v>9375</v>
      </c>
      <c r="D83" s="4">
        <f t="shared" ca="1" si="10"/>
        <v>3</v>
      </c>
      <c r="E83" s="4">
        <v>0.55000000000000004</v>
      </c>
      <c r="F83" s="4">
        <v>19.899999999999999</v>
      </c>
      <c r="G83" s="4">
        <f t="shared" ca="1" si="11"/>
        <v>53.323113517529826</v>
      </c>
      <c r="H83" s="4">
        <f t="shared" ca="1" si="15"/>
        <v>22.183055552724802</v>
      </c>
      <c r="I83" s="4">
        <f ca="1">User_Model_Calcs!B83-Sat_Data!$B$5</f>
        <v>-3.0658321285902161</v>
      </c>
      <c r="J83" s="4">
        <f ca="1">(Earth_Data!$B$1/SQRT(1-Earth_Data!$B$2^2*SIN(RADIANS(User_Model_Calcs!A83))^2))*COS(RADIANS(User_Model_Calcs!A83))</f>
        <v>4668.6506465898947</v>
      </c>
      <c r="K83" s="4">
        <f ca="1">((Earth_Data!$B$1*(1-Earth_Data!$B$2^2))/SQRT(1-Earth_Data!$B$2^2*SIN(RADIANS(User_Model_Calcs!A83))^2))*SIN(RADIANS(User_Model_Calcs!A83))</f>
        <v>-4331.0448328171469</v>
      </c>
      <c r="L83" s="4">
        <f t="shared" ca="1" si="12"/>
        <v>-42.851669264564705</v>
      </c>
      <c r="M83" s="4">
        <f t="shared" ca="1" si="13"/>
        <v>6368.2217458075647</v>
      </c>
      <c r="N83" s="4">
        <f ca="1">SQRT(User_Model_Calcs!M83^2+Sat_Data!$B$3^2-2*User_Model_Calcs!M83*Sat_Data!$B$3*COS(RADIANS(L83))*COS(RADIANS(I83)))</f>
        <v>37752.260281295545</v>
      </c>
      <c r="O83" s="4">
        <f ca="1">DEGREES(ACOS(((Earth_Data!$B$1+Sat_Data!$B$2)/User_Model_Calcs!N83)*SQRT(1-COS(RADIANS(User_Model_Calcs!I83))^2*COS(RADIANS(User_Model_Calcs!A83))^2)))</f>
        <v>40.220078986621253</v>
      </c>
      <c r="P83" s="4">
        <f t="shared" ca="1" si="14"/>
        <v>4.4867991178580073</v>
      </c>
    </row>
    <row r="84" spans="1:16" x14ac:dyDescent="0.25">
      <c r="A84" s="4">
        <f t="shared" ca="1" si="8"/>
        <v>-13.851514445311626</v>
      </c>
      <c r="B84" s="4">
        <f t="shared" ca="1" si="9"/>
        <v>136.09146988332958</v>
      </c>
      <c r="C84" s="4">
        <v>9375</v>
      </c>
      <c r="D84" s="4">
        <f t="shared" ca="1" si="10"/>
        <v>3</v>
      </c>
      <c r="E84" s="4">
        <v>0.55000000000000004</v>
      </c>
      <c r="F84" s="4">
        <v>19.899999999999999</v>
      </c>
      <c r="G84" s="4">
        <f t="shared" ca="1" si="11"/>
        <v>53.323113517529826</v>
      </c>
      <c r="H84" s="4">
        <f t="shared" ca="1" si="15"/>
        <v>20.789944920905171</v>
      </c>
      <c r="I84" s="4">
        <f ca="1">User_Model_Calcs!B84-Sat_Data!$B$5</f>
        <v>26.09146988332958</v>
      </c>
      <c r="J84" s="4">
        <f ca="1">(Earth_Data!$B$1/SQRT(1-Earth_Data!$B$2^2*SIN(RADIANS(User_Model_Calcs!A84))^2))*COS(RADIANS(User_Model_Calcs!A84))</f>
        <v>6193.8484084029633</v>
      </c>
      <c r="K84" s="4">
        <f ca="1">((Earth_Data!$B$1*(1-Earth_Data!$B$2^2))/SQRT(1-Earth_Data!$B$2^2*SIN(RADIANS(User_Model_Calcs!A84))^2))*SIN(RADIANS(User_Model_Calcs!A84))</f>
        <v>-1517.0369668738338</v>
      </c>
      <c r="L84" s="4">
        <f t="shared" ca="1" si="12"/>
        <v>-13.762322212237475</v>
      </c>
      <c r="M84" s="4">
        <f t="shared" ca="1" si="13"/>
        <v>6376.9239657641901</v>
      </c>
      <c r="N84" s="4">
        <f ca="1">SQRT(User_Model_Calcs!M84^2+Sat_Data!$B$3^2-2*User_Model_Calcs!M84*Sat_Data!$B$3*COS(RADIANS(L84))*COS(RADIANS(I84)))</f>
        <v>36734.057239390051</v>
      </c>
      <c r="O84" s="4">
        <f ca="1">DEGREES(ACOS(((Earth_Data!$B$1+Sat_Data!$B$2)/User_Model_Calcs!N84)*SQRT(1-COS(RADIANS(User_Model_Calcs!I84))^2*COS(RADIANS(User_Model_Calcs!A84))^2)))</f>
        <v>55.811703020293933</v>
      </c>
      <c r="P84" s="4">
        <f t="shared" ca="1" si="14"/>
        <v>63.947207622495725</v>
      </c>
    </row>
    <row r="85" spans="1:16" x14ac:dyDescent="0.25">
      <c r="A85" s="4">
        <f t="shared" ca="1" si="8"/>
        <v>-24.051543136809215</v>
      </c>
      <c r="B85" s="4">
        <f t="shared" ca="1" si="9"/>
        <v>127.09858593392865</v>
      </c>
      <c r="C85" s="4">
        <v>9375</v>
      </c>
      <c r="D85" s="4">
        <f t="shared" ca="1" si="10"/>
        <v>3</v>
      </c>
      <c r="E85" s="4">
        <v>0.55000000000000004</v>
      </c>
      <c r="F85" s="4">
        <v>19.899999999999999</v>
      </c>
      <c r="G85" s="4">
        <f t="shared" ca="1" si="11"/>
        <v>53.323113517529826</v>
      </c>
      <c r="H85" s="4">
        <f t="shared" ca="1" si="15"/>
        <v>23.075702629670431</v>
      </c>
      <c r="I85" s="4">
        <f ca="1">User_Model_Calcs!B85-Sat_Data!$B$5</f>
        <v>17.098585933928646</v>
      </c>
      <c r="J85" s="4">
        <f ca="1">(Earth_Data!$B$1/SQRT(1-Earth_Data!$B$2^2*SIN(RADIANS(User_Model_Calcs!A85))^2))*COS(RADIANS(User_Model_Calcs!A85))</f>
        <v>5827.6257249750042</v>
      </c>
      <c r="K85" s="4">
        <f ca="1">((Earth_Data!$B$1*(1-Earth_Data!$B$2^2))/SQRT(1-Earth_Data!$B$2^2*SIN(RADIANS(User_Model_Calcs!A85))^2))*SIN(RADIANS(User_Model_Calcs!A85))</f>
        <v>-2583.4985657921648</v>
      </c>
      <c r="L85" s="4">
        <f t="shared" ca="1" si="12"/>
        <v>-23.908630830363229</v>
      </c>
      <c r="M85" s="4">
        <f t="shared" ca="1" si="13"/>
        <v>6374.6126493960883</v>
      </c>
      <c r="N85" s="4">
        <f ca="1">SQRT(User_Model_Calcs!M85^2+Sat_Data!$B$3^2-2*User_Model_Calcs!M85*Sat_Data!$B$3*COS(RADIANS(L85))*COS(RADIANS(I85)))</f>
        <v>36725.168054044152</v>
      </c>
      <c r="O85" s="4">
        <f ca="1">DEGREES(ACOS(((Earth_Data!$B$1+Sat_Data!$B$2)/User_Model_Calcs!N85)*SQRT(1-COS(RADIANS(User_Model_Calcs!I85))^2*COS(RADIANS(User_Model_Calcs!A85))^2)))</f>
        <v>55.921563443069282</v>
      </c>
      <c r="P85" s="4">
        <f t="shared" ca="1" si="14"/>
        <v>37.044443656980789</v>
      </c>
    </row>
    <row r="86" spans="1:16" x14ac:dyDescent="0.25">
      <c r="A86" s="4">
        <f t="shared" ca="1" si="8"/>
        <v>-11.551953885906379</v>
      </c>
      <c r="B86" s="4">
        <f t="shared" ca="1" si="9"/>
        <v>154.70759600643757</v>
      </c>
      <c r="C86" s="4">
        <v>9375</v>
      </c>
      <c r="D86" s="4">
        <f t="shared" ca="1" si="10"/>
        <v>1.2</v>
      </c>
      <c r="E86" s="4">
        <v>0.55000000000000004</v>
      </c>
      <c r="F86" s="4">
        <v>19.899999999999999</v>
      </c>
      <c r="G86" s="4">
        <f t="shared" ca="1" si="11"/>
        <v>45.364313344089069</v>
      </c>
      <c r="H86" s="4">
        <f t="shared" ca="1" si="15"/>
        <v>21.999053701063438</v>
      </c>
      <c r="I86" s="4">
        <f ca="1">User_Model_Calcs!B86-Sat_Data!$B$5</f>
        <v>44.707596006437569</v>
      </c>
      <c r="J86" s="4">
        <f ca="1">(Earth_Data!$B$1/SQRT(1-Earth_Data!$B$2^2*SIN(RADIANS(User_Model_Calcs!A86))^2))*COS(RADIANS(User_Model_Calcs!A86))</f>
        <v>6249.7803331367431</v>
      </c>
      <c r="K86" s="4">
        <f ca="1">((Earth_Data!$B$1*(1-Earth_Data!$B$2^2))/SQRT(1-Earth_Data!$B$2^2*SIN(RADIANS(User_Model_Calcs!A86))^2))*SIN(RADIANS(User_Model_Calcs!A86))</f>
        <v>-1268.8831337984072</v>
      </c>
      <c r="L86" s="4">
        <f t="shared" ca="1" si="12"/>
        <v>-11.476677843140198</v>
      </c>
      <c r="M86" s="4">
        <f t="shared" ca="1" si="13"/>
        <v>6377.2892846177901</v>
      </c>
      <c r="N86" s="4">
        <f ca="1">SQRT(User_Model_Calcs!M86^2+Sat_Data!$B$3^2-2*User_Model_Calcs!M86*Sat_Data!$B$3*COS(RADIANS(L86))*COS(RADIANS(I86)))</f>
        <v>37998.930662607105</v>
      </c>
      <c r="O86" s="4">
        <f ca="1">DEGREES(ACOS(((Earth_Data!$B$1+Sat_Data!$B$2)/User_Model_Calcs!N86)*SQRT(1-COS(RADIANS(User_Model_Calcs!I86))^2*COS(RADIANS(User_Model_Calcs!A86))^2)))</f>
        <v>37.210817968472739</v>
      </c>
      <c r="P86" s="4">
        <f t="shared" ca="1" si="14"/>
        <v>78.562811965598982</v>
      </c>
    </row>
    <row r="87" spans="1:16" x14ac:dyDescent="0.25">
      <c r="A87" s="4">
        <f t="shared" ca="1" si="8"/>
        <v>-36.302490365102209</v>
      </c>
      <c r="B87" s="4">
        <f t="shared" ca="1" si="9"/>
        <v>120.06924116713252</v>
      </c>
      <c r="C87" s="4">
        <v>9375</v>
      </c>
      <c r="D87" s="4">
        <f t="shared" ca="1" si="10"/>
        <v>1.2</v>
      </c>
      <c r="E87" s="4">
        <v>0.55000000000000004</v>
      </c>
      <c r="F87" s="4">
        <v>19.899999999999999</v>
      </c>
      <c r="G87" s="4">
        <f t="shared" ca="1" si="11"/>
        <v>45.364313344089069</v>
      </c>
      <c r="H87" s="4">
        <f t="shared" ca="1" si="15"/>
        <v>20.786520823213895</v>
      </c>
      <c r="I87" s="4">
        <f ca="1">User_Model_Calcs!B87-Sat_Data!$B$5</f>
        <v>10.069241167132517</v>
      </c>
      <c r="J87" s="4">
        <f ca="1">(Earth_Data!$B$1/SQRT(1-Earth_Data!$B$2^2*SIN(RADIANS(User_Model_Calcs!A87))^2))*COS(RADIANS(User_Model_Calcs!A87))</f>
        <v>5146.2007882637554</v>
      </c>
      <c r="K87" s="4">
        <f ca="1">((Earth_Data!$B$1*(1-Earth_Data!$B$2^2))/SQRT(1-Earth_Data!$B$2^2*SIN(RADIANS(User_Model_Calcs!A87))^2))*SIN(RADIANS(User_Model_Calcs!A87))</f>
        <v>-3755.2953799340407</v>
      </c>
      <c r="L87" s="4">
        <f t="shared" ca="1" si="12"/>
        <v>-36.119047849060706</v>
      </c>
      <c r="M87" s="4">
        <f t="shared" ca="1" si="13"/>
        <v>6370.6848881168535</v>
      </c>
      <c r="N87" s="4">
        <f ca="1">SQRT(User_Model_Calcs!M87^2+Sat_Data!$B$3^2-2*User_Model_Calcs!M87*Sat_Data!$B$3*COS(RADIANS(L87))*COS(RADIANS(I87)))</f>
        <v>37297.646462091696</v>
      </c>
      <c r="O87" s="4">
        <f ca="1">DEGREES(ACOS(((Earth_Data!$B$1+Sat_Data!$B$2)/User_Model_Calcs!N87)*SQRT(1-COS(RADIANS(User_Model_Calcs!I87))^2*COS(RADIANS(User_Model_Calcs!A87))^2)))</f>
        <v>46.528753534002313</v>
      </c>
      <c r="P87" s="4">
        <f t="shared" ca="1" si="14"/>
        <v>16.69559014576657</v>
      </c>
    </row>
    <row r="88" spans="1:16" x14ac:dyDescent="0.25">
      <c r="A88" s="4">
        <f t="shared" ca="1" si="8"/>
        <v>-39.48230524182366</v>
      </c>
      <c r="B88" s="4">
        <f t="shared" ca="1" si="9"/>
        <v>129.41409535240933</v>
      </c>
      <c r="C88" s="4">
        <v>9375</v>
      </c>
      <c r="D88" s="4">
        <f t="shared" ca="1" si="10"/>
        <v>0.75</v>
      </c>
      <c r="E88" s="4">
        <v>0.55000000000000004</v>
      </c>
      <c r="F88" s="4">
        <v>19.899999999999999</v>
      </c>
      <c r="G88" s="4">
        <f t="shared" ca="1" si="11"/>
        <v>41.281913690970576</v>
      </c>
      <c r="H88" s="4">
        <f t="shared" ca="1" si="15"/>
        <v>19.17756487735268</v>
      </c>
      <c r="I88" s="4">
        <f ca="1">User_Model_Calcs!B88-Sat_Data!$B$5</f>
        <v>19.414095352409333</v>
      </c>
      <c r="J88" s="4">
        <f ca="1">(Earth_Data!$B$1/SQRT(1-Earth_Data!$B$2^2*SIN(RADIANS(User_Model_Calcs!A88))^2))*COS(RADIANS(User_Model_Calcs!A88))</f>
        <v>4929.4577225983312</v>
      </c>
      <c r="K88" s="4">
        <f ca="1">((Earth_Data!$B$1*(1-Earth_Data!$B$2^2))/SQRT(1-Earth_Data!$B$2^2*SIN(RADIANS(User_Model_Calcs!A88))^2))*SIN(RADIANS(User_Model_Calcs!A88))</f>
        <v>-4033.788893052209</v>
      </c>
      <c r="L88" s="4">
        <f t="shared" ca="1" si="12"/>
        <v>-39.293557661221044</v>
      </c>
      <c r="M88" s="4">
        <f t="shared" ca="1" si="13"/>
        <v>6369.5373672344276</v>
      </c>
      <c r="N88" s="4">
        <f ca="1">SQRT(User_Model_Calcs!M88^2+Sat_Data!$B$3^2-2*User_Model_Calcs!M88*Sat_Data!$B$3*COS(RADIANS(L88))*COS(RADIANS(I88)))</f>
        <v>37766.770095702857</v>
      </c>
      <c r="O88" s="4">
        <f ca="1">DEGREES(ACOS(((Earth_Data!$B$1+Sat_Data!$B$2)/User_Model_Calcs!N88)*SQRT(1-COS(RADIANS(User_Model_Calcs!I88))^2*COS(RADIANS(User_Model_Calcs!A88))^2)))</f>
        <v>40.050450608149831</v>
      </c>
      <c r="P88" s="4">
        <f t="shared" ca="1" si="14"/>
        <v>28.998643983815025</v>
      </c>
    </row>
    <row r="89" spans="1:16" x14ac:dyDescent="0.25">
      <c r="A89" s="4">
        <f t="shared" ca="1" si="8"/>
        <v>-17.982285104800425</v>
      </c>
      <c r="B89" s="4">
        <f t="shared" ca="1" si="9"/>
        <v>119.9216395563233</v>
      </c>
      <c r="C89" s="4">
        <v>9375</v>
      </c>
      <c r="D89" s="4">
        <f t="shared" ca="1" si="10"/>
        <v>0.75</v>
      </c>
      <c r="E89" s="4">
        <v>0.55000000000000004</v>
      </c>
      <c r="F89" s="4">
        <v>19.899999999999999</v>
      </c>
      <c r="G89" s="4">
        <f t="shared" ca="1" si="11"/>
        <v>41.281913690970576</v>
      </c>
      <c r="H89" s="4">
        <f t="shared" ca="1" si="15"/>
        <v>16.429597356756027</v>
      </c>
      <c r="I89" s="4">
        <f ca="1">User_Model_Calcs!B89-Sat_Data!$B$5</f>
        <v>9.9216395563232993</v>
      </c>
      <c r="J89" s="4">
        <f ca="1">(Earth_Data!$B$1/SQRT(1-Earth_Data!$B$2^2*SIN(RADIANS(User_Model_Calcs!A89))^2))*COS(RADIANS(User_Model_Calcs!A89))</f>
        <v>6068.5170312685686</v>
      </c>
      <c r="K89" s="4">
        <f ca="1">((Earth_Data!$B$1*(1-Earth_Data!$B$2^2))/SQRT(1-Earth_Data!$B$2^2*SIN(RADIANS(User_Model_Calcs!A89))^2))*SIN(RADIANS(User_Model_Calcs!A89))</f>
        <v>-1956.5203254045521</v>
      </c>
      <c r="L89" s="4">
        <f t="shared" ca="1" si="12"/>
        <v>-17.869581701304799</v>
      </c>
      <c r="M89" s="4">
        <f t="shared" ca="1" si="13"/>
        <v>6376.1172152429735</v>
      </c>
      <c r="N89" s="4">
        <f ca="1">SQRT(User_Model_Calcs!M89^2+Sat_Data!$B$3^2-2*User_Model_Calcs!M89*Sat_Data!$B$3*COS(RADIANS(L89))*COS(RADIANS(I89)))</f>
        <v>36254.317011041334</v>
      </c>
      <c r="O89" s="4">
        <f ca="1">DEGREES(ACOS(((Earth_Data!$B$1+Sat_Data!$B$2)/User_Model_Calcs!N89)*SQRT(1-COS(RADIANS(User_Model_Calcs!I89))^2*COS(RADIANS(User_Model_Calcs!A89))^2)))</f>
        <v>66.014740795278755</v>
      </c>
      <c r="P89" s="4">
        <f t="shared" ca="1" si="14"/>
        <v>29.535151737591921</v>
      </c>
    </row>
    <row r="90" spans="1:16" x14ac:dyDescent="0.25">
      <c r="A90" s="4">
        <f t="shared" ca="1" si="8"/>
        <v>-32.383971952781366</v>
      </c>
      <c r="B90" s="4">
        <f t="shared" ca="1" si="9"/>
        <v>155.77712925377278</v>
      </c>
      <c r="C90" s="4">
        <v>9375</v>
      </c>
      <c r="D90" s="4">
        <f t="shared" ca="1" si="10"/>
        <v>3</v>
      </c>
      <c r="E90" s="4">
        <v>0.55000000000000004</v>
      </c>
      <c r="F90" s="4">
        <v>19.899999999999999</v>
      </c>
      <c r="G90" s="4">
        <f t="shared" ca="1" si="11"/>
        <v>53.323113517529826</v>
      </c>
      <c r="H90" s="4">
        <f t="shared" ca="1" si="15"/>
        <v>18.508810392071481</v>
      </c>
      <c r="I90" s="4">
        <f ca="1">User_Model_Calcs!B90-Sat_Data!$B$5</f>
        <v>45.777129253772785</v>
      </c>
      <c r="J90" s="4">
        <f ca="1">(Earth_Data!$B$1/SQRT(1-Earth_Data!$B$2^2*SIN(RADIANS(User_Model_Calcs!A90))^2))*COS(RADIANS(User_Model_Calcs!A90))</f>
        <v>5391.3767504540674</v>
      </c>
      <c r="K90" s="4">
        <f ca="1">((Earth_Data!$B$1*(1-Earth_Data!$B$2^2))/SQRT(1-Earth_Data!$B$2^2*SIN(RADIANS(User_Model_Calcs!A90))^2))*SIN(RADIANS(User_Model_Calcs!A90))</f>
        <v>-3396.4655684354939</v>
      </c>
      <c r="L90" s="4">
        <f t="shared" ca="1" si="12"/>
        <v>-32.210153364689752</v>
      </c>
      <c r="M90" s="4">
        <f t="shared" ca="1" si="13"/>
        <v>6372.0421862150679</v>
      </c>
      <c r="N90" s="4">
        <f ca="1">SQRT(User_Model_Calcs!M90^2+Sat_Data!$B$3^2-2*User_Model_Calcs!M90*Sat_Data!$B$3*COS(RADIANS(L90))*COS(RADIANS(I90)))</f>
        <v>38746.929515723459</v>
      </c>
      <c r="O90" s="4">
        <f ca="1">DEGREES(ACOS(((Earth_Data!$B$1+Sat_Data!$B$2)/User_Model_Calcs!N90)*SQRT(1-COS(RADIANS(User_Model_Calcs!I90))^2*COS(RADIANS(User_Model_Calcs!A90))^2)))</f>
        <v>28.427643978889193</v>
      </c>
      <c r="P90" s="4">
        <f t="shared" ca="1" si="14"/>
        <v>62.468986727808471</v>
      </c>
    </row>
    <row r="91" spans="1:16" x14ac:dyDescent="0.25">
      <c r="A91" s="4">
        <f t="shared" ca="1" si="8"/>
        <v>-15.018594681871313</v>
      </c>
      <c r="B91" s="4">
        <f t="shared" ca="1" si="9"/>
        <v>108.95264229630926</v>
      </c>
      <c r="C91" s="4">
        <v>9375</v>
      </c>
      <c r="D91" s="4">
        <f t="shared" ca="1" si="10"/>
        <v>3</v>
      </c>
      <c r="E91" s="4">
        <v>0.55000000000000004</v>
      </c>
      <c r="F91" s="4">
        <v>19.899999999999999</v>
      </c>
      <c r="G91" s="4">
        <f t="shared" ca="1" si="11"/>
        <v>53.323113517529826</v>
      </c>
      <c r="H91" s="4">
        <f t="shared" ca="1" si="15"/>
        <v>20.58104851975515</v>
      </c>
      <c r="I91" s="4">
        <f ca="1">User_Model_Calcs!B91-Sat_Data!$B$5</f>
        <v>-1.0473577036907358</v>
      </c>
      <c r="J91" s="4">
        <f ca="1">(Earth_Data!$B$1/SQRT(1-Earth_Data!$B$2^2*SIN(RADIANS(User_Model_Calcs!A91))^2))*COS(RADIANS(User_Model_Calcs!A91))</f>
        <v>6161.6591763944061</v>
      </c>
      <c r="K91" s="4">
        <f ca="1">((Earth_Data!$B$1*(1-Earth_Data!$B$2^2))/SQRT(1-Earth_Data!$B$2^2*SIN(RADIANS(User_Model_Calcs!A91))^2))*SIN(RADIANS(User_Model_Calcs!A91))</f>
        <v>-1642.0879866126929</v>
      </c>
      <c r="L91" s="4">
        <f t="shared" ca="1" si="12"/>
        <v>-14.922551986051753</v>
      </c>
      <c r="M91" s="4">
        <f t="shared" ca="1" si="13"/>
        <v>6376.7152015613119</v>
      </c>
      <c r="N91" s="4">
        <f ca="1">SQRT(User_Model_Calcs!M91^2+Sat_Data!$B$3^2-2*User_Model_Calcs!M91*Sat_Data!$B$3*COS(RADIANS(L91))*COS(RADIANS(I91)))</f>
        <v>36041.113872671958</v>
      </c>
      <c r="O91" s="4">
        <f ca="1">DEGREES(ACOS(((Earth_Data!$B$1+Sat_Data!$B$2)/User_Model_Calcs!N91)*SQRT(1-COS(RADIANS(User_Model_Calcs!I91))^2*COS(RADIANS(User_Model_Calcs!A91))^2)))</f>
        <v>72.310450816670738</v>
      </c>
      <c r="P91" s="4">
        <f t="shared" ca="1" si="14"/>
        <v>4.0355479266702909</v>
      </c>
    </row>
    <row r="92" spans="1:16" x14ac:dyDescent="0.25">
      <c r="A92" s="4">
        <f t="shared" ca="1" si="8"/>
        <v>-23.597956095673077</v>
      </c>
      <c r="B92" s="4">
        <f t="shared" ca="1" si="9"/>
        <v>132.17846966826704</v>
      </c>
      <c r="C92" s="4">
        <v>9375</v>
      </c>
      <c r="D92" s="4">
        <f t="shared" ca="1" si="10"/>
        <v>0.75</v>
      </c>
      <c r="E92" s="4">
        <v>0.55000000000000004</v>
      </c>
      <c r="F92" s="4">
        <v>19.899999999999999</v>
      </c>
      <c r="G92" s="4">
        <f t="shared" ca="1" si="11"/>
        <v>41.281913690970576</v>
      </c>
      <c r="H92" s="4">
        <f t="shared" ca="1" si="15"/>
        <v>22.541725175401332</v>
      </c>
      <c r="I92" s="4">
        <f ca="1">User_Model_Calcs!B92-Sat_Data!$B$5</f>
        <v>22.178469668267041</v>
      </c>
      <c r="J92" s="4">
        <f ca="1">(Earth_Data!$B$1/SQRT(1-Earth_Data!$B$2^2*SIN(RADIANS(User_Model_Calcs!A92))^2))*COS(RADIANS(User_Model_Calcs!A92))</f>
        <v>5847.9185808336197</v>
      </c>
      <c r="K92" s="4">
        <f ca="1">((Earth_Data!$B$1*(1-Earth_Data!$B$2^2))/SQRT(1-Earth_Data!$B$2^2*SIN(RADIANS(User_Model_Calcs!A92))^2))*SIN(RADIANS(User_Model_Calcs!A92))</f>
        <v>-2537.5422821159236</v>
      </c>
      <c r="L92" s="4">
        <f t="shared" ca="1" si="12"/>
        <v>-23.457097166549676</v>
      </c>
      <c r="M92" s="4">
        <f t="shared" ca="1" si="13"/>
        <v>6374.7370582311223</v>
      </c>
      <c r="N92" s="4">
        <f ca="1">SQRT(User_Model_Calcs!M92^2+Sat_Data!$B$3^2-2*User_Model_Calcs!M92*Sat_Data!$B$3*COS(RADIANS(L92))*COS(RADIANS(I92)))</f>
        <v>36902.487953256357</v>
      </c>
      <c r="O92" s="4">
        <f ca="1">DEGREES(ACOS(((Earth_Data!$B$1+Sat_Data!$B$2)/User_Model_Calcs!N92)*SQRT(1-COS(RADIANS(User_Model_Calcs!I92))^2*COS(RADIANS(User_Model_Calcs!A92))^2)))</f>
        <v>52.806472654459469</v>
      </c>
      <c r="P92" s="4">
        <f t="shared" ca="1" si="14"/>
        <v>45.520333226314243</v>
      </c>
    </row>
    <row r="93" spans="1:16" x14ac:dyDescent="0.25">
      <c r="A93" s="4">
        <f t="shared" ca="1" si="8"/>
        <v>-24.14868963964242</v>
      </c>
      <c r="B93" s="4">
        <f t="shared" ca="1" si="9"/>
        <v>109.82303072829039</v>
      </c>
      <c r="C93" s="4">
        <v>9375</v>
      </c>
      <c r="D93" s="4">
        <f t="shared" ca="1" si="10"/>
        <v>1.2</v>
      </c>
      <c r="E93" s="4">
        <v>0.55000000000000004</v>
      </c>
      <c r="F93" s="4">
        <v>19.899999999999999</v>
      </c>
      <c r="G93" s="4">
        <f t="shared" ca="1" si="11"/>
        <v>45.364313344089069</v>
      </c>
      <c r="H93" s="4">
        <f t="shared" ca="1" si="15"/>
        <v>20.088768093179464</v>
      </c>
      <c r="I93" s="4">
        <f ca="1">User_Model_Calcs!B93-Sat_Data!$B$5</f>
        <v>-0.17696927170960919</v>
      </c>
      <c r="J93" s="4">
        <f ca="1">(Earth_Data!$B$1/SQRT(1-Earth_Data!$B$2^2*SIN(RADIANS(User_Model_Calcs!A93))^2))*COS(RADIANS(User_Model_Calcs!A93))</f>
        <v>5823.2321031286028</v>
      </c>
      <c r="K93" s="4">
        <f ca="1">((Earth_Data!$B$1*(1-Earth_Data!$B$2^2))/SQRT(1-Earth_Data!$B$2^2*SIN(RADIANS(User_Model_Calcs!A93))^2))*SIN(RADIANS(User_Model_Calcs!A93))</f>
        <v>-2593.3205768734065</v>
      </c>
      <c r="L93" s="4">
        <f t="shared" ca="1" si="12"/>
        <v>-24.005342162844929</v>
      </c>
      <c r="M93" s="4">
        <f t="shared" ca="1" si="13"/>
        <v>6374.5857701769601</v>
      </c>
      <c r="N93" s="4">
        <f ca="1">SQRT(User_Model_Calcs!M93^2+Sat_Data!$B$3^2-2*User_Model_Calcs!M93*Sat_Data!$B$3*COS(RADIANS(L93))*COS(RADIANS(I93)))</f>
        <v>36433.353410905445</v>
      </c>
      <c r="O93" s="4">
        <f ca="1">DEGREES(ACOS(((Earth_Data!$B$1+Sat_Data!$B$2)/User_Model_Calcs!N93)*SQRT(1-COS(RADIANS(User_Model_Calcs!I93))^2*COS(RADIANS(User_Model_Calcs!A93))^2)))</f>
        <v>61.740375717879445</v>
      </c>
      <c r="P93" s="4">
        <f t="shared" ca="1" si="14"/>
        <v>0.43256871632721816</v>
      </c>
    </row>
    <row r="94" spans="1:16" x14ac:dyDescent="0.25">
      <c r="A94" s="4">
        <f t="shared" ca="1" si="8"/>
        <v>-32.963257397629192</v>
      </c>
      <c r="B94" s="4">
        <f t="shared" ca="1" si="9"/>
        <v>131.4478150216284</v>
      </c>
      <c r="C94" s="4">
        <v>9375</v>
      </c>
      <c r="D94" s="4">
        <f t="shared" ca="1" si="10"/>
        <v>3</v>
      </c>
      <c r="E94" s="4">
        <v>0.55000000000000004</v>
      </c>
      <c r="F94" s="4">
        <v>19.899999999999999</v>
      </c>
      <c r="G94" s="4">
        <f t="shared" ca="1" si="11"/>
        <v>53.323113517529826</v>
      </c>
      <c r="H94" s="4">
        <f t="shared" ca="1" si="15"/>
        <v>23.897590385105563</v>
      </c>
      <c r="I94" s="4">
        <f ca="1">User_Model_Calcs!B94-Sat_Data!$B$5</f>
        <v>21.447815021628401</v>
      </c>
      <c r="J94" s="4">
        <f ca="1">(Earth_Data!$B$1/SQRT(1-Earth_Data!$B$2^2*SIN(RADIANS(User_Model_Calcs!A94))^2))*COS(RADIANS(User_Model_Calcs!A94))</f>
        <v>5356.6956687700213</v>
      </c>
      <c r="K94" s="4">
        <f ca="1">((Earth_Data!$B$1*(1-Earth_Data!$B$2^2))/SQRT(1-Earth_Data!$B$2^2*SIN(RADIANS(User_Model_Calcs!A94))^2))*SIN(RADIANS(User_Model_Calcs!A94))</f>
        <v>-3450.5416565525984</v>
      </c>
      <c r="L94" s="4">
        <f t="shared" ca="1" si="12"/>
        <v>-32.787807328708148</v>
      </c>
      <c r="M94" s="4">
        <f t="shared" ca="1" si="13"/>
        <v>6371.8463738091059</v>
      </c>
      <c r="N94" s="4">
        <f ca="1">SQRT(User_Model_Calcs!M94^2+Sat_Data!$B$3^2-2*User_Model_Calcs!M94*Sat_Data!$B$3*COS(RADIANS(L94))*COS(RADIANS(I94)))</f>
        <v>37389.50952768237</v>
      </c>
      <c r="O94" s="4">
        <f ca="1">DEGREES(ACOS(((Earth_Data!$B$1+Sat_Data!$B$2)/User_Model_Calcs!N94)*SQRT(1-COS(RADIANS(User_Model_Calcs!I94))^2*COS(RADIANS(User_Model_Calcs!A94))^2)))</f>
        <v>45.219025212698448</v>
      </c>
      <c r="P94" s="4">
        <f t="shared" ca="1" si="14"/>
        <v>35.830511824907575</v>
      </c>
    </row>
    <row r="95" spans="1:16" x14ac:dyDescent="0.25">
      <c r="A95" s="4">
        <f t="shared" ca="1" si="8"/>
        <v>-27.458906201997699</v>
      </c>
      <c r="B95" s="4">
        <f t="shared" ca="1" si="9"/>
        <v>116.67312761721357</v>
      </c>
      <c r="C95" s="4">
        <v>9375</v>
      </c>
      <c r="D95" s="4">
        <f t="shared" ca="1" si="10"/>
        <v>1.2</v>
      </c>
      <c r="E95" s="4">
        <v>0.55000000000000004</v>
      </c>
      <c r="F95" s="4">
        <v>19.899999999999999</v>
      </c>
      <c r="G95" s="4">
        <f t="shared" ca="1" si="11"/>
        <v>45.364313344089069</v>
      </c>
      <c r="H95" s="4">
        <f t="shared" ca="1" si="15"/>
        <v>20.670688285850716</v>
      </c>
      <c r="I95" s="4">
        <f ca="1">User_Model_Calcs!B95-Sat_Data!$B$5</f>
        <v>6.6731276172135665</v>
      </c>
      <c r="J95" s="4">
        <f ca="1">(Earth_Data!$B$1/SQRT(1-Earth_Data!$B$2^2*SIN(RADIANS(User_Model_Calcs!A95))^2))*COS(RADIANS(User_Model_Calcs!A95))</f>
        <v>5663.6223948350707</v>
      </c>
      <c r="K95" s="4">
        <f ca="1">((Earth_Data!$B$1*(1-Earth_Data!$B$2^2))/SQRT(1-Earth_Data!$B$2^2*SIN(RADIANS(User_Model_Calcs!A95))^2))*SIN(RADIANS(User_Model_Calcs!A95))</f>
        <v>-2923.4314256853045</v>
      </c>
      <c r="L95" s="4">
        <f t="shared" ca="1" si="12"/>
        <v>-27.301740866243108</v>
      </c>
      <c r="M95" s="4">
        <f t="shared" ca="1" si="13"/>
        <v>6373.6229831989394</v>
      </c>
      <c r="N95" s="4">
        <f ca="1">SQRT(User_Model_Calcs!M95^2+Sat_Data!$B$3^2-2*User_Model_Calcs!M95*Sat_Data!$B$3*COS(RADIANS(L95))*COS(RADIANS(I95)))</f>
        <v>36661.558564951236</v>
      </c>
      <c r="O95" s="4">
        <f ca="1">DEGREES(ACOS(((Earth_Data!$B$1+Sat_Data!$B$2)/User_Model_Calcs!N95)*SQRT(1-COS(RADIANS(User_Model_Calcs!I95))^2*COS(RADIANS(User_Model_Calcs!A95))^2)))</f>
        <v>57.083310314659599</v>
      </c>
      <c r="P95" s="4">
        <f t="shared" ca="1" si="14"/>
        <v>14.237151779373145</v>
      </c>
    </row>
    <row r="96" spans="1:16" x14ac:dyDescent="0.25">
      <c r="A96" s="4">
        <f t="shared" ca="1" si="8"/>
        <v>-40.37648537180754</v>
      </c>
      <c r="B96" s="4">
        <f t="shared" ca="1" si="9"/>
        <v>113.99229647266145</v>
      </c>
      <c r="C96" s="4">
        <v>9375</v>
      </c>
      <c r="D96" s="4">
        <f t="shared" ca="1" si="10"/>
        <v>1.2</v>
      </c>
      <c r="E96" s="4">
        <v>0.55000000000000004</v>
      </c>
      <c r="F96" s="4">
        <v>19.899999999999999</v>
      </c>
      <c r="G96" s="4">
        <f t="shared" ca="1" si="11"/>
        <v>45.364313344089069</v>
      </c>
      <c r="H96" s="4">
        <f t="shared" ca="1" si="15"/>
        <v>17.078915339014003</v>
      </c>
      <c r="I96" s="4">
        <f ca="1">User_Model_Calcs!B96-Sat_Data!$B$5</f>
        <v>3.9922964726614509</v>
      </c>
      <c r="J96" s="4">
        <f ca="1">(Earth_Data!$B$1/SQRT(1-Earth_Data!$B$2^2*SIN(RADIANS(User_Model_Calcs!A96))^2))*COS(RADIANS(User_Model_Calcs!A96))</f>
        <v>4865.7337317908778</v>
      </c>
      <c r="K96" s="4">
        <f ca="1">((Earth_Data!$B$1*(1-Earth_Data!$B$2^2))/SQRT(1-Earth_Data!$B$2^2*SIN(RADIANS(User_Model_Calcs!A96))^2))*SIN(RADIANS(User_Model_Calcs!A96))</f>
        <v>-4109.9224913593744</v>
      </c>
      <c r="L96" s="4">
        <f t="shared" ca="1" si="12"/>
        <v>-40.186661409532526</v>
      </c>
      <c r="M96" s="4">
        <f t="shared" ca="1" si="13"/>
        <v>6369.2093413287357</v>
      </c>
      <c r="N96" s="4">
        <f ca="1">SQRT(User_Model_Calcs!M96^2+Sat_Data!$B$3^2-2*User_Model_Calcs!M96*Sat_Data!$B$3*COS(RADIANS(L96))*COS(RADIANS(I96)))</f>
        <v>37537.424588690825</v>
      </c>
      <c r="O96" s="4">
        <f ca="1">DEGREES(ACOS(((Earth_Data!$B$1+Sat_Data!$B$2)/User_Model_Calcs!N96)*SQRT(1-COS(RADIANS(User_Model_Calcs!I96))^2*COS(RADIANS(User_Model_Calcs!A96))^2)))</f>
        <v>43.106205031827805</v>
      </c>
      <c r="P96" s="4">
        <f t="shared" ca="1" si="14"/>
        <v>6.1490597657575607</v>
      </c>
    </row>
    <row r="97" spans="1:16" x14ac:dyDescent="0.25">
      <c r="A97" s="4">
        <f t="shared" ca="1" si="8"/>
        <v>-40.191081396158523</v>
      </c>
      <c r="B97" s="4">
        <f t="shared" ca="1" si="9"/>
        <v>119.82450131708708</v>
      </c>
      <c r="C97" s="4">
        <v>9375</v>
      </c>
      <c r="D97" s="4">
        <f t="shared" ca="1" si="10"/>
        <v>3</v>
      </c>
      <c r="E97" s="4">
        <v>0.55000000000000004</v>
      </c>
      <c r="F97" s="4">
        <v>19.899999999999999</v>
      </c>
      <c r="G97" s="4">
        <f t="shared" ca="1" si="11"/>
        <v>53.323113517529826</v>
      </c>
      <c r="H97" s="4">
        <f t="shared" ca="1" si="15"/>
        <v>18.452709252254664</v>
      </c>
      <c r="I97" s="4">
        <f ca="1">User_Model_Calcs!B97-Sat_Data!$B$5</f>
        <v>9.8245013170870834</v>
      </c>
      <c r="J97" s="4">
        <f ca="1">(Earth_Data!$B$1/SQRT(1-Earth_Data!$B$2^2*SIN(RADIANS(User_Model_Calcs!A97))^2))*COS(RADIANS(User_Model_Calcs!A97))</f>
        <v>4879.0449258457684</v>
      </c>
      <c r="K97" s="4">
        <f ca="1">((Earth_Data!$B$1*(1-Earth_Data!$B$2^2))/SQRT(1-Earth_Data!$B$2^2*SIN(RADIANS(User_Model_Calcs!A97))^2))*SIN(RADIANS(User_Model_Calcs!A97))</f>
        <v>-4094.2174614341184</v>
      </c>
      <c r="L97" s="4">
        <f t="shared" ca="1" si="12"/>
        <v>-40.00146547937441</v>
      </c>
      <c r="M97" s="4">
        <f t="shared" ca="1" si="13"/>
        <v>6369.2775108275328</v>
      </c>
      <c r="N97" s="4">
        <f ca="1">SQRT(User_Model_Calcs!M97^2+Sat_Data!$B$3^2-2*User_Model_Calcs!M97*Sat_Data!$B$3*COS(RADIANS(L97))*COS(RADIANS(I97)))</f>
        <v>37589.555881874003</v>
      </c>
      <c r="O97" s="4">
        <f ca="1">DEGREES(ACOS(((Earth_Data!$B$1+Sat_Data!$B$2)/User_Model_Calcs!N97)*SQRT(1-COS(RADIANS(User_Model_Calcs!I97))^2*COS(RADIANS(User_Model_Calcs!A97))^2)))</f>
        <v>42.396789619574839</v>
      </c>
      <c r="P97" s="4">
        <f t="shared" ca="1" si="14"/>
        <v>15.020906368260507</v>
      </c>
    </row>
    <row r="98" spans="1:16" x14ac:dyDescent="0.25">
      <c r="A98" s="4">
        <f t="shared" ca="1" si="8"/>
        <v>-41.315375901794276</v>
      </c>
      <c r="B98" s="4">
        <f t="shared" ca="1" si="9"/>
        <v>116.87340476142464</v>
      </c>
      <c r="C98" s="4">
        <v>9375</v>
      </c>
      <c r="D98" s="4">
        <f t="shared" ca="1" si="10"/>
        <v>3</v>
      </c>
      <c r="E98" s="4">
        <v>0.55000000000000004</v>
      </c>
      <c r="F98" s="4">
        <v>19.899999999999999</v>
      </c>
      <c r="G98" s="4">
        <f t="shared" ca="1" si="11"/>
        <v>53.323113517529826</v>
      </c>
      <c r="H98" s="4">
        <f t="shared" ca="1" si="15"/>
        <v>21.642916678570938</v>
      </c>
      <c r="I98" s="4">
        <f ca="1">User_Model_Calcs!B98-Sat_Data!$B$5</f>
        <v>6.8734047614246379</v>
      </c>
      <c r="J98" s="4">
        <f ca="1">(Earth_Data!$B$1/SQRT(1-Earth_Data!$B$2^2*SIN(RADIANS(User_Model_Calcs!A98))^2))*COS(RADIANS(User_Model_Calcs!A98))</f>
        <v>4797.5425141552678</v>
      </c>
      <c r="K98" s="4">
        <f ca="1">((Earth_Data!$B$1*(1-Earth_Data!$B$2^2))/SQRT(1-Earth_Data!$B$2^2*SIN(RADIANS(User_Model_Calcs!A98))^2))*SIN(RADIANS(User_Model_Calcs!A98))</f>
        <v>-4188.7948273645834</v>
      </c>
      <c r="L98" s="4">
        <f t="shared" ca="1" si="12"/>
        <v>-41.124620445860664</v>
      </c>
      <c r="M98" s="4">
        <f t="shared" ca="1" si="13"/>
        <v>6368.8630288995491</v>
      </c>
      <c r="N98" s="4">
        <f ca="1">SQRT(User_Model_Calcs!M98^2+Sat_Data!$B$3^2-2*User_Model_Calcs!M98*Sat_Data!$B$3*COS(RADIANS(L98))*COS(RADIANS(I98)))</f>
        <v>37639.291224389308</v>
      </c>
      <c r="O98" s="4">
        <f ca="1">DEGREES(ACOS(((Earth_Data!$B$1+Sat_Data!$B$2)/User_Model_Calcs!N98)*SQRT(1-COS(RADIANS(User_Model_Calcs!I98))^2*COS(RADIANS(User_Model_Calcs!A98))^2)))</f>
        <v>41.721066117358163</v>
      </c>
      <c r="P98" s="4">
        <f t="shared" ca="1" si="14"/>
        <v>10.347298021839674</v>
      </c>
    </row>
    <row r="99" spans="1:16" x14ac:dyDescent="0.25">
      <c r="A99" s="4">
        <f t="shared" ca="1" si="8"/>
        <v>-30.28910090297547</v>
      </c>
      <c r="B99" s="4">
        <f t="shared" ca="1" si="9"/>
        <v>142.50157957203129</v>
      </c>
      <c r="C99" s="4">
        <v>9375</v>
      </c>
      <c r="D99" s="4">
        <f t="shared" ca="1" si="10"/>
        <v>0.75</v>
      </c>
      <c r="E99" s="4">
        <v>0.55000000000000004</v>
      </c>
      <c r="F99" s="4">
        <v>19.899999999999999</v>
      </c>
      <c r="G99" s="4">
        <f t="shared" ca="1" si="11"/>
        <v>41.281913690970576</v>
      </c>
      <c r="H99" s="4">
        <f t="shared" ca="1" si="15"/>
        <v>23.437271208996101</v>
      </c>
      <c r="I99" s="4">
        <f ca="1">User_Model_Calcs!B99-Sat_Data!$B$5</f>
        <v>32.501579572031289</v>
      </c>
      <c r="J99" s="4">
        <f ca="1">(Earth_Data!$B$1/SQRT(1-Earth_Data!$B$2^2*SIN(RADIANS(User_Model_Calcs!A99))^2))*COS(RADIANS(User_Model_Calcs!A99))</f>
        <v>5512.1652475993233</v>
      </c>
      <c r="K99" s="4">
        <f ca="1">((Earth_Data!$B$1*(1-Earth_Data!$B$2^2))/SQRT(1-Earth_Data!$B$2^2*SIN(RADIANS(User_Model_Calcs!A99))^2))*SIN(RADIANS(User_Model_Calcs!A99))</f>
        <v>-3198.088918275329</v>
      </c>
      <c r="L99" s="4">
        <f t="shared" ca="1" si="12"/>
        <v>-30.121767678126584</v>
      </c>
      <c r="M99" s="4">
        <f t="shared" ca="1" si="13"/>
        <v>6372.7339851932602</v>
      </c>
      <c r="N99" s="4">
        <f ca="1">SQRT(User_Model_Calcs!M99^2+Sat_Data!$B$3^2-2*User_Model_Calcs!M99*Sat_Data!$B$3*COS(RADIANS(L99))*COS(RADIANS(I99)))</f>
        <v>37767.691050336362</v>
      </c>
      <c r="O99" s="4">
        <f ca="1">DEGREES(ACOS(((Earth_Data!$B$1+Sat_Data!$B$2)/User_Model_Calcs!N99)*SQRT(1-COS(RADIANS(User_Model_Calcs!I99))^2*COS(RADIANS(User_Model_Calcs!A99))^2)))</f>
        <v>40.085107999657154</v>
      </c>
      <c r="P99" s="4">
        <f t="shared" ca="1" si="14"/>
        <v>51.633321667566726</v>
      </c>
    </row>
    <row r="100" spans="1:16" x14ac:dyDescent="0.25">
      <c r="A100" s="4">
        <f t="shared" ca="1" si="8"/>
        <v>-40.105938553480037</v>
      </c>
      <c r="B100" s="4">
        <f t="shared" ca="1" si="9"/>
        <v>119.70082453540893</v>
      </c>
      <c r="C100" s="4">
        <v>9375</v>
      </c>
      <c r="D100" s="4">
        <f t="shared" ca="1" si="10"/>
        <v>3</v>
      </c>
      <c r="E100" s="4">
        <v>0.55000000000000004</v>
      </c>
      <c r="F100" s="4">
        <v>19.899999999999999</v>
      </c>
      <c r="G100" s="4">
        <f t="shared" ca="1" si="11"/>
        <v>53.323113517529826</v>
      </c>
      <c r="H100" s="4">
        <f t="shared" ca="1" si="15"/>
        <v>19.490474119280009</v>
      </c>
      <c r="I100" s="4">
        <f ca="1">User_Model_Calcs!B100-Sat_Data!$B$5</f>
        <v>9.7008245354089269</v>
      </c>
      <c r="J100" s="4">
        <f ca="1">(Earth_Data!$B$1/SQRT(1-Earth_Data!$B$2^2*SIN(RADIANS(User_Model_Calcs!A100))^2))*COS(RADIANS(User_Model_Calcs!A100))</f>
        <v>4885.1406236794755</v>
      </c>
      <c r="K100" s="4">
        <f ca="1">((Earth_Data!$B$1*(1-Earth_Data!$B$2^2))/SQRT(1-Earth_Data!$B$2^2*SIN(RADIANS(User_Model_Calcs!A100))^2))*SIN(RADIANS(User_Model_Calcs!A100))</f>
        <v>-4086.9910143045399</v>
      </c>
      <c r="L100" s="4">
        <f t="shared" ca="1" si="12"/>
        <v>-39.916420834212474</v>
      </c>
      <c r="M100" s="4">
        <f t="shared" ca="1" si="13"/>
        <v>6369.3087901380286</v>
      </c>
      <c r="N100" s="4">
        <f ca="1">SQRT(User_Model_Calcs!M100^2+Sat_Data!$B$3^2-2*User_Model_Calcs!M100*Sat_Data!$B$3*COS(RADIANS(L100))*COS(RADIANS(I100)))</f>
        <v>37580.817228935055</v>
      </c>
      <c r="O100" s="4">
        <f ca="1">DEGREES(ACOS(((Earth_Data!$B$1+Sat_Data!$B$2)/User_Model_Calcs!N100)*SQRT(1-COS(RADIANS(User_Model_Calcs!I100))^2*COS(RADIANS(User_Model_Calcs!A100))^2)))</f>
        <v>42.515732184554487</v>
      </c>
      <c r="P100" s="4">
        <f t="shared" ca="1" si="14"/>
        <v>14.861685984078202</v>
      </c>
    </row>
    <row r="101" spans="1:16" x14ac:dyDescent="0.25">
      <c r="A101" s="4">
        <f t="shared" ca="1" si="8"/>
        <v>-25.542002338656708</v>
      </c>
      <c r="B101" s="4">
        <f t="shared" ca="1" si="9"/>
        <v>158.67329533059711</v>
      </c>
      <c r="C101" s="4">
        <v>9375</v>
      </c>
      <c r="D101" s="4">
        <f t="shared" ca="1" si="10"/>
        <v>1.2</v>
      </c>
      <c r="E101" s="4">
        <v>0.55000000000000004</v>
      </c>
      <c r="F101" s="4">
        <v>19.899999999999999</v>
      </c>
      <c r="G101" s="4">
        <f t="shared" ca="1" si="11"/>
        <v>45.364313344089069</v>
      </c>
      <c r="H101" s="4">
        <f t="shared" ca="1" si="15"/>
        <v>22.879170510585737</v>
      </c>
      <c r="I101" s="4">
        <f ca="1">User_Model_Calcs!B101-Sat_Data!$B$5</f>
        <v>48.673295330597114</v>
      </c>
      <c r="J101" s="4">
        <f ca="1">(Earth_Data!$B$1/SQRT(1-Earth_Data!$B$2^2*SIN(RADIANS(User_Model_Calcs!A101))^2))*COS(RADIANS(User_Model_Calcs!A101))</f>
        <v>5758.3853153832706</v>
      </c>
      <c r="K101" s="4">
        <f ca="1">((Earth_Data!$B$1*(1-Earth_Data!$B$2^2))/SQRT(1-Earth_Data!$B$2^2*SIN(RADIANS(User_Model_Calcs!A101))^2))*SIN(RADIANS(User_Model_Calcs!A101))</f>
        <v>-2733.3705414153851</v>
      </c>
      <c r="L101" s="4">
        <f t="shared" ca="1" si="12"/>
        <v>-25.392596042542664</v>
      </c>
      <c r="M101" s="4">
        <f t="shared" ca="1" si="13"/>
        <v>6374.1913963340576</v>
      </c>
      <c r="N101" s="4">
        <f ca="1">SQRT(User_Model_Calcs!M101^2+Sat_Data!$B$3^2-2*User_Model_Calcs!M101*Sat_Data!$B$3*COS(RADIANS(L101))*COS(RADIANS(I101)))</f>
        <v>38701.184597709427</v>
      </c>
      <c r="O101" s="4">
        <f ca="1">DEGREES(ACOS(((Earth_Data!$B$1+Sat_Data!$B$2)/User_Model_Calcs!N101)*SQRT(1-COS(RADIANS(User_Model_Calcs!I101))^2*COS(RADIANS(User_Model_Calcs!A101))^2)))</f>
        <v>28.956879272218718</v>
      </c>
      <c r="P101" s="4">
        <f t="shared" ca="1" si="14"/>
        <v>69.235745307021119</v>
      </c>
    </row>
    <row r="102" spans="1:16" x14ac:dyDescent="0.25">
      <c r="A102" s="4">
        <f t="shared" ca="1" si="8"/>
        <v>-12.571358519637695</v>
      </c>
      <c r="B102" s="4">
        <f t="shared" ca="1" si="9"/>
        <v>124.66767754982274</v>
      </c>
      <c r="C102" s="4">
        <v>9375</v>
      </c>
      <c r="D102" s="4">
        <f t="shared" ca="1" si="10"/>
        <v>1.2</v>
      </c>
      <c r="E102" s="4">
        <v>0.55000000000000004</v>
      </c>
      <c r="F102" s="4">
        <v>19.899999999999999</v>
      </c>
      <c r="G102" s="4">
        <f t="shared" ca="1" si="11"/>
        <v>45.364313344089069</v>
      </c>
      <c r="H102" s="4">
        <f t="shared" ca="1" si="15"/>
        <v>16.062006126713221</v>
      </c>
      <c r="I102" s="4">
        <f ca="1">User_Model_Calcs!B102-Sat_Data!$B$5</f>
        <v>14.667677549822741</v>
      </c>
      <c r="J102" s="4">
        <f ca="1">(Earth_Data!$B$1/SQRT(1-Earth_Data!$B$2^2*SIN(RADIANS(User_Model_Calcs!A102))^2))*COS(RADIANS(User_Model_Calcs!A102))</f>
        <v>6226.2158611985378</v>
      </c>
      <c r="K102" s="4">
        <f ca="1">((Earth_Data!$B$1*(1-Earth_Data!$B$2^2))/SQRT(1-Earth_Data!$B$2^2*SIN(RADIANS(User_Model_Calcs!A102))^2))*SIN(RADIANS(User_Model_Calcs!A102))</f>
        <v>-1379.1615380384994</v>
      </c>
      <c r="L102" s="4">
        <f t="shared" ca="1" si="12"/>
        <v>-12.489848749199348</v>
      </c>
      <c r="M102" s="4">
        <f t="shared" ca="1" si="13"/>
        <v>6377.1349756959798</v>
      </c>
      <c r="N102" s="4">
        <f ca="1">SQRT(User_Model_Calcs!M102^2+Sat_Data!$B$3^2-2*User_Model_Calcs!M102*Sat_Data!$B$3*COS(RADIANS(L102))*COS(RADIANS(I102)))</f>
        <v>36201.482492007512</v>
      </c>
      <c r="O102" s="4">
        <f ca="1">DEGREES(ACOS(((Earth_Data!$B$1+Sat_Data!$B$2)/User_Model_Calcs!N102)*SQRT(1-COS(RADIANS(User_Model_Calcs!I102))^2*COS(RADIANS(User_Model_Calcs!A102))^2)))</f>
        <v>67.445404702445572</v>
      </c>
      <c r="P102" s="4">
        <f t="shared" ca="1" si="14"/>
        <v>50.254314386163045</v>
      </c>
    </row>
    <row r="103" spans="1:16" x14ac:dyDescent="0.25">
      <c r="A103" s="4">
        <f t="shared" ca="1" si="8"/>
        <v>-35.468749898784303</v>
      </c>
      <c r="B103" s="4">
        <f t="shared" ca="1" si="9"/>
        <v>128.12368634186836</v>
      </c>
      <c r="C103" s="4">
        <v>9375</v>
      </c>
      <c r="D103" s="4">
        <f t="shared" ca="1" si="10"/>
        <v>1.2</v>
      </c>
      <c r="E103" s="4">
        <v>0.55000000000000004</v>
      </c>
      <c r="F103" s="4">
        <v>19.899999999999999</v>
      </c>
      <c r="G103" s="4">
        <f t="shared" ca="1" si="11"/>
        <v>45.364313344089069</v>
      </c>
      <c r="H103" s="4">
        <f t="shared" ca="1" si="15"/>
        <v>21.251940668478039</v>
      </c>
      <c r="I103" s="4">
        <f ca="1">User_Model_Calcs!B103-Sat_Data!$B$5</f>
        <v>18.123686341868364</v>
      </c>
      <c r="J103" s="4">
        <f ca="1">(Earth_Data!$B$1/SQRT(1-Earth_Data!$B$2^2*SIN(RADIANS(User_Model_Calcs!A103))^2))*COS(RADIANS(User_Model_Calcs!A103))</f>
        <v>5200.4264010722191</v>
      </c>
      <c r="K103" s="4">
        <f ca="1">((Earth_Data!$B$1*(1-Earth_Data!$B$2^2))/SQRT(1-Earth_Data!$B$2^2*SIN(RADIANS(User_Model_Calcs!A103))^2))*SIN(RADIANS(User_Model_Calcs!A103))</f>
        <v>-3680.3460654699852</v>
      </c>
      <c r="L103" s="4">
        <f t="shared" ca="1" si="12"/>
        <v>-35.287074212701349</v>
      </c>
      <c r="M103" s="4">
        <f t="shared" ca="1" si="13"/>
        <v>6370.9796667851133</v>
      </c>
      <c r="N103" s="4">
        <f ca="1">SQRT(User_Model_Calcs!M103^2+Sat_Data!$B$3^2-2*User_Model_Calcs!M103*Sat_Data!$B$3*COS(RADIANS(L103))*COS(RADIANS(I103)))</f>
        <v>37438.194538363925</v>
      </c>
      <c r="O103" s="4">
        <f ca="1">DEGREES(ACOS(((Earth_Data!$B$1+Sat_Data!$B$2)/User_Model_Calcs!N103)*SQRT(1-COS(RADIANS(User_Model_Calcs!I103))^2*COS(RADIANS(User_Model_Calcs!A103))^2)))</f>
        <v>44.514008903648758</v>
      </c>
      <c r="P103" s="4">
        <f t="shared" ca="1" si="14"/>
        <v>29.426146655886821</v>
      </c>
    </row>
    <row r="104" spans="1:16" x14ac:dyDescent="0.25">
      <c r="A104" s="4">
        <f t="shared" ca="1" si="8"/>
        <v>-19.192912442606737</v>
      </c>
      <c r="B104" s="4">
        <f t="shared" ca="1" si="9"/>
        <v>129.03794853969458</v>
      </c>
      <c r="C104" s="4">
        <v>9375</v>
      </c>
      <c r="D104" s="4">
        <f t="shared" ca="1" si="10"/>
        <v>1.2</v>
      </c>
      <c r="E104" s="4">
        <v>0.55000000000000004</v>
      </c>
      <c r="F104" s="4">
        <v>19.899999999999999</v>
      </c>
      <c r="G104" s="4">
        <f t="shared" ca="1" si="11"/>
        <v>45.364313344089069</v>
      </c>
      <c r="H104" s="4">
        <f t="shared" ca="1" si="15"/>
        <v>14.864659556325066</v>
      </c>
      <c r="I104" s="4">
        <f ca="1">User_Model_Calcs!B104-Sat_Data!$B$5</f>
        <v>19.037948539694582</v>
      </c>
      <c r="J104" s="4">
        <f ca="1">(Earth_Data!$B$1/SQRT(1-Earth_Data!$B$2^2*SIN(RADIANS(User_Model_Calcs!A104))^2))*COS(RADIANS(User_Model_Calcs!A104))</f>
        <v>6025.8044131586139</v>
      </c>
      <c r="K104" s="4">
        <f ca="1">((Earth_Data!$B$1*(1-Earth_Data!$B$2^2))/SQRT(1-Earth_Data!$B$2^2*SIN(RADIANS(User_Model_Calcs!A104))^2))*SIN(RADIANS(User_Model_Calcs!A104))</f>
        <v>-2083.5291370098475</v>
      </c>
      <c r="L104" s="4">
        <f t="shared" ca="1" si="12"/>
        <v>-19.073737586706748</v>
      </c>
      <c r="M104" s="4">
        <f t="shared" ca="1" si="13"/>
        <v>6375.8460215418336</v>
      </c>
      <c r="N104" s="4">
        <f ca="1">SQRT(User_Model_Calcs!M104^2+Sat_Data!$B$3^2-2*User_Model_Calcs!M104*Sat_Data!$B$3*COS(RADIANS(L104))*COS(RADIANS(I104)))</f>
        <v>36580.248407025683</v>
      </c>
      <c r="O104" s="4">
        <f ca="1">DEGREES(ACOS(((Earth_Data!$B$1+Sat_Data!$B$2)/User_Model_Calcs!N104)*SQRT(1-COS(RADIANS(User_Model_Calcs!I104))^2*COS(RADIANS(User_Model_Calcs!A104))^2)))</f>
        <v>58.714336951921879</v>
      </c>
      <c r="P104" s="4">
        <f t="shared" ca="1" si="14"/>
        <v>46.387341516118269</v>
      </c>
    </row>
    <row r="105" spans="1:16" x14ac:dyDescent="0.25">
      <c r="A105" s="4">
        <f t="shared" ca="1" si="8"/>
        <v>-18.217235613747505</v>
      </c>
      <c r="B105" s="4">
        <f t="shared" ca="1" si="9"/>
        <v>132.8908852166069</v>
      </c>
      <c r="C105" s="4">
        <v>9375</v>
      </c>
      <c r="D105" s="4">
        <f t="shared" ca="1" si="10"/>
        <v>3</v>
      </c>
      <c r="E105" s="4">
        <v>0.55000000000000004</v>
      </c>
      <c r="F105" s="4">
        <v>19.899999999999999</v>
      </c>
      <c r="G105" s="4">
        <f t="shared" ca="1" si="11"/>
        <v>53.323113517529826</v>
      </c>
      <c r="H105" s="4">
        <f t="shared" ca="1" si="15"/>
        <v>20.786168289504381</v>
      </c>
      <c r="I105" s="4">
        <f ca="1">User_Model_Calcs!B105-Sat_Data!$B$5</f>
        <v>22.890885216606904</v>
      </c>
      <c r="J105" s="4">
        <f ca="1">(Earth_Data!$B$1/SQRT(1-Earth_Data!$B$2^2*SIN(RADIANS(User_Model_Calcs!A105))^2))*COS(RADIANS(User_Model_Calcs!A105))</f>
        <v>6060.4380954777898</v>
      </c>
      <c r="K105" s="4">
        <f ca="1">((Earth_Data!$B$1*(1-Earth_Data!$B$2^2))/SQRT(1-Earth_Data!$B$2^2*SIN(RADIANS(User_Model_Calcs!A105))^2))*SIN(RADIANS(User_Model_Calcs!A105))</f>
        <v>-1981.238209931159</v>
      </c>
      <c r="L105" s="4">
        <f t="shared" ca="1" si="12"/>
        <v>-18.103260300573318</v>
      </c>
      <c r="M105" s="4">
        <f t="shared" ca="1" si="13"/>
        <v>6376.0657739400458</v>
      </c>
      <c r="N105" s="4">
        <f ca="1">SQRT(User_Model_Calcs!M105^2+Sat_Data!$B$3^2-2*User_Model_Calcs!M105*Sat_Data!$B$3*COS(RADIANS(L105))*COS(RADIANS(I105)))</f>
        <v>36710.358895891513</v>
      </c>
      <c r="O105" s="4">
        <f ca="1">DEGREES(ACOS(((Earth_Data!$B$1+Sat_Data!$B$2)/User_Model_Calcs!N105)*SQRT(1-COS(RADIANS(User_Model_Calcs!I105))^2*COS(RADIANS(User_Model_Calcs!A105))^2)))</f>
        <v>56.227638683666591</v>
      </c>
      <c r="P105" s="4">
        <f t="shared" ca="1" si="14"/>
        <v>53.483554590991687</v>
      </c>
    </row>
    <row r="106" spans="1:16" x14ac:dyDescent="0.25">
      <c r="A106" s="4">
        <f t="shared" ca="1" si="8"/>
        <v>-33.331205964639217</v>
      </c>
      <c r="B106" s="4">
        <f t="shared" ca="1" si="9"/>
        <v>124.74556435196348</v>
      </c>
      <c r="C106" s="4">
        <v>9375</v>
      </c>
      <c r="D106" s="4">
        <f t="shared" ca="1" si="10"/>
        <v>1.2</v>
      </c>
      <c r="E106" s="4">
        <v>0.55000000000000004</v>
      </c>
      <c r="F106" s="4">
        <v>19.899999999999999</v>
      </c>
      <c r="G106" s="4">
        <f t="shared" ca="1" si="11"/>
        <v>45.364313344089069</v>
      </c>
      <c r="H106" s="4">
        <f t="shared" ca="1" si="15"/>
        <v>15.567499416177098</v>
      </c>
      <c r="I106" s="4">
        <f ca="1">User_Model_Calcs!B106-Sat_Data!$B$5</f>
        <v>14.74556435196348</v>
      </c>
      <c r="J106" s="4">
        <f ca="1">(Earth_Data!$B$1/SQRT(1-Earth_Data!$B$2^2*SIN(RADIANS(User_Model_Calcs!A106))^2))*COS(RADIANS(User_Model_Calcs!A106))</f>
        <v>5334.3821395126188</v>
      </c>
      <c r="K106" s="4">
        <f ca="1">((Earth_Data!$B$1*(1-Earth_Data!$B$2^2))/SQRT(1-Earth_Data!$B$2^2*SIN(RADIANS(User_Model_Calcs!A106))^2))*SIN(RADIANS(User_Model_Calcs!A106))</f>
        <v>-3484.7089386535763</v>
      </c>
      <c r="L106" s="4">
        <f t="shared" ca="1" si="12"/>
        <v>-33.154756675565991</v>
      </c>
      <c r="M106" s="4">
        <f t="shared" ca="1" si="13"/>
        <v>6371.7210545882626</v>
      </c>
      <c r="N106" s="4">
        <f ca="1">SQRT(User_Model_Calcs!M106^2+Sat_Data!$B$3^2-2*User_Model_Calcs!M106*Sat_Data!$B$3*COS(RADIANS(L106))*COS(RADIANS(I106)))</f>
        <v>37193.943405225968</v>
      </c>
      <c r="O106" s="4">
        <f ca="1">DEGREES(ACOS(((Earth_Data!$B$1+Sat_Data!$B$2)/User_Model_Calcs!N106)*SQRT(1-COS(RADIANS(User_Model_Calcs!I106))^2*COS(RADIANS(User_Model_Calcs!A106))^2)))</f>
        <v>48.092652201324718</v>
      </c>
      <c r="P106" s="4">
        <f t="shared" ca="1" si="14"/>
        <v>25.594022771272414</v>
      </c>
    </row>
    <row r="107" spans="1:16" x14ac:dyDescent="0.25">
      <c r="A107" s="4">
        <f t="shared" ca="1" si="8"/>
        <v>-14.319546691226442</v>
      </c>
      <c r="B107" s="4">
        <f t="shared" ca="1" si="9"/>
        <v>108.886945469114</v>
      </c>
      <c r="C107" s="4">
        <v>9375</v>
      </c>
      <c r="D107" s="4">
        <f t="shared" ca="1" si="10"/>
        <v>3</v>
      </c>
      <c r="E107" s="4">
        <v>0.55000000000000004</v>
      </c>
      <c r="F107" s="4">
        <v>19.899999999999999</v>
      </c>
      <c r="G107" s="4">
        <f t="shared" ca="1" si="11"/>
        <v>53.323113517529826</v>
      </c>
      <c r="H107" s="4">
        <f t="shared" ca="1" si="15"/>
        <v>19.755339904311136</v>
      </c>
      <c r="I107" s="4">
        <f ca="1">User_Model_Calcs!B107-Sat_Data!$B$5</f>
        <v>-1.1130545308860036</v>
      </c>
      <c r="J107" s="4">
        <f ca="1">(Earth_Data!$B$1/SQRT(1-Earth_Data!$B$2^2*SIN(RADIANS(User_Model_Calcs!A107))^2))*COS(RADIANS(User_Model_Calcs!A107))</f>
        <v>6181.2459749711925</v>
      </c>
      <c r="K107" s="4">
        <f ca="1">((Earth_Data!$B$1*(1-Earth_Data!$B$2^2))/SQRT(1-Earth_Data!$B$2^2*SIN(RADIANS(User_Model_Calcs!A107))^2))*SIN(RADIANS(User_Model_Calcs!A107))</f>
        <v>-1567.2630317322667</v>
      </c>
      <c r="L107" s="4">
        <f t="shared" ca="1" si="12"/>
        <v>-14.227588971118729</v>
      </c>
      <c r="M107" s="4">
        <f t="shared" ca="1" si="13"/>
        <v>6376.8421035597376</v>
      </c>
      <c r="N107" s="4">
        <f ca="1">SQRT(User_Model_Calcs!M107^2+Sat_Data!$B$3^2-2*User_Model_Calcs!M107*Sat_Data!$B$3*COS(RADIANS(L107))*COS(RADIANS(I107)))</f>
        <v>36018.374895326822</v>
      </c>
      <c r="O107" s="4">
        <f ca="1">DEGREES(ACOS(((Earth_Data!$B$1+Sat_Data!$B$2)/User_Model_Calcs!N107)*SQRT(1-COS(RADIANS(User_Model_Calcs!I107))^2*COS(RADIANS(User_Model_Calcs!A107))^2)))</f>
        <v>73.119996902808609</v>
      </c>
      <c r="P107" s="4">
        <f t="shared" ca="1" si="14"/>
        <v>4.4916310326946007</v>
      </c>
    </row>
    <row r="108" spans="1:16" x14ac:dyDescent="0.25">
      <c r="A108" s="4">
        <f t="shared" ca="1" si="8"/>
        <v>-43.291035646665243</v>
      </c>
      <c r="B108" s="4">
        <f t="shared" ca="1" si="9"/>
        <v>150.74562563641794</v>
      </c>
      <c r="C108" s="4">
        <v>9375</v>
      </c>
      <c r="D108" s="4">
        <f t="shared" ca="1" si="10"/>
        <v>3</v>
      </c>
      <c r="E108" s="4">
        <v>0.55000000000000004</v>
      </c>
      <c r="F108" s="4">
        <v>19.899999999999999</v>
      </c>
      <c r="G108" s="4">
        <f t="shared" ca="1" si="11"/>
        <v>53.323113517529826</v>
      </c>
      <c r="H108" s="4">
        <f t="shared" ca="1" si="15"/>
        <v>17.642983775326837</v>
      </c>
      <c r="I108" s="4">
        <f ca="1">User_Model_Calcs!B108-Sat_Data!$B$5</f>
        <v>40.745625636417941</v>
      </c>
      <c r="J108" s="4">
        <f ca="1">(Earth_Data!$B$1/SQRT(1-Earth_Data!$B$2^2*SIN(RADIANS(User_Model_Calcs!A108))^2))*COS(RADIANS(User_Model_Calcs!A108))</f>
        <v>4649.8447823296992</v>
      </c>
      <c r="K108" s="4">
        <f ca="1">((Earth_Data!$B$1*(1-Earth_Data!$B$2^2))/SQRT(1-Earth_Data!$B$2^2*SIN(RADIANS(User_Model_Calcs!A108))^2))*SIN(RADIANS(User_Model_Calcs!A108))</f>
        <v>-4351.0939477175871</v>
      </c>
      <c r="L108" s="4">
        <f t="shared" ca="1" si="12"/>
        <v>-43.098989347531187</v>
      </c>
      <c r="M108" s="4">
        <f t="shared" ca="1" si="13"/>
        <v>6368.1296344863567</v>
      </c>
      <c r="N108" s="4">
        <f ca="1">SQRT(User_Model_Calcs!M108^2+Sat_Data!$B$3^2-2*User_Model_Calcs!M108*Sat_Data!$B$3*COS(RADIANS(L108))*COS(RADIANS(I108)))</f>
        <v>39003.805518927984</v>
      </c>
      <c r="O108" s="4">
        <f ca="1">DEGREES(ACOS(((Earth_Data!$B$1+Sat_Data!$B$2)/User_Model_Calcs!N108)*SQRT(1-COS(RADIANS(User_Model_Calcs!I108))^2*COS(RADIANS(User_Model_Calcs!A108))^2)))</f>
        <v>25.604471755673092</v>
      </c>
      <c r="P108" s="4">
        <f t="shared" ca="1" si="14"/>
        <v>51.482942909088941</v>
      </c>
    </row>
    <row r="109" spans="1:16" x14ac:dyDescent="0.25">
      <c r="A109" s="4">
        <f t="shared" ca="1" si="8"/>
        <v>-14.548531749128465</v>
      </c>
      <c r="B109" s="4">
        <f t="shared" ca="1" si="9"/>
        <v>119.53751803494441</v>
      </c>
      <c r="C109" s="4">
        <v>9375</v>
      </c>
      <c r="D109" s="4">
        <f t="shared" ca="1" si="10"/>
        <v>3</v>
      </c>
      <c r="E109" s="4">
        <v>0.55000000000000004</v>
      </c>
      <c r="F109" s="4">
        <v>19.899999999999999</v>
      </c>
      <c r="G109" s="4">
        <f t="shared" ca="1" si="11"/>
        <v>53.323113517529826</v>
      </c>
      <c r="H109" s="4">
        <f t="shared" ca="1" si="15"/>
        <v>20.316844252310737</v>
      </c>
      <c r="I109" s="4">
        <f ca="1">User_Model_Calcs!B109-Sat_Data!$B$5</f>
        <v>9.5375180349444122</v>
      </c>
      <c r="J109" s="4">
        <f ca="1">(Earth_Data!$B$1/SQRT(1-Earth_Data!$B$2^2*SIN(RADIANS(User_Model_Calcs!A109))^2))*COS(RADIANS(User_Model_Calcs!A109))</f>
        <v>6174.9306758281182</v>
      </c>
      <c r="K109" s="4">
        <f ca="1">((Earth_Data!$B$1*(1-Earth_Data!$B$2^2))/SQRT(1-Earth_Data!$B$2^2*SIN(RADIANS(User_Model_Calcs!A109))^2))*SIN(RADIANS(User_Model_Calcs!A109))</f>
        <v>-1591.7989728246323</v>
      </c>
      <c r="L109" s="4">
        <f t="shared" ca="1" si="12"/>
        <v>-14.455229830412526</v>
      </c>
      <c r="M109" s="4">
        <f t="shared" ca="1" si="13"/>
        <v>6376.8011432981557</v>
      </c>
      <c r="N109" s="4">
        <f ca="1">SQRT(User_Model_Calcs!M109^2+Sat_Data!$B$3^2-2*User_Model_Calcs!M109*Sat_Data!$B$3*COS(RADIANS(L109))*COS(RADIANS(I109)))</f>
        <v>36124.157819296081</v>
      </c>
      <c r="O109" s="4">
        <f ca="1">DEGREES(ACOS(((Earth_Data!$B$1+Sat_Data!$B$2)/User_Model_Calcs!N109)*SQRT(1-COS(RADIANS(User_Model_Calcs!I109))^2*COS(RADIANS(User_Model_Calcs!A109))^2)))</f>
        <v>69.643299115042325</v>
      </c>
      <c r="P109" s="4">
        <f t="shared" ca="1" si="14"/>
        <v>33.776700327491483</v>
      </c>
    </row>
    <row r="110" spans="1:16" x14ac:dyDescent="0.25">
      <c r="A110" s="4">
        <f t="shared" ca="1" si="8"/>
        <v>-30.251271802088162</v>
      </c>
      <c r="B110" s="4">
        <f t="shared" ca="1" si="9"/>
        <v>105.58375404801301</v>
      </c>
      <c r="C110" s="4">
        <v>9375</v>
      </c>
      <c r="D110" s="4">
        <f t="shared" ca="1" si="10"/>
        <v>0.75</v>
      </c>
      <c r="E110" s="4">
        <v>0.55000000000000004</v>
      </c>
      <c r="F110" s="4">
        <v>19.899999999999999</v>
      </c>
      <c r="G110" s="4">
        <f t="shared" ca="1" si="11"/>
        <v>41.281913690970576</v>
      </c>
      <c r="H110" s="4">
        <f t="shared" ca="1" si="15"/>
        <v>18.943330440335778</v>
      </c>
      <c r="I110" s="4">
        <f ca="1">User_Model_Calcs!B110-Sat_Data!$B$5</f>
        <v>-4.4162459519869941</v>
      </c>
      <c r="J110" s="4">
        <f ca="1">(Earth_Data!$B$1/SQRT(1-Earth_Data!$B$2^2*SIN(RADIANS(User_Model_Calcs!A110))^2))*COS(RADIANS(User_Model_Calcs!A110))</f>
        <v>5514.2791616668301</v>
      </c>
      <c r="K110" s="4">
        <f ca="1">((Earth_Data!$B$1*(1-Earth_Data!$B$2^2))/SQRT(1-Earth_Data!$B$2^2*SIN(RADIANS(User_Model_Calcs!A110))^2))*SIN(RADIANS(User_Model_Calcs!A110))</f>
        <v>-3194.4670628038702</v>
      </c>
      <c r="L110" s="4">
        <f t="shared" ca="1" si="12"/>
        <v>-30.084063982861988</v>
      </c>
      <c r="M110" s="4">
        <f t="shared" ca="1" si="13"/>
        <v>6372.7462281289545</v>
      </c>
      <c r="N110" s="4">
        <f ca="1">SQRT(User_Model_Calcs!M110^2+Sat_Data!$B$3^2-2*User_Model_Calcs!M110*Sat_Data!$B$3*COS(RADIANS(L110))*COS(RADIANS(I110)))</f>
        <v>36807.574657449775</v>
      </c>
      <c r="O110" s="4">
        <f ca="1">DEGREES(ACOS(((Earth_Data!$B$1+Sat_Data!$B$2)/User_Model_Calcs!N110)*SQRT(1-COS(RADIANS(User_Model_Calcs!I110))^2*COS(RADIANS(User_Model_Calcs!A110))^2)))</f>
        <v>54.400352717881489</v>
      </c>
      <c r="P110" s="4">
        <f t="shared" ca="1" si="14"/>
        <v>8.7155405981133747</v>
      </c>
    </row>
    <row r="111" spans="1:16" x14ac:dyDescent="0.25">
      <c r="A111" s="4">
        <f t="shared" ca="1" si="8"/>
        <v>-28.637955619670159</v>
      </c>
      <c r="B111" s="4">
        <f t="shared" ca="1" si="9"/>
        <v>137.4825628074274</v>
      </c>
      <c r="C111" s="4">
        <v>9375</v>
      </c>
      <c r="D111" s="4">
        <f t="shared" ca="1" si="10"/>
        <v>0.75</v>
      </c>
      <c r="E111" s="4">
        <v>0.55000000000000004</v>
      </c>
      <c r="F111" s="4">
        <v>19.899999999999999</v>
      </c>
      <c r="G111" s="4">
        <f t="shared" ca="1" si="11"/>
        <v>41.281913690970576</v>
      </c>
      <c r="H111" s="4">
        <f t="shared" ca="1" si="15"/>
        <v>14.83915274296899</v>
      </c>
      <c r="I111" s="4">
        <f ca="1">User_Model_Calcs!B111-Sat_Data!$B$5</f>
        <v>27.482562807427399</v>
      </c>
      <c r="J111" s="4">
        <f ca="1">(Earth_Data!$B$1/SQRT(1-Earth_Data!$B$2^2*SIN(RADIANS(User_Model_Calcs!A111))^2))*COS(RADIANS(User_Model_Calcs!A111))</f>
        <v>5602.1835706802112</v>
      </c>
      <c r="K111" s="4">
        <f ca="1">((Earth_Data!$B$1*(1-Earth_Data!$B$2^2))/SQRT(1-Earth_Data!$B$2^2*SIN(RADIANS(User_Model_Calcs!A111))^2))*SIN(RADIANS(User_Model_Calcs!A111))</f>
        <v>-3038.74571376214</v>
      </c>
      <c r="L111" s="4">
        <f t="shared" ca="1" si="12"/>
        <v>-28.476363121239466</v>
      </c>
      <c r="M111" s="4">
        <f t="shared" ca="1" si="13"/>
        <v>6373.2594700441196</v>
      </c>
      <c r="N111" s="4">
        <f ca="1">SQRT(User_Model_Calcs!M111^2+Sat_Data!$B$3^2-2*User_Model_Calcs!M111*Sat_Data!$B$3*COS(RADIANS(L111))*COS(RADIANS(I111)))</f>
        <v>37407.524510184572</v>
      </c>
      <c r="O111" s="4">
        <f ca="1">DEGREES(ACOS(((Earth_Data!$B$1+Sat_Data!$B$2)/User_Model_Calcs!N111)*SQRT(1-COS(RADIANS(User_Model_Calcs!I111))^2*COS(RADIANS(User_Model_Calcs!A111))^2)))</f>
        <v>44.985733386814871</v>
      </c>
      <c r="P111" s="4">
        <f t="shared" ca="1" si="14"/>
        <v>47.34376743630493</v>
      </c>
    </row>
    <row r="112" spans="1:16" x14ac:dyDescent="0.25">
      <c r="A112" s="4">
        <f t="shared" ca="1" si="8"/>
        <v>-9.7083207014834603</v>
      </c>
      <c r="B112" s="4">
        <f t="shared" ca="1" si="9"/>
        <v>149.00959426434054</v>
      </c>
      <c r="C112" s="4">
        <v>9375</v>
      </c>
      <c r="D112" s="4">
        <f t="shared" ca="1" si="10"/>
        <v>1.2</v>
      </c>
      <c r="E112" s="4">
        <v>0.55000000000000004</v>
      </c>
      <c r="F112" s="4">
        <v>19.899999999999999</v>
      </c>
      <c r="G112" s="4">
        <f t="shared" ca="1" si="11"/>
        <v>45.364313344089069</v>
      </c>
      <c r="H112" s="4">
        <f t="shared" ca="1" si="15"/>
        <v>21.210715573168986</v>
      </c>
      <c r="I112" s="4">
        <f ca="1">User_Model_Calcs!B112-Sat_Data!$B$5</f>
        <v>39.009594264340535</v>
      </c>
      <c r="J112" s="4">
        <f ca="1">(Earth_Data!$B$1/SQRT(1-Earth_Data!$B$2^2*SIN(RADIANS(User_Model_Calcs!A112))^2))*COS(RADIANS(User_Model_Calcs!A112))</f>
        <v>6287.397092312176</v>
      </c>
      <c r="K112" s="4">
        <f ca="1">((Earth_Data!$B$1*(1-Earth_Data!$B$2^2))/SQRT(1-Earth_Data!$B$2^2*SIN(RADIANS(User_Model_Calcs!A112))^2))*SIN(RADIANS(User_Model_Calcs!A112))</f>
        <v>-1068.4631995449306</v>
      </c>
      <c r="L112" s="4">
        <f t="shared" ca="1" si="12"/>
        <v>-9.6445529752504022</v>
      </c>
      <c r="M112" s="4">
        <f t="shared" ca="1" si="13"/>
        <v>6377.5368133157326</v>
      </c>
      <c r="N112" s="4">
        <f ca="1">SQRT(User_Model_Calcs!M112^2+Sat_Data!$B$3^2-2*User_Model_Calcs!M112*Sat_Data!$B$3*COS(RADIANS(L112))*COS(RADIANS(I112)))</f>
        <v>37503.287658228997</v>
      </c>
      <c r="O112" s="4">
        <f ca="1">DEGREES(ACOS(((Earth_Data!$B$1+Sat_Data!$B$2)/User_Model_Calcs!N112)*SQRT(1-COS(RADIANS(User_Model_Calcs!I112))^2*COS(RADIANS(User_Model_Calcs!A112))^2)))</f>
        <v>43.709801044894036</v>
      </c>
      <c r="P112" s="4">
        <f t="shared" ca="1" si="14"/>
        <v>78.240540843406038</v>
      </c>
    </row>
    <row r="113" spans="1:16" x14ac:dyDescent="0.25">
      <c r="A113" s="4">
        <f t="shared" ca="1" si="8"/>
        <v>-13.355286000264826</v>
      </c>
      <c r="B113" s="4">
        <f t="shared" ca="1" si="9"/>
        <v>156.15302335142331</v>
      </c>
      <c r="C113" s="4">
        <v>9375</v>
      </c>
      <c r="D113" s="4">
        <f t="shared" ca="1" si="10"/>
        <v>0.75</v>
      </c>
      <c r="E113" s="4">
        <v>0.55000000000000004</v>
      </c>
      <c r="F113" s="4">
        <v>19.899999999999999</v>
      </c>
      <c r="G113" s="4">
        <f t="shared" ca="1" si="11"/>
        <v>41.281913690970576</v>
      </c>
      <c r="H113" s="4">
        <f t="shared" ca="1" si="15"/>
        <v>18.802083934660619</v>
      </c>
      <c r="I113" s="4">
        <f ca="1">User_Model_Calcs!B113-Sat_Data!$B$5</f>
        <v>46.153023351423315</v>
      </c>
      <c r="J113" s="4">
        <f ca="1">(Earth_Data!$B$1/SQRT(1-Earth_Data!$B$2^2*SIN(RADIANS(User_Model_Calcs!A113))^2))*COS(RADIANS(User_Model_Calcs!A113))</f>
        <v>6206.7609833724882</v>
      </c>
      <c r="K113" s="4">
        <f ca="1">((Earth_Data!$B$1*(1-Earth_Data!$B$2^2))/SQRT(1-Earth_Data!$B$2^2*SIN(RADIANS(User_Model_Calcs!A113))^2))*SIN(RADIANS(User_Model_Calcs!A113))</f>
        <v>-1463.6766416038897</v>
      </c>
      <c r="L113" s="4">
        <f t="shared" ca="1" si="12"/>
        <v>-13.269051611771275</v>
      </c>
      <c r="M113" s="4">
        <f t="shared" ca="1" si="13"/>
        <v>6377.0080144133317</v>
      </c>
      <c r="N113" s="4">
        <f ca="1">SQRT(User_Model_Calcs!M113^2+Sat_Data!$B$3^2-2*User_Model_Calcs!M113*Sat_Data!$B$3*COS(RADIANS(L113))*COS(RADIANS(I113)))</f>
        <v>38156.254937965408</v>
      </c>
      <c r="O113" s="4">
        <f ca="1">DEGREES(ACOS(((Earth_Data!$B$1+Sat_Data!$B$2)/User_Model_Calcs!N113)*SQRT(1-COS(RADIANS(User_Model_Calcs!I113))^2*COS(RADIANS(User_Model_Calcs!A113))^2)))</f>
        <v>35.281309116827586</v>
      </c>
      <c r="P113" s="4">
        <f t="shared" ca="1" si="14"/>
        <v>77.490205965820266</v>
      </c>
    </row>
    <row r="114" spans="1:16" x14ac:dyDescent="0.25">
      <c r="A114" s="4">
        <f t="shared" ca="1" si="8"/>
        <v>-41.89909109414053</v>
      </c>
      <c r="B114" s="4">
        <f t="shared" ca="1" si="9"/>
        <v>117.80045276333654</v>
      </c>
      <c r="C114" s="4">
        <v>9375</v>
      </c>
      <c r="D114" s="4">
        <f t="shared" ca="1" si="10"/>
        <v>1.2</v>
      </c>
      <c r="E114" s="4">
        <v>0.55000000000000004</v>
      </c>
      <c r="F114" s="4">
        <v>19.899999999999999</v>
      </c>
      <c r="G114" s="4">
        <f t="shared" ca="1" si="11"/>
        <v>45.364313344089069</v>
      </c>
      <c r="H114" s="4">
        <f t="shared" ca="1" si="15"/>
        <v>14.967120735259313</v>
      </c>
      <c r="I114" s="4">
        <f ca="1">User_Model_Calcs!B114-Sat_Data!$B$5</f>
        <v>7.800452763336537</v>
      </c>
      <c r="J114" s="4">
        <f ca="1">(Earth_Data!$B$1/SQRT(1-Earth_Data!$B$2^2*SIN(RADIANS(User_Model_Calcs!A114))^2))*COS(RADIANS(User_Model_Calcs!A114))</f>
        <v>4754.4937461918435</v>
      </c>
      <c r="K114" s="4">
        <f ca="1">((Earth_Data!$B$1*(1-Earth_Data!$B$2^2))/SQRT(1-Earth_Data!$B$2^2*SIN(RADIANS(User_Model_Calcs!A114))^2))*SIN(RADIANS(User_Model_Calcs!A114))</f>
        <v>-4237.2694854228748</v>
      </c>
      <c r="L114" s="4">
        <f t="shared" ca="1" si="12"/>
        <v>-41.707859605512688</v>
      </c>
      <c r="M114" s="4">
        <f t="shared" ca="1" si="13"/>
        <v>6368.64691081812</v>
      </c>
      <c r="N114" s="4">
        <f ca="1">SQRT(User_Model_Calcs!M114^2+Sat_Data!$B$3^2-2*User_Model_Calcs!M114*Sat_Data!$B$3*COS(RADIANS(L114))*COS(RADIANS(I114)))</f>
        <v>37698.090939113565</v>
      </c>
      <c r="O114" s="4">
        <f ca="1">DEGREES(ACOS(((Earth_Data!$B$1+Sat_Data!$B$2)/User_Model_Calcs!N114)*SQRT(1-COS(RADIANS(User_Model_Calcs!I114))^2*COS(RADIANS(User_Model_Calcs!A114))^2)))</f>
        <v>40.936658253228501</v>
      </c>
      <c r="P114" s="4">
        <f t="shared" ca="1" si="14"/>
        <v>11.592351576668698</v>
      </c>
    </row>
    <row r="115" spans="1:16" x14ac:dyDescent="0.25">
      <c r="A115" s="4">
        <f t="shared" ca="1" si="8"/>
        <v>-28.761033040042136</v>
      </c>
      <c r="B115" s="4">
        <f t="shared" ca="1" si="9"/>
        <v>113.4687450833956</v>
      </c>
      <c r="C115" s="4">
        <v>9375</v>
      </c>
      <c r="D115" s="4">
        <f t="shared" ca="1" si="10"/>
        <v>0.75</v>
      </c>
      <c r="E115" s="4">
        <v>0.55000000000000004</v>
      </c>
      <c r="F115" s="4">
        <v>19.899999999999999</v>
      </c>
      <c r="G115" s="4">
        <f t="shared" ca="1" si="11"/>
        <v>41.281913690970576</v>
      </c>
      <c r="H115" s="4">
        <f t="shared" ca="1" si="15"/>
        <v>23.744956431331836</v>
      </c>
      <c r="I115" s="4">
        <f ca="1">User_Model_Calcs!B115-Sat_Data!$B$5</f>
        <v>3.4687450833956035</v>
      </c>
      <c r="J115" s="4">
        <f ca="1">(Earth_Data!$B$1/SQRT(1-Earth_Data!$B$2^2*SIN(RADIANS(User_Model_Calcs!A115))^2))*COS(RADIANS(User_Model_Calcs!A115))</f>
        <v>5595.6330558366772</v>
      </c>
      <c r="K115" s="4">
        <f ca="1">((Earth_Data!$B$1*(1-Earth_Data!$B$2^2))/SQRT(1-Earth_Data!$B$2^2*SIN(RADIANS(User_Model_Calcs!A115))^2))*SIN(RADIANS(User_Model_Calcs!A115))</f>
        <v>-3050.7107245114976</v>
      </c>
      <c r="L115" s="4">
        <f t="shared" ca="1" si="12"/>
        <v>-28.598993966879711</v>
      </c>
      <c r="M115" s="4">
        <f t="shared" ca="1" si="13"/>
        <v>6373.2209455048378</v>
      </c>
      <c r="N115" s="4">
        <f ca="1">SQRT(User_Model_Calcs!M115^2+Sat_Data!$B$3^2-2*User_Model_Calcs!M115*Sat_Data!$B$3*COS(RADIANS(L115))*COS(RADIANS(I115)))</f>
        <v>36707.315684484973</v>
      </c>
      <c r="O115" s="4">
        <f ca="1">DEGREES(ACOS(((Earth_Data!$B$1+Sat_Data!$B$2)/User_Model_Calcs!N115)*SQRT(1-COS(RADIANS(User_Model_Calcs!I115))^2*COS(RADIANS(User_Model_Calcs!A115))^2)))</f>
        <v>56.218091402596457</v>
      </c>
      <c r="P115" s="4">
        <f t="shared" ca="1" si="14"/>
        <v>7.1801625181551563</v>
      </c>
    </row>
    <row r="116" spans="1:16" x14ac:dyDescent="0.25">
      <c r="A116" s="4">
        <f t="shared" ca="1" si="8"/>
        <v>-38.595201110002535</v>
      </c>
      <c r="B116" s="4">
        <f t="shared" ca="1" si="9"/>
        <v>134.51380267495983</v>
      </c>
      <c r="C116" s="4">
        <v>9375</v>
      </c>
      <c r="D116" s="4">
        <f t="shared" ca="1" si="10"/>
        <v>1.2</v>
      </c>
      <c r="E116" s="4">
        <v>0.55000000000000004</v>
      </c>
      <c r="F116" s="4">
        <v>19.899999999999999</v>
      </c>
      <c r="G116" s="4">
        <f t="shared" ca="1" si="11"/>
        <v>45.364313344089069</v>
      </c>
      <c r="H116" s="4">
        <f t="shared" ca="1" si="15"/>
        <v>15.807816927037418</v>
      </c>
      <c r="I116" s="4">
        <f ca="1">User_Model_Calcs!B116-Sat_Data!$B$5</f>
        <v>24.513802674959834</v>
      </c>
      <c r="J116" s="4">
        <f ca="1">(Earth_Data!$B$1/SQRT(1-Earth_Data!$B$2^2*SIN(RADIANS(User_Model_Calcs!A116))^2))*COS(RADIANS(User_Model_Calcs!A116))</f>
        <v>4991.4862262210054</v>
      </c>
      <c r="K116" s="4">
        <f ca="1">((Earth_Data!$B$1*(1-Earth_Data!$B$2^2))/SQRT(1-Earth_Data!$B$2^2*SIN(RADIANS(User_Model_Calcs!A116))^2))*SIN(RADIANS(User_Model_Calcs!A116))</f>
        <v>-3957.2959459505419</v>
      </c>
      <c r="L116" s="4">
        <f t="shared" ca="1" si="12"/>
        <v>-38.407702734502664</v>
      </c>
      <c r="M116" s="4">
        <f t="shared" ca="1" si="13"/>
        <v>6369.8607481161316</v>
      </c>
      <c r="N116" s="4">
        <f ca="1">SQRT(User_Model_Calcs!M116^2+Sat_Data!$B$3^2-2*User_Model_Calcs!M116*Sat_Data!$B$3*COS(RADIANS(L116))*COS(RADIANS(I116)))</f>
        <v>37886.776765565752</v>
      </c>
      <c r="O116" s="4">
        <f ca="1">DEGREES(ACOS(((Earth_Data!$B$1+Sat_Data!$B$2)/User_Model_Calcs!N116)*SQRT(1-COS(RADIANS(User_Model_Calcs!I116))^2*COS(RADIANS(User_Model_Calcs!A116))^2)))</f>
        <v>38.515182687978623</v>
      </c>
      <c r="P116" s="4">
        <f t="shared" ca="1" si="14"/>
        <v>36.167347697009092</v>
      </c>
    </row>
    <row r="117" spans="1:16" x14ac:dyDescent="0.25">
      <c r="A117" s="4">
        <f t="shared" ca="1" si="8"/>
        <v>-32.549746197173654</v>
      </c>
      <c r="B117" s="4">
        <f t="shared" ca="1" si="9"/>
        <v>145.61892956566192</v>
      </c>
      <c r="C117" s="4">
        <v>9375</v>
      </c>
      <c r="D117" s="4">
        <f t="shared" ca="1" si="10"/>
        <v>3</v>
      </c>
      <c r="E117" s="4">
        <v>0.55000000000000004</v>
      </c>
      <c r="F117" s="4">
        <v>19.899999999999999</v>
      </c>
      <c r="G117" s="4">
        <f t="shared" ca="1" si="11"/>
        <v>53.323113517529826</v>
      </c>
      <c r="H117" s="4">
        <f t="shared" ca="1" si="15"/>
        <v>17.393390113297102</v>
      </c>
      <c r="I117" s="4">
        <f ca="1">User_Model_Calcs!B117-Sat_Data!$B$5</f>
        <v>35.618929565661915</v>
      </c>
      <c r="J117" s="4">
        <f ca="1">(Earth_Data!$B$1/SQRT(1-Earth_Data!$B$2^2*SIN(RADIANS(User_Model_Calcs!A117))^2))*COS(RADIANS(User_Model_Calcs!A117))</f>
        <v>5381.508252487165</v>
      </c>
      <c r="K117" s="4">
        <f ca="1">((Earth_Data!$B$1*(1-Earth_Data!$B$2^2))/SQRT(1-Earth_Data!$B$2^2*SIN(RADIANS(User_Model_Calcs!A117))^2))*SIN(RADIANS(User_Model_Calcs!A117))</f>
        <v>-3411.9757975427842</v>
      </c>
      <c r="L117" s="4">
        <f t="shared" ca="1" si="12"/>
        <v>-32.375453470034905</v>
      </c>
      <c r="M117" s="4">
        <f t="shared" ca="1" si="13"/>
        <v>6371.9863398005791</v>
      </c>
      <c r="N117" s="4">
        <f ca="1">SQRT(User_Model_Calcs!M117^2+Sat_Data!$B$3^2-2*User_Model_Calcs!M117*Sat_Data!$B$3*COS(RADIANS(L117))*COS(RADIANS(I117)))</f>
        <v>38072.407898522906</v>
      </c>
      <c r="O117" s="4">
        <f ca="1">DEGREES(ACOS(((Earth_Data!$B$1+Sat_Data!$B$2)/User_Model_Calcs!N117)*SQRT(1-COS(RADIANS(User_Model_Calcs!I117))^2*COS(RADIANS(User_Model_Calcs!A117))^2)))</f>
        <v>36.233811222876007</v>
      </c>
      <c r="P117" s="4">
        <f t="shared" ca="1" si="14"/>
        <v>53.093803739861372</v>
      </c>
    </row>
    <row r="118" spans="1:16" x14ac:dyDescent="0.25">
      <c r="A118" s="4">
        <f t="shared" ca="1" si="8"/>
        <v>-23.479683320276656</v>
      </c>
      <c r="B118" s="4">
        <f t="shared" ca="1" si="9"/>
        <v>138.57542054369179</v>
      </c>
      <c r="C118" s="4">
        <v>9375</v>
      </c>
      <c r="D118" s="4">
        <f t="shared" ca="1" si="10"/>
        <v>1.2</v>
      </c>
      <c r="E118" s="4">
        <v>0.55000000000000004</v>
      </c>
      <c r="F118" s="4">
        <v>19.899999999999999</v>
      </c>
      <c r="G118" s="4">
        <f t="shared" ca="1" si="11"/>
        <v>45.364313344089069</v>
      </c>
      <c r="H118" s="4">
        <f t="shared" ca="1" si="15"/>
        <v>22.756037771872187</v>
      </c>
      <c r="I118" s="4">
        <f ca="1">User_Model_Calcs!B118-Sat_Data!$B$5</f>
        <v>28.575420543691791</v>
      </c>
      <c r="J118" s="4">
        <f ca="1">(Earth_Data!$B$1/SQRT(1-Earth_Data!$B$2^2*SIN(RADIANS(User_Model_Calcs!A118))^2))*COS(RADIANS(User_Model_Calcs!A118))</f>
        <v>5853.1498937100596</v>
      </c>
      <c r="K118" s="4">
        <f ca="1">((Earth_Data!$B$1*(1-Earth_Data!$B$2^2))/SQRT(1-Earth_Data!$B$2^2*SIN(RADIANS(User_Model_Calcs!A118))^2))*SIN(RADIANS(User_Model_Calcs!A118))</f>
        <v>-2525.5333431785452</v>
      </c>
      <c r="L118" s="4">
        <f t="shared" ca="1" si="12"/>
        <v>-23.339365594574637</v>
      </c>
      <c r="M118" s="4">
        <f t="shared" ca="1" si="13"/>
        <v>6374.7691994098641</v>
      </c>
      <c r="N118" s="4">
        <f ca="1">SQRT(User_Model_Calcs!M118^2+Sat_Data!$B$3^2-2*User_Model_Calcs!M118*Sat_Data!$B$3*COS(RADIANS(L118))*COS(RADIANS(I118)))</f>
        <v>37215.465916460103</v>
      </c>
      <c r="O118" s="4">
        <f ca="1">DEGREES(ACOS(((Earth_Data!$B$1+Sat_Data!$B$2)/User_Model_Calcs!N118)*SQRT(1-COS(RADIANS(User_Model_Calcs!I118))^2*COS(RADIANS(User_Model_Calcs!A118))^2)))</f>
        <v>47.822232296436702</v>
      </c>
      <c r="P118" s="4">
        <f t="shared" ca="1" si="14"/>
        <v>53.81424819851766</v>
      </c>
    </row>
    <row r="119" spans="1:16" x14ac:dyDescent="0.25">
      <c r="A119" s="4">
        <f t="shared" ca="1" si="8"/>
        <v>-23.378404547602265</v>
      </c>
      <c r="B119" s="4">
        <f t="shared" ca="1" si="9"/>
        <v>120.36439592369757</v>
      </c>
      <c r="C119" s="4">
        <v>9375</v>
      </c>
      <c r="D119" s="4">
        <f t="shared" ca="1" si="10"/>
        <v>3</v>
      </c>
      <c r="E119" s="4">
        <v>0.55000000000000004</v>
      </c>
      <c r="F119" s="4">
        <v>19.899999999999999</v>
      </c>
      <c r="G119" s="4">
        <f t="shared" ca="1" si="11"/>
        <v>53.323113517529826</v>
      </c>
      <c r="H119" s="4">
        <f t="shared" ca="1" si="15"/>
        <v>20.908357566625956</v>
      </c>
      <c r="I119" s="4">
        <f ca="1">User_Model_Calcs!B119-Sat_Data!$B$5</f>
        <v>10.364395923697572</v>
      </c>
      <c r="J119" s="4">
        <f ca="1">(Earth_Data!$B$1/SQRT(1-Earth_Data!$B$2^2*SIN(RADIANS(User_Model_Calcs!A119))^2))*COS(RADIANS(User_Model_Calcs!A119))</f>
        <v>5857.609772990344</v>
      </c>
      <c r="K119" s="4">
        <f ca="1">((Earth_Data!$B$1*(1-Earth_Data!$B$2^2))/SQRT(1-Earth_Data!$B$2^2*SIN(RADIANS(User_Model_Calcs!A119))^2))*SIN(RADIANS(User_Model_Calcs!A119))</f>
        <v>-2515.2414870050966</v>
      </c>
      <c r="L119" s="4">
        <f t="shared" ca="1" si="12"/>
        <v>-23.238552150771014</v>
      </c>
      <c r="M119" s="4">
        <f t="shared" ca="1" si="13"/>
        <v>6374.7966234683599</v>
      </c>
      <c r="N119" s="4">
        <f ca="1">SQRT(User_Model_Calcs!M119^2+Sat_Data!$B$3^2-2*User_Model_Calcs!M119*Sat_Data!$B$3*COS(RADIANS(L119))*COS(RADIANS(I119)))</f>
        <v>36504.113900136035</v>
      </c>
      <c r="O119" s="4">
        <f ca="1">DEGREES(ACOS(((Earth_Data!$B$1+Sat_Data!$B$2)/User_Model_Calcs!N119)*SQRT(1-COS(RADIANS(User_Model_Calcs!I119))^2*COS(RADIANS(User_Model_Calcs!A119))^2)))</f>
        <v>60.235666086214806</v>
      </c>
      <c r="P119" s="4">
        <f t="shared" ca="1" si="14"/>
        <v>24.745697645199886</v>
      </c>
    </row>
    <row r="120" spans="1:16" x14ac:dyDescent="0.25">
      <c r="A120" s="4">
        <f t="shared" ca="1" si="8"/>
        <v>-18.358631327887746</v>
      </c>
      <c r="B120" s="4">
        <f t="shared" ca="1" si="9"/>
        <v>129.3108505639342</v>
      </c>
      <c r="C120" s="4">
        <v>9375</v>
      </c>
      <c r="D120" s="4">
        <f t="shared" ca="1" si="10"/>
        <v>0.75</v>
      </c>
      <c r="E120" s="4">
        <v>0.55000000000000004</v>
      </c>
      <c r="F120" s="4">
        <v>19.899999999999999</v>
      </c>
      <c r="G120" s="4">
        <f t="shared" ca="1" si="11"/>
        <v>41.281913690970576</v>
      </c>
      <c r="H120" s="4">
        <f t="shared" ca="1" si="15"/>
        <v>15.583025713981939</v>
      </c>
      <c r="I120" s="4">
        <f ca="1">User_Model_Calcs!B120-Sat_Data!$B$5</f>
        <v>19.310850563934196</v>
      </c>
      <c r="J120" s="4">
        <f ca="1">(Earth_Data!$B$1/SQRT(1-Earth_Data!$B$2^2*SIN(RADIANS(User_Model_Calcs!A120))^2))*COS(RADIANS(User_Model_Calcs!A120))</f>
        <v>6055.5271794429036</v>
      </c>
      <c r="K120" s="4">
        <f ca="1">((Earth_Data!$B$1*(1-Earth_Data!$B$2^2))/SQRT(1-Earth_Data!$B$2^2*SIN(RADIANS(User_Model_Calcs!A120))^2))*SIN(RADIANS(User_Model_Calcs!A120))</f>
        <v>-1996.0979449621814</v>
      </c>
      <c r="L120" s="4">
        <f t="shared" ca="1" si="12"/>
        <v>-18.243894225680105</v>
      </c>
      <c r="M120" s="4">
        <f t="shared" ca="1" si="13"/>
        <v>6376.0345377714175</v>
      </c>
      <c r="N120" s="4">
        <f ca="1">SQRT(User_Model_Calcs!M120^2+Sat_Data!$B$3^2-2*User_Model_Calcs!M120*Sat_Data!$B$3*COS(RADIANS(L120))*COS(RADIANS(I120)))</f>
        <v>36558.808316757219</v>
      </c>
      <c r="O120" s="4">
        <f ca="1">DEGREES(ACOS(((Earth_Data!$B$1+Sat_Data!$B$2)/User_Model_Calcs!N120)*SQRT(1-COS(RADIANS(User_Model_Calcs!I120))^2*COS(RADIANS(User_Model_Calcs!A120))^2)))</f>
        <v>59.147962767927417</v>
      </c>
      <c r="P120" s="4">
        <f t="shared" ca="1" si="14"/>
        <v>48.049216813266959</v>
      </c>
    </row>
    <row r="121" spans="1:16" x14ac:dyDescent="0.25">
      <c r="A121" s="4">
        <f t="shared" ca="1" si="8"/>
        <v>-35.349407891568056</v>
      </c>
      <c r="B121" s="4">
        <f t="shared" ca="1" si="9"/>
        <v>122.7663130863308</v>
      </c>
      <c r="C121" s="4">
        <v>9375</v>
      </c>
      <c r="D121" s="4">
        <f t="shared" ca="1" si="10"/>
        <v>0.75</v>
      </c>
      <c r="E121" s="4">
        <v>0.55000000000000004</v>
      </c>
      <c r="F121" s="4">
        <v>19.899999999999999</v>
      </c>
      <c r="G121" s="4">
        <f t="shared" ca="1" si="11"/>
        <v>41.281913690970576</v>
      </c>
      <c r="H121" s="4">
        <f t="shared" ca="1" si="15"/>
        <v>20.334235515354159</v>
      </c>
      <c r="I121" s="4">
        <f ca="1">User_Model_Calcs!B121-Sat_Data!$B$5</f>
        <v>12.766313086330797</v>
      </c>
      <c r="J121" s="4">
        <f ca="1">(Earth_Data!$B$1/SQRT(1-Earth_Data!$B$2^2*SIN(RADIANS(User_Model_Calcs!A121))^2))*COS(RADIANS(User_Model_Calcs!A121))</f>
        <v>5208.0982400526136</v>
      </c>
      <c r="K121" s="4">
        <f ca="1">((Earth_Data!$B$1*(1-Earth_Data!$B$2^2))/SQRT(1-Earth_Data!$B$2^2*SIN(RADIANS(User_Model_Calcs!A121))^2))*SIN(RADIANS(User_Model_Calcs!A121))</f>
        <v>-3669.5543612637043</v>
      </c>
      <c r="L121" s="4">
        <f t="shared" ca="1" si="12"/>
        <v>-35.167997694681823</v>
      </c>
      <c r="M121" s="4">
        <f t="shared" ca="1" si="13"/>
        <v>6371.0216204552789</v>
      </c>
      <c r="N121" s="4">
        <f ca="1">SQRT(User_Model_Calcs!M121^2+Sat_Data!$B$3^2-2*User_Model_Calcs!M121*Sat_Data!$B$3*COS(RADIANS(L121))*COS(RADIANS(I121)))</f>
        <v>37283.664943952914</v>
      </c>
      <c r="O121" s="4">
        <f ca="1">DEGREES(ACOS(((Earth_Data!$B$1+Sat_Data!$B$2)/User_Model_Calcs!N121)*SQRT(1-COS(RADIANS(User_Model_Calcs!I121))^2*COS(RADIANS(User_Model_Calcs!A121))^2)))</f>
        <v>46.740059819835643</v>
      </c>
      <c r="P121" s="4">
        <f t="shared" ca="1" si="14"/>
        <v>21.386311419647249</v>
      </c>
    </row>
    <row r="122" spans="1:16" x14ac:dyDescent="0.25">
      <c r="A122" s="4">
        <f t="shared" ca="1" si="8"/>
        <v>-9.732419293010361</v>
      </c>
      <c r="B122" s="4">
        <f t="shared" ca="1" si="9"/>
        <v>119.19228745793248</v>
      </c>
      <c r="C122" s="4">
        <v>9375</v>
      </c>
      <c r="D122" s="4">
        <f t="shared" ca="1" si="10"/>
        <v>1.2</v>
      </c>
      <c r="E122" s="4">
        <v>0.55000000000000004</v>
      </c>
      <c r="F122" s="4">
        <v>19.899999999999999</v>
      </c>
      <c r="G122" s="4">
        <f t="shared" ca="1" si="11"/>
        <v>45.364313344089069</v>
      </c>
      <c r="H122" s="4">
        <f t="shared" ca="1" si="15"/>
        <v>21.58336713867179</v>
      </c>
      <c r="I122" s="4">
        <f ca="1">User_Model_Calcs!B122-Sat_Data!$B$5</f>
        <v>9.1922874579324798</v>
      </c>
      <c r="J122" s="4">
        <f ca="1">(Earth_Data!$B$1/SQRT(1-Earth_Data!$B$2^2*SIN(RADIANS(User_Model_Calcs!A122))^2))*COS(RADIANS(User_Model_Calcs!A122))</f>
        <v>6286.9470585522204</v>
      </c>
      <c r="K122" s="4">
        <f ca="1">((Earth_Data!$B$1*(1-Earth_Data!$B$2^2))/SQRT(1-Earth_Data!$B$2^2*SIN(RADIANS(User_Model_Calcs!A122))^2))*SIN(RADIANS(User_Model_Calcs!A122))</f>
        <v>-1071.090381210116</v>
      </c>
      <c r="L122" s="4">
        <f t="shared" ca="1" si="12"/>
        <v>-9.6684993477042394</v>
      </c>
      <c r="M122" s="4">
        <f t="shared" ca="1" si="13"/>
        <v>6377.5338432468743</v>
      </c>
      <c r="N122" s="4">
        <f ca="1">SQRT(User_Model_Calcs!M122^2+Sat_Data!$B$3^2-2*User_Model_Calcs!M122*Sat_Data!$B$3*COS(RADIANS(L122))*COS(RADIANS(I122)))</f>
        <v>35987.897076980465</v>
      </c>
      <c r="O122" s="4">
        <f ca="1">DEGREES(ACOS(((Earth_Data!$B$1+Sat_Data!$B$2)/User_Model_Calcs!N122)*SQRT(1-COS(RADIANS(User_Model_Calcs!I122))^2*COS(RADIANS(User_Model_Calcs!A122))^2)))</f>
        <v>74.29646342506156</v>
      </c>
      <c r="P122" s="4">
        <f t="shared" ca="1" si="14"/>
        <v>43.749848011841081</v>
      </c>
    </row>
    <row r="123" spans="1:16" x14ac:dyDescent="0.25">
      <c r="A123" s="4">
        <f t="shared" ca="1" si="8"/>
        <v>-14.51209232438381</v>
      </c>
      <c r="B123" s="4">
        <f t="shared" ca="1" si="9"/>
        <v>156.11844374175888</v>
      </c>
      <c r="C123" s="4">
        <v>9375</v>
      </c>
      <c r="D123" s="4">
        <f t="shared" ca="1" si="10"/>
        <v>1.2</v>
      </c>
      <c r="E123" s="4">
        <v>0.55000000000000004</v>
      </c>
      <c r="F123" s="4">
        <v>19.899999999999999</v>
      </c>
      <c r="G123" s="4">
        <f t="shared" ca="1" si="11"/>
        <v>45.364313344089069</v>
      </c>
      <c r="H123" s="4">
        <f t="shared" ca="1" si="15"/>
        <v>14.37777198391526</v>
      </c>
      <c r="I123" s="4">
        <f ca="1">User_Model_Calcs!B123-Sat_Data!$B$5</f>
        <v>46.118443741758881</v>
      </c>
      <c r="J123" s="4">
        <f ca="1">(Earth_Data!$B$1/SQRT(1-Earth_Data!$B$2^2*SIN(RADIANS(User_Model_Calcs!A123))^2))*COS(RADIANS(User_Model_Calcs!A123))</f>
        <v>6175.942225992213</v>
      </c>
      <c r="K123" s="4">
        <f ca="1">((Earth_Data!$B$1*(1-Earth_Data!$B$2^2))/SQRT(1-Earth_Data!$B$2^2*SIN(RADIANS(User_Model_Calcs!A123))^2))*SIN(RADIANS(User_Model_Calcs!A123))</f>
        <v>-1587.8961176505973</v>
      </c>
      <c r="L123" s="4">
        <f t="shared" ca="1" si="12"/>
        <v>-14.419003920931088</v>
      </c>
      <c r="M123" s="4">
        <f t="shared" ca="1" si="13"/>
        <v>6376.8077012909434</v>
      </c>
      <c r="N123" s="4">
        <f ca="1">SQRT(User_Model_Calcs!M123^2+Sat_Data!$B$3^2-2*User_Model_Calcs!M123*Sat_Data!$B$3*COS(RADIANS(L123))*COS(RADIANS(I123)))</f>
        <v>38176.837989621679</v>
      </c>
      <c r="O123" s="4">
        <f ca="1">DEGREES(ACOS(((Earth_Data!$B$1+Sat_Data!$B$2)/User_Model_Calcs!N123)*SQRT(1-COS(RADIANS(User_Model_Calcs!I123))^2*COS(RADIANS(User_Model_Calcs!A123))^2)))</f>
        <v>35.030832427522832</v>
      </c>
      <c r="P123" s="4">
        <f t="shared" ca="1" si="14"/>
        <v>76.450787673980358</v>
      </c>
    </row>
    <row r="124" spans="1:16" x14ac:dyDescent="0.25">
      <c r="A124" s="4">
        <f t="shared" ca="1" si="8"/>
        <v>-17.214663552889313</v>
      </c>
      <c r="B124" s="4">
        <f t="shared" ca="1" si="9"/>
        <v>158.80385498138534</v>
      </c>
      <c r="C124" s="4">
        <v>9375</v>
      </c>
      <c r="D124" s="4">
        <f t="shared" ca="1" si="10"/>
        <v>0.75</v>
      </c>
      <c r="E124" s="4">
        <v>0.55000000000000004</v>
      </c>
      <c r="F124" s="4">
        <v>19.899999999999999</v>
      </c>
      <c r="G124" s="4">
        <f t="shared" ca="1" si="11"/>
        <v>41.281913690970576</v>
      </c>
      <c r="H124" s="4">
        <f t="shared" ca="1" si="15"/>
        <v>19.940885368793321</v>
      </c>
      <c r="I124" s="4">
        <f ca="1">User_Model_Calcs!B124-Sat_Data!$B$5</f>
        <v>48.803854981385342</v>
      </c>
      <c r="J124" s="4">
        <f ca="1">(Earth_Data!$B$1/SQRT(1-Earth_Data!$B$2^2*SIN(RADIANS(User_Model_Calcs!A124))^2))*COS(RADIANS(User_Model_Calcs!A124))</f>
        <v>6094.2031921243552</v>
      </c>
      <c r="K124" s="4">
        <f ca="1">((Earth_Data!$B$1*(1-Earth_Data!$B$2^2))/SQRT(1-Earth_Data!$B$2^2*SIN(RADIANS(User_Model_Calcs!A124))^2))*SIN(RADIANS(User_Model_Calcs!A124))</f>
        <v>-1875.5398295580403</v>
      </c>
      <c r="L124" s="4">
        <f t="shared" ca="1" si="12"/>
        <v>-17.10616764581685</v>
      </c>
      <c r="M124" s="4">
        <f t="shared" ca="1" si="13"/>
        <v>6376.281220206436</v>
      </c>
      <c r="N124" s="4">
        <f ca="1">SQRT(User_Model_Calcs!M124^2+Sat_Data!$B$3^2-2*User_Model_Calcs!M124*Sat_Data!$B$3*COS(RADIANS(L124))*COS(RADIANS(I124)))</f>
        <v>38470.614257937399</v>
      </c>
      <c r="O124" s="4">
        <f ca="1">DEGREES(ACOS(((Earth_Data!$B$1+Sat_Data!$B$2)/User_Model_Calcs!N124)*SQRT(1-COS(RADIANS(User_Model_Calcs!I124))^2*COS(RADIANS(User_Model_Calcs!A124))^2)))</f>
        <v>31.578362357805194</v>
      </c>
      <c r="P124" s="4">
        <f t="shared" ca="1" si="14"/>
        <v>75.476689979119158</v>
      </c>
    </row>
    <row r="125" spans="1:16" x14ac:dyDescent="0.25">
      <c r="A125" s="4">
        <f t="shared" ca="1" si="8"/>
        <v>-34.875492155767809</v>
      </c>
      <c r="B125" s="4">
        <f t="shared" ca="1" si="9"/>
        <v>125.03752046907114</v>
      </c>
      <c r="C125" s="4">
        <v>9375</v>
      </c>
      <c r="D125" s="4">
        <f t="shared" ca="1" si="10"/>
        <v>0.75</v>
      </c>
      <c r="E125" s="4">
        <v>0.55000000000000004</v>
      </c>
      <c r="F125" s="4">
        <v>19.899999999999999</v>
      </c>
      <c r="G125" s="4">
        <f t="shared" ca="1" si="11"/>
        <v>41.281913690970576</v>
      </c>
      <c r="H125" s="4">
        <f t="shared" ca="1" si="15"/>
        <v>19.459025014279305</v>
      </c>
      <c r="I125" s="4">
        <f ca="1">User_Model_Calcs!B125-Sat_Data!$B$5</f>
        <v>15.03752046907114</v>
      </c>
      <c r="J125" s="4">
        <f ca="1">(Earth_Data!$B$1/SQRT(1-Earth_Data!$B$2^2*SIN(RADIANS(User_Model_Calcs!A125))^2))*COS(RADIANS(User_Model_Calcs!A125))</f>
        <v>5238.3398313491762</v>
      </c>
      <c r="K125" s="4">
        <f ca="1">((Earth_Data!$B$1*(1-Earth_Data!$B$2^2))/SQRT(1-Earth_Data!$B$2^2*SIN(RADIANS(User_Model_Calcs!A125))^2))*SIN(RADIANS(User_Model_Calcs!A125))</f>
        <v>-3626.5448031542464</v>
      </c>
      <c r="L125" s="4">
        <f t="shared" ca="1" si="12"/>
        <v>-34.695167158176751</v>
      </c>
      <c r="M125" s="4">
        <f t="shared" ca="1" si="13"/>
        <v>6371.1875971426543</v>
      </c>
      <c r="N125" s="4">
        <f ca="1">SQRT(User_Model_Calcs!M125^2+Sat_Data!$B$3^2-2*User_Model_Calcs!M125*Sat_Data!$B$3*COS(RADIANS(L125))*COS(RADIANS(I125)))</f>
        <v>37306.747899705733</v>
      </c>
      <c r="O125" s="4">
        <f ca="1">DEGREES(ACOS(((Earth_Data!$B$1+Sat_Data!$B$2)/User_Model_Calcs!N125)*SQRT(1-COS(RADIANS(User_Model_Calcs!I125))^2*COS(RADIANS(User_Model_Calcs!A125))^2)))</f>
        <v>46.404128064019474</v>
      </c>
      <c r="P125" s="4">
        <f t="shared" ca="1" si="14"/>
        <v>25.165935102857613</v>
      </c>
    </row>
    <row r="126" spans="1:16" x14ac:dyDescent="0.25">
      <c r="A126" s="4">
        <f t="shared" ca="1" si="8"/>
        <v>-18.127744639299046</v>
      </c>
      <c r="B126" s="4">
        <f t="shared" ca="1" si="9"/>
        <v>127.97513691247667</v>
      </c>
      <c r="C126" s="4">
        <v>9375</v>
      </c>
      <c r="D126" s="4">
        <f t="shared" ca="1" si="10"/>
        <v>0.75</v>
      </c>
      <c r="E126" s="4">
        <v>0.55000000000000004</v>
      </c>
      <c r="F126" s="4">
        <v>19.899999999999999</v>
      </c>
      <c r="G126" s="4">
        <f t="shared" ca="1" si="11"/>
        <v>41.281913690970576</v>
      </c>
      <c r="H126" s="4">
        <f t="shared" ca="1" si="15"/>
        <v>18.675387732518015</v>
      </c>
      <c r="I126" s="4">
        <f ca="1">User_Model_Calcs!B126-Sat_Data!$B$5</f>
        <v>17.975136912476671</v>
      </c>
      <c r="J126" s="4">
        <f ca="1">(Earth_Data!$B$1/SQRT(1-Earth_Data!$B$2^2*SIN(RADIANS(User_Model_Calcs!A126))^2))*COS(RADIANS(User_Model_Calcs!A126))</f>
        <v>6063.527278112455</v>
      </c>
      <c r="K126" s="4">
        <f ca="1">((Earth_Data!$B$1*(1-Earth_Data!$B$2^2))/SQRT(1-Earth_Data!$B$2^2*SIN(RADIANS(User_Model_Calcs!A126))^2))*SIN(RADIANS(User_Model_Calcs!A126))</f>
        <v>-1971.8271809994042</v>
      </c>
      <c r="L126" s="4">
        <f t="shared" ca="1" si="12"/>
        <v>-18.014252895487104</v>
      </c>
      <c r="M126" s="4">
        <f t="shared" ca="1" si="13"/>
        <v>6376.0854357624394</v>
      </c>
      <c r="N126" s="4">
        <f ca="1">SQRT(User_Model_Calcs!M126^2+Sat_Data!$B$3^2-2*User_Model_Calcs!M126*Sat_Data!$B$3*COS(RADIANS(L126))*COS(RADIANS(I126)))</f>
        <v>36497.944278797717</v>
      </c>
      <c r="O126" s="4">
        <f ca="1">DEGREES(ACOS(((Earth_Data!$B$1+Sat_Data!$B$2)/User_Model_Calcs!N126)*SQRT(1-COS(RADIANS(User_Model_Calcs!I126))^2*COS(RADIANS(User_Model_Calcs!A126))^2)))</f>
        <v>60.398906849091595</v>
      </c>
      <c r="P126" s="4">
        <f t="shared" ca="1" si="14"/>
        <v>46.19909068459323</v>
      </c>
    </row>
    <row r="127" spans="1:16" x14ac:dyDescent="0.25">
      <c r="A127" s="4">
        <f t="shared" ca="1" si="8"/>
        <v>-19.343603966965784</v>
      </c>
      <c r="B127" s="4">
        <f t="shared" ca="1" si="9"/>
        <v>120.18474838954727</v>
      </c>
      <c r="C127" s="4">
        <v>9375</v>
      </c>
      <c r="D127" s="4">
        <f t="shared" ca="1" si="10"/>
        <v>0.75</v>
      </c>
      <c r="E127" s="4">
        <v>0.55000000000000004</v>
      </c>
      <c r="F127" s="4">
        <v>19.899999999999999</v>
      </c>
      <c r="G127" s="4">
        <f t="shared" ca="1" si="11"/>
        <v>41.281913690970576</v>
      </c>
      <c r="H127" s="4">
        <f t="shared" ca="1" si="15"/>
        <v>19.996667111479955</v>
      </c>
      <c r="I127" s="4">
        <f ca="1">User_Model_Calcs!B127-Sat_Data!$B$5</f>
        <v>10.184748389547266</v>
      </c>
      <c r="J127" s="4">
        <f ca="1">(Earth_Data!$B$1/SQRT(1-Earth_Data!$B$2^2*SIN(RADIANS(User_Model_Calcs!A127))^2))*COS(RADIANS(User_Model_Calcs!A127))</f>
        <v>6020.299876708199</v>
      </c>
      <c r="K127" s="4">
        <f ca="1">((Earth_Data!$B$1*(1-Earth_Data!$B$2^2))/SQRT(1-Earth_Data!$B$2^2*SIN(RADIANS(User_Model_Calcs!A127))^2))*SIN(RADIANS(User_Model_Calcs!A127))</f>
        <v>-2099.2755854618181</v>
      </c>
      <c r="L127" s="4">
        <f t="shared" ca="1" si="12"/>
        <v>-19.223638127554068</v>
      </c>
      <c r="M127" s="4">
        <f t="shared" ca="1" si="13"/>
        <v>6375.8112102860141</v>
      </c>
      <c r="N127" s="4">
        <f ca="1">SQRT(User_Model_Calcs!M127^2+Sat_Data!$B$3^2-2*User_Model_Calcs!M127*Sat_Data!$B$3*COS(RADIANS(L127))*COS(RADIANS(I127)))</f>
        <v>36315.063283282747</v>
      </c>
      <c r="O127" s="4">
        <f ca="1">DEGREES(ACOS(((Earth_Data!$B$1+Sat_Data!$B$2)/User_Model_Calcs!N127)*SQRT(1-COS(RADIANS(User_Model_Calcs!I127))^2*COS(RADIANS(User_Model_Calcs!A127))^2)))</f>
        <v>64.493465350604197</v>
      </c>
      <c r="P127" s="4">
        <f t="shared" ca="1" si="14"/>
        <v>28.474477037058243</v>
      </c>
    </row>
    <row r="128" spans="1:16" x14ac:dyDescent="0.25">
      <c r="A128" s="4">
        <f t="shared" ca="1" si="8"/>
        <v>-22.976446674737137</v>
      </c>
      <c r="B128" s="4">
        <f t="shared" ca="1" si="9"/>
        <v>130.02964600109584</v>
      </c>
      <c r="C128" s="4">
        <v>9375</v>
      </c>
      <c r="D128" s="4">
        <f t="shared" ca="1" si="10"/>
        <v>1.2</v>
      </c>
      <c r="E128" s="4">
        <v>0.55000000000000004</v>
      </c>
      <c r="F128" s="4">
        <v>19.899999999999999</v>
      </c>
      <c r="G128" s="4">
        <f t="shared" ca="1" si="11"/>
        <v>45.364313344089069</v>
      </c>
      <c r="H128" s="4">
        <f t="shared" ca="1" si="15"/>
        <v>21.513848480372161</v>
      </c>
      <c r="I128" s="4">
        <f ca="1">User_Model_Calcs!B128-Sat_Data!$B$5</f>
        <v>20.029646001095841</v>
      </c>
      <c r="J128" s="4">
        <f ca="1">(Earth_Data!$B$1/SQRT(1-Earth_Data!$B$2^2*SIN(RADIANS(User_Model_Calcs!A128))^2))*COS(RADIANS(User_Model_Calcs!A128))</f>
        <v>5875.130115123191</v>
      </c>
      <c r="K128" s="4">
        <f ca="1">((Earth_Data!$B$1*(1-Earth_Data!$B$2^2))/SQRT(1-Earth_Data!$B$2^2*SIN(RADIANS(User_Model_Calcs!A128))^2))*SIN(RADIANS(User_Model_Calcs!A128))</f>
        <v>-2474.318947862238</v>
      </c>
      <c r="L128" s="4">
        <f t="shared" ca="1" si="12"/>
        <v>-22.83845814638217</v>
      </c>
      <c r="M128" s="4">
        <f t="shared" ca="1" si="13"/>
        <v>6374.9045581386963</v>
      </c>
      <c r="N128" s="4">
        <f ca="1">SQRT(User_Model_Calcs!M128^2+Sat_Data!$B$3^2-2*User_Model_Calcs!M128*Sat_Data!$B$3*COS(RADIANS(L128))*COS(RADIANS(I128)))</f>
        <v>36782.888643031729</v>
      </c>
      <c r="O128" s="4">
        <f ca="1">DEGREES(ACOS(((Earth_Data!$B$1+Sat_Data!$B$2)/User_Model_Calcs!N128)*SQRT(1-COS(RADIANS(User_Model_Calcs!I128))^2*COS(RADIANS(User_Model_Calcs!A128))^2)))</f>
        <v>54.884920868570347</v>
      </c>
      <c r="P128" s="4">
        <f t="shared" ca="1" si="14"/>
        <v>43.04287814930116</v>
      </c>
    </row>
    <row r="129" spans="1:16" x14ac:dyDescent="0.25">
      <c r="A129" s="4">
        <f t="shared" ca="1" si="8"/>
        <v>-34.887196975522471</v>
      </c>
      <c r="B129" s="4">
        <f t="shared" ca="1" si="9"/>
        <v>150.68413017502044</v>
      </c>
      <c r="C129" s="4">
        <v>3906.25</v>
      </c>
      <c r="D129" s="4">
        <f t="shared" ca="1" si="10"/>
        <v>0.75</v>
      </c>
      <c r="E129" s="4">
        <v>0.55000000000000004</v>
      </c>
      <c r="F129" s="4">
        <v>19.899999999999999</v>
      </c>
      <c r="G129" s="4">
        <f t="shared" ca="1" si="11"/>
        <v>41.281913690970576</v>
      </c>
      <c r="H129" s="4">
        <f t="shared" ca="1" si="15"/>
        <v>16.812563742113351</v>
      </c>
      <c r="I129" s="4">
        <f ca="1">User_Model_Calcs!B129-Sat_Data!$B$5</f>
        <v>40.684130175020442</v>
      </c>
      <c r="J129" s="4">
        <f ca="1">(Earth_Data!$B$1/SQRT(1-Earth_Data!$B$2^2*SIN(RADIANS(User_Model_Calcs!A129))^2))*COS(RADIANS(User_Model_Calcs!A129))</f>
        <v>5237.597238410679</v>
      </c>
      <c r="K129" s="4">
        <f ca="1">((Earth_Data!$B$1*(1-Earth_Data!$B$2^2))/SQRT(1-Earth_Data!$B$2^2*SIN(RADIANS(User_Model_Calcs!A129))^2))*SIN(RADIANS(User_Model_Calcs!A129))</f>
        <v>-3627.6100241310446</v>
      </c>
      <c r="L129" s="4">
        <f t="shared" ca="1" si="12"/>
        <v>-34.706844582033952</v>
      </c>
      <c r="M129" s="4">
        <f t="shared" ca="1" si="13"/>
        <v>6371.1835100696335</v>
      </c>
      <c r="N129" s="4">
        <f ca="1">SQRT(User_Model_Calcs!M129^2+Sat_Data!$B$3^2-2*User_Model_Calcs!M129*Sat_Data!$B$3*COS(RADIANS(L129))*COS(RADIANS(I129)))</f>
        <v>38515.918660170057</v>
      </c>
      <c r="O129" s="4">
        <f ca="1">DEGREES(ACOS(((Earth_Data!$B$1+Sat_Data!$B$2)/User_Model_Calcs!N129)*SQRT(1-COS(RADIANS(User_Model_Calcs!I129))^2*COS(RADIANS(User_Model_Calcs!A129))^2)))</f>
        <v>31.001021840282277</v>
      </c>
      <c r="P129" s="4">
        <f t="shared" ca="1" si="14"/>
        <v>56.36256740395163</v>
      </c>
    </row>
    <row r="130" spans="1:16" x14ac:dyDescent="0.25">
      <c r="A130" s="4">
        <f t="shared" ref="A130:A193" ca="1" si="16">RAND()*(-44.106+9.432)-9.432</f>
        <v>-29.518456713029693</v>
      </c>
      <c r="B130" s="4">
        <f t="shared" ref="B130:B193" ca="1" si="17">RAND()*(160-105)+105</f>
        <v>105.1095984086777</v>
      </c>
      <c r="C130" s="4">
        <v>3906.25</v>
      </c>
      <c r="D130" s="4">
        <f t="shared" ref="D130:D193" ca="1" si="18">CHOOSE(RANDBETWEEN(1,3),0.75,1.2,3)</f>
        <v>0.75</v>
      </c>
      <c r="E130" s="4">
        <v>0.55000000000000004</v>
      </c>
      <c r="F130" s="4">
        <v>19.899999999999999</v>
      </c>
      <c r="G130" s="4">
        <f t="shared" ref="G130:G193" ca="1" si="19">20.4+20*LOG(F130)+20*LOG(D130)+10*LOG(E130)</f>
        <v>41.281913690970576</v>
      </c>
      <c r="H130" s="4">
        <f t="shared" ca="1" si="15"/>
        <v>14.865005094352336</v>
      </c>
      <c r="I130" s="4">
        <f ca="1">User_Model_Calcs!B130-Sat_Data!$B$5</f>
        <v>-4.890401591322302</v>
      </c>
      <c r="J130" s="4">
        <f ca="1">(Earth_Data!$B$1/SQRT(1-Earth_Data!$B$2^2*SIN(RADIANS(User_Model_Calcs!A130))^2))*COS(RADIANS(User_Model_Calcs!A130))</f>
        <v>5554.7539240926408</v>
      </c>
      <c r="K130" s="4">
        <f ca="1">((Earth_Data!$B$1*(1-Earth_Data!$B$2^2))/SQRT(1-Earth_Data!$B$2^2*SIN(RADIANS(User_Model_Calcs!A130))^2))*SIN(RADIANS(User_Model_Calcs!A130))</f>
        <v>-3124.03626464541</v>
      </c>
      <c r="L130" s="4">
        <f t="shared" ref="L130:L193" ca="1" si="20">DEGREES(ATAN((K130/J130)))</f>
        <v>-29.353735190821588</v>
      </c>
      <c r="M130" s="4">
        <f t="shared" ref="M130:M193" ca="1" si="21">SQRT(J130^2+K130^2)</f>
        <v>6372.9815424212738</v>
      </c>
      <c r="N130" s="4">
        <f ca="1">SQRT(User_Model_Calcs!M130^2+Sat_Data!$B$3^2-2*User_Model_Calcs!M130*Sat_Data!$B$3*COS(RADIANS(L130))*COS(RADIANS(I130)))</f>
        <v>36765.636155297638</v>
      </c>
      <c r="O130" s="4">
        <f ca="1">DEGREES(ACOS(((Earth_Data!$B$1+Sat_Data!$B$2)/User_Model_Calcs!N130)*SQRT(1-COS(RADIANS(User_Model_Calcs!I130))^2*COS(RADIANS(User_Model_Calcs!A130))^2)))</f>
        <v>55.150740592410529</v>
      </c>
      <c r="P130" s="4">
        <f t="shared" ref="P130:P193" ca="1" si="22">DEGREES(ASIN(SIN(RADIANS(ABS(I130)))/(SIN(ACOS(COS(RADIANS(I130))*COS(RADIANS(A130)))))))</f>
        <v>9.8515676499244211</v>
      </c>
    </row>
    <row r="131" spans="1:16" x14ac:dyDescent="0.25">
      <c r="A131" s="4">
        <f t="shared" ca="1" si="16"/>
        <v>-17.189957663776081</v>
      </c>
      <c r="B131" s="4">
        <f t="shared" ca="1" si="17"/>
        <v>120.25624328944504</v>
      </c>
      <c r="C131" s="4">
        <v>3906.25</v>
      </c>
      <c r="D131" s="4">
        <f t="shared" ca="1" si="18"/>
        <v>3</v>
      </c>
      <c r="E131" s="4">
        <v>0.55000000000000004</v>
      </c>
      <c r="F131" s="4">
        <v>19.899999999999999</v>
      </c>
      <c r="G131" s="4">
        <f t="shared" ca="1" si="19"/>
        <v>53.323113517529826</v>
      </c>
      <c r="H131" s="4">
        <f t="shared" ref="H131:H194" ca="1" si="23">RAND()*(24-14)+14</f>
        <v>15.586889128176741</v>
      </c>
      <c r="I131" s="4">
        <f ca="1">User_Model_Calcs!B131-Sat_Data!$B$5</f>
        <v>10.256243289445038</v>
      </c>
      <c r="J131" s="4">
        <f ca="1">(Earth_Data!$B$1/SQRT(1-Earth_Data!$B$2^2*SIN(RADIANS(User_Model_Calcs!A131))^2))*COS(RADIANS(User_Model_Calcs!A131))</f>
        <v>6095.0118336054284</v>
      </c>
      <c r="K131" s="4">
        <f ca="1">((Earth_Data!$B$1*(1-Earth_Data!$B$2^2))/SQRT(1-Earth_Data!$B$2^2*SIN(RADIANS(User_Model_Calcs!A131))^2))*SIN(RADIANS(User_Model_Calcs!A131))</f>
        <v>-1872.9279038981228</v>
      </c>
      <c r="L131" s="4">
        <f t="shared" ca="1" si="20"/>
        <v>-17.081598474303245</v>
      </c>
      <c r="M131" s="4">
        <f t="shared" ca="1" si="21"/>
        <v>6376.286394523886</v>
      </c>
      <c r="N131" s="4">
        <f ca="1">SQRT(User_Model_Calcs!M131^2+Sat_Data!$B$3^2-2*User_Model_Calcs!M131*Sat_Data!$B$3*COS(RADIANS(L131))*COS(RADIANS(I131)))</f>
        <v>36231.238270302616</v>
      </c>
      <c r="O131" s="4">
        <f ca="1">DEGREES(ACOS(((Earth_Data!$B$1+Sat_Data!$B$2)/User_Model_Calcs!N131)*SQRT(1-COS(RADIANS(User_Model_Calcs!I131))^2*COS(RADIANS(User_Model_Calcs!A131))^2)))</f>
        <v>66.619667179413653</v>
      </c>
      <c r="P131" s="4">
        <f t="shared" ca="1" si="22"/>
        <v>31.476664050036561</v>
      </c>
    </row>
    <row r="132" spans="1:16" x14ac:dyDescent="0.25">
      <c r="A132" s="4">
        <f t="shared" ca="1" si="16"/>
        <v>-21.794611512261113</v>
      </c>
      <c r="B132" s="4">
        <f t="shared" ca="1" si="17"/>
        <v>110.07475005278459</v>
      </c>
      <c r="C132" s="4">
        <v>3906.25</v>
      </c>
      <c r="D132" s="4">
        <f t="shared" ca="1" si="18"/>
        <v>3</v>
      </c>
      <c r="E132" s="4">
        <v>0.55000000000000004</v>
      </c>
      <c r="F132" s="4">
        <v>19.899999999999999</v>
      </c>
      <c r="G132" s="4">
        <f t="shared" ca="1" si="19"/>
        <v>53.323113517529826</v>
      </c>
      <c r="H132" s="4">
        <f t="shared" ca="1" si="23"/>
        <v>20.538222844541945</v>
      </c>
      <c r="I132" s="4">
        <f ca="1">User_Model_Calcs!B132-Sat_Data!$B$5</f>
        <v>7.4750052784594345E-2</v>
      </c>
      <c r="J132" s="4">
        <f ca="1">(Earth_Data!$B$1/SQRT(1-Earth_Data!$B$2^2*SIN(RADIANS(User_Model_Calcs!A132))^2))*COS(RADIANS(User_Model_Calcs!A132))</f>
        <v>5924.9698392127475</v>
      </c>
      <c r="K132" s="4">
        <f ca="1">((Earth_Data!$B$1*(1-Earth_Data!$B$2^2))/SQRT(1-Earth_Data!$B$2^2*SIN(RADIANS(User_Model_Calcs!A132))^2))*SIN(RADIANS(User_Model_Calcs!A132))</f>
        <v>-2353.3120626954296</v>
      </c>
      <c r="L132" s="4">
        <f t="shared" ca="1" si="20"/>
        <v>-21.662257977397193</v>
      </c>
      <c r="M132" s="4">
        <f t="shared" ca="1" si="21"/>
        <v>6375.2133501560993</v>
      </c>
      <c r="N132" s="4">
        <f ca="1">SQRT(User_Model_Calcs!M132^2+Sat_Data!$B$3^2-2*User_Model_Calcs!M132*Sat_Data!$B$3*COS(RADIANS(L132))*COS(RADIANS(I132)))</f>
        <v>36315.505735435487</v>
      </c>
      <c r="O132" s="4">
        <f ca="1">DEGREES(ACOS(((Earth_Data!$B$1+Sat_Data!$B$2)/User_Model_Calcs!N132)*SQRT(1-COS(RADIANS(User_Model_Calcs!I132))^2*COS(RADIANS(User_Model_Calcs!A132))^2)))</f>
        <v>64.464023081182859</v>
      </c>
      <c r="P132" s="4">
        <f t="shared" ca="1" si="22"/>
        <v>0.20132968194393847</v>
      </c>
    </row>
    <row r="133" spans="1:16" x14ac:dyDescent="0.25">
      <c r="A133" s="4">
        <f t="shared" ca="1" si="16"/>
        <v>-13.312783338180177</v>
      </c>
      <c r="B133" s="4">
        <f t="shared" ca="1" si="17"/>
        <v>121.8717265154007</v>
      </c>
      <c r="C133" s="4">
        <v>3906.25</v>
      </c>
      <c r="D133" s="4">
        <f t="shared" ca="1" si="18"/>
        <v>3</v>
      </c>
      <c r="E133" s="4">
        <v>0.55000000000000004</v>
      </c>
      <c r="F133" s="4">
        <v>19.899999999999999</v>
      </c>
      <c r="G133" s="4">
        <f t="shared" ca="1" si="19"/>
        <v>53.323113517529826</v>
      </c>
      <c r="H133" s="4">
        <f t="shared" ca="1" si="23"/>
        <v>19.116253009970798</v>
      </c>
      <c r="I133" s="4">
        <f ca="1">User_Model_Calcs!B133-Sat_Data!$B$5</f>
        <v>11.871726515400695</v>
      </c>
      <c r="J133" s="4">
        <f ca="1">(Earth_Data!$B$1/SQRT(1-Earth_Data!$B$2^2*SIN(RADIANS(User_Model_Calcs!A133))^2))*COS(RADIANS(User_Model_Calcs!A133))</f>
        <v>6207.8454445214229</v>
      </c>
      <c r="K133" s="4">
        <f ca="1">((Earth_Data!$B$1*(1-Earth_Data!$B$2^2))/SQRT(1-Earth_Data!$B$2^2*SIN(RADIANS(User_Model_Calcs!A133))^2))*SIN(RADIANS(User_Model_Calcs!A133))</f>
        <v>-1459.1011898106983</v>
      </c>
      <c r="L133" s="4">
        <f t="shared" ca="1" si="20"/>
        <v>-13.226803497927412</v>
      </c>
      <c r="M133" s="4">
        <f t="shared" ca="1" si="21"/>
        <v>6377.0150811466938</v>
      </c>
      <c r="N133" s="4">
        <f ca="1">SQRT(User_Model_Calcs!M133^2+Sat_Data!$B$3^2-2*User_Model_Calcs!M133*Sat_Data!$B$3*COS(RADIANS(L133))*COS(RADIANS(I133)))</f>
        <v>36141.131261668743</v>
      </c>
      <c r="O133" s="4">
        <f ca="1">DEGREES(ACOS(((Earth_Data!$B$1+Sat_Data!$B$2)/User_Model_Calcs!N133)*SQRT(1-COS(RADIANS(User_Model_Calcs!I133))^2*COS(RADIANS(User_Model_Calcs!A133))^2)))</f>
        <v>69.146936589696438</v>
      </c>
      <c r="P133" s="4">
        <f t="shared" ca="1" si="22"/>
        <v>42.393919358249398</v>
      </c>
    </row>
    <row r="134" spans="1:16" x14ac:dyDescent="0.25">
      <c r="A134" s="4">
        <f t="shared" ca="1" si="16"/>
        <v>-39.208831792548644</v>
      </c>
      <c r="B134" s="4">
        <f t="shared" ca="1" si="17"/>
        <v>131.73373969988819</v>
      </c>
      <c r="C134" s="4">
        <v>3906.25</v>
      </c>
      <c r="D134" s="4">
        <f t="shared" ca="1" si="18"/>
        <v>0.75</v>
      </c>
      <c r="E134" s="4">
        <v>0.55000000000000004</v>
      </c>
      <c r="F134" s="4">
        <v>19.899999999999999</v>
      </c>
      <c r="G134" s="4">
        <f t="shared" ca="1" si="19"/>
        <v>41.281913690970576</v>
      </c>
      <c r="H134" s="4">
        <f t="shared" ca="1" si="23"/>
        <v>21.402918463244646</v>
      </c>
      <c r="I134" s="4">
        <f ca="1">User_Model_Calcs!B134-Sat_Data!$B$5</f>
        <v>21.73373969988819</v>
      </c>
      <c r="J134" s="4">
        <f ca="1">(Earth_Data!$B$1/SQRT(1-Earth_Data!$B$2^2*SIN(RADIANS(User_Model_Calcs!A134))^2))*COS(RADIANS(User_Model_Calcs!A134))</f>
        <v>4948.7068446239728</v>
      </c>
      <c r="K134" s="4">
        <f ca="1">((Earth_Data!$B$1*(1-Earth_Data!$B$2^2))/SQRT(1-Earth_Data!$B$2^2*SIN(RADIANS(User_Model_Calcs!A134))^2))*SIN(RADIANS(User_Model_Calcs!A134))</f>
        <v>-4010.3091867448106</v>
      </c>
      <c r="L134" s="4">
        <f t="shared" ca="1" si="20"/>
        <v>-39.020450109734725</v>
      </c>
      <c r="M134" s="4">
        <f t="shared" ca="1" si="21"/>
        <v>6369.6372900910128</v>
      </c>
      <c r="N134" s="4">
        <f ca="1">SQRT(User_Model_Calcs!M134^2+Sat_Data!$B$3^2-2*User_Model_Calcs!M134*Sat_Data!$B$3*COS(RADIANS(L134))*COS(RADIANS(I134)))</f>
        <v>37825.072139915879</v>
      </c>
      <c r="O134" s="4">
        <f ca="1">DEGREES(ACOS(((Earth_Data!$B$1+Sat_Data!$B$2)/User_Model_Calcs!N134)*SQRT(1-COS(RADIANS(User_Model_Calcs!I134))^2*COS(RADIANS(User_Model_Calcs!A134))^2)))</f>
        <v>39.298910333618132</v>
      </c>
      <c r="P134" s="4">
        <f t="shared" ca="1" si="22"/>
        <v>32.235376257804049</v>
      </c>
    </row>
    <row r="135" spans="1:16" x14ac:dyDescent="0.25">
      <c r="A135" s="4">
        <f t="shared" ca="1" si="16"/>
        <v>-9.9837484065707258</v>
      </c>
      <c r="B135" s="4">
        <f t="shared" ca="1" si="17"/>
        <v>156.35837223946763</v>
      </c>
      <c r="C135" s="4">
        <v>3906.25</v>
      </c>
      <c r="D135" s="4">
        <f t="shared" ca="1" si="18"/>
        <v>1.2</v>
      </c>
      <c r="E135" s="4">
        <v>0.55000000000000004</v>
      </c>
      <c r="F135" s="4">
        <v>19.899999999999999</v>
      </c>
      <c r="G135" s="4">
        <f t="shared" ca="1" si="19"/>
        <v>45.364313344089069</v>
      </c>
      <c r="H135" s="4">
        <f t="shared" ca="1" si="23"/>
        <v>23.328304950925659</v>
      </c>
      <c r="I135" s="4">
        <f ca="1">User_Model_Calcs!B135-Sat_Data!$B$5</f>
        <v>46.358372239467627</v>
      </c>
      <c r="J135" s="4">
        <f ca="1">(Earth_Data!$B$1/SQRT(1-Earth_Data!$B$2^2*SIN(RADIANS(User_Model_Calcs!A135))^2))*COS(RADIANS(User_Model_Calcs!A135))</f>
        <v>6282.1876874632653</v>
      </c>
      <c r="K135" s="4">
        <f ca="1">((Earth_Data!$B$1*(1-Earth_Data!$B$2^2))/SQRT(1-Earth_Data!$B$2^2*SIN(RADIANS(User_Model_Calcs!A135))^2))*SIN(RADIANS(User_Model_Calcs!A135))</f>
        <v>-1098.4786332178537</v>
      </c>
      <c r="L135" s="4">
        <f t="shared" ca="1" si="20"/>
        <v>-9.9182436277940127</v>
      </c>
      <c r="M135" s="4">
        <f t="shared" ca="1" si="21"/>
        <v>6377.5024459541537</v>
      </c>
      <c r="N135" s="4">
        <f ca="1">SQRT(User_Model_Calcs!M135^2+Sat_Data!$B$3^2-2*User_Model_Calcs!M135*Sat_Data!$B$3*COS(RADIANS(L135))*COS(RADIANS(I135)))</f>
        <v>38116.552313365493</v>
      </c>
      <c r="O135" s="4">
        <f ca="1">DEGREES(ACOS(((Earth_Data!$B$1+Sat_Data!$B$2)/User_Model_Calcs!N135)*SQRT(1-COS(RADIANS(User_Model_Calcs!I135))^2*COS(RADIANS(User_Model_Calcs!A135))^2)))</f>
        <v>35.768537915906634</v>
      </c>
      <c r="P135" s="4">
        <f t="shared" ca="1" si="22"/>
        <v>80.611804269047425</v>
      </c>
    </row>
    <row r="136" spans="1:16" x14ac:dyDescent="0.25">
      <c r="A136" s="4">
        <f t="shared" ca="1" si="16"/>
        <v>-11.782508460493021</v>
      </c>
      <c r="B136" s="4">
        <f t="shared" ca="1" si="17"/>
        <v>109.9454197774071</v>
      </c>
      <c r="C136" s="4">
        <v>3906.25</v>
      </c>
      <c r="D136" s="4">
        <f t="shared" ca="1" si="18"/>
        <v>0.75</v>
      </c>
      <c r="E136" s="4">
        <v>0.55000000000000004</v>
      </c>
      <c r="F136" s="4">
        <v>19.899999999999999</v>
      </c>
      <c r="G136" s="4">
        <f t="shared" ca="1" si="19"/>
        <v>41.281913690970576</v>
      </c>
      <c r="H136" s="4">
        <f t="shared" ca="1" si="23"/>
        <v>18.419448837206804</v>
      </c>
      <c r="I136" s="4">
        <f ca="1">User_Model_Calcs!B136-Sat_Data!$B$5</f>
        <v>-5.4580222592903738E-2</v>
      </c>
      <c r="J136" s="4">
        <f ca="1">(Earth_Data!$B$1/SQRT(1-Earth_Data!$B$2^2*SIN(RADIANS(User_Model_Calcs!A136))^2))*COS(RADIANS(User_Model_Calcs!A136))</f>
        <v>6244.6227563005059</v>
      </c>
      <c r="K136" s="4">
        <f ca="1">((Earth_Data!$B$1*(1-Earth_Data!$B$2^2))/SQRT(1-Earth_Data!$B$2^2*SIN(RADIANS(User_Model_Calcs!A136))^2))*SIN(RADIANS(User_Model_Calcs!A136))</f>
        <v>-1293.8600585711856</v>
      </c>
      <c r="L136" s="4">
        <f t="shared" ca="1" si="20"/>
        <v>-11.705814015882673</v>
      </c>
      <c r="M136" s="4">
        <f t="shared" ca="1" si="21"/>
        <v>6377.2554613777202</v>
      </c>
      <c r="N136" s="4">
        <f ca="1">SQRT(User_Model_Calcs!M136^2+Sat_Data!$B$3^2-2*User_Model_Calcs!M136*Sat_Data!$B$3*COS(RADIANS(L136))*COS(RADIANS(I136)))</f>
        <v>35942.816136243899</v>
      </c>
      <c r="O136" s="4">
        <f ca="1">DEGREES(ACOS(((Earth_Data!$B$1+Sat_Data!$B$2)/User_Model_Calcs!N136)*SQRT(1-COS(RADIANS(User_Model_Calcs!I136))^2*COS(RADIANS(User_Model_Calcs!A136))^2)))</f>
        <v>76.140365751787527</v>
      </c>
      <c r="P136" s="4">
        <f t="shared" ca="1" si="22"/>
        <v>0.26728985900814906</v>
      </c>
    </row>
    <row r="137" spans="1:16" x14ac:dyDescent="0.25">
      <c r="A137" s="4">
        <f t="shared" ca="1" si="16"/>
        <v>-30.9165166561801</v>
      </c>
      <c r="B137" s="4">
        <f t="shared" ca="1" si="17"/>
        <v>139.92817550859417</v>
      </c>
      <c r="C137" s="4">
        <v>3906.25</v>
      </c>
      <c r="D137" s="4">
        <f t="shared" ca="1" si="18"/>
        <v>1.2</v>
      </c>
      <c r="E137" s="4">
        <v>0.55000000000000004</v>
      </c>
      <c r="F137" s="4">
        <v>19.899999999999999</v>
      </c>
      <c r="G137" s="4">
        <f t="shared" ca="1" si="19"/>
        <v>45.364313344089069</v>
      </c>
      <c r="H137" s="4">
        <f t="shared" ca="1" si="23"/>
        <v>14.650867739169938</v>
      </c>
      <c r="I137" s="4">
        <f ca="1">User_Model_Calcs!B137-Sat_Data!$B$5</f>
        <v>29.928175508594165</v>
      </c>
      <c r="J137" s="4">
        <f ca="1">(Earth_Data!$B$1/SQRT(1-Earth_Data!$B$2^2*SIN(RADIANS(User_Model_Calcs!A137))^2))*COS(RADIANS(User_Model_Calcs!A137))</f>
        <v>5476.755084440164</v>
      </c>
      <c r="K137" s="4">
        <f ca="1">((Earth_Data!$B$1*(1-Earth_Data!$B$2^2))/SQRT(1-Earth_Data!$B$2^2*SIN(RADIANS(User_Model_Calcs!A137))^2))*SIN(RADIANS(User_Model_Calcs!A137))</f>
        <v>-3257.9575236692717</v>
      </c>
      <c r="L137" s="4">
        <f t="shared" ca="1" si="20"/>
        <v>-30.747146017456757</v>
      </c>
      <c r="M137" s="4">
        <f t="shared" ca="1" si="21"/>
        <v>6372.5295982815487</v>
      </c>
      <c r="N137" s="4">
        <f ca="1">SQRT(User_Model_Calcs!M137^2+Sat_Data!$B$3^2-2*User_Model_Calcs!M137*Sat_Data!$B$3*COS(RADIANS(L137))*COS(RADIANS(I137)))</f>
        <v>37658.529941147455</v>
      </c>
      <c r="O137" s="4">
        <f ca="1">DEGREES(ACOS(((Earth_Data!$B$1+Sat_Data!$B$2)/User_Model_Calcs!N137)*SQRT(1-COS(RADIANS(User_Model_Calcs!I137))^2*COS(RADIANS(User_Model_Calcs!A137))^2)))</f>
        <v>41.519731766532267</v>
      </c>
      <c r="P137" s="4">
        <f t="shared" ca="1" si="22"/>
        <v>48.251412657742272</v>
      </c>
    </row>
    <row r="138" spans="1:16" x14ac:dyDescent="0.25">
      <c r="A138" s="4">
        <f t="shared" ca="1" si="16"/>
        <v>-27.390450161037542</v>
      </c>
      <c r="B138" s="4">
        <f t="shared" ca="1" si="17"/>
        <v>144.55779880809567</v>
      </c>
      <c r="C138" s="4">
        <v>3906.25</v>
      </c>
      <c r="D138" s="4">
        <f t="shared" ca="1" si="18"/>
        <v>1.2</v>
      </c>
      <c r="E138" s="4">
        <v>0.55000000000000004</v>
      </c>
      <c r="F138" s="4">
        <v>19.899999999999999</v>
      </c>
      <c r="G138" s="4">
        <f t="shared" ca="1" si="19"/>
        <v>45.364313344089069</v>
      </c>
      <c r="H138" s="4">
        <f t="shared" ca="1" si="23"/>
        <v>16.081953531039098</v>
      </c>
      <c r="I138" s="4">
        <f ca="1">User_Model_Calcs!B138-Sat_Data!$B$5</f>
        <v>34.557798808095669</v>
      </c>
      <c r="J138" s="4">
        <f ca="1">(Earth_Data!$B$1/SQRT(1-Earth_Data!$B$2^2*SIN(RADIANS(User_Model_Calcs!A138))^2))*COS(RADIANS(User_Model_Calcs!A138))</f>
        <v>5667.1162017160714</v>
      </c>
      <c r="K138" s="4">
        <f ca="1">((Earth_Data!$B$1*(1-Earth_Data!$B$2^2))/SQRT(1-Earth_Data!$B$2^2*SIN(RADIANS(User_Model_Calcs!A138))^2))*SIN(RADIANS(User_Model_Calcs!A138))</f>
        <v>-2916.6982885846573</v>
      </c>
      <c r="L138" s="4">
        <f t="shared" ca="1" si="20"/>
        <v>-27.233550071507047</v>
      </c>
      <c r="M138" s="4">
        <f t="shared" ca="1" si="21"/>
        <v>6373.6437734145029</v>
      </c>
      <c r="N138" s="4">
        <f ca="1">SQRT(User_Model_Calcs!M138^2+Sat_Data!$B$3^2-2*User_Model_Calcs!M138*Sat_Data!$B$3*COS(RADIANS(L138))*COS(RADIANS(I138)))</f>
        <v>37747.356298694875</v>
      </c>
      <c r="O138" s="4">
        <f ca="1">DEGREES(ACOS(((Earth_Data!$B$1+Sat_Data!$B$2)/User_Model_Calcs!N138)*SQRT(1-COS(RADIANS(User_Model_Calcs!I138))^2*COS(RADIANS(User_Model_Calcs!A138))^2)))</f>
        <v>40.363626441589567</v>
      </c>
      <c r="P138" s="4">
        <f t="shared" ca="1" si="22"/>
        <v>56.259649895563847</v>
      </c>
    </row>
    <row r="139" spans="1:16" x14ac:dyDescent="0.25">
      <c r="A139" s="4">
        <f t="shared" ca="1" si="16"/>
        <v>-10.512651193158424</v>
      </c>
      <c r="B139" s="4">
        <f t="shared" ca="1" si="17"/>
        <v>143.94943103780585</v>
      </c>
      <c r="C139" s="4">
        <v>3906.25</v>
      </c>
      <c r="D139" s="4">
        <f t="shared" ca="1" si="18"/>
        <v>1.2</v>
      </c>
      <c r="E139" s="4">
        <v>0.55000000000000004</v>
      </c>
      <c r="F139" s="4">
        <v>19.899999999999999</v>
      </c>
      <c r="G139" s="4">
        <f t="shared" ca="1" si="19"/>
        <v>45.364313344089069</v>
      </c>
      <c r="H139" s="4">
        <f t="shared" ca="1" si="23"/>
        <v>14.309133021455215</v>
      </c>
      <c r="I139" s="4">
        <f ca="1">User_Model_Calcs!B139-Sat_Data!$B$5</f>
        <v>33.949431037805851</v>
      </c>
      <c r="J139" s="4">
        <f ca="1">(Earth_Data!$B$1/SQRT(1-Earth_Data!$B$2^2*SIN(RADIANS(User_Model_Calcs!A139))^2))*COS(RADIANS(User_Model_Calcs!A139))</f>
        <v>6271.7795389311777</v>
      </c>
      <c r="K139" s="4">
        <f ca="1">((Earth_Data!$B$1*(1-Earth_Data!$B$2^2))/SQRT(1-Earth_Data!$B$2^2*SIN(RADIANS(User_Model_Calcs!A139))^2))*SIN(RADIANS(User_Model_Calcs!A139))</f>
        <v>-1156.0467699892304</v>
      </c>
      <c r="L139" s="4">
        <f t="shared" ca="1" si="20"/>
        <v>-10.443827712596677</v>
      </c>
      <c r="M139" s="4">
        <f t="shared" ca="1" si="21"/>
        <v>6377.4338663257267</v>
      </c>
      <c r="N139" s="4">
        <f ca="1">SQRT(User_Model_Calcs!M139^2+Sat_Data!$B$3^2-2*User_Model_Calcs!M139*Sat_Data!$B$3*COS(RADIANS(L139))*COS(RADIANS(I139)))</f>
        <v>37145.082687915798</v>
      </c>
      <c r="O139" s="4">
        <f ca="1">DEGREES(ACOS(((Earth_Data!$B$1+Sat_Data!$B$2)/User_Model_Calcs!N139)*SQRT(1-COS(RADIANS(User_Model_Calcs!I139))^2*COS(RADIANS(User_Model_Calcs!A139))^2)))</f>
        <v>48.944630842522983</v>
      </c>
      <c r="P139" s="4">
        <f t="shared" ca="1" si="22"/>
        <v>74.836352498983175</v>
      </c>
    </row>
    <row r="140" spans="1:16" x14ac:dyDescent="0.25">
      <c r="A140" s="4">
        <f t="shared" ca="1" si="16"/>
        <v>-33.805236549289084</v>
      </c>
      <c r="B140" s="4">
        <f t="shared" ca="1" si="17"/>
        <v>143.38385043929151</v>
      </c>
      <c r="C140" s="4">
        <v>3906.25</v>
      </c>
      <c r="D140" s="4">
        <f t="shared" ca="1" si="18"/>
        <v>0.75</v>
      </c>
      <c r="E140" s="4">
        <v>0.55000000000000004</v>
      </c>
      <c r="F140" s="4">
        <v>19.899999999999999</v>
      </c>
      <c r="G140" s="4">
        <f t="shared" ca="1" si="19"/>
        <v>41.281913690970576</v>
      </c>
      <c r="H140" s="4">
        <f t="shared" ca="1" si="23"/>
        <v>14.943639540074916</v>
      </c>
      <c r="I140" s="4">
        <f ca="1">User_Model_Calcs!B140-Sat_Data!$B$5</f>
        <v>33.383850439291507</v>
      </c>
      <c r="J140" s="4">
        <f ca="1">(Earth_Data!$B$1/SQRT(1-Earth_Data!$B$2^2*SIN(RADIANS(User_Model_Calcs!A140))^2))*COS(RADIANS(User_Model_Calcs!A140))</f>
        <v>5305.3108793573701</v>
      </c>
      <c r="K140" s="4">
        <f ca="1">((Earth_Data!$B$1*(1-Earth_Data!$B$2^2))/SQRT(1-Earth_Data!$B$2^2*SIN(RADIANS(User_Model_Calcs!A140))^2))*SIN(RADIANS(User_Model_Calcs!A140))</f>
        <v>-3528.5173934700051</v>
      </c>
      <c r="L140" s="4">
        <f t="shared" ca="1" si="20"/>
        <v>-33.627542714348586</v>
      </c>
      <c r="M140" s="4">
        <f t="shared" ca="1" si="21"/>
        <v>6371.558563071364</v>
      </c>
      <c r="N140" s="4">
        <f ca="1">SQRT(User_Model_Calcs!M140^2+Sat_Data!$B$3^2-2*User_Model_Calcs!M140*Sat_Data!$B$3*COS(RADIANS(L140))*COS(RADIANS(I140)))</f>
        <v>38011.068896511046</v>
      </c>
      <c r="O140" s="4">
        <f ca="1">DEGREES(ACOS(((Earth_Data!$B$1+Sat_Data!$B$2)/User_Model_Calcs!N140)*SQRT(1-COS(RADIANS(User_Model_Calcs!I140))^2*COS(RADIANS(User_Model_Calcs!A140))^2)))</f>
        <v>36.982560841892777</v>
      </c>
      <c r="P140" s="4">
        <f t="shared" ca="1" si="22"/>
        <v>49.825614445140872</v>
      </c>
    </row>
    <row r="141" spans="1:16" x14ac:dyDescent="0.25">
      <c r="A141" s="4">
        <f t="shared" ca="1" si="16"/>
        <v>-11.251548496848866</v>
      </c>
      <c r="B141" s="4">
        <f t="shared" ca="1" si="17"/>
        <v>134.26599889402428</v>
      </c>
      <c r="C141" s="4">
        <v>3906.25</v>
      </c>
      <c r="D141" s="4">
        <f t="shared" ca="1" si="18"/>
        <v>0.75</v>
      </c>
      <c r="E141" s="4">
        <v>0.55000000000000004</v>
      </c>
      <c r="F141" s="4">
        <v>19.899999999999999</v>
      </c>
      <c r="G141" s="4">
        <f t="shared" ca="1" si="19"/>
        <v>41.281913690970576</v>
      </c>
      <c r="H141" s="4">
        <f t="shared" ca="1" si="23"/>
        <v>18.979945821178035</v>
      </c>
      <c r="I141" s="4">
        <f ca="1">User_Model_Calcs!B141-Sat_Data!$B$5</f>
        <v>24.265998894024278</v>
      </c>
      <c r="J141" s="4">
        <f ca="1">(Earth_Data!$B$1/SQRT(1-Earth_Data!$B$2^2*SIN(RADIANS(User_Model_Calcs!A141))^2))*COS(RADIANS(User_Model_Calcs!A141))</f>
        <v>6256.3495065714997</v>
      </c>
      <c r="K141" s="4">
        <f ca="1">((Earth_Data!$B$1*(1-Earth_Data!$B$2^2))/SQRT(1-Earth_Data!$B$2^2*SIN(RADIANS(User_Model_Calcs!A141))^2))*SIN(RADIANS(User_Model_Calcs!A141))</f>
        <v>-1236.3088038838182</v>
      </c>
      <c r="L141" s="4">
        <f t="shared" ca="1" si="20"/>
        <v>-11.178127820834394</v>
      </c>
      <c r="M141" s="4">
        <f t="shared" ca="1" si="21"/>
        <v>6377.3324052410881</v>
      </c>
      <c r="N141" s="4">
        <f ca="1">SQRT(User_Model_Calcs!M141^2+Sat_Data!$B$3^2-2*User_Model_Calcs!M141*Sat_Data!$B$3*COS(RADIANS(L141))*COS(RADIANS(I141)))</f>
        <v>36572.00594930393</v>
      </c>
      <c r="O141" s="4">
        <f ca="1">DEGREES(ACOS(((Earth_Data!$B$1+Sat_Data!$B$2)/User_Model_Calcs!N141)*SQRT(1-COS(RADIANS(User_Model_Calcs!I141))^2*COS(RADIANS(User_Model_Calcs!A141))^2)))</f>
        <v>58.916210799346914</v>
      </c>
      <c r="P141" s="4">
        <f t="shared" ca="1" si="22"/>
        <v>66.596048748289249</v>
      </c>
    </row>
    <row r="142" spans="1:16" x14ac:dyDescent="0.25">
      <c r="A142" s="4">
        <f t="shared" ca="1" si="16"/>
        <v>-18.443001857771844</v>
      </c>
      <c r="B142" s="4">
        <f t="shared" ca="1" si="17"/>
        <v>112.46985814183765</v>
      </c>
      <c r="C142" s="4">
        <v>3906.25</v>
      </c>
      <c r="D142" s="4">
        <f t="shared" ca="1" si="18"/>
        <v>0.75</v>
      </c>
      <c r="E142" s="4">
        <v>0.55000000000000004</v>
      </c>
      <c r="F142" s="4">
        <v>19.899999999999999</v>
      </c>
      <c r="G142" s="4">
        <f t="shared" ca="1" si="19"/>
        <v>41.281913690970576</v>
      </c>
      <c r="H142" s="4">
        <f t="shared" ca="1" si="23"/>
        <v>20.584825554880975</v>
      </c>
      <c r="I142" s="4">
        <f ca="1">User_Model_Calcs!B142-Sat_Data!$B$5</f>
        <v>2.4698581418376477</v>
      </c>
      <c r="J142" s="4">
        <f ca="1">(Earth_Data!$B$1/SQRT(1-Earth_Data!$B$2^2*SIN(RADIANS(User_Model_Calcs!A142))^2))*COS(RADIANS(User_Model_Calcs!A142))</f>
        <v>6052.5793472288078</v>
      </c>
      <c r="K142" s="4">
        <f ca="1">((Earth_Data!$B$1*(1-Earth_Data!$B$2^2))/SQRT(1-Earth_Data!$B$2^2*SIN(RADIANS(User_Model_Calcs!A142))^2))*SIN(RADIANS(User_Model_Calcs!A142))</f>
        <v>-2004.9590338346065</v>
      </c>
      <c r="L142" s="4">
        <f t="shared" ca="1" si="20"/>
        <v>-18.327811517212826</v>
      </c>
      <c r="M142" s="4">
        <f t="shared" ca="1" si="21"/>
        <v>6376.0158000004749</v>
      </c>
      <c r="N142" s="4">
        <f ca="1">SQRT(User_Model_Calcs!M142^2+Sat_Data!$B$3^2-2*User_Model_Calcs!M142*Sat_Data!$B$3*COS(RADIANS(L142))*COS(RADIANS(I142)))</f>
        <v>36173.731117274714</v>
      </c>
      <c r="O142" s="4">
        <f ca="1">DEGREES(ACOS(((Earth_Data!$B$1+Sat_Data!$B$2)/User_Model_Calcs!N142)*SQRT(1-COS(RADIANS(User_Model_Calcs!I142))^2*COS(RADIANS(User_Model_Calcs!A142))^2)))</f>
        <v>68.172292041522397</v>
      </c>
      <c r="P142" s="4">
        <f t="shared" ca="1" si="22"/>
        <v>7.7640506873533672</v>
      </c>
    </row>
    <row r="143" spans="1:16" x14ac:dyDescent="0.25">
      <c r="A143" s="4">
        <f t="shared" ca="1" si="16"/>
        <v>-23.992107160706514</v>
      </c>
      <c r="B143" s="4">
        <f t="shared" ca="1" si="17"/>
        <v>148.47207881356007</v>
      </c>
      <c r="C143" s="4">
        <v>6250</v>
      </c>
      <c r="D143" s="4">
        <f t="shared" ca="1" si="18"/>
        <v>3</v>
      </c>
      <c r="E143" s="4">
        <v>0.55000000000000004</v>
      </c>
      <c r="F143" s="4">
        <v>19.899999999999999</v>
      </c>
      <c r="G143" s="4">
        <f t="shared" ca="1" si="19"/>
        <v>53.323113517529826</v>
      </c>
      <c r="H143" s="4">
        <f t="shared" ca="1" si="23"/>
        <v>21.603712910646856</v>
      </c>
      <c r="I143" s="4">
        <f ca="1">User_Model_Calcs!B143-Sat_Data!$B$5</f>
        <v>38.472078813560074</v>
      </c>
      <c r="J143" s="4">
        <f ca="1">(Earth_Data!$B$1/SQRT(1-Earth_Data!$B$2^2*SIN(RADIANS(User_Model_Calcs!A143))^2))*COS(RADIANS(User_Model_Calcs!A143))</f>
        <v>5830.3055807225346</v>
      </c>
      <c r="K143" s="4">
        <f ca="1">((Earth_Data!$B$1*(1-Earth_Data!$B$2^2))/SQRT(1-Earth_Data!$B$2^2*SIN(RADIANS(User_Model_Calcs!A143))^2))*SIN(RADIANS(User_Model_Calcs!A143))</f>
        <v>-2577.4856764572478</v>
      </c>
      <c r="L143" s="4">
        <f t="shared" ca="1" si="20"/>
        <v>-23.849461904478101</v>
      </c>
      <c r="M143" s="4">
        <f t="shared" ca="1" si="21"/>
        <v>6374.6290540663304</v>
      </c>
      <c r="N143" s="4">
        <f ca="1">SQRT(User_Model_Calcs!M143^2+Sat_Data!$B$3^2-2*User_Model_Calcs!M143*Sat_Data!$B$3*COS(RADIANS(L143))*COS(RADIANS(I143)))</f>
        <v>37861.915517532056</v>
      </c>
      <c r="O143" s="4">
        <f ca="1">DEGREES(ACOS(((Earth_Data!$B$1+Sat_Data!$B$2)/User_Model_Calcs!N143)*SQRT(1-COS(RADIANS(User_Model_Calcs!I143))^2*COS(RADIANS(User_Model_Calcs!A143))^2)))</f>
        <v>38.898556034148662</v>
      </c>
      <c r="P143" s="4">
        <f t="shared" ca="1" si="22"/>
        <v>62.901561838130704</v>
      </c>
    </row>
    <row r="144" spans="1:16" x14ac:dyDescent="0.25">
      <c r="A144" s="4">
        <f t="shared" ca="1" si="16"/>
        <v>-32.269146156246407</v>
      </c>
      <c r="B144" s="4">
        <f t="shared" ca="1" si="17"/>
        <v>136.920996752663</v>
      </c>
      <c r="C144" s="4">
        <v>6250</v>
      </c>
      <c r="D144" s="4">
        <f t="shared" ca="1" si="18"/>
        <v>3</v>
      </c>
      <c r="E144" s="4">
        <v>0.55000000000000004</v>
      </c>
      <c r="F144" s="4">
        <v>19.899999999999999</v>
      </c>
      <c r="G144" s="4">
        <f t="shared" ca="1" si="19"/>
        <v>53.323113517529826</v>
      </c>
      <c r="H144" s="4">
        <f t="shared" ca="1" si="23"/>
        <v>17.723538038152245</v>
      </c>
      <c r="I144" s="4">
        <f ca="1">User_Model_Calcs!B144-Sat_Data!$B$5</f>
        <v>26.920996752663001</v>
      </c>
      <c r="J144" s="4">
        <f ca="1">(Earth_Data!$B$1/SQRT(1-Earth_Data!$B$2^2*SIN(RADIANS(User_Model_Calcs!A144))^2))*COS(RADIANS(User_Model_Calcs!A144))</f>
        <v>5398.1858221500424</v>
      </c>
      <c r="K144" s="4">
        <f ca="1">((Earth_Data!$B$1*(1-Earth_Data!$B$2^2))/SQRT(1-Earth_Data!$B$2^2*SIN(RADIANS(User_Model_Calcs!A144))^2))*SIN(RADIANS(User_Model_Calcs!A144))</f>
        <v>-3385.7057281385387</v>
      </c>
      <c r="L144" s="4">
        <f t="shared" ca="1" si="20"/>
        <v>-32.095659385303378</v>
      </c>
      <c r="M144" s="4">
        <f t="shared" ca="1" si="21"/>
        <v>6372.0807785221814</v>
      </c>
      <c r="N144" s="4">
        <f ca="1">SQRT(User_Model_Calcs!M144^2+Sat_Data!$B$3^2-2*User_Model_Calcs!M144*Sat_Data!$B$3*COS(RADIANS(L144))*COS(RADIANS(I144)))</f>
        <v>37583.637285390381</v>
      </c>
      <c r="O144" s="4">
        <f ca="1">DEGREES(ACOS(((Earth_Data!$B$1+Sat_Data!$B$2)/User_Model_Calcs!N144)*SQRT(1-COS(RADIANS(User_Model_Calcs!I144))^2*COS(RADIANS(User_Model_Calcs!A144))^2)))</f>
        <v>42.520493550322556</v>
      </c>
      <c r="P144" s="4">
        <f t="shared" ca="1" si="22"/>
        <v>43.564325396430839</v>
      </c>
    </row>
    <row r="145" spans="1:16" x14ac:dyDescent="0.25">
      <c r="A145" s="4">
        <f t="shared" ca="1" si="16"/>
        <v>-33.350113628506648</v>
      </c>
      <c r="B145" s="4">
        <f t="shared" ca="1" si="17"/>
        <v>142.56218708298636</v>
      </c>
      <c r="C145" s="4">
        <v>6250</v>
      </c>
      <c r="D145" s="4">
        <f t="shared" ca="1" si="18"/>
        <v>3</v>
      </c>
      <c r="E145" s="4">
        <v>0.55000000000000004</v>
      </c>
      <c r="F145" s="4">
        <v>19.899999999999999</v>
      </c>
      <c r="G145" s="4">
        <f t="shared" ca="1" si="19"/>
        <v>53.323113517529826</v>
      </c>
      <c r="H145" s="4">
        <f t="shared" ca="1" si="23"/>
        <v>14.192026292893189</v>
      </c>
      <c r="I145" s="4">
        <f ca="1">User_Model_Calcs!B145-Sat_Data!$B$5</f>
        <v>32.562187082986355</v>
      </c>
      <c r="J145" s="4">
        <f ca="1">(Earth_Data!$B$1/SQRT(1-Earth_Data!$B$2^2*SIN(RADIANS(User_Model_Calcs!A145))^2))*COS(RADIANS(User_Model_Calcs!A145))</f>
        <v>5333.2295622275187</v>
      </c>
      <c r="K145" s="4">
        <f ca="1">((Earth_Data!$B$1*(1-Earth_Data!$B$2^2))/SQRT(1-Earth_Data!$B$2^2*SIN(RADIANS(User_Model_Calcs!A145))^2))*SIN(RADIANS(User_Model_Calcs!A145))</f>
        <v>-3486.4608592930977</v>
      </c>
      <c r="L145" s="4">
        <f t="shared" ca="1" si="20"/>
        <v>-33.173613774538033</v>
      </c>
      <c r="M145" s="4">
        <f t="shared" ca="1" si="21"/>
        <v>6371.714595522958</v>
      </c>
      <c r="N145" s="4">
        <f ca="1">SQRT(User_Model_Calcs!M145^2+Sat_Data!$B$3^2-2*User_Model_Calcs!M145*Sat_Data!$B$3*COS(RADIANS(L145))*COS(RADIANS(I145)))</f>
        <v>37938.99482117618</v>
      </c>
      <c r="O145" s="4">
        <f ca="1">DEGREES(ACOS(((Earth_Data!$B$1+Sat_Data!$B$2)/User_Model_Calcs!N145)*SQRT(1-COS(RADIANS(User_Model_Calcs!I145))^2*COS(RADIANS(User_Model_Calcs!A145))^2)))</f>
        <v>37.882591173876662</v>
      </c>
      <c r="P145" s="4">
        <f t="shared" ca="1" si="22"/>
        <v>49.275595971293853</v>
      </c>
    </row>
    <row r="146" spans="1:16" x14ac:dyDescent="0.25">
      <c r="A146" s="4">
        <f t="shared" ca="1" si="16"/>
        <v>-23.461544670768085</v>
      </c>
      <c r="B146" s="4">
        <f t="shared" ca="1" si="17"/>
        <v>122.21728757123594</v>
      </c>
      <c r="C146" s="4">
        <v>6250</v>
      </c>
      <c r="D146" s="4">
        <f t="shared" ca="1" si="18"/>
        <v>1.2</v>
      </c>
      <c r="E146" s="4">
        <v>0.55000000000000004</v>
      </c>
      <c r="F146" s="4">
        <v>19.899999999999999</v>
      </c>
      <c r="G146" s="4">
        <f t="shared" ca="1" si="19"/>
        <v>45.364313344089069</v>
      </c>
      <c r="H146" s="4">
        <f t="shared" ca="1" si="23"/>
        <v>14.659309588900877</v>
      </c>
      <c r="I146" s="4">
        <f ca="1">User_Model_Calcs!B146-Sat_Data!$B$5</f>
        <v>12.217287571235943</v>
      </c>
      <c r="J146" s="4">
        <f ca="1">(Earth_Data!$B$1/SQRT(1-Earth_Data!$B$2^2*SIN(RADIANS(User_Model_Calcs!A146))^2))*COS(RADIANS(User_Model_Calcs!A146))</f>
        <v>5853.9499828892385</v>
      </c>
      <c r="K146" s="4">
        <f ca="1">((Earth_Data!$B$1*(1-Earth_Data!$B$2^2))/SQRT(1-Earth_Data!$B$2^2*SIN(RADIANS(User_Model_Calcs!A146))^2))*SIN(RADIANS(User_Model_Calcs!A146))</f>
        <v>-2523.6906801795781</v>
      </c>
      <c r="L146" s="4">
        <f t="shared" ca="1" si="20"/>
        <v>-23.321310155862403</v>
      </c>
      <c r="M146" s="4">
        <f t="shared" ca="1" si="21"/>
        <v>6374.7741176761847</v>
      </c>
      <c r="N146" s="4">
        <f ca="1">SQRT(User_Model_Calcs!M146^2+Sat_Data!$B$3^2-2*User_Model_Calcs!M146*Sat_Data!$B$3*COS(RADIANS(L146))*COS(RADIANS(I146)))</f>
        <v>36551.04835158115</v>
      </c>
      <c r="O146" s="4">
        <f ca="1">DEGREES(ACOS(((Earth_Data!$B$1+Sat_Data!$B$2)/User_Model_Calcs!N146)*SQRT(1-COS(RADIANS(User_Model_Calcs!I146))^2*COS(RADIANS(User_Model_Calcs!A146))^2)))</f>
        <v>59.27220061851186</v>
      </c>
      <c r="P146" s="4">
        <f t="shared" ca="1" si="22"/>
        <v>28.539404500063995</v>
      </c>
    </row>
    <row r="147" spans="1:16" x14ac:dyDescent="0.25">
      <c r="A147" s="4">
        <f t="shared" ca="1" si="16"/>
        <v>-28.551670158108863</v>
      </c>
      <c r="B147" s="4">
        <f t="shared" ca="1" si="17"/>
        <v>131.26473398424872</v>
      </c>
      <c r="C147" s="4">
        <v>62500</v>
      </c>
      <c r="D147" s="4">
        <f t="shared" ca="1" si="18"/>
        <v>0.75</v>
      </c>
      <c r="E147" s="4">
        <v>0.55000000000000004</v>
      </c>
      <c r="F147" s="4">
        <v>19.899999999999999</v>
      </c>
      <c r="G147" s="4">
        <f t="shared" ca="1" si="19"/>
        <v>41.281913690970576</v>
      </c>
      <c r="H147" s="4">
        <f t="shared" ca="1" si="23"/>
        <v>19.36773311297285</v>
      </c>
      <c r="I147" s="4">
        <f ca="1">User_Model_Calcs!B147-Sat_Data!$B$5</f>
        <v>21.264733984248721</v>
      </c>
      <c r="J147" s="4">
        <f ca="1">(Earth_Data!$B$1/SQRT(1-Earth_Data!$B$2^2*SIN(RADIANS(User_Model_Calcs!A147))^2))*COS(RADIANS(User_Model_Calcs!A147))</f>
        <v>5606.7605138103745</v>
      </c>
      <c r="K147" s="4">
        <f ca="1">((Earth_Data!$B$1*(1-Earth_Data!$B$2^2))/SQRT(1-Earth_Data!$B$2^2*SIN(RADIANS(User_Model_Calcs!A147))^2))*SIN(RADIANS(User_Model_Calcs!A147))</f>
        <v>-3030.3491976738701</v>
      </c>
      <c r="L147" s="4">
        <f t="shared" ca="1" si="20"/>
        <v>-28.390392507535637</v>
      </c>
      <c r="M147" s="4">
        <f t="shared" ca="1" si="21"/>
        <v>6373.286414328627</v>
      </c>
      <c r="N147" s="4">
        <f ca="1">SQRT(User_Model_Calcs!M147^2+Sat_Data!$B$3^2-2*User_Model_Calcs!M147*Sat_Data!$B$3*COS(RADIANS(L147))*COS(RADIANS(I147)))</f>
        <v>37118.948643144045</v>
      </c>
      <c r="O147" s="4">
        <f ca="1">DEGREES(ACOS(((Earth_Data!$B$1+Sat_Data!$B$2)/User_Model_Calcs!N147)*SQRT(1-COS(RADIANS(User_Model_Calcs!I147))^2*COS(RADIANS(User_Model_Calcs!A147))^2)))</f>
        <v>49.27253081115834</v>
      </c>
      <c r="P147" s="4">
        <f t="shared" ca="1" si="22"/>
        <v>39.154429081188425</v>
      </c>
    </row>
    <row r="148" spans="1:16" x14ac:dyDescent="0.25">
      <c r="A148" s="4">
        <f t="shared" ca="1" si="16"/>
        <v>-31.703099796290473</v>
      </c>
      <c r="B148" s="4">
        <f t="shared" ca="1" si="17"/>
        <v>132.31793696923847</v>
      </c>
      <c r="C148" s="4">
        <v>62500</v>
      </c>
      <c r="D148" s="4">
        <f t="shared" ca="1" si="18"/>
        <v>1.2</v>
      </c>
      <c r="E148" s="4">
        <v>0.55000000000000004</v>
      </c>
      <c r="F148" s="4">
        <v>19.899999999999999</v>
      </c>
      <c r="G148" s="4">
        <f t="shared" ca="1" si="19"/>
        <v>45.364313344089069</v>
      </c>
      <c r="H148" s="4">
        <f t="shared" ca="1" si="23"/>
        <v>19.369794935093541</v>
      </c>
      <c r="I148" s="4">
        <f ca="1">User_Model_Calcs!B148-Sat_Data!$B$5</f>
        <v>22.317936969238474</v>
      </c>
      <c r="J148" s="4">
        <f ca="1">(Earth_Data!$B$1/SQRT(1-Earth_Data!$B$2^2*SIN(RADIANS(User_Model_Calcs!A148))^2))*COS(RADIANS(User_Model_Calcs!A148))</f>
        <v>5431.4342212879228</v>
      </c>
      <c r="K148" s="4">
        <f ca="1">((Earth_Data!$B$1*(1-Earth_Data!$B$2^2))/SQRT(1-Earth_Data!$B$2^2*SIN(RADIANS(User_Model_Calcs!A148))^2))*SIN(RADIANS(User_Model_Calcs!A148))</f>
        <v>-3332.4684881296057</v>
      </c>
      <c r="L148" s="4">
        <f t="shared" ca="1" si="20"/>
        <v>-31.531289207404029</v>
      </c>
      <c r="M148" s="4">
        <f t="shared" ca="1" si="21"/>
        <v>6372.2699193108856</v>
      </c>
      <c r="N148" s="4">
        <f ca="1">SQRT(User_Model_Calcs!M148^2+Sat_Data!$B$3^2-2*User_Model_Calcs!M148*Sat_Data!$B$3*COS(RADIANS(L148))*COS(RADIANS(I148)))</f>
        <v>37345.778308057736</v>
      </c>
      <c r="O148" s="4">
        <f ca="1">DEGREES(ACOS(((Earth_Data!$B$1+Sat_Data!$B$2)/User_Model_Calcs!N148)*SQRT(1-COS(RADIANS(User_Model_Calcs!I148))^2*COS(RADIANS(User_Model_Calcs!A148))^2)))</f>
        <v>45.854844789002634</v>
      </c>
      <c r="P148" s="4">
        <f t="shared" ca="1" si="22"/>
        <v>37.994329129741963</v>
      </c>
    </row>
    <row r="149" spans="1:16" x14ac:dyDescent="0.25">
      <c r="A149" s="4">
        <f t="shared" ca="1" si="16"/>
        <v>-15.495563621758947</v>
      </c>
      <c r="B149" s="4">
        <f t="shared" ca="1" si="17"/>
        <v>118.09405072835307</v>
      </c>
      <c r="C149" s="4">
        <v>62500</v>
      </c>
      <c r="D149" s="4">
        <f t="shared" ca="1" si="18"/>
        <v>1.2</v>
      </c>
      <c r="E149" s="4">
        <v>0.55000000000000004</v>
      </c>
      <c r="F149" s="4">
        <v>19.899999999999999</v>
      </c>
      <c r="G149" s="4">
        <f t="shared" ca="1" si="19"/>
        <v>45.364313344089069</v>
      </c>
      <c r="H149" s="4">
        <f t="shared" ca="1" si="23"/>
        <v>23.894085798516045</v>
      </c>
      <c r="I149" s="4">
        <f ca="1">User_Model_Calcs!B149-Sat_Data!$B$5</f>
        <v>8.0940507283530678</v>
      </c>
      <c r="J149" s="4">
        <f ca="1">(Earth_Data!$B$1/SQRT(1-Earth_Data!$B$2^2*SIN(RADIANS(User_Model_Calcs!A149))^2))*COS(RADIANS(User_Model_Calcs!A149))</f>
        <v>6147.7708699071572</v>
      </c>
      <c r="K149" s="4">
        <f ca="1">((Earth_Data!$B$1*(1-Earth_Data!$B$2^2))/SQRT(1-Earth_Data!$B$2^2*SIN(RADIANS(User_Model_Calcs!A149))^2))*SIN(RADIANS(User_Model_Calcs!A149))</f>
        <v>-1693.0049079283528</v>
      </c>
      <c r="L149" s="4">
        <f t="shared" ca="1" si="20"/>
        <v>-15.396766086118125</v>
      </c>
      <c r="M149" s="4">
        <f t="shared" ca="1" si="21"/>
        <v>6376.6254623545592</v>
      </c>
      <c r="N149" s="4">
        <f ca="1">SQRT(User_Model_Calcs!M149^2+Sat_Data!$B$3^2-2*User_Model_Calcs!M149*Sat_Data!$B$3*COS(RADIANS(L149))*COS(RADIANS(I149)))</f>
        <v>36127.684307094001</v>
      </c>
      <c r="O149" s="4">
        <f ca="1">DEGREES(ACOS(((Earth_Data!$B$1+Sat_Data!$B$2)/User_Model_Calcs!N149)*SQRT(1-COS(RADIANS(User_Model_Calcs!I149))^2*COS(RADIANS(User_Model_Calcs!A149))^2)))</f>
        <v>69.530488549213402</v>
      </c>
      <c r="P149" s="4">
        <f t="shared" ca="1" si="22"/>
        <v>28.027019384226612</v>
      </c>
    </row>
    <row r="150" spans="1:16" x14ac:dyDescent="0.25">
      <c r="A150" s="4">
        <f t="shared" ca="1" si="16"/>
        <v>-30.729641183890088</v>
      </c>
      <c r="B150" s="4">
        <f t="shared" ca="1" si="17"/>
        <v>137.06490882573132</v>
      </c>
      <c r="C150" s="4">
        <v>62500</v>
      </c>
      <c r="D150" s="4">
        <f t="shared" ca="1" si="18"/>
        <v>3</v>
      </c>
      <c r="E150" s="4">
        <v>0.55000000000000004</v>
      </c>
      <c r="F150" s="4">
        <v>19.899999999999999</v>
      </c>
      <c r="G150" s="4">
        <f t="shared" ca="1" si="19"/>
        <v>53.323113517529826</v>
      </c>
      <c r="H150" s="4">
        <f t="shared" ca="1" si="23"/>
        <v>15.553661469653246</v>
      </c>
      <c r="I150" s="4">
        <f ca="1">User_Model_Calcs!B150-Sat_Data!$B$5</f>
        <v>27.064908825731322</v>
      </c>
      <c r="J150" s="4">
        <f ca="1">(Earth_Data!$B$1/SQRT(1-Earth_Data!$B$2^2*SIN(RADIANS(User_Model_Calcs!A150))^2))*COS(RADIANS(User_Model_Calcs!A150))</f>
        <v>5487.3708663055395</v>
      </c>
      <c r="K150" s="4">
        <f ca="1">((Earth_Data!$B$1*(1-Earth_Data!$B$2^2))/SQRT(1-Earth_Data!$B$2^2*SIN(RADIANS(User_Model_Calcs!A150))^2))*SIN(RADIANS(User_Model_Calcs!A150))</f>
        <v>-3240.1656824048159</v>
      </c>
      <c r="L150" s="4">
        <f t="shared" ca="1" si="20"/>
        <v>-30.560868977723029</v>
      </c>
      <c r="M150" s="4">
        <f t="shared" ca="1" si="21"/>
        <v>6372.5907348434575</v>
      </c>
      <c r="N150" s="4">
        <f ca="1">SQRT(User_Model_Calcs!M150^2+Sat_Data!$B$3^2-2*User_Model_Calcs!M150*Sat_Data!$B$3*COS(RADIANS(L150))*COS(RADIANS(I150)))</f>
        <v>37501.440326377699</v>
      </c>
      <c r="O150" s="4">
        <f ca="1">DEGREES(ACOS(((Earth_Data!$B$1+Sat_Data!$B$2)/User_Model_Calcs!N150)*SQRT(1-COS(RADIANS(User_Model_Calcs!I150))^2*COS(RADIANS(User_Model_Calcs!A150))^2)))</f>
        <v>43.656149962507953</v>
      </c>
      <c r="P150" s="4">
        <f t="shared" ca="1" si="22"/>
        <v>44.998070039219606</v>
      </c>
    </row>
    <row r="151" spans="1:16" x14ac:dyDescent="0.25">
      <c r="A151" s="4">
        <f t="shared" ca="1" si="16"/>
        <v>-11.286661726709498</v>
      </c>
      <c r="B151" s="4">
        <f t="shared" ca="1" si="17"/>
        <v>107.27019535918805</v>
      </c>
      <c r="C151" s="4">
        <v>62500</v>
      </c>
      <c r="D151" s="4">
        <f t="shared" ca="1" si="18"/>
        <v>0.75</v>
      </c>
      <c r="E151" s="4">
        <v>0.55000000000000004</v>
      </c>
      <c r="F151" s="4">
        <v>19.899999999999999</v>
      </c>
      <c r="G151" s="4">
        <f t="shared" ca="1" si="19"/>
        <v>41.281913690970576</v>
      </c>
      <c r="H151" s="4">
        <f t="shared" ca="1" si="23"/>
        <v>18.500562445231445</v>
      </c>
      <c r="I151" s="4">
        <f ca="1">User_Model_Calcs!B151-Sat_Data!$B$5</f>
        <v>-2.729804640811949</v>
      </c>
      <c r="J151" s="4">
        <f ca="1">(Earth_Data!$B$1/SQRT(1-Earth_Data!$B$2^2*SIN(RADIANS(User_Model_Calcs!A151))^2))*COS(RADIANS(User_Model_Calcs!A151))</f>
        <v>6255.5904839708655</v>
      </c>
      <c r="K151" s="4">
        <f ca="1">((Earth_Data!$B$1*(1-Earth_Data!$B$2^2))/SQRT(1-Earth_Data!$B$2^2*SIN(RADIANS(User_Model_Calcs!A151))^2))*SIN(RADIANS(User_Model_Calcs!A151))</f>
        <v>-1240.1180294806957</v>
      </c>
      <c r="L151" s="4">
        <f t="shared" ca="1" si="20"/>
        <v>-11.21302376730584</v>
      </c>
      <c r="M151" s="4">
        <f t="shared" ca="1" si="21"/>
        <v>6377.3274206512187</v>
      </c>
      <c r="N151" s="4">
        <f ca="1">SQRT(User_Model_Calcs!M151^2+Sat_Data!$B$3^2-2*User_Model_Calcs!M151*Sat_Data!$B$3*COS(RADIANS(L151))*COS(RADIANS(I151)))</f>
        <v>35938.28648710165</v>
      </c>
      <c r="O151" s="4">
        <f ca="1">DEGREES(ACOS(((Earth_Data!$B$1+Sat_Data!$B$2)/User_Model_Calcs!N151)*SQRT(1-COS(RADIANS(User_Model_Calcs!I151))^2*COS(RADIANS(User_Model_Calcs!A151))^2)))</f>
        <v>76.345232279195926</v>
      </c>
      <c r="P151" s="4">
        <f t="shared" ca="1" si="22"/>
        <v>13.691514146847727</v>
      </c>
    </row>
    <row r="152" spans="1:16" x14ac:dyDescent="0.25">
      <c r="A152" s="4">
        <f t="shared" ca="1" si="16"/>
        <v>-41.297093928424701</v>
      </c>
      <c r="B152" s="4">
        <f t="shared" ca="1" si="17"/>
        <v>106.49742461536475</v>
      </c>
      <c r="C152" s="4">
        <v>62500</v>
      </c>
      <c r="D152" s="4">
        <f t="shared" ca="1" si="18"/>
        <v>3</v>
      </c>
      <c r="E152" s="4">
        <v>0.55000000000000004</v>
      </c>
      <c r="F152" s="4">
        <v>19.899999999999999</v>
      </c>
      <c r="G152" s="4">
        <f t="shared" ca="1" si="19"/>
        <v>53.323113517529826</v>
      </c>
      <c r="H152" s="4">
        <f t="shared" ca="1" si="23"/>
        <v>14.526632509442928</v>
      </c>
      <c r="I152" s="4">
        <f ca="1">User_Model_Calcs!B152-Sat_Data!$B$5</f>
        <v>-3.5025753846352501</v>
      </c>
      <c r="J152" s="4">
        <f ca="1">(Earth_Data!$B$1/SQRT(1-Earth_Data!$B$2^2*SIN(RADIANS(User_Model_Calcs!A152))^2))*COS(RADIANS(User_Model_Calcs!A152))</f>
        <v>4798.8827433917995</v>
      </c>
      <c r="K152" s="4">
        <f ca="1">((Earth_Data!$B$1*(1-Earth_Data!$B$2^2))/SQRT(1-Earth_Data!$B$2^2*SIN(RADIANS(User_Model_Calcs!A152))^2))*SIN(RADIANS(User_Model_Calcs!A152))</f>
        <v>-4187.2696112056874</v>
      </c>
      <c r="L152" s="4">
        <f t="shared" ca="1" si="20"/>
        <v>-41.106354660338255</v>
      </c>
      <c r="M152" s="4">
        <f t="shared" ca="1" si="21"/>
        <v>6368.8697884122448</v>
      </c>
      <c r="N152" s="4">
        <f ca="1">SQRT(User_Model_Calcs!M152^2+Sat_Data!$B$3^2-2*User_Model_Calcs!M152*Sat_Data!$B$3*COS(RADIANS(L152))*COS(RADIANS(I152)))</f>
        <v>37609.195686093291</v>
      </c>
      <c r="O152" s="4">
        <f ca="1">DEGREES(ACOS(((Earth_Data!$B$1+Sat_Data!$B$2)/User_Model_Calcs!N152)*SQRT(1-COS(RADIANS(User_Model_Calcs!I152))^2*COS(RADIANS(User_Model_Calcs!A152))^2)))</f>
        <v>42.125219664406075</v>
      </c>
      <c r="P152" s="4">
        <f t="shared" ca="1" si="22"/>
        <v>5.2986889524205143</v>
      </c>
    </row>
    <row r="153" spans="1:16" x14ac:dyDescent="0.25">
      <c r="A153" s="4">
        <f t="shared" ca="1" si="16"/>
        <v>-43.212662002097872</v>
      </c>
      <c r="B153" s="4">
        <f t="shared" ca="1" si="17"/>
        <v>143.66838863886778</v>
      </c>
      <c r="C153" s="4">
        <v>62500</v>
      </c>
      <c r="D153" s="4">
        <f t="shared" ca="1" si="18"/>
        <v>1.2</v>
      </c>
      <c r="E153" s="4">
        <v>0.55000000000000004</v>
      </c>
      <c r="F153" s="4">
        <v>19.899999999999999</v>
      </c>
      <c r="G153" s="4">
        <f t="shared" ca="1" si="19"/>
        <v>45.364313344089069</v>
      </c>
      <c r="H153" s="4">
        <f t="shared" ca="1" si="23"/>
        <v>23.944229427628862</v>
      </c>
      <c r="I153" s="4">
        <f ca="1">User_Model_Calcs!B153-Sat_Data!$B$5</f>
        <v>33.668388638867782</v>
      </c>
      <c r="J153" s="4">
        <f ca="1">(Earth_Data!$B$1/SQRT(1-Earth_Data!$B$2^2*SIN(RADIANS(User_Model_Calcs!A153))^2))*COS(RADIANS(User_Model_Calcs!A153))</f>
        <v>4655.8109646154135</v>
      </c>
      <c r="K153" s="4">
        <f ca="1">((Earth_Data!$B$1*(1-Earth_Data!$B$2^2))/SQRT(1-Earth_Data!$B$2^2*SIN(RADIANS(User_Model_Calcs!A153))^2))*SIN(RADIANS(User_Model_Calcs!A153))</f>
        <v>-4344.752119237718</v>
      </c>
      <c r="L153" s="4">
        <f t="shared" ca="1" si="20"/>
        <v>-43.020649560937407</v>
      </c>
      <c r="M153" s="4">
        <f t="shared" ca="1" si="21"/>
        <v>6368.1588167894924</v>
      </c>
      <c r="N153" s="4">
        <f ca="1">SQRT(User_Model_Calcs!M153^2+Sat_Data!$B$3^2-2*User_Model_Calcs!M153*Sat_Data!$B$3*COS(RADIANS(L153))*COS(RADIANS(I153)))</f>
        <v>38621.355096463762</v>
      </c>
      <c r="O153" s="4">
        <f ca="1">DEGREES(ACOS(((Earth_Data!$B$1+Sat_Data!$B$2)/User_Model_Calcs!N153)*SQRT(1-COS(RADIANS(User_Model_Calcs!I153))^2*COS(RADIANS(User_Model_Calcs!A153))^2)))</f>
        <v>29.77723419564748</v>
      </c>
      <c r="P153" s="4">
        <f t="shared" ca="1" si="22"/>
        <v>44.211638025774292</v>
      </c>
    </row>
    <row r="154" spans="1:16" x14ac:dyDescent="0.25">
      <c r="A154" s="4">
        <f t="shared" ca="1" si="16"/>
        <v>-23.563395748502437</v>
      </c>
      <c r="B154" s="4">
        <f t="shared" ca="1" si="17"/>
        <v>136.36497699454338</v>
      </c>
      <c r="C154" s="4">
        <v>62500</v>
      </c>
      <c r="D154" s="4">
        <f t="shared" ca="1" si="18"/>
        <v>3</v>
      </c>
      <c r="E154" s="4">
        <v>0.55000000000000004</v>
      </c>
      <c r="F154" s="4">
        <v>19.899999999999999</v>
      </c>
      <c r="G154" s="4">
        <f t="shared" ca="1" si="19"/>
        <v>53.323113517529826</v>
      </c>
      <c r="H154" s="4">
        <f t="shared" ca="1" si="23"/>
        <v>18.131762465571693</v>
      </c>
      <c r="I154" s="4">
        <f ca="1">User_Model_Calcs!B154-Sat_Data!$B$5</f>
        <v>26.364976994543383</v>
      </c>
      <c r="J154" s="4">
        <f ca="1">(Earth_Data!$B$1/SQRT(1-Earth_Data!$B$2^2*SIN(RADIANS(User_Model_Calcs!A154))^2))*COS(RADIANS(User_Model_Calcs!A154))</f>
        <v>5849.4497881334692</v>
      </c>
      <c r="K154" s="4">
        <f ca="1">((Earth_Data!$B$1*(1-Earth_Data!$B$2^2))/SQRT(1-Earth_Data!$B$2^2*SIN(RADIANS(User_Model_Calcs!A154))^2))*SIN(RADIANS(User_Model_Calcs!A154))</f>
        <v>-2534.0342625433564</v>
      </c>
      <c r="L154" s="4">
        <f t="shared" ca="1" si="20"/>
        <v>-23.422694717618562</v>
      </c>
      <c r="M154" s="4">
        <f t="shared" ca="1" si="21"/>
        <v>6374.7464630084178</v>
      </c>
      <c r="N154" s="4">
        <f ca="1">SQRT(User_Model_Calcs!M154^2+Sat_Data!$B$3^2-2*User_Model_Calcs!M154*Sat_Data!$B$3*COS(RADIANS(L154))*COS(RADIANS(I154)))</f>
        <v>37101.034370874397</v>
      </c>
      <c r="O154" s="4">
        <f ca="1">DEGREES(ACOS(((Earth_Data!$B$1+Sat_Data!$B$2)/User_Model_Calcs!N154)*SQRT(1-COS(RADIANS(User_Model_Calcs!I154))^2*COS(RADIANS(User_Model_Calcs!A154))^2)))</f>
        <v>49.579497775787758</v>
      </c>
      <c r="P154" s="4">
        <f t="shared" ca="1" si="22"/>
        <v>51.111882048831653</v>
      </c>
    </row>
    <row r="155" spans="1:16" x14ac:dyDescent="0.25">
      <c r="A155" s="4">
        <f t="shared" ca="1" si="16"/>
        <v>-30.761486350243835</v>
      </c>
      <c r="B155" s="4">
        <f t="shared" ca="1" si="17"/>
        <v>121.36374292257304</v>
      </c>
      <c r="C155" s="4">
        <v>62500</v>
      </c>
      <c r="D155" s="4">
        <f t="shared" ca="1" si="18"/>
        <v>3</v>
      </c>
      <c r="E155" s="4">
        <v>0.55000000000000004</v>
      </c>
      <c r="F155" s="4">
        <v>19.899999999999999</v>
      </c>
      <c r="G155" s="4">
        <f t="shared" ca="1" si="19"/>
        <v>53.323113517529826</v>
      </c>
      <c r="H155" s="4">
        <f t="shared" ca="1" si="23"/>
        <v>19.944672380448882</v>
      </c>
      <c r="I155" s="4">
        <f ca="1">User_Model_Calcs!B155-Sat_Data!$B$5</f>
        <v>11.363742922573039</v>
      </c>
      <c r="J155" s="4">
        <f ca="1">(Earth_Data!$B$1/SQRT(1-Earth_Data!$B$2^2*SIN(RADIANS(User_Model_Calcs!A155))^2))*COS(RADIANS(User_Model_Calcs!A155))</f>
        <v>5485.5659713115201</v>
      </c>
      <c r="K155" s="4">
        <f ca="1">((Earth_Data!$B$1*(1-Earth_Data!$B$2^2))/SQRT(1-Earth_Data!$B$2^2*SIN(RADIANS(User_Model_Calcs!A155))^2))*SIN(RADIANS(User_Model_Calcs!A155))</f>
        <v>-3243.1999727725624</v>
      </c>
      <c r="L155" s="4">
        <f t="shared" ca="1" si="20"/>
        <v>-30.592611660199083</v>
      </c>
      <c r="M155" s="4">
        <f t="shared" ca="1" si="21"/>
        <v>6372.580332094908</v>
      </c>
      <c r="N155" s="4">
        <f ca="1">SQRT(User_Model_Calcs!M155^2+Sat_Data!$B$3^2-2*User_Model_Calcs!M155*Sat_Data!$B$3*COS(RADIANS(L155))*COS(RADIANS(I155)))</f>
        <v>36944.616581681432</v>
      </c>
      <c r="O155" s="4">
        <f ca="1">DEGREES(ACOS(((Earth_Data!$B$1+Sat_Data!$B$2)/User_Model_Calcs!N155)*SQRT(1-COS(RADIANS(User_Model_Calcs!I155))^2*COS(RADIANS(User_Model_Calcs!A155))^2)))</f>
        <v>52.056952449662639</v>
      </c>
      <c r="P155" s="4">
        <f t="shared" ca="1" si="22"/>
        <v>21.452015709425755</v>
      </c>
    </row>
    <row r="156" spans="1:16" x14ac:dyDescent="0.25">
      <c r="A156" s="4">
        <f t="shared" ca="1" si="16"/>
        <v>-20.860996476427417</v>
      </c>
      <c r="B156" s="4">
        <f t="shared" ca="1" si="17"/>
        <v>140.11105258785147</v>
      </c>
      <c r="C156" s="4">
        <v>62500</v>
      </c>
      <c r="D156" s="4">
        <f t="shared" ca="1" si="18"/>
        <v>3</v>
      </c>
      <c r="E156" s="4">
        <v>0.55000000000000004</v>
      </c>
      <c r="F156" s="4">
        <v>19.899999999999999</v>
      </c>
      <c r="G156" s="4">
        <f t="shared" ca="1" si="19"/>
        <v>53.323113517529826</v>
      </c>
      <c r="H156" s="4">
        <f t="shared" ca="1" si="23"/>
        <v>17.335439338673694</v>
      </c>
      <c r="I156" s="4">
        <f ca="1">User_Model_Calcs!B156-Sat_Data!$B$5</f>
        <v>30.111052587851475</v>
      </c>
      <c r="J156" s="4">
        <f ca="1">(Earth_Data!$B$1/SQRT(1-Earth_Data!$B$2^2*SIN(RADIANS(User_Model_Calcs!A156))^2))*COS(RADIANS(User_Model_Calcs!A156))</f>
        <v>5962.5658630614262</v>
      </c>
      <c r="K156" s="4">
        <f ca="1">((Earth_Data!$B$1*(1-Earth_Data!$B$2^2))/SQRT(1-Earth_Data!$B$2^2*SIN(RADIANS(User_Model_Calcs!A156))^2))*SIN(RADIANS(User_Model_Calcs!A156))</f>
        <v>-2257.0213839106959</v>
      </c>
      <c r="L156" s="4">
        <f t="shared" ca="1" si="20"/>
        <v>-20.733252980880366</v>
      </c>
      <c r="M156" s="4">
        <f t="shared" ca="1" si="21"/>
        <v>6375.4479998487641</v>
      </c>
      <c r="N156" s="4">
        <f ca="1">SQRT(User_Model_Calcs!M156^2+Sat_Data!$B$3^2-2*User_Model_Calcs!M156*Sat_Data!$B$3*COS(RADIANS(L156))*COS(RADIANS(I156)))</f>
        <v>37195.434880374167</v>
      </c>
      <c r="O156" s="4">
        <f ca="1">DEGREES(ACOS(((Earth_Data!$B$1+Sat_Data!$B$2)/User_Model_Calcs!N156)*SQRT(1-COS(RADIANS(User_Model_Calcs!I156))^2*COS(RADIANS(User_Model_Calcs!A156))^2)))</f>
        <v>48.137395085123039</v>
      </c>
      <c r="P156" s="4">
        <f t="shared" ca="1" si="22"/>
        <v>58.448614632129591</v>
      </c>
    </row>
    <row r="157" spans="1:16" x14ac:dyDescent="0.25">
      <c r="A157" s="4">
        <f t="shared" ca="1" si="16"/>
        <v>-30.680480177225391</v>
      </c>
      <c r="B157" s="4">
        <f t="shared" ca="1" si="17"/>
        <v>127.15957843293978</v>
      </c>
      <c r="C157" s="4">
        <v>62500</v>
      </c>
      <c r="D157" s="4">
        <f t="shared" ca="1" si="18"/>
        <v>0.75</v>
      </c>
      <c r="E157" s="4">
        <v>0.55000000000000004</v>
      </c>
      <c r="F157" s="4">
        <v>19.899999999999999</v>
      </c>
      <c r="G157" s="4">
        <f t="shared" ca="1" si="19"/>
        <v>41.281913690970576</v>
      </c>
      <c r="H157" s="4">
        <f t="shared" ca="1" si="23"/>
        <v>21.50719082103209</v>
      </c>
      <c r="I157" s="4">
        <f ca="1">User_Model_Calcs!B157-Sat_Data!$B$5</f>
        <v>17.159578432939782</v>
      </c>
      <c r="J157" s="4">
        <f ca="1">(Earth_Data!$B$1/SQRT(1-Earth_Data!$B$2^2*SIN(RADIANS(User_Model_Calcs!A157))^2))*COS(RADIANS(User_Model_Calcs!A157))</f>
        <v>5490.1538452781479</v>
      </c>
      <c r="K157" s="4">
        <f ca="1">((Earth_Data!$B$1*(1-Earth_Data!$B$2^2))/SQRT(1-Earth_Data!$B$2^2*SIN(RADIANS(User_Model_Calcs!A157))^2))*SIN(RADIANS(User_Model_Calcs!A157))</f>
        <v>-3235.4795545359007</v>
      </c>
      <c r="L157" s="4">
        <f t="shared" ca="1" si="20"/>
        <v>-30.511866588095913</v>
      </c>
      <c r="M157" s="4">
        <f t="shared" ca="1" si="21"/>
        <v>6372.6067815802244</v>
      </c>
      <c r="N157" s="4">
        <f ca="1">SQRT(User_Model_Calcs!M157^2+Sat_Data!$B$3^2-2*User_Model_Calcs!M157*Sat_Data!$B$3*COS(RADIANS(L157))*COS(RADIANS(I157)))</f>
        <v>37095.257428993813</v>
      </c>
      <c r="O157" s="4">
        <f ca="1">DEGREES(ACOS(((Earth_Data!$B$1+Sat_Data!$B$2)/User_Model_Calcs!N157)*SQRT(1-COS(RADIANS(User_Model_Calcs!I157))^2*COS(RADIANS(User_Model_Calcs!A157))^2)))</f>
        <v>49.629659768250868</v>
      </c>
      <c r="P157" s="4">
        <f t="shared" ca="1" si="22"/>
        <v>31.18031397618563</v>
      </c>
    </row>
    <row r="158" spans="1:16" x14ac:dyDescent="0.25">
      <c r="A158" s="4">
        <f t="shared" ca="1" si="16"/>
        <v>-11.610461362648653</v>
      </c>
      <c r="B158" s="4">
        <f t="shared" ca="1" si="17"/>
        <v>110.73944102110615</v>
      </c>
      <c r="C158" s="4">
        <v>62500</v>
      </c>
      <c r="D158" s="4">
        <f t="shared" ca="1" si="18"/>
        <v>1.2</v>
      </c>
      <c r="E158" s="4">
        <v>0.55000000000000004</v>
      </c>
      <c r="F158" s="4">
        <v>19.899999999999999</v>
      </c>
      <c r="G158" s="4">
        <f t="shared" ca="1" si="19"/>
        <v>45.364313344089069</v>
      </c>
      <c r="H158" s="4">
        <f t="shared" ca="1" si="23"/>
        <v>17.857868880174394</v>
      </c>
      <c r="I158" s="4">
        <f ca="1">User_Model_Calcs!B158-Sat_Data!$B$5</f>
        <v>0.73944102110614551</v>
      </c>
      <c r="J158" s="4">
        <f ca="1">(Earth_Data!$B$1/SQRT(1-Earth_Data!$B$2^2*SIN(RADIANS(User_Model_Calcs!A158))^2))*COS(RADIANS(User_Model_Calcs!A158))</f>
        <v>6248.4810276664375</v>
      </c>
      <c r="K158" s="4">
        <f ca="1">((Earth_Data!$B$1*(1-Earth_Data!$B$2^2))/SQRT(1-Earth_Data!$B$2^2*SIN(RADIANS(User_Model_Calcs!A158))^2))*SIN(RADIANS(User_Model_Calcs!A158))</f>
        <v>-1275.2234133708696</v>
      </c>
      <c r="L158" s="4">
        <f t="shared" ca="1" si="20"/>
        <v>-11.534824913257712</v>
      </c>
      <c r="M158" s="4">
        <f t="shared" ca="1" si="21"/>
        <v>6377.2807611956896</v>
      </c>
      <c r="N158" s="4">
        <f ca="1">SQRT(User_Model_Calcs!M158^2+Sat_Data!$B$3^2-2*User_Model_Calcs!M158*Sat_Data!$B$3*COS(RADIANS(L158))*COS(RADIANS(I158)))</f>
        <v>35938.901414276894</v>
      </c>
      <c r="O158" s="4">
        <f ca="1">DEGREES(ACOS(((Earth_Data!$B$1+Sat_Data!$B$2)/User_Model_Calcs!N158)*SQRT(1-COS(RADIANS(User_Model_Calcs!I158))^2*COS(RADIANS(User_Model_Calcs!A158))^2)))</f>
        <v>76.315032080833305</v>
      </c>
      <c r="P158" s="4">
        <f t="shared" ca="1" si="22"/>
        <v>3.669296903930122</v>
      </c>
    </row>
    <row r="159" spans="1:16" x14ac:dyDescent="0.25">
      <c r="A159" s="4">
        <f t="shared" ca="1" si="16"/>
        <v>-17.673631445838822</v>
      </c>
      <c r="B159" s="4">
        <f t="shared" ca="1" si="17"/>
        <v>117.18425558942073</v>
      </c>
      <c r="C159" s="4">
        <v>25000</v>
      </c>
      <c r="D159" s="4">
        <f t="shared" ca="1" si="18"/>
        <v>0.75</v>
      </c>
      <c r="E159" s="4">
        <v>0.55000000000000004</v>
      </c>
      <c r="F159" s="4">
        <v>19.899999999999999</v>
      </c>
      <c r="G159" s="4">
        <f t="shared" ca="1" si="19"/>
        <v>41.281913690970576</v>
      </c>
      <c r="H159" s="4">
        <f t="shared" ca="1" si="23"/>
        <v>15.039165235982674</v>
      </c>
      <c r="I159" s="4">
        <f ca="1">User_Model_Calcs!B159-Sat_Data!$B$5</f>
        <v>7.1842555894207294</v>
      </c>
      <c r="J159" s="4">
        <f ca="1">(Earth_Data!$B$1/SQRT(1-Earth_Data!$B$2^2*SIN(RADIANS(User_Model_Calcs!A159))^2))*COS(RADIANS(User_Model_Calcs!A159))</f>
        <v>6078.9758433933639</v>
      </c>
      <c r="K159" s="4">
        <f ca="1">((Earth_Data!$B$1*(1-Earth_Data!$B$2^2))/SQRT(1-Earth_Data!$B$2^2*SIN(RADIANS(User_Model_Calcs!A159))^2))*SIN(RADIANS(User_Model_Calcs!A159))</f>
        <v>-1923.9994710716207</v>
      </c>
      <c r="L159" s="4">
        <f t="shared" ca="1" si="20"/>
        <v>-17.56261035893343</v>
      </c>
      <c r="M159" s="4">
        <f t="shared" ca="1" si="21"/>
        <v>6376.1839111841755</v>
      </c>
      <c r="N159" s="4">
        <f ca="1">SQRT(User_Model_Calcs!M159^2+Sat_Data!$B$3^2-2*User_Model_Calcs!M159*Sat_Data!$B$3*COS(RADIANS(L159))*COS(RADIANS(I159)))</f>
        <v>36192.063321449365</v>
      </c>
      <c r="O159" s="4">
        <f ca="1">DEGREES(ACOS(((Earth_Data!$B$1+Sat_Data!$B$2)/User_Model_Calcs!N159)*SQRT(1-COS(RADIANS(User_Model_Calcs!I159))^2*COS(RADIANS(User_Model_Calcs!A159))^2)))</f>
        <v>67.668897724231968</v>
      </c>
      <c r="P159" s="4">
        <f t="shared" ca="1" si="22"/>
        <v>22.547860195857908</v>
      </c>
    </row>
    <row r="160" spans="1:16" x14ac:dyDescent="0.25">
      <c r="A160" s="4">
        <f t="shared" ca="1" si="16"/>
        <v>-34.483330811177424</v>
      </c>
      <c r="B160" s="4">
        <f t="shared" ca="1" si="17"/>
        <v>147.2001467921711</v>
      </c>
      <c r="C160" s="4">
        <v>25000</v>
      </c>
      <c r="D160" s="4">
        <f t="shared" ca="1" si="18"/>
        <v>0.75</v>
      </c>
      <c r="E160" s="4">
        <v>0.55000000000000004</v>
      </c>
      <c r="F160" s="4">
        <v>19.899999999999999</v>
      </c>
      <c r="G160" s="4">
        <f t="shared" ca="1" si="19"/>
        <v>41.281913690970576</v>
      </c>
      <c r="H160" s="4">
        <f t="shared" ca="1" si="23"/>
        <v>21.168868072523111</v>
      </c>
      <c r="I160" s="4">
        <f ca="1">User_Model_Calcs!B160-Sat_Data!$B$5</f>
        <v>37.200146792171097</v>
      </c>
      <c r="J160" s="4">
        <f ca="1">(Earth_Data!$B$1/SQRT(1-Earth_Data!$B$2^2*SIN(RADIANS(User_Model_Calcs!A160))^2))*COS(RADIANS(User_Model_Calcs!A160))</f>
        <v>5263.0930521815453</v>
      </c>
      <c r="K160" s="4">
        <f ca="1">((Earth_Data!$B$1*(1-Earth_Data!$B$2^2))/SQRT(1-Earth_Data!$B$2^2*SIN(RADIANS(User_Model_Calcs!A160))^2))*SIN(RADIANS(User_Model_Calcs!A160))</f>
        <v>-3590.7691546960882</v>
      </c>
      <c r="L160" s="4">
        <f t="shared" ca="1" si="20"/>
        <v>-34.303941002096551</v>
      </c>
      <c r="M160" s="4">
        <f t="shared" ca="1" si="21"/>
        <v>6371.3241636443609</v>
      </c>
      <c r="N160" s="4">
        <f ca="1">SQRT(User_Model_Calcs!M160^2+Sat_Data!$B$3^2-2*User_Model_Calcs!M160*Sat_Data!$B$3*COS(RADIANS(L160))*COS(RADIANS(I160)))</f>
        <v>38273.845005008276</v>
      </c>
      <c r="O160" s="4">
        <f ca="1">DEGREES(ACOS(((Earth_Data!$B$1+Sat_Data!$B$2)/User_Model_Calcs!N160)*SQRT(1-COS(RADIANS(User_Model_Calcs!I160))^2*COS(RADIANS(User_Model_Calcs!A160))^2)))</f>
        <v>33.805577232942682</v>
      </c>
      <c r="P160" s="4">
        <f t="shared" ca="1" si="22"/>
        <v>53.281008342554188</v>
      </c>
    </row>
    <row r="161" spans="1:16" x14ac:dyDescent="0.25">
      <c r="A161" s="4">
        <f t="shared" ca="1" si="16"/>
        <v>-41.011013332797283</v>
      </c>
      <c r="B161" s="4">
        <f t="shared" ca="1" si="17"/>
        <v>127.35956844635567</v>
      </c>
      <c r="C161" s="4">
        <v>25000</v>
      </c>
      <c r="D161" s="4">
        <f t="shared" ca="1" si="18"/>
        <v>3</v>
      </c>
      <c r="E161" s="4">
        <v>0.55000000000000004</v>
      </c>
      <c r="F161" s="4">
        <v>19.899999999999999</v>
      </c>
      <c r="G161" s="4">
        <f t="shared" ca="1" si="19"/>
        <v>53.323113517529826</v>
      </c>
      <c r="H161" s="4">
        <f t="shared" ca="1" si="23"/>
        <v>16.363744704282613</v>
      </c>
      <c r="I161" s="4">
        <f ca="1">User_Model_Calcs!B161-Sat_Data!$B$5</f>
        <v>17.359568446355667</v>
      </c>
      <c r="J161" s="4">
        <f ca="1">(Earth_Data!$B$1/SQRT(1-Earth_Data!$B$2^2*SIN(RADIANS(User_Model_Calcs!A161))^2))*COS(RADIANS(User_Model_Calcs!A161))</f>
        <v>4819.7909224206778</v>
      </c>
      <c r="K161" s="4">
        <f ca="1">((Earth_Data!$B$1*(1-Earth_Data!$B$2^2))/SQRT(1-Earth_Data!$B$2^2*SIN(RADIANS(User_Model_Calcs!A161))^2))*SIN(RADIANS(User_Model_Calcs!A161))</f>
        <v>-4163.3477121503856</v>
      </c>
      <c r="L161" s="4">
        <f t="shared" ca="1" si="20"/>
        <v>-40.82053747613849</v>
      </c>
      <c r="M161" s="4">
        <f t="shared" ca="1" si="21"/>
        <v>6368.9754833973584</v>
      </c>
      <c r="N161" s="4">
        <f ca="1">SQRT(User_Model_Calcs!M161^2+Sat_Data!$B$3^2-2*User_Model_Calcs!M161*Sat_Data!$B$3*COS(RADIANS(L161))*COS(RADIANS(I161)))</f>
        <v>37821.25030810701</v>
      </c>
      <c r="O161" s="4">
        <f ca="1">DEGREES(ACOS(((Earth_Data!$B$1+Sat_Data!$B$2)/User_Model_Calcs!N161)*SQRT(1-COS(RADIANS(User_Model_Calcs!I161))^2*COS(RADIANS(User_Model_Calcs!A161))^2)))</f>
        <v>39.338507102795639</v>
      </c>
      <c r="P161" s="4">
        <f t="shared" ca="1" si="22"/>
        <v>25.472459958438034</v>
      </c>
    </row>
    <row r="162" spans="1:16" x14ac:dyDescent="0.25">
      <c r="A162" s="4">
        <f t="shared" ca="1" si="16"/>
        <v>-19.154735608226488</v>
      </c>
      <c r="B162" s="4">
        <f t="shared" ca="1" si="17"/>
        <v>111.79688744043312</v>
      </c>
      <c r="C162" s="4">
        <v>25000</v>
      </c>
      <c r="D162" s="4">
        <f t="shared" ca="1" si="18"/>
        <v>0.75</v>
      </c>
      <c r="E162" s="4">
        <v>0.55000000000000004</v>
      </c>
      <c r="F162" s="4">
        <v>19.899999999999999</v>
      </c>
      <c r="G162" s="4">
        <f t="shared" ca="1" si="19"/>
        <v>41.281913690970576</v>
      </c>
      <c r="H162" s="4">
        <f t="shared" ca="1" si="23"/>
        <v>19.646284724507552</v>
      </c>
      <c r="I162" s="4">
        <f ca="1">User_Model_Calcs!B162-Sat_Data!$B$5</f>
        <v>1.7968874404331245</v>
      </c>
      <c r="J162" s="4">
        <f ca="1">(Earth_Data!$B$1/SQRT(1-Earth_Data!$B$2^2*SIN(RADIANS(User_Model_Calcs!A162))^2))*COS(RADIANS(User_Model_Calcs!A162))</f>
        <v>6027.1923650355557</v>
      </c>
      <c r="K162" s="4">
        <f ca="1">((Earth_Data!$B$1*(1-Earth_Data!$B$2^2))/SQRT(1-Earth_Data!$B$2^2*SIN(RADIANS(User_Model_Calcs!A162))^2))*SIN(RADIANS(User_Model_Calcs!A162))</f>
        <v>-2079.5376114965175</v>
      </c>
      <c r="L162" s="4">
        <f t="shared" ca="1" si="20"/>
        <v>-19.035761663722443</v>
      </c>
      <c r="M162" s="4">
        <f t="shared" ca="1" si="21"/>
        <v>6375.8548040848245</v>
      </c>
      <c r="N162" s="4">
        <f ca="1">SQRT(User_Model_Calcs!M162^2+Sat_Data!$B$3^2-2*User_Model_Calcs!M162*Sat_Data!$B$3*COS(RADIANS(L162))*COS(RADIANS(I162)))</f>
        <v>36200.184965101973</v>
      </c>
      <c r="O162" s="4">
        <f ca="1">DEGREES(ACOS(((Earth_Data!$B$1+Sat_Data!$B$2)/User_Model_Calcs!N162)*SQRT(1-COS(RADIANS(User_Model_Calcs!I162))^2*COS(RADIANS(User_Model_Calcs!A162))^2)))</f>
        <v>67.43494623494891</v>
      </c>
      <c r="P162" s="4">
        <f t="shared" ca="1" si="22"/>
        <v>5.4614984127835662</v>
      </c>
    </row>
    <row r="163" spans="1:16" x14ac:dyDescent="0.25">
      <c r="A163" s="4">
        <f t="shared" ca="1" si="16"/>
        <v>-19.384718531667474</v>
      </c>
      <c r="B163" s="4">
        <f t="shared" ca="1" si="17"/>
        <v>128.95799324828414</v>
      </c>
      <c r="C163" s="4">
        <v>25000</v>
      </c>
      <c r="D163" s="4">
        <f t="shared" ca="1" si="18"/>
        <v>3</v>
      </c>
      <c r="E163" s="4">
        <v>0.55000000000000004</v>
      </c>
      <c r="F163" s="4">
        <v>19.899999999999999</v>
      </c>
      <c r="G163" s="4">
        <f t="shared" ca="1" si="19"/>
        <v>53.323113517529826</v>
      </c>
      <c r="H163" s="4">
        <f t="shared" ca="1" si="23"/>
        <v>17.759265192092702</v>
      </c>
      <c r="I163" s="4">
        <f ca="1">User_Model_Calcs!B163-Sat_Data!$B$5</f>
        <v>18.95799324828414</v>
      </c>
      <c r="J163" s="4">
        <f ca="1">(Earth_Data!$B$1/SQRT(1-Earth_Data!$B$2^2*SIN(RADIANS(User_Model_Calcs!A163))^2))*COS(RADIANS(User_Model_Calcs!A163))</f>
        <v>6018.7908177439131</v>
      </c>
      <c r="K163" s="4">
        <f ca="1">((Earth_Data!$B$1*(1-Earth_Data!$B$2^2))/SQRT(1-Earth_Data!$B$2^2*SIN(RADIANS(User_Model_Calcs!A163))^2))*SIN(RADIANS(User_Model_Calcs!A163))</f>
        <v>-2103.5693612459304</v>
      </c>
      <c r="L163" s="4">
        <f t="shared" ca="1" si="20"/>
        <v>-19.26453745182728</v>
      </c>
      <c r="M163" s="4">
        <f t="shared" ca="1" si="21"/>
        <v>6375.8016723648998</v>
      </c>
      <c r="N163" s="4">
        <f ca="1">SQRT(User_Model_Calcs!M163^2+Sat_Data!$B$3^2-2*User_Model_Calcs!M163*Sat_Data!$B$3*COS(RADIANS(L163))*COS(RADIANS(I163)))</f>
        <v>36584.730848438136</v>
      </c>
      <c r="O163" s="4">
        <f ca="1">DEGREES(ACOS(((Earth_Data!$B$1+Sat_Data!$B$2)/User_Model_Calcs!N163)*SQRT(1-COS(RADIANS(User_Model_Calcs!I163))^2*COS(RADIANS(User_Model_Calcs!A163))^2)))</f>
        <v>58.624276156870103</v>
      </c>
      <c r="P163" s="4">
        <f t="shared" ca="1" si="22"/>
        <v>45.983779891121493</v>
      </c>
    </row>
    <row r="164" spans="1:16" x14ac:dyDescent="0.25">
      <c r="A164" s="4">
        <f t="shared" ca="1" si="16"/>
        <v>-22.79764920256126</v>
      </c>
      <c r="B164" s="4">
        <f t="shared" ca="1" si="17"/>
        <v>138.6525626220598</v>
      </c>
      <c r="C164" s="4">
        <v>25000</v>
      </c>
      <c r="D164" s="4">
        <f t="shared" ca="1" si="18"/>
        <v>0.75</v>
      </c>
      <c r="E164" s="4">
        <v>0.55000000000000004</v>
      </c>
      <c r="F164" s="4">
        <v>19.899999999999999</v>
      </c>
      <c r="G164" s="4">
        <f t="shared" ca="1" si="19"/>
        <v>41.281913690970576</v>
      </c>
      <c r="H164" s="4">
        <f t="shared" ca="1" si="23"/>
        <v>23.934543961333254</v>
      </c>
      <c r="I164" s="4">
        <f ca="1">User_Model_Calcs!B164-Sat_Data!$B$5</f>
        <v>28.652562622059804</v>
      </c>
      <c r="J164" s="4">
        <f ca="1">(Earth_Data!$B$1/SQRT(1-Earth_Data!$B$2^2*SIN(RADIANS(User_Model_Calcs!A164))^2))*COS(RADIANS(User_Model_Calcs!A164))</f>
        <v>5882.8308275380477</v>
      </c>
      <c r="K164" s="4">
        <f ca="1">((Earth_Data!$B$1*(1-Earth_Data!$B$2^2))/SQRT(1-Earth_Data!$B$2^2*SIN(RADIANS(User_Model_Calcs!A164))^2))*SIN(RADIANS(User_Model_Calcs!A164))</f>
        <v>-2456.077305868133</v>
      </c>
      <c r="L164" s="4">
        <f t="shared" ca="1" si="20"/>
        <v>-22.660498443751855</v>
      </c>
      <c r="M164" s="4">
        <f t="shared" ca="1" si="21"/>
        <v>6374.952100042201</v>
      </c>
      <c r="N164" s="4">
        <f ca="1">SQRT(User_Model_Calcs!M164^2+Sat_Data!$B$3^2-2*User_Model_Calcs!M164*Sat_Data!$B$3*COS(RADIANS(L164))*COS(RADIANS(I164)))</f>
        <v>37190.254837081935</v>
      </c>
      <c r="O164" s="4">
        <f ca="1">DEGREES(ACOS(((Earth_Data!$B$1+Sat_Data!$B$2)/User_Model_Calcs!N164)*SQRT(1-COS(RADIANS(User_Model_Calcs!I164))^2*COS(RADIANS(User_Model_Calcs!A164))^2)))</f>
        <v>48.207076030164139</v>
      </c>
      <c r="P164" s="4">
        <f t="shared" ca="1" si="22"/>
        <v>54.658180860488443</v>
      </c>
    </row>
    <row r="165" spans="1:16" x14ac:dyDescent="0.25">
      <c r="A165" s="4">
        <f t="shared" ca="1" si="16"/>
        <v>-19.180721203417285</v>
      </c>
      <c r="B165" s="4">
        <f t="shared" ca="1" si="17"/>
        <v>143.24051755103588</v>
      </c>
      <c r="C165" s="4">
        <v>25000</v>
      </c>
      <c r="D165" s="4">
        <f t="shared" ca="1" si="18"/>
        <v>0.75</v>
      </c>
      <c r="E165" s="4">
        <v>0.55000000000000004</v>
      </c>
      <c r="F165" s="4">
        <v>19.899999999999999</v>
      </c>
      <c r="G165" s="4">
        <f t="shared" ca="1" si="19"/>
        <v>41.281913690970576</v>
      </c>
      <c r="H165" s="4">
        <f t="shared" ca="1" si="23"/>
        <v>20.04461580366225</v>
      </c>
      <c r="I165" s="4">
        <f ca="1">User_Model_Calcs!B165-Sat_Data!$B$5</f>
        <v>33.240517551035879</v>
      </c>
      <c r="J165" s="4">
        <f ca="1">(Earth_Data!$B$1/SQRT(1-Earth_Data!$B$2^2*SIN(RADIANS(User_Model_Calcs!A165))^2))*COS(RADIANS(User_Model_Calcs!A165))</f>
        <v>6026.2479258863386</v>
      </c>
      <c r="K165" s="4">
        <f ca="1">((Earth_Data!$B$1*(1-Earth_Data!$B$2^2))/SQRT(1-Earth_Data!$B$2^2*SIN(RADIANS(User_Model_Calcs!A165))^2))*SIN(RADIANS(User_Model_Calcs!A165))</f>
        <v>-2082.2545977683794</v>
      </c>
      <c r="L165" s="4">
        <f t="shared" ca="1" si="20"/>
        <v>-19.061610482964245</v>
      </c>
      <c r="M165" s="4">
        <f t="shared" ca="1" si="21"/>
        <v>6375.8488277386996</v>
      </c>
      <c r="N165" s="4">
        <f ca="1">SQRT(User_Model_Calcs!M165^2+Sat_Data!$B$3^2-2*User_Model_Calcs!M165*Sat_Data!$B$3*COS(RADIANS(L165))*COS(RADIANS(I165)))</f>
        <v>37328.722617973348</v>
      </c>
      <c r="O165" s="4">
        <f ca="1">DEGREES(ACOS(((Earth_Data!$B$1+Sat_Data!$B$2)/User_Model_Calcs!N165)*SQRT(1-COS(RADIANS(User_Model_Calcs!I165))^2*COS(RADIANS(User_Model_Calcs!A165))^2)))</f>
        <v>46.163459443971043</v>
      </c>
      <c r="P165" s="4">
        <f t="shared" ca="1" si="22"/>
        <v>63.375336405686127</v>
      </c>
    </row>
    <row r="166" spans="1:16" x14ac:dyDescent="0.25">
      <c r="A166" s="4">
        <f t="shared" ca="1" si="16"/>
        <v>-40.53994695986286</v>
      </c>
      <c r="B166" s="4">
        <f t="shared" ca="1" si="17"/>
        <v>113.56803089030417</v>
      </c>
      <c r="C166" s="4">
        <v>25000</v>
      </c>
      <c r="D166" s="4">
        <f t="shared" ca="1" si="18"/>
        <v>0.75</v>
      </c>
      <c r="E166" s="4">
        <v>0.55000000000000004</v>
      </c>
      <c r="F166" s="4">
        <v>19.899999999999999</v>
      </c>
      <c r="G166" s="4">
        <f t="shared" ca="1" si="19"/>
        <v>41.281913690970576</v>
      </c>
      <c r="H166" s="4">
        <f t="shared" ca="1" si="23"/>
        <v>17.406920156124301</v>
      </c>
      <c r="I166" s="4">
        <f ca="1">User_Model_Calcs!B166-Sat_Data!$B$5</f>
        <v>3.568030890304172</v>
      </c>
      <c r="J166" s="4">
        <f ca="1">(Earth_Data!$B$1/SQRT(1-Earth_Data!$B$2^2*SIN(RADIANS(User_Model_Calcs!A166))^2))*COS(RADIANS(User_Model_Calcs!A166))</f>
        <v>4853.955447886231</v>
      </c>
      <c r="K166" s="4">
        <f ca="1">((Earth_Data!$B$1*(1-Earth_Data!$B$2^2))/SQRT(1-Earth_Data!$B$2^2*SIN(RADIANS(User_Model_Calcs!A166))^2))*SIN(RADIANS(User_Model_Calcs!A166))</f>
        <v>-4123.7334719158762</v>
      </c>
      <c r="L166" s="4">
        <f t="shared" ca="1" si="20"/>
        <v>-40.349946157830445</v>
      </c>
      <c r="M166" s="4">
        <f t="shared" ca="1" si="21"/>
        <v>6369.14917688884</v>
      </c>
      <c r="N166" s="4">
        <f ca="1">SQRT(User_Model_Calcs!M166^2+Sat_Data!$B$3^2-2*User_Model_Calcs!M166*Sat_Data!$B$3*COS(RADIANS(L166))*COS(RADIANS(I166)))</f>
        <v>37547.949114771523</v>
      </c>
      <c r="O166" s="4">
        <f ca="1">DEGREES(ACOS(((Earth_Data!$B$1+Sat_Data!$B$2)/User_Model_Calcs!N166)*SQRT(1-COS(RADIANS(User_Model_Calcs!I166))^2*COS(RADIANS(User_Model_Calcs!A166))^2)))</f>
        <v>42.961080335246223</v>
      </c>
      <c r="P166" s="4">
        <f t="shared" ca="1" si="22"/>
        <v>5.4798013143797872</v>
      </c>
    </row>
    <row r="167" spans="1:16" x14ac:dyDescent="0.25">
      <c r="A167" s="4">
        <f t="shared" ca="1" si="16"/>
        <v>-32.247305543719975</v>
      </c>
      <c r="B167" s="4">
        <f t="shared" ca="1" si="17"/>
        <v>137.40457061024665</v>
      </c>
      <c r="C167" s="4">
        <v>25000</v>
      </c>
      <c r="D167" s="4">
        <f t="shared" ca="1" si="18"/>
        <v>1.2</v>
      </c>
      <c r="E167" s="4">
        <v>0.55000000000000004</v>
      </c>
      <c r="F167" s="4">
        <v>19.899999999999999</v>
      </c>
      <c r="G167" s="4">
        <f t="shared" ca="1" si="19"/>
        <v>45.364313344089069</v>
      </c>
      <c r="H167" s="4">
        <f t="shared" ca="1" si="23"/>
        <v>17.564951982578329</v>
      </c>
      <c r="I167" s="4">
        <f ca="1">User_Model_Calcs!B167-Sat_Data!$B$5</f>
        <v>27.404570610246651</v>
      </c>
      <c r="J167" s="4">
        <f ca="1">(Earth_Data!$B$1/SQRT(1-Earth_Data!$B$2^2*SIN(RADIANS(User_Model_Calcs!A167))^2))*COS(RADIANS(User_Model_Calcs!A167))</f>
        <v>5399.4784962498279</v>
      </c>
      <c r="K167" s="4">
        <f ca="1">((Earth_Data!$B$1*(1-Earth_Data!$B$2^2))/SQRT(1-Earth_Data!$B$2^2*SIN(RADIANS(User_Model_Calcs!A167))^2))*SIN(RADIANS(User_Model_Calcs!A167))</f>
        <v>-3383.657615306417</v>
      </c>
      <c r="L167" s="4">
        <f t="shared" ca="1" si="20"/>
        <v>-32.073882200833332</v>
      </c>
      <c r="M167" s="4">
        <f t="shared" ca="1" si="21"/>
        <v>6372.0881105870949</v>
      </c>
      <c r="N167" s="4">
        <f ca="1">SQRT(User_Model_Calcs!M167^2+Sat_Data!$B$3^2-2*User_Model_Calcs!M167*Sat_Data!$B$3*COS(RADIANS(L167))*COS(RADIANS(I167)))</f>
        <v>37605.678693309397</v>
      </c>
      <c r="O167" s="4">
        <f ca="1">DEGREES(ACOS(((Earth_Data!$B$1+Sat_Data!$B$2)/User_Model_Calcs!N167)*SQRT(1-COS(RADIANS(User_Model_Calcs!I167))^2*COS(RADIANS(User_Model_Calcs!A167))^2)))</f>
        <v>42.222180697803445</v>
      </c>
      <c r="P167" s="4">
        <f t="shared" ca="1" si="22"/>
        <v>44.176436259636922</v>
      </c>
    </row>
    <row r="168" spans="1:16" x14ac:dyDescent="0.25">
      <c r="A168" s="4">
        <f t="shared" ca="1" si="16"/>
        <v>-13.217642434931511</v>
      </c>
      <c r="B168" s="4">
        <f t="shared" ca="1" si="17"/>
        <v>117.79243830135756</v>
      </c>
      <c r="C168" s="4">
        <v>25000</v>
      </c>
      <c r="D168" s="4">
        <f t="shared" ca="1" si="18"/>
        <v>0.75</v>
      </c>
      <c r="E168" s="4">
        <v>0.55000000000000004</v>
      </c>
      <c r="F168" s="4">
        <v>19.899999999999999</v>
      </c>
      <c r="G168" s="4">
        <f t="shared" ca="1" si="19"/>
        <v>41.281913690970576</v>
      </c>
      <c r="H168" s="4">
        <f t="shared" ca="1" si="23"/>
        <v>23.974933193742203</v>
      </c>
      <c r="I168" s="4">
        <f ca="1">User_Model_Calcs!B168-Sat_Data!$B$5</f>
        <v>7.7924383013575635</v>
      </c>
      <c r="J168" s="4">
        <f ca="1">(Earth_Data!$B$1/SQRT(1-Earth_Data!$B$2^2*SIN(RADIANS(User_Model_Calcs!A168))^2))*COS(RADIANS(User_Model_Calcs!A168))</f>
        <v>6210.2606601192947</v>
      </c>
      <c r="K168" s="4">
        <f ca="1">((Earth_Data!$B$1*(1-Earth_Data!$B$2^2))/SQRT(1-Earth_Data!$B$2^2*SIN(RADIANS(User_Model_Calcs!A168))^2))*SIN(RADIANS(User_Model_Calcs!A168))</f>
        <v>-1448.8563293386201</v>
      </c>
      <c r="L168" s="4">
        <f t="shared" ca="1" si="20"/>
        <v>-13.132233072078904</v>
      </c>
      <c r="M168" s="4">
        <f t="shared" ca="1" si="21"/>
        <v>6377.0308239563901</v>
      </c>
      <c r="N168" s="4">
        <f ca="1">SQRT(User_Model_Calcs!M168^2+Sat_Data!$B$3^2-2*User_Model_Calcs!M168*Sat_Data!$B$3*COS(RADIANS(L168))*COS(RADIANS(I168)))</f>
        <v>36050.195701543438</v>
      </c>
      <c r="O168" s="4">
        <f ca="1">DEGREES(ACOS(((Earth_Data!$B$1+Sat_Data!$B$2)/User_Model_Calcs!N168)*SQRT(1-COS(RADIANS(User_Model_Calcs!I168))^2*COS(RADIANS(User_Model_Calcs!A168))^2)))</f>
        <v>72.013719820446653</v>
      </c>
      <c r="P168" s="4">
        <f t="shared" ca="1" si="22"/>
        <v>30.900723901651695</v>
      </c>
    </row>
    <row r="169" spans="1:16" x14ac:dyDescent="0.25">
      <c r="A169" s="4">
        <f t="shared" ca="1" si="16"/>
        <v>-34.645319583162426</v>
      </c>
      <c r="B169" s="4">
        <f t="shared" ca="1" si="17"/>
        <v>127.85859763755687</v>
      </c>
      <c r="C169" s="4">
        <v>25000</v>
      </c>
      <c r="D169" s="4">
        <f t="shared" ca="1" si="18"/>
        <v>1.2</v>
      </c>
      <c r="E169" s="4">
        <v>0.55000000000000004</v>
      </c>
      <c r="F169" s="4">
        <v>19.899999999999999</v>
      </c>
      <c r="G169" s="4">
        <f t="shared" ca="1" si="19"/>
        <v>45.364313344089069</v>
      </c>
      <c r="H169" s="4">
        <f t="shared" ca="1" si="23"/>
        <v>21.454126411437695</v>
      </c>
      <c r="I169" s="4">
        <f ca="1">User_Model_Calcs!B169-Sat_Data!$B$5</f>
        <v>17.858597637556869</v>
      </c>
      <c r="J169" s="4">
        <f ca="1">(Earth_Data!$B$1/SQRT(1-Earth_Data!$B$2^2*SIN(RADIANS(User_Model_Calcs!A169))^2))*COS(RADIANS(User_Model_Calcs!A169))</f>
        <v>5252.8982026624899</v>
      </c>
      <c r="K169" s="4">
        <f ca="1">((Earth_Data!$B$1*(1-Earth_Data!$B$2^2))/SQRT(1-Earth_Data!$B$2^2*SIN(RADIANS(User_Model_Calcs!A169))^2))*SIN(RADIANS(User_Model_Calcs!A169))</f>
        <v>-3605.567134178661</v>
      </c>
      <c r="L169" s="4">
        <f t="shared" ca="1" si="20"/>
        <v>-34.465539408478293</v>
      </c>
      <c r="M169" s="4">
        <f t="shared" ca="1" si="21"/>
        <v>6371.2678398105454</v>
      </c>
      <c r="N169" s="4">
        <f ca="1">SQRT(User_Model_Calcs!M169^2+Sat_Data!$B$3^2-2*User_Model_Calcs!M169*Sat_Data!$B$3*COS(RADIANS(L169))*COS(RADIANS(I169)))</f>
        <v>37373.570031525611</v>
      </c>
      <c r="O169" s="4">
        <f ca="1">DEGREES(ACOS(((Earth_Data!$B$1+Sat_Data!$B$2)/User_Model_Calcs!N169)*SQRT(1-COS(RADIANS(User_Model_Calcs!I169))^2*COS(RADIANS(User_Model_Calcs!A169))^2)))</f>
        <v>45.437540650883875</v>
      </c>
      <c r="P169" s="4">
        <f t="shared" ca="1" si="22"/>
        <v>29.542323858648242</v>
      </c>
    </row>
    <row r="170" spans="1:16" x14ac:dyDescent="0.25">
      <c r="A170" s="4">
        <f t="shared" ca="1" si="16"/>
        <v>-42.492568743321662</v>
      </c>
      <c r="B170" s="4">
        <f t="shared" ca="1" si="17"/>
        <v>118.97955176218652</v>
      </c>
      <c r="C170" s="4">
        <v>25000</v>
      </c>
      <c r="D170" s="4">
        <f t="shared" ca="1" si="18"/>
        <v>3</v>
      </c>
      <c r="E170" s="4">
        <v>0.55000000000000004</v>
      </c>
      <c r="F170" s="4">
        <v>19.899999999999999</v>
      </c>
      <c r="G170" s="4">
        <f t="shared" ca="1" si="19"/>
        <v>53.323113517529826</v>
      </c>
      <c r="H170" s="4">
        <f t="shared" ca="1" si="23"/>
        <v>15.38850387159448</v>
      </c>
      <c r="I170" s="4">
        <f ca="1">User_Model_Calcs!B170-Sat_Data!$B$5</f>
        <v>8.9795517621865173</v>
      </c>
      <c r="J170" s="4">
        <f ca="1">(Earth_Data!$B$1/SQRT(1-Earth_Data!$B$2^2*SIN(RADIANS(User_Model_Calcs!A170))^2))*COS(RADIANS(User_Model_Calcs!A170))</f>
        <v>4710.2164654121243</v>
      </c>
      <c r="K170" s="4">
        <f ca="1">((Earth_Data!$B$1*(1-Earth_Data!$B$2^2))/SQRT(1-Earth_Data!$B$2^2*SIN(RADIANS(User_Model_Calcs!A170))^2))*SIN(RADIANS(User_Model_Calcs!A170))</f>
        <v>-4286.10765653406</v>
      </c>
      <c r="L170" s="4">
        <f t="shared" ca="1" si="20"/>
        <v>-42.300934562519238</v>
      </c>
      <c r="M170" s="4">
        <f t="shared" ca="1" si="21"/>
        <v>6368.4266498436946</v>
      </c>
      <c r="N170" s="4">
        <f ca="1">SQRT(User_Model_Calcs!M170^2+Sat_Data!$B$3^2-2*User_Model_Calcs!M170*Sat_Data!$B$3*COS(RADIANS(L170))*COS(RADIANS(I170)))</f>
        <v>37762.881273494299</v>
      </c>
      <c r="O170" s="4">
        <f ca="1">DEGREES(ACOS(((Earth_Data!$B$1+Sat_Data!$B$2)/User_Model_Calcs!N170)*SQRT(1-COS(RADIANS(User_Model_Calcs!I170))^2*COS(RADIANS(User_Model_Calcs!A170))^2)))</f>
        <v>40.084813104509827</v>
      </c>
      <c r="P170" s="4">
        <f t="shared" ca="1" si="22"/>
        <v>13.166453231707392</v>
      </c>
    </row>
    <row r="171" spans="1:16" x14ac:dyDescent="0.25">
      <c r="A171" s="4">
        <f t="shared" ca="1" si="16"/>
        <v>-21.665525499712167</v>
      </c>
      <c r="B171" s="4">
        <f t="shared" ca="1" si="17"/>
        <v>145.51986463125857</v>
      </c>
      <c r="C171" s="4">
        <v>25000</v>
      </c>
      <c r="D171" s="4">
        <f t="shared" ca="1" si="18"/>
        <v>3</v>
      </c>
      <c r="E171" s="4">
        <v>0.55000000000000004</v>
      </c>
      <c r="F171" s="4">
        <v>19.899999999999999</v>
      </c>
      <c r="G171" s="4">
        <f t="shared" ca="1" si="19"/>
        <v>53.323113517529826</v>
      </c>
      <c r="H171" s="4">
        <f t="shared" ca="1" si="23"/>
        <v>15.856655948508163</v>
      </c>
      <c r="I171" s="4">
        <f ca="1">User_Model_Calcs!B171-Sat_Data!$B$5</f>
        <v>35.519864631258571</v>
      </c>
      <c r="J171" s="4">
        <f ca="1">(Earth_Data!$B$1/SQRT(1-Earth_Data!$B$2^2*SIN(RADIANS(User_Model_Calcs!A171))^2))*COS(RADIANS(User_Model_Calcs!A171))</f>
        <v>5930.2616959045254</v>
      </c>
      <c r="K171" s="4">
        <f ca="1">((Earth_Data!$B$1*(1-Earth_Data!$B$2^2))/SQRT(1-Earth_Data!$B$2^2*SIN(RADIANS(User_Model_Calcs!A171))^2))*SIN(RADIANS(User_Model_Calcs!A171))</f>
        <v>-2340.034501086137</v>
      </c>
      <c r="L171" s="4">
        <f t="shared" ca="1" si="20"/>
        <v>-21.533801167176847</v>
      </c>
      <c r="M171" s="4">
        <f t="shared" ca="1" si="21"/>
        <v>6375.2462892178419</v>
      </c>
      <c r="N171" s="4">
        <f ca="1">SQRT(User_Model_Calcs!M171^2+Sat_Data!$B$3^2-2*User_Model_Calcs!M171*Sat_Data!$B$3*COS(RADIANS(L171))*COS(RADIANS(I171)))</f>
        <v>37568.991843161253</v>
      </c>
      <c r="O171" s="4">
        <f ca="1">DEGREES(ACOS(((Earth_Data!$B$1+Sat_Data!$B$2)/User_Model_Calcs!N171)*SQRT(1-COS(RADIANS(User_Model_Calcs!I171))^2*COS(RADIANS(User_Model_Calcs!A171))^2)))</f>
        <v>42.769168333302062</v>
      </c>
      <c r="P171" s="4">
        <f t="shared" ca="1" si="22"/>
        <v>62.651877688275981</v>
      </c>
    </row>
    <row r="172" spans="1:16" x14ac:dyDescent="0.25">
      <c r="A172" s="4">
        <f t="shared" ca="1" si="16"/>
        <v>-25.539814637382641</v>
      </c>
      <c r="B172" s="4">
        <f t="shared" ca="1" si="17"/>
        <v>135.4058702897006</v>
      </c>
      <c r="C172" s="4">
        <v>25000</v>
      </c>
      <c r="D172" s="4">
        <f t="shared" ca="1" si="18"/>
        <v>0.75</v>
      </c>
      <c r="E172" s="4">
        <v>0.55000000000000004</v>
      </c>
      <c r="F172" s="4">
        <v>19.899999999999999</v>
      </c>
      <c r="G172" s="4">
        <f t="shared" ca="1" si="19"/>
        <v>41.281913690970576</v>
      </c>
      <c r="H172" s="4">
        <f t="shared" ca="1" si="23"/>
        <v>19.30809687152378</v>
      </c>
      <c r="I172" s="4">
        <f ca="1">User_Model_Calcs!B172-Sat_Data!$B$5</f>
        <v>25.405870289700601</v>
      </c>
      <c r="J172" s="4">
        <f ca="1">(Earth_Data!$B$1/SQRT(1-Earth_Data!$B$2^2*SIN(RADIANS(User_Model_Calcs!A172))^2))*COS(RADIANS(User_Model_Calcs!A172))</f>
        <v>5758.4898084151291</v>
      </c>
      <c r="K172" s="4">
        <f ca="1">((Earth_Data!$B$1*(1-Earth_Data!$B$2^2))/SQRT(1-Earth_Data!$B$2^2*SIN(RADIANS(User_Model_Calcs!A172))^2))*SIN(RADIANS(User_Model_Calcs!A172))</f>
        <v>-2733.1518691570532</v>
      </c>
      <c r="L172" s="4">
        <f t="shared" ca="1" si="20"/>
        <v>-25.390417582927981</v>
      </c>
      <c r="M172" s="4">
        <f t="shared" ca="1" si="21"/>
        <v>6374.192028288574</v>
      </c>
      <c r="N172" s="4">
        <f ca="1">SQRT(User_Model_Calcs!M172^2+Sat_Data!$B$3^2-2*User_Model_Calcs!M172*Sat_Data!$B$3*COS(RADIANS(L172))*COS(RADIANS(I172)))</f>
        <v>37145.707048967502</v>
      </c>
      <c r="O172" s="4">
        <f ca="1">DEGREES(ACOS(((Earth_Data!$B$1+Sat_Data!$B$2)/User_Model_Calcs!N172)*SQRT(1-COS(RADIANS(User_Model_Calcs!I172))^2*COS(RADIANS(User_Model_Calcs!A172))^2)))</f>
        <v>48.875021977034102</v>
      </c>
      <c r="P172" s="4">
        <f t="shared" ca="1" si="22"/>
        <v>47.768877957468611</v>
      </c>
    </row>
    <row r="173" spans="1:16" x14ac:dyDescent="0.25">
      <c r="A173" s="4">
        <f t="shared" ca="1" si="16"/>
        <v>-12.899719960827786</v>
      </c>
      <c r="B173" s="4">
        <f t="shared" ca="1" si="17"/>
        <v>149.68869087604591</v>
      </c>
      <c r="C173" s="4">
        <v>25000</v>
      </c>
      <c r="D173" s="4">
        <f t="shared" ca="1" si="18"/>
        <v>3</v>
      </c>
      <c r="E173" s="4">
        <v>0.55000000000000004</v>
      </c>
      <c r="F173" s="4">
        <v>19.899999999999999</v>
      </c>
      <c r="G173" s="4">
        <f t="shared" ca="1" si="19"/>
        <v>53.323113517529826</v>
      </c>
      <c r="H173" s="4">
        <f t="shared" ca="1" si="23"/>
        <v>17.742401043199521</v>
      </c>
      <c r="I173" s="4">
        <f ca="1">User_Model_Calcs!B173-Sat_Data!$B$5</f>
        <v>39.688690876045911</v>
      </c>
      <c r="J173" s="4">
        <f ca="1">(Earth_Data!$B$1/SQRT(1-Earth_Data!$B$2^2*SIN(RADIANS(User_Model_Calcs!A173))^2))*COS(RADIANS(User_Model_Calcs!A173))</f>
        <v>6218.2077441479432</v>
      </c>
      <c r="K173" s="4">
        <f ca="1">((Earth_Data!$B$1*(1-Earth_Data!$B$2^2))/SQRT(1-Earth_Data!$B$2^2*SIN(RADIANS(User_Model_Calcs!A173))^2))*SIN(RADIANS(User_Model_Calcs!A173))</f>
        <v>-1414.5938632173636</v>
      </c>
      <c r="L173" s="4">
        <f t="shared" ca="1" si="20"/>
        <v>-12.816223639464075</v>
      </c>
      <c r="M173" s="4">
        <f t="shared" ca="1" si="21"/>
        <v>6377.0826674298078</v>
      </c>
      <c r="N173" s="4">
        <f ca="1">SQRT(User_Model_Calcs!M173^2+Sat_Data!$B$3^2-2*User_Model_Calcs!M173*Sat_Data!$B$3*COS(RADIANS(L173))*COS(RADIANS(I173)))</f>
        <v>37616.022486346003</v>
      </c>
      <c r="O173" s="4">
        <f ca="1">DEGREES(ACOS(((Earth_Data!$B$1+Sat_Data!$B$2)/User_Model_Calcs!N173)*SQRT(1-COS(RADIANS(User_Model_Calcs!I173))^2*COS(RADIANS(User_Model_Calcs!A173))^2)))</f>
        <v>42.159541222063389</v>
      </c>
      <c r="P173" s="4">
        <f t="shared" ca="1" si="22"/>
        <v>74.943395084460931</v>
      </c>
    </row>
    <row r="174" spans="1:16" x14ac:dyDescent="0.25">
      <c r="A174" s="4">
        <f t="shared" ca="1" si="16"/>
        <v>-9.8414482307773383</v>
      </c>
      <c r="B174" s="4">
        <f t="shared" ca="1" si="17"/>
        <v>135.49915634353519</v>
      </c>
      <c r="C174" s="4">
        <v>25000</v>
      </c>
      <c r="D174" s="4">
        <f t="shared" ca="1" si="18"/>
        <v>3</v>
      </c>
      <c r="E174" s="4">
        <v>0.55000000000000004</v>
      </c>
      <c r="F174" s="4">
        <v>19.899999999999999</v>
      </c>
      <c r="G174" s="4">
        <f t="shared" ca="1" si="19"/>
        <v>53.323113517529826</v>
      </c>
      <c r="H174" s="4">
        <f t="shared" ca="1" si="23"/>
        <v>17.42657455259528</v>
      </c>
      <c r="I174" s="4">
        <f ca="1">User_Model_Calcs!B174-Sat_Data!$B$5</f>
        <v>25.499156343535191</v>
      </c>
      <c r="J174" s="4">
        <f ca="1">(Earth_Data!$B$1/SQRT(1-Earth_Data!$B$2^2*SIN(RADIANS(User_Model_Calcs!A174))^2))*COS(RADIANS(User_Model_Calcs!A174))</f>
        <v>6284.8971616677454</v>
      </c>
      <c r="K174" s="4">
        <f ca="1">((Earth_Data!$B$1*(1-Earth_Data!$B$2^2))/SQRT(1-Earth_Data!$B$2^2*SIN(RADIANS(User_Model_Calcs!A174))^2))*SIN(RADIANS(User_Model_Calcs!A174))</f>
        <v>-1082.974175521284</v>
      </c>
      <c r="L174" s="4">
        <f t="shared" ca="1" si="20"/>
        <v>-9.7768401642009604</v>
      </c>
      <c r="M174" s="4">
        <f t="shared" ca="1" si="21"/>
        <v>6377.5203173008622</v>
      </c>
      <c r="N174" s="4">
        <f ca="1">SQRT(User_Model_Calcs!M174^2+Sat_Data!$B$3^2-2*User_Model_Calcs!M174*Sat_Data!$B$3*COS(RADIANS(L174))*COS(RADIANS(I174)))</f>
        <v>36607.633222907403</v>
      </c>
      <c r="O174" s="4">
        <f ca="1">DEGREES(ACOS(((Earth_Data!$B$1+Sat_Data!$B$2)/User_Model_Calcs!N174)*SQRT(1-COS(RADIANS(User_Model_Calcs!I174))^2*COS(RADIANS(User_Model_Calcs!A174))^2)))</f>
        <v>58.21602308732087</v>
      </c>
      <c r="P174" s="4">
        <f t="shared" ca="1" si="22"/>
        <v>70.284369369433918</v>
      </c>
    </row>
    <row r="175" spans="1:16" x14ac:dyDescent="0.25">
      <c r="A175" s="4">
        <f t="shared" ca="1" si="16"/>
        <v>-11.86704064802292</v>
      </c>
      <c r="B175" s="4">
        <f t="shared" ca="1" si="17"/>
        <v>106.41871341672372</v>
      </c>
      <c r="C175" s="4">
        <v>25000</v>
      </c>
      <c r="D175" s="4">
        <f t="shared" ca="1" si="18"/>
        <v>3</v>
      </c>
      <c r="E175" s="4">
        <v>0.55000000000000004</v>
      </c>
      <c r="F175" s="4">
        <v>19.899999999999999</v>
      </c>
      <c r="G175" s="4">
        <f t="shared" ca="1" si="19"/>
        <v>53.323113517529826</v>
      </c>
      <c r="H175" s="4">
        <f t="shared" ca="1" si="23"/>
        <v>19.028222017342287</v>
      </c>
      <c r="I175" s="4">
        <f ca="1">User_Model_Calcs!B175-Sat_Data!$B$5</f>
        <v>-3.581286583276281</v>
      </c>
      <c r="J175" s="4">
        <f ca="1">(Earth_Data!$B$1/SQRT(1-Earth_Data!$B$2^2*SIN(RADIANS(User_Model_Calcs!A175))^2))*COS(RADIANS(User_Model_Calcs!A175))</f>
        <v>6242.7065497309968</v>
      </c>
      <c r="K175" s="4">
        <f ca="1">((Earth_Data!$B$1*(1-Earth_Data!$B$2^2))/SQRT(1-Earth_Data!$B$2^2*SIN(RADIANS(User_Model_Calcs!A175))^2))*SIN(RADIANS(User_Model_Calcs!A175))</f>
        <v>-1303.012649708437</v>
      </c>
      <c r="L175" s="4">
        <f t="shared" ca="1" si="20"/>
        <v>-11.78982737861541</v>
      </c>
      <c r="M175" s="4">
        <f t="shared" ca="1" si="21"/>
        <v>6377.2429020192176</v>
      </c>
      <c r="N175" s="4">
        <f ca="1">SQRT(User_Model_Calcs!M175^2+Sat_Data!$B$3^2-2*User_Model_Calcs!M175*Sat_Data!$B$3*COS(RADIANS(L175))*COS(RADIANS(I175)))</f>
        <v>35959.355632471146</v>
      </c>
      <c r="O175" s="4">
        <f ca="1">DEGREES(ACOS(((Earth_Data!$B$1+Sat_Data!$B$2)/User_Model_Calcs!N175)*SQRT(1-COS(RADIANS(User_Model_Calcs!I175))^2*COS(RADIANS(User_Model_Calcs!A175))^2)))</f>
        <v>75.43058932501178</v>
      </c>
      <c r="P175" s="4">
        <f t="shared" ca="1" si="22"/>
        <v>16.927589192579344</v>
      </c>
    </row>
    <row r="176" spans="1:16" x14ac:dyDescent="0.25">
      <c r="A176" s="4">
        <f t="shared" ca="1" si="16"/>
        <v>-24.949655712688763</v>
      </c>
      <c r="B176" s="4">
        <f t="shared" ca="1" si="17"/>
        <v>134.16601294187413</v>
      </c>
      <c r="C176" s="4">
        <v>25000</v>
      </c>
      <c r="D176" s="4">
        <f t="shared" ca="1" si="18"/>
        <v>3</v>
      </c>
      <c r="E176" s="4">
        <v>0.55000000000000004</v>
      </c>
      <c r="F176" s="4">
        <v>19.899999999999999</v>
      </c>
      <c r="G176" s="4">
        <f t="shared" ca="1" si="19"/>
        <v>53.323113517529826</v>
      </c>
      <c r="H176" s="4">
        <f t="shared" ca="1" si="23"/>
        <v>19.695047920255085</v>
      </c>
      <c r="I176" s="4">
        <f ca="1">User_Model_Calcs!B176-Sat_Data!$B$5</f>
        <v>24.166012941874129</v>
      </c>
      <c r="J176" s="4">
        <f ca="1">(Earth_Data!$B$1/SQRT(1-Earth_Data!$B$2^2*SIN(RADIANS(User_Model_Calcs!A176))^2))*COS(RADIANS(User_Model_Calcs!A176))</f>
        <v>5786.3715257504218</v>
      </c>
      <c r="K176" s="4">
        <f ca="1">((Earth_Data!$B$1*(1-Earth_Data!$B$2^2))/SQRT(1-Earth_Data!$B$2^2*SIN(RADIANS(User_Model_Calcs!A176))^2))*SIN(RADIANS(User_Model_Calcs!A176))</f>
        <v>-2674.0200971253644</v>
      </c>
      <c r="L176" s="4">
        <f t="shared" ca="1" si="20"/>
        <v>-24.802783146473338</v>
      </c>
      <c r="M176" s="4">
        <f t="shared" ca="1" si="21"/>
        <v>6374.361059262772</v>
      </c>
      <c r="N176" s="4">
        <f ca="1">SQRT(User_Model_Calcs!M176^2+Sat_Data!$B$3^2-2*User_Model_Calcs!M176*Sat_Data!$B$3*COS(RADIANS(L176))*COS(RADIANS(I176)))</f>
        <v>37057.458858287879</v>
      </c>
      <c r="O176" s="4">
        <f ca="1">DEGREES(ACOS(((Earth_Data!$B$1+Sat_Data!$B$2)/User_Model_Calcs!N176)*SQRT(1-COS(RADIANS(User_Model_Calcs!I176))^2*COS(RADIANS(User_Model_Calcs!A176))^2)))</f>
        <v>50.259837397398172</v>
      </c>
      <c r="P176" s="4">
        <f t="shared" ca="1" si="22"/>
        <v>46.768823497745238</v>
      </c>
    </row>
    <row r="177" spans="1:16" x14ac:dyDescent="0.25">
      <c r="A177" s="4">
        <f t="shared" ca="1" si="16"/>
        <v>-19.629901537491214</v>
      </c>
      <c r="B177" s="4">
        <f t="shared" ca="1" si="17"/>
        <v>106.46673823585695</v>
      </c>
      <c r="C177" s="4">
        <v>25000</v>
      </c>
      <c r="D177" s="4">
        <f t="shared" ca="1" si="18"/>
        <v>1.2</v>
      </c>
      <c r="E177" s="4">
        <v>0.55000000000000004</v>
      </c>
      <c r="F177" s="4">
        <v>19.899999999999999</v>
      </c>
      <c r="G177" s="4">
        <f t="shared" ca="1" si="19"/>
        <v>45.364313344089069</v>
      </c>
      <c r="H177" s="4">
        <f t="shared" ca="1" si="23"/>
        <v>21.998026294125296</v>
      </c>
      <c r="I177" s="4">
        <f ca="1">User_Model_Calcs!B177-Sat_Data!$B$5</f>
        <v>-3.5332617641430488</v>
      </c>
      <c r="J177" s="4">
        <f ca="1">(Earth_Data!$B$1/SQRT(1-Earth_Data!$B$2^2*SIN(RADIANS(User_Model_Calcs!A177))^2))*COS(RADIANS(User_Model_Calcs!A177))</f>
        <v>6009.7275988208421</v>
      </c>
      <c r="K177" s="4">
        <f ca="1">((Earth_Data!$B$1*(1-Earth_Data!$B$2^2))/SQRT(1-Earth_Data!$B$2^2*SIN(RADIANS(User_Model_Calcs!A177))^2))*SIN(RADIANS(User_Model_Calcs!A177))</f>
        <v>-2129.1527274958348</v>
      </c>
      <c r="L177" s="4">
        <f t="shared" ca="1" si="20"/>
        <v>-19.50844200521674</v>
      </c>
      <c r="M177" s="4">
        <f t="shared" ca="1" si="21"/>
        <v>6375.7444388111944</v>
      </c>
      <c r="N177" s="4">
        <f ca="1">SQRT(User_Model_Calcs!M177^2+Sat_Data!$B$3^2-2*User_Model_Calcs!M177*Sat_Data!$B$3*COS(RADIANS(L177))*COS(RADIANS(I177)))</f>
        <v>36230.348313978102</v>
      </c>
      <c r="O177" s="4">
        <f ca="1">DEGREES(ACOS(((Earth_Data!$B$1+Sat_Data!$B$2)/User_Model_Calcs!N177)*SQRT(1-COS(RADIANS(User_Model_Calcs!I177))^2*COS(RADIANS(User_Model_Calcs!A177))^2)))</f>
        <v>66.624401496846886</v>
      </c>
      <c r="P177" s="4">
        <f t="shared" ca="1" si="22"/>
        <v>10.414556961286356</v>
      </c>
    </row>
    <row r="178" spans="1:16" x14ac:dyDescent="0.25">
      <c r="A178" s="4">
        <f t="shared" ca="1" si="16"/>
        <v>-30.839089712790845</v>
      </c>
      <c r="B178" s="4">
        <f t="shared" ca="1" si="17"/>
        <v>155.16368681274443</v>
      </c>
      <c r="C178" s="4">
        <v>25000</v>
      </c>
      <c r="D178" s="4">
        <f t="shared" ca="1" si="18"/>
        <v>1.2</v>
      </c>
      <c r="E178" s="4">
        <v>0.55000000000000004</v>
      </c>
      <c r="F178" s="4">
        <v>19.899999999999999</v>
      </c>
      <c r="G178" s="4">
        <f t="shared" ca="1" si="19"/>
        <v>45.364313344089069</v>
      </c>
      <c r="H178" s="4">
        <f t="shared" ca="1" si="23"/>
        <v>20.497904237646285</v>
      </c>
      <c r="I178" s="4">
        <f ca="1">User_Model_Calcs!B178-Sat_Data!$B$5</f>
        <v>45.16368681274443</v>
      </c>
      <c r="J178" s="4">
        <f ca="1">(Earth_Data!$B$1/SQRT(1-Earth_Data!$B$2^2*SIN(RADIANS(User_Model_Calcs!A178))^2))*COS(RADIANS(User_Model_Calcs!A178))</f>
        <v>5481.1605323675976</v>
      </c>
      <c r="K178" s="4">
        <f ca="1">((Earth_Data!$B$1*(1-Earth_Data!$B$2^2))/SQRT(1-Earth_Data!$B$2^2*SIN(RADIANS(User_Model_Calcs!A178))^2))*SIN(RADIANS(User_Model_Calcs!A178))</f>
        <v>-3250.5900808633769</v>
      </c>
      <c r="L178" s="4">
        <f t="shared" ca="1" si="20"/>
        <v>-30.669966150086413</v>
      </c>
      <c r="M178" s="4">
        <f t="shared" ca="1" si="21"/>
        <v>6372.5549550703463</v>
      </c>
      <c r="N178" s="4">
        <f ca="1">SQRT(User_Model_Calcs!M178^2+Sat_Data!$B$3^2-2*User_Model_Calcs!M178*Sat_Data!$B$3*COS(RADIANS(L178))*COS(RADIANS(I178)))</f>
        <v>38633.179524759224</v>
      </c>
      <c r="O178" s="4">
        <f ca="1">DEGREES(ACOS(((Earth_Data!$B$1+Sat_Data!$B$2)/User_Model_Calcs!N178)*SQRT(1-COS(RADIANS(User_Model_Calcs!I178))^2*COS(RADIANS(User_Model_Calcs!A178))^2)))</f>
        <v>29.695234166403065</v>
      </c>
      <c r="P178" s="4">
        <f t="shared" ca="1" si="22"/>
        <v>62.991693775327647</v>
      </c>
    </row>
    <row r="179" spans="1:16" x14ac:dyDescent="0.25">
      <c r="A179" s="4">
        <f t="shared" ca="1" si="16"/>
        <v>-16.547536349221375</v>
      </c>
      <c r="B179" s="4">
        <f t="shared" ca="1" si="17"/>
        <v>115.79226797121861</v>
      </c>
      <c r="C179" s="4">
        <v>25000</v>
      </c>
      <c r="D179" s="4">
        <f t="shared" ca="1" si="18"/>
        <v>3</v>
      </c>
      <c r="E179" s="4">
        <v>0.55000000000000004</v>
      </c>
      <c r="F179" s="4">
        <v>19.899999999999999</v>
      </c>
      <c r="G179" s="4">
        <f t="shared" ca="1" si="19"/>
        <v>53.323113517529826</v>
      </c>
      <c r="H179" s="4">
        <f t="shared" ca="1" si="23"/>
        <v>22.17918924860713</v>
      </c>
      <c r="I179" s="4">
        <f ca="1">User_Model_Calcs!B179-Sat_Data!$B$5</f>
        <v>5.7922679712186067</v>
      </c>
      <c r="J179" s="4">
        <f ca="1">(Earth_Data!$B$1/SQRT(1-Earth_Data!$B$2^2*SIN(RADIANS(User_Model_Calcs!A179))^2))*COS(RADIANS(User_Model_Calcs!A179))</f>
        <v>6115.6422123209286</v>
      </c>
      <c r="K179" s="4">
        <f ca="1">((Earth_Data!$B$1*(1-Earth_Data!$B$2^2))/SQRT(1-Earth_Data!$B$2^2*SIN(RADIANS(User_Model_Calcs!A179))^2))*SIN(RADIANS(User_Model_Calcs!A179))</f>
        <v>-1804.8919450430558</v>
      </c>
      <c r="L179" s="4">
        <f t="shared" ca="1" si="20"/>
        <v>-16.442759955921193</v>
      </c>
      <c r="M179" s="4">
        <f t="shared" ca="1" si="21"/>
        <v>6376.41863450032</v>
      </c>
      <c r="N179" s="4">
        <f ca="1">SQRT(User_Model_Calcs!M179^2+Sat_Data!$B$3^2-2*User_Model_Calcs!M179*Sat_Data!$B$3*COS(RADIANS(L179))*COS(RADIANS(I179)))</f>
        <v>36130.111101213013</v>
      </c>
      <c r="O179" s="4">
        <f ca="1">DEGREES(ACOS(((Earth_Data!$B$1+Sat_Data!$B$2)/User_Model_Calcs!N179)*SQRT(1-COS(RADIANS(User_Model_Calcs!I179))^2*COS(RADIANS(User_Model_Calcs!A179))^2)))</f>
        <v>69.449823906628225</v>
      </c>
      <c r="P179" s="4">
        <f t="shared" ca="1" si="22"/>
        <v>19.604179534514742</v>
      </c>
    </row>
    <row r="180" spans="1:16" x14ac:dyDescent="0.25">
      <c r="A180" s="4">
        <f t="shared" ca="1" si="16"/>
        <v>-35.116200111588533</v>
      </c>
      <c r="B180" s="4">
        <f t="shared" ca="1" si="17"/>
        <v>139.65618607902746</v>
      </c>
      <c r="C180" s="4">
        <v>25000</v>
      </c>
      <c r="D180" s="4">
        <f t="shared" ca="1" si="18"/>
        <v>0.75</v>
      </c>
      <c r="E180" s="4">
        <v>0.55000000000000004</v>
      </c>
      <c r="F180" s="4">
        <v>19.899999999999999</v>
      </c>
      <c r="G180" s="4">
        <f t="shared" ca="1" si="19"/>
        <v>41.281913690970576</v>
      </c>
      <c r="H180" s="4">
        <f t="shared" ca="1" si="23"/>
        <v>21.72818819253283</v>
      </c>
      <c r="I180" s="4">
        <f ca="1">User_Model_Calcs!B180-Sat_Data!$B$5</f>
        <v>29.656186079027464</v>
      </c>
      <c r="J180" s="4">
        <f ca="1">(Earth_Data!$B$1/SQRT(1-Earth_Data!$B$2^2*SIN(RADIANS(User_Model_Calcs!A180))^2))*COS(RADIANS(User_Model_Calcs!A180))</f>
        <v>5223.0244873713755</v>
      </c>
      <c r="K180" s="4">
        <f ca="1">((Earth_Data!$B$1*(1-Earth_Data!$B$2^2))/SQRT(1-Earth_Data!$B$2^2*SIN(RADIANS(User_Model_Calcs!A180))^2))*SIN(RADIANS(User_Model_Calcs!A180))</f>
        <v>-3648.4207558325952</v>
      </c>
      <c r="L180" s="4">
        <f t="shared" ca="1" si="20"/>
        <v>-34.935317762559251</v>
      </c>
      <c r="M180" s="4">
        <f t="shared" ca="1" si="21"/>
        <v>6371.1034214860383</v>
      </c>
      <c r="N180" s="4">
        <f ca="1">SQRT(User_Model_Calcs!M180^2+Sat_Data!$B$3^2-2*User_Model_Calcs!M180*Sat_Data!$B$3*COS(RADIANS(L180))*COS(RADIANS(I180)))</f>
        <v>37889.989453354734</v>
      </c>
      <c r="O180" s="4">
        <f ca="1">DEGREES(ACOS(((Earth_Data!$B$1+Sat_Data!$B$2)/User_Model_Calcs!N180)*SQRT(1-COS(RADIANS(User_Model_Calcs!I180))^2*COS(RADIANS(User_Model_Calcs!A180))^2)))</f>
        <v>38.491910185920993</v>
      </c>
      <c r="P180" s="4">
        <f t="shared" ca="1" si="22"/>
        <v>44.706685603562413</v>
      </c>
    </row>
    <row r="181" spans="1:16" x14ac:dyDescent="0.25">
      <c r="A181" s="4">
        <f t="shared" ca="1" si="16"/>
        <v>-11.899059477269606</v>
      </c>
      <c r="B181" s="4">
        <f t="shared" ca="1" si="17"/>
        <v>157.04907498316047</v>
      </c>
      <c r="C181" s="4">
        <v>25000</v>
      </c>
      <c r="D181" s="4">
        <f t="shared" ca="1" si="18"/>
        <v>1.2</v>
      </c>
      <c r="E181" s="4">
        <v>0.55000000000000004</v>
      </c>
      <c r="F181" s="4">
        <v>19.899999999999999</v>
      </c>
      <c r="G181" s="4">
        <f t="shared" ca="1" si="19"/>
        <v>45.364313344089069</v>
      </c>
      <c r="H181" s="4">
        <f t="shared" ca="1" si="23"/>
        <v>23.368269635857647</v>
      </c>
      <c r="I181" s="4">
        <f ca="1">User_Model_Calcs!B181-Sat_Data!$B$5</f>
        <v>47.049074983160466</v>
      </c>
      <c r="J181" s="4">
        <f ca="1">(Earth_Data!$B$1/SQRT(1-Earth_Data!$B$2^2*SIN(RADIANS(User_Model_Calcs!A181))^2))*COS(RADIANS(User_Model_Calcs!A181))</f>
        <v>6241.977206446677</v>
      </c>
      <c r="K181" s="4">
        <f ca="1">((Earth_Data!$B$1*(1-Earth_Data!$B$2^2))/SQRT(1-Earth_Data!$B$2^2*SIN(RADIANS(User_Model_Calcs!A181))^2))*SIN(RADIANS(User_Model_Calcs!A181))</f>
        <v>-1306.4787131319531</v>
      </c>
      <c r="L181" s="4">
        <f t="shared" ca="1" si="20"/>
        <v>-11.821649862774251</v>
      </c>
      <c r="M181" s="4">
        <f t="shared" ca="1" si="21"/>
        <v>6377.2381227038077</v>
      </c>
      <c r="N181" s="4">
        <f ca="1">SQRT(User_Model_Calcs!M181^2+Sat_Data!$B$3^2-2*User_Model_Calcs!M181*Sat_Data!$B$3*COS(RADIANS(L181))*COS(RADIANS(I181)))</f>
        <v>38207.678637312863</v>
      </c>
      <c r="O181" s="4">
        <f ca="1">DEGREES(ACOS(((Earth_Data!$B$1+Sat_Data!$B$2)/User_Model_Calcs!N181)*SQRT(1-COS(RADIANS(User_Model_Calcs!I181))^2*COS(RADIANS(User_Model_Calcs!A181))^2)))</f>
        <v>34.666619411744179</v>
      </c>
      <c r="P181" s="4">
        <f t="shared" ca="1" si="22"/>
        <v>79.134590064306167</v>
      </c>
    </row>
    <row r="182" spans="1:16" x14ac:dyDescent="0.25">
      <c r="A182" s="4">
        <f t="shared" ca="1" si="16"/>
        <v>-21.432615268809954</v>
      </c>
      <c r="B182" s="4">
        <f t="shared" ca="1" si="17"/>
        <v>107.57280100162845</v>
      </c>
      <c r="C182" s="4">
        <v>25000</v>
      </c>
      <c r="D182" s="4">
        <f t="shared" ca="1" si="18"/>
        <v>0.75</v>
      </c>
      <c r="E182" s="4">
        <v>0.55000000000000004</v>
      </c>
      <c r="F182" s="4">
        <v>19.899999999999999</v>
      </c>
      <c r="G182" s="4">
        <f t="shared" ca="1" si="19"/>
        <v>41.281913690970576</v>
      </c>
      <c r="H182" s="4">
        <f t="shared" ca="1" si="23"/>
        <v>16.259756372101982</v>
      </c>
      <c r="I182" s="4">
        <f ca="1">User_Model_Calcs!B182-Sat_Data!$B$5</f>
        <v>-2.4271989983715514</v>
      </c>
      <c r="J182" s="4">
        <f ca="1">(Earth_Data!$B$1/SQRT(1-Earth_Data!$B$2^2*SIN(RADIANS(User_Model_Calcs!A182))^2))*COS(RADIANS(User_Model_Calcs!A182))</f>
        <v>5939.7338691601926</v>
      </c>
      <c r="K182" s="4">
        <f ca="1">((Earth_Data!$B$1*(1-Earth_Data!$B$2^2))/SQRT(1-Earth_Data!$B$2^2*SIN(RADIANS(User_Model_Calcs!A182))^2))*SIN(RADIANS(User_Model_Calcs!A182))</f>
        <v>-2316.0482522879652</v>
      </c>
      <c r="L182" s="4">
        <f t="shared" ca="1" si="20"/>
        <v>-21.302032915678069</v>
      </c>
      <c r="M182" s="4">
        <f t="shared" ca="1" si="21"/>
        <v>6375.305321580674</v>
      </c>
      <c r="N182" s="4">
        <f ca="1">SQRT(User_Model_Calcs!M182^2+Sat_Data!$B$3^2-2*User_Model_Calcs!M182*Sat_Data!$B$3*COS(RADIANS(L182))*COS(RADIANS(I182)))</f>
        <v>36304.55971340512</v>
      </c>
      <c r="O182" s="4">
        <f ca="1">DEGREES(ACOS(((Earth_Data!$B$1+Sat_Data!$B$2)/User_Model_Calcs!N182)*SQRT(1-COS(RADIANS(User_Model_Calcs!I182))^2*COS(RADIANS(User_Model_Calcs!A182))^2)))</f>
        <v>64.732426032515917</v>
      </c>
      <c r="P182" s="4">
        <f t="shared" ca="1" si="22"/>
        <v>6.6168606902653675</v>
      </c>
    </row>
    <row r="183" spans="1:16" x14ac:dyDescent="0.25">
      <c r="A183" s="4">
        <f t="shared" ca="1" si="16"/>
        <v>-22.005037763097313</v>
      </c>
      <c r="B183" s="4">
        <f t="shared" ca="1" si="17"/>
        <v>139.14294989888856</v>
      </c>
      <c r="C183" s="4">
        <v>25000</v>
      </c>
      <c r="D183" s="4">
        <f t="shared" ca="1" si="18"/>
        <v>0.75</v>
      </c>
      <c r="E183" s="4">
        <v>0.55000000000000004</v>
      </c>
      <c r="F183" s="4">
        <v>19.899999999999999</v>
      </c>
      <c r="G183" s="4">
        <f t="shared" ca="1" si="19"/>
        <v>41.281913690970576</v>
      </c>
      <c r="H183" s="4">
        <f t="shared" ca="1" si="23"/>
        <v>22.906790928929752</v>
      </c>
      <c r="I183" s="4">
        <f ca="1">User_Model_Calcs!B183-Sat_Data!$B$5</f>
        <v>29.14294989888856</v>
      </c>
      <c r="J183" s="4">
        <f ca="1">(Earth_Data!$B$1/SQRT(1-Earth_Data!$B$2^2*SIN(RADIANS(User_Model_Calcs!A183))^2))*COS(RADIANS(User_Model_Calcs!A183))</f>
        <v>5916.2791899609038</v>
      </c>
      <c r="K183" s="4">
        <f ca="1">((Earth_Data!$B$1*(1-Earth_Data!$B$2^2))/SQRT(1-Earth_Data!$B$2^2*SIN(RADIANS(User_Model_Calcs!A183))^2))*SIN(RADIANS(User_Model_Calcs!A183))</f>
        <v>-2374.9309224925491</v>
      </c>
      <c r="L183" s="4">
        <f t="shared" ca="1" si="20"/>
        <v>-21.871664274673957</v>
      </c>
      <c r="M183" s="4">
        <f t="shared" ca="1" si="21"/>
        <v>6375.1593188073157</v>
      </c>
      <c r="N183" s="4">
        <f ca="1">SQRT(User_Model_Calcs!M183^2+Sat_Data!$B$3^2-2*User_Model_Calcs!M183*Sat_Data!$B$3*COS(RADIANS(L183))*COS(RADIANS(I183)))</f>
        <v>37184.754585787872</v>
      </c>
      <c r="O183" s="4">
        <f ca="1">DEGREES(ACOS(((Earth_Data!$B$1+Sat_Data!$B$2)/User_Model_Calcs!N183)*SQRT(1-COS(RADIANS(User_Model_Calcs!I183))^2*COS(RADIANS(User_Model_Calcs!A183))^2)))</f>
        <v>48.29450316261233</v>
      </c>
      <c r="P183" s="4">
        <f t="shared" ca="1" si="22"/>
        <v>56.099066471721152</v>
      </c>
    </row>
    <row r="184" spans="1:16" x14ac:dyDescent="0.25">
      <c r="A184" s="4">
        <f t="shared" ca="1" si="16"/>
        <v>-35.294574465643514</v>
      </c>
      <c r="B184" s="4">
        <f t="shared" ca="1" si="17"/>
        <v>123.19954072226193</v>
      </c>
      <c r="C184" s="4">
        <v>25000</v>
      </c>
      <c r="D184" s="4">
        <f t="shared" ca="1" si="18"/>
        <v>1.2</v>
      </c>
      <c r="E184" s="4">
        <v>0.55000000000000004</v>
      </c>
      <c r="F184" s="4">
        <v>19.899999999999999</v>
      </c>
      <c r="G184" s="4">
        <f t="shared" ca="1" si="19"/>
        <v>45.364313344089069</v>
      </c>
      <c r="H184" s="4">
        <f t="shared" ca="1" si="23"/>
        <v>19.273616993945055</v>
      </c>
      <c r="I184" s="4">
        <f ca="1">User_Model_Calcs!B184-Sat_Data!$B$5</f>
        <v>13.199540722261929</v>
      </c>
      <c r="J184" s="4">
        <f ca="1">(Earth_Data!$B$1/SQRT(1-Earth_Data!$B$2^2*SIN(RADIANS(User_Model_Calcs!A184))^2))*COS(RADIANS(User_Model_Calcs!A184))</f>
        <v>5211.6155873806592</v>
      </c>
      <c r="K184" s="4">
        <f ca="1">((Earth_Data!$B$1*(1-Earth_Data!$B$2^2))/SQRT(1-Earth_Data!$B$2^2*SIN(RADIANS(User_Model_Calcs!A184))^2))*SIN(RADIANS(User_Model_Calcs!A184))</f>
        <v>-3664.590674264005</v>
      </c>
      <c r="L184" s="4">
        <f t="shared" ca="1" si="20"/>
        <v>-35.11328730393933</v>
      </c>
      <c r="M184" s="4">
        <f t="shared" ca="1" si="21"/>
        <v>6371.0408757542727</v>
      </c>
      <c r="N184" s="4">
        <f ca="1">SQRT(User_Model_Calcs!M184^2+Sat_Data!$B$3^2-2*User_Model_Calcs!M184*Sat_Data!$B$3*COS(RADIANS(L184))*COS(RADIANS(I184)))</f>
        <v>37289.800192704271</v>
      </c>
      <c r="O184" s="4">
        <f ca="1">DEGREES(ACOS(((Earth_Data!$B$1+Sat_Data!$B$2)/User_Model_Calcs!N184)*SQRT(1-COS(RADIANS(User_Model_Calcs!I184))^2*COS(RADIANS(User_Model_Calcs!A184))^2)))</f>
        <v>46.650116645808247</v>
      </c>
      <c r="P184" s="4">
        <f t="shared" ca="1" si="22"/>
        <v>22.093798837887441</v>
      </c>
    </row>
    <row r="185" spans="1:16" x14ac:dyDescent="0.25">
      <c r="A185" s="4">
        <f t="shared" ca="1" si="16"/>
        <v>-10.206161784998544</v>
      </c>
      <c r="B185" s="4">
        <f t="shared" ca="1" si="17"/>
        <v>123.04120338565082</v>
      </c>
      <c r="C185" s="4">
        <v>25000</v>
      </c>
      <c r="D185" s="4">
        <f t="shared" ca="1" si="18"/>
        <v>3</v>
      </c>
      <c r="E185" s="4">
        <v>0.55000000000000004</v>
      </c>
      <c r="F185" s="4">
        <v>19.899999999999999</v>
      </c>
      <c r="G185" s="4">
        <f t="shared" ca="1" si="19"/>
        <v>53.323113517529826</v>
      </c>
      <c r="H185" s="4">
        <f t="shared" ca="1" si="23"/>
        <v>20.988016531435793</v>
      </c>
      <c r="I185" s="4">
        <f ca="1">User_Model_Calcs!B185-Sat_Data!$B$5</f>
        <v>13.041203385650817</v>
      </c>
      <c r="J185" s="4">
        <f ca="1">(Earth_Data!$B$1/SQRT(1-Earth_Data!$B$2^2*SIN(RADIANS(User_Model_Calcs!A185))^2))*COS(RADIANS(User_Model_Calcs!A185))</f>
        <v>6277.8756615410248</v>
      </c>
      <c r="K185" s="4">
        <f ca="1">((Earth_Data!$B$1*(1-Earth_Data!$B$2^2))/SQRT(1-Earth_Data!$B$2^2*SIN(RADIANS(User_Model_Calcs!A185))^2))*SIN(RADIANS(User_Model_Calcs!A185))</f>
        <v>-1122.698559788487</v>
      </c>
      <c r="L185" s="4">
        <f t="shared" ca="1" si="20"/>
        <v>-10.139258671302247</v>
      </c>
      <c r="M185" s="4">
        <f t="shared" ca="1" si="21"/>
        <v>6377.4740201681971</v>
      </c>
      <c r="N185" s="4">
        <f ca="1">SQRT(User_Model_Calcs!M185^2+Sat_Data!$B$3^2-2*User_Model_Calcs!M185*Sat_Data!$B$3*COS(RADIANS(L185))*COS(RADIANS(I185)))</f>
        <v>36093.472342857909</v>
      </c>
      <c r="O185" s="4">
        <f ca="1">DEGREES(ACOS(((Earth_Data!$B$1+Sat_Data!$B$2)/User_Model_Calcs!N185)*SQRT(1-COS(RADIANS(User_Model_Calcs!I185))^2*COS(RADIANS(User_Model_Calcs!A185))^2)))</f>
        <v>70.616392935734481</v>
      </c>
      <c r="P185" s="4">
        <f t="shared" ca="1" si="22"/>
        <v>52.584501354614666</v>
      </c>
    </row>
    <row r="186" spans="1:16" x14ac:dyDescent="0.25">
      <c r="A186" s="4">
        <f t="shared" ca="1" si="16"/>
        <v>-37.304578321947112</v>
      </c>
      <c r="B186" s="4">
        <f t="shared" ca="1" si="17"/>
        <v>130.88790015105596</v>
      </c>
      <c r="C186" s="4">
        <v>25000</v>
      </c>
      <c r="D186" s="4">
        <f t="shared" ca="1" si="18"/>
        <v>3</v>
      </c>
      <c r="E186" s="4">
        <v>0.55000000000000004</v>
      </c>
      <c r="F186" s="4">
        <v>19.899999999999999</v>
      </c>
      <c r="G186" s="4">
        <f t="shared" ca="1" si="19"/>
        <v>53.323113517529826</v>
      </c>
      <c r="H186" s="4">
        <f t="shared" ca="1" si="23"/>
        <v>17.328318036853187</v>
      </c>
      <c r="I186" s="4">
        <f ca="1">User_Model_Calcs!B186-Sat_Data!$B$5</f>
        <v>20.887900151055959</v>
      </c>
      <c r="J186" s="4">
        <f ca="1">(Earth_Data!$B$1/SQRT(1-Earth_Data!$B$2^2*SIN(RADIANS(User_Model_Calcs!A186))^2))*COS(RADIANS(User_Model_Calcs!A186))</f>
        <v>5079.5812682799251</v>
      </c>
      <c r="K186" s="4">
        <f ca="1">((Earth_Data!$B$1*(1-Earth_Data!$B$2^2))/SQRT(1-Earth_Data!$B$2^2*SIN(RADIANS(User_Model_Calcs!A186))^2))*SIN(RADIANS(User_Model_Calcs!A186))</f>
        <v>-3844.3360330670625</v>
      </c>
      <c r="L186" s="4">
        <f t="shared" ca="1" si="20"/>
        <v>-37.119217309645052</v>
      </c>
      <c r="M186" s="4">
        <f t="shared" ca="1" si="21"/>
        <v>6370.3269457852866</v>
      </c>
      <c r="N186" s="4">
        <f ca="1">SQRT(User_Model_Calcs!M186^2+Sat_Data!$B$3^2-2*User_Model_Calcs!M186*Sat_Data!$B$3*COS(RADIANS(L186))*COS(RADIANS(I186)))</f>
        <v>37658.927524114086</v>
      </c>
      <c r="O186" s="4">
        <f ca="1">DEGREES(ACOS(((Earth_Data!$B$1+Sat_Data!$B$2)/User_Model_Calcs!N186)*SQRT(1-COS(RADIANS(User_Model_Calcs!I186))^2*COS(RADIANS(User_Model_Calcs!A186))^2)))</f>
        <v>41.481108976560471</v>
      </c>
      <c r="P186" s="4">
        <f t="shared" ca="1" si="22"/>
        <v>32.197943485298268</v>
      </c>
    </row>
    <row r="187" spans="1:16" x14ac:dyDescent="0.25">
      <c r="A187" s="4">
        <f t="shared" ca="1" si="16"/>
        <v>-28.943435730499601</v>
      </c>
      <c r="B187" s="4">
        <f t="shared" ca="1" si="17"/>
        <v>149.38754447756872</v>
      </c>
      <c r="C187" s="4">
        <v>25000</v>
      </c>
      <c r="D187" s="4">
        <f t="shared" ca="1" si="18"/>
        <v>3</v>
      </c>
      <c r="E187" s="4">
        <v>0.55000000000000004</v>
      </c>
      <c r="F187" s="4">
        <v>19.899999999999999</v>
      </c>
      <c r="G187" s="4">
        <f t="shared" ca="1" si="19"/>
        <v>53.323113517529826</v>
      </c>
      <c r="H187" s="4">
        <f t="shared" ca="1" si="23"/>
        <v>17.413318743795291</v>
      </c>
      <c r="I187" s="4">
        <f ca="1">User_Model_Calcs!B187-Sat_Data!$B$5</f>
        <v>39.387544477568724</v>
      </c>
      <c r="J187" s="4">
        <f ca="1">(Earth_Data!$B$1/SQRT(1-Earth_Data!$B$2^2*SIN(RADIANS(User_Model_Calcs!A187))^2))*COS(RADIANS(User_Model_Calcs!A187))</f>
        <v>5585.8776336950632</v>
      </c>
      <c r="K187" s="4">
        <f ca="1">((Earth_Data!$B$1*(1-Earth_Data!$B$2^2))/SQRT(1-Earth_Data!$B$2^2*SIN(RADIANS(User_Model_Calcs!A187))^2))*SIN(RADIANS(User_Model_Calcs!A187))</f>
        <v>-3068.4175142578874</v>
      </c>
      <c r="L187" s="4">
        <f t="shared" ca="1" si="20"/>
        <v>-28.780740299849985</v>
      </c>
      <c r="M187" s="4">
        <f t="shared" ca="1" si="21"/>
        <v>6373.1636555496762</v>
      </c>
      <c r="N187" s="4">
        <f ca="1">SQRT(User_Model_Calcs!M187^2+Sat_Data!$B$3^2-2*User_Model_Calcs!M187*Sat_Data!$B$3*COS(RADIANS(L187))*COS(RADIANS(I187)))</f>
        <v>38136.239284487383</v>
      </c>
      <c r="O187" s="4">
        <f ca="1">DEGREES(ACOS(((Earth_Data!$B$1+Sat_Data!$B$2)/User_Model_Calcs!N187)*SQRT(1-COS(RADIANS(User_Model_Calcs!I187))^2*COS(RADIANS(User_Model_Calcs!A187))^2)))</f>
        <v>35.473008813878721</v>
      </c>
      <c r="P187" s="4">
        <f t="shared" ca="1" si="22"/>
        <v>59.483770641627075</v>
      </c>
    </row>
    <row r="188" spans="1:16" x14ac:dyDescent="0.25">
      <c r="A188" s="4">
        <f t="shared" ca="1" si="16"/>
        <v>-43.059122462442787</v>
      </c>
      <c r="B188" s="4">
        <f t="shared" ca="1" si="17"/>
        <v>115.91232287493912</v>
      </c>
      <c r="C188" s="4">
        <v>25000</v>
      </c>
      <c r="D188" s="4">
        <f t="shared" ca="1" si="18"/>
        <v>3</v>
      </c>
      <c r="E188" s="4">
        <v>0.55000000000000004</v>
      </c>
      <c r="F188" s="4">
        <v>19.899999999999999</v>
      </c>
      <c r="G188" s="4">
        <f t="shared" ca="1" si="19"/>
        <v>53.323113517529826</v>
      </c>
      <c r="H188" s="4">
        <f t="shared" ca="1" si="23"/>
        <v>18.864900375544522</v>
      </c>
      <c r="I188" s="4">
        <f ca="1">User_Model_Calcs!B188-Sat_Data!$B$5</f>
        <v>5.9123228749391217</v>
      </c>
      <c r="J188" s="4">
        <f ca="1">(Earth_Data!$B$1/SQRT(1-Earth_Data!$B$2^2*SIN(RADIANS(User_Model_Calcs!A188))^2))*COS(RADIANS(User_Model_Calcs!A188))</f>
        <v>4667.473731807554</v>
      </c>
      <c r="K188" s="4">
        <f ca="1">((Earth_Data!$B$1*(1-Earth_Data!$B$2^2))/SQRT(1-Earth_Data!$B$2^2*SIN(RADIANS(User_Model_Calcs!A188))^2))*SIN(RADIANS(User_Model_Calcs!A188))</f>
        <v>-4332.3046532471481</v>
      </c>
      <c r="L188" s="4">
        <f t="shared" ca="1" si="20"/>
        <v>-42.867180513863985</v>
      </c>
      <c r="M188" s="4">
        <f t="shared" ca="1" si="21"/>
        <v>6368.2159704002215</v>
      </c>
      <c r="N188" s="4">
        <f ca="1">SQRT(User_Model_Calcs!M188^2+Sat_Data!$B$3^2-2*User_Model_Calcs!M188*Sat_Data!$B$3*COS(RADIANS(L188))*COS(RADIANS(I188)))</f>
        <v>37773.833893093441</v>
      </c>
      <c r="O188" s="4">
        <f ca="1">DEGREES(ACOS(((Earth_Data!$B$1+Sat_Data!$B$2)/User_Model_Calcs!N188)*SQRT(1-COS(RADIANS(User_Model_Calcs!I188))^2*COS(RADIANS(User_Model_Calcs!A188))^2)))</f>
        <v>39.93950935694442</v>
      </c>
      <c r="P188" s="4">
        <f t="shared" ca="1" si="22"/>
        <v>8.6246677695239171</v>
      </c>
    </row>
    <row r="189" spans="1:16" x14ac:dyDescent="0.25">
      <c r="A189" s="4">
        <f t="shared" ca="1" si="16"/>
        <v>-36.74102990942125</v>
      </c>
      <c r="B189" s="4">
        <f t="shared" ca="1" si="17"/>
        <v>117.2960376978847</v>
      </c>
      <c r="C189" s="4">
        <v>25000</v>
      </c>
      <c r="D189" s="4">
        <f t="shared" ca="1" si="18"/>
        <v>0.75</v>
      </c>
      <c r="E189" s="4">
        <v>0.55000000000000004</v>
      </c>
      <c r="F189" s="4">
        <v>19.899999999999999</v>
      </c>
      <c r="G189" s="4">
        <f t="shared" ca="1" si="19"/>
        <v>41.281913690970576</v>
      </c>
      <c r="H189" s="4">
        <f t="shared" ca="1" si="23"/>
        <v>18.581755499955129</v>
      </c>
      <c r="I189" s="4">
        <f ca="1">User_Model_Calcs!B189-Sat_Data!$B$5</f>
        <v>7.2960376978846995</v>
      </c>
      <c r="J189" s="4">
        <f ca="1">(Earth_Data!$B$1/SQRT(1-Earth_Data!$B$2^2*SIN(RADIANS(User_Model_Calcs!A189))^2))*COS(RADIANS(User_Model_Calcs!A189))</f>
        <v>5117.2394365611408</v>
      </c>
      <c r="K189" s="4">
        <f ca="1">((Earth_Data!$B$1*(1-Earth_Data!$B$2^2))/SQRT(1-Earth_Data!$B$2^2*SIN(RADIANS(User_Model_Calcs!A189))^2))*SIN(RADIANS(User_Model_Calcs!A189))</f>
        <v>-3794.4033252873264</v>
      </c>
      <c r="L189" s="4">
        <f t="shared" ca="1" si="20"/>
        <v>-36.556720127681054</v>
      </c>
      <c r="M189" s="4">
        <f t="shared" ca="1" si="21"/>
        <v>6370.5287100874211</v>
      </c>
      <c r="N189" s="4">
        <f ca="1">SQRT(User_Model_Calcs!M189^2+Sat_Data!$B$3^2-2*User_Model_Calcs!M189*Sat_Data!$B$3*COS(RADIANS(L189))*COS(RADIANS(I189)))</f>
        <v>37287.589383594735</v>
      </c>
      <c r="O189" s="4">
        <f ca="1">DEGREES(ACOS(((Earth_Data!$B$1+Sat_Data!$B$2)/User_Model_Calcs!N189)*SQRT(1-COS(RADIANS(User_Model_Calcs!I189))^2*COS(RADIANS(User_Model_Calcs!A189))^2)))</f>
        <v>46.673743196593726</v>
      </c>
      <c r="P189" s="4">
        <f t="shared" ca="1" si="22"/>
        <v>12.080757450116437</v>
      </c>
    </row>
    <row r="190" spans="1:16" x14ac:dyDescent="0.25">
      <c r="A190" s="4">
        <f t="shared" ca="1" si="16"/>
        <v>-23.132563708229871</v>
      </c>
      <c r="B190" s="4">
        <f t="shared" ca="1" si="17"/>
        <v>119.2678108528266</v>
      </c>
      <c r="C190" s="4">
        <v>25000</v>
      </c>
      <c r="D190" s="4">
        <f t="shared" ca="1" si="18"/>
        <v>1.2</v>
      </c>
      <c r="E190" s="4">
        <v>0.55000000000000004</v>
      </c>
      <c r="F190" s="4">
        <v>19.899999999999999</v>
      </c>
      <c r="G190" s="4">
        <f t="shared" ca="1" si="19"/>
        <v>45.364313344089069</v>
      </c>
      <c r="H190" s="4">
        <f t="shared" ca="1" si="23"/>
        <v>14.42045869987774</v>
      </c>
      <c r="I190" s="4">
        <f ca="1">User_Model_Calcs!B190-Sat_Data!$B$5</f>
        <v>9.2678108528265994</v>
      </c>
      <c r="J190" s="4">
        <f ca="1">(Earth_Data!$B$1/SQRT(1-Earth_Data!$B$2^2*SIN(RADIANS(User_Model_Calcs!A190))^2))*COS(RADIANS(User_Model_Calcs!A190))</f>
        <v>5868.359570856087</v>
      </c>
      <c r="K190" s="4">
        <f ca="1">((Earth_Data!$B$1*(1-Earth_Data!$B$2^2))/SQRT(1-Earth_Data!$B$2^2*SIN(RADIANS(User_Model_Calcs!A190))^2))*SIN(RADIANS(User_Model_Calcs!A190))</f>
        <v>-2490.2272573130776</v>
      </c>
      <c r="L190" s="4">
        <f t="shared" ca="1" si="20"/>
        <v>-22.993848044960263</v>
      </c>
      <c r="M190" s="4">
        <f t="shared" ca="1" si="21"/>
        <v>6374.8628099687958</v>
      </c>
      <c r="N190" s="4">
        <f ca="1">SQRT(User_Model_Calcs!M190^2+Sat_Data!$B$3^2-2*User_Model_Calcs!M190*Sat_Data!$B$3*COS(RADIANS(L190))*COS(RADIANS(I190)))</f>
        <v>36469.778595170923</v>
      </c>
      <c r="O190" s="4">
        <f ca="1">DEGREES(ACOS(((Earth_Data!$B$1+Sat_Data!$B$2)/User_Model_Calcs!N190)*SQRT(1-COS(RADIANS(User_Model_Calcs!I190))^2*COS(RADIANS(User_Model_Calcs!A190))^2)))</f>
        <v>60.961109024922074</v>
      </c>
      <c r="P190" s="4">
        <f t="shared" ca="1" si="22"/>
        <v>22.556193413577152</v>
      </c>
    </row>
    <row r="191" spans="1:16" x14ac:dyDescent="0.25">
      <c r="A191" s="4">
        <f t="shared" ca="1" si="16"/>
        <v>-26.529085842455189</v>
      </c>
      <c r="B191" s="4">
        <f t="shared" ca="1" si="17"/>
        <v>123.02865947227846</v>
      </c>
      <c r="C191" s="4">
        <v>25000</v>
      </c>
      <c r="D191" s="4">
        <f t="shared" ca="1" si="18"/>
        <v>0.75</v>
      </c>
      <c r="E191" s="4">
        <v>0.55000000000000004</v>
      </c>
      <c r="F191" s="4">
        <v>19.899999999999999</v>
      </c>
      <c r="G191" s="4">
        <f t="shared" ca="1" si="19"/>
        <v>41.281913690970576</v>
      </c>
      <c r="H191" s="4">
        <f t="shared" ca="1" si="23"/>
        <v>19.771204848934993</v>
      </c>
      <c r="I191" s="4">
        <f ca="1">User_Model_Calcs!B191-Sat_Data!$B$5</f>
        <v>13.028659472278463</v>
      </c>
      <c r="J191" s="4">
        <f ca="1">(Earth_Data!$B$1/SQRT(1-Earth_Data!$B$2^2*SIN(RADIANS(User_Model_Calcs!A191))^2))*COS(RADIANS(User_Model_Calcs!A191))</f>
        <v>5710.3857090747051</v>
      </c>
      <c r="K191" s="4">
        <f ca="1">((Earth_Data!$B$1*(1-Earth_Data!$B$2^2))/SQRT(1-Earth_Data!$B$2^2*SIN(RADIANS(User_Model_Calcs!A191))^2))*SIN(RADIANS(User_Model_Calcs!A191))</f>
        <v>-2831.6295140941643</v>
      </c>
      <c r="L191" s="4">
        <f t="shared" ca="1" si="20"/>
        <v>-26.375598881324244</v>
      </c>
      <c r="M191" s="4">
        <f t="shared" ca="1" si="21"/>
        <v>6373.9023095348557</v>
      </c>
      <c r="N191" s="4">
        <f ca="1">SQRT(User_Model_Calcs!M191^2+Sat_Data!$B$3^2-2*User_Model_Calcs!M191*Sat_Data!$B$3*COS(RADIANS(L191))*COS(RADIANS(I191)))</f>
        <v>36732.691012176045</v>
      </c>
      <c r="O191" s="4">
        <f ca="1">DEGREES(ACOS(((Earth_Data!$B$1+Sat_Data!$B$2)/User_Model_Calcs!N191)*SQRT(1-COS(RADIANS(User_Model_Calcs!I191))^2*COS(RADIANS(User_Model_Calcs!A191))^2)))</f>
        <v>55.767740578037085</v>
      </c>
      <c r="P191" s="4">
        <f t="shared" ca="1" si="22"/>
        <v>27.387124626382857</v>
      </c>
    </row>
    <row r="192" spans="1:16" x14ac:dyDescent="0.25">
      <c r="A192" s="4">
        <f t="shared" ca="1" si="16"/>
        <v>-14.585467648362776</v>
      </c>
      <c r="B192" s="4">
        <f t="shared" ca="1" si="17"/>
        <v>108.30042114340026</v>
      </c>
      <c r="C192" s="4">
        <v>25000</v>
      </c>
      <c r="D192" s="4">
        <f t="shared" ca="1" si="18"/>
        <v>0.75</v>
      </c>
      <c r="E192" s="4">
        <v>0.55000000000000004</v>
      </c>
      <c r="F192" s="4">
        <v>19.899999999999999</v>
      </c>
      <c r="G192" s="4">
        <f t="shared" ca="1" si="19"/>
        <v>41.281913690970576</v>
      </c>
      <c r="H192" s="4">
        <f t="shared" ca="1" si="23"/>
        <v>22.875641463085085</v>
      </c>
      <c r="I192" s="4">
        <f ca="1">User_Model_Calcs!B192-Sat_Data!$B$5</f>
        <v>-1.6995788565997429</v>
      </c>
      <c r="J192" s="4">
        <f ca="1">(Earth_Data!$B$1/SQRT(1-Earth_Data!$B$2^2*SIN(RADIANS(User_Model_Calcs!A192))^2))*COS(RADIANS(User_Model_Calcs!A192))</f>
        <v>6173.9028075130664</v>
      </c>
      <c r="K192" s="4">
        <f ca="1">((Earth_Data!$B$1*(1-Earth_Data!$B$2^2))/SQRT(1-Earth_Data!$B$2^2*SIN(RADIANS(User_Model_Calcs!A192))^2))*SIN(RADIANS(User_Model_Calcs!A192))</f>
        <v>-1595.7543580622441</v>
      </c>
      <c r="L192" s="4">
        <f t="shared" ca="1" si="20"/>
        <v>-14.491949458017595</v>
      </c>
      <c r="M192" s="4">
        <f t="shared" ca="1" si="21"/>
        <v>6376.7944806064097</v>
      </c>
      <c r="N192" s="4">
        <f ca="1">SQRT(User_Model_Calcs!M192^2+Sat_Data!$B$3^2-2*User_Model_Calcs!M192*Sat_Data!$B$3*COS(RADIANS(L192))*COS(RADIANS(I192)))</f>
        <v>36028.775217616567</v>
      </c>
      <c r="O192" s="4">
        <f ca="1">DEGREES(ACOS(((Earth_Data!$B$1+Sat_Data!$B$2)/User_Model_Calcs!N192)*SQRT(1-COS(RADIANS(User_Model_Calcs!I192))^2*COS(RADIANS(User_Model_Calcs!A192))^2)))</f>
        <v>72.745573795200258</v>
      </c>
      <c r="P192" s="4">
        <f t="shared" ca="1" si="22"/>
        <v>6.7200719862764506</v>
      </c>
    </row>
    <row r="193" spans="1:16" x14ac:dyDescent="0.25">
      <c r="A193" s="4">
        <f t="shared" ca="1" si="16"/>
        <v>-38.427802816550944</v>
      </c>
      <c r="B193" s="4">
        <f t="shared" ca="1" si="17"/>
        <v>128.03796510390043</v>
      </c>
      <c r="C193" s="4">
        <v>25000</v>
      </c>
      <c r="D193" s="4">
        <f t="shared" ca="1" si="18"/>
        <v>0.75</v>
      </c>
      <c r="E193" s="4">
        <v>0.55000000000000004</v>
      </c>
      <c r="F193" s="4">
        <v>19.899999999999999</v>
      </c>
      <c r="G193" s="4">
        <f t="shared" ca="1" si="19"/>
        <v>41.281913690970576</v>
      </c>
      <c r="H193" s="4">
        <f t="shared" ca="1" si="23"/>
        <v>16.200408523423601</v>
      </c>
      <c r="I193" s="4">
        <f ca="1">User_Model_Calcs!B193-Sat_Data!$B$5</f>
        <v>18.037965103900433</v>
      </c>
      <c r="J193" s="4">
        <f ca="1">(Earth_Data!$B$1/SQRT(1-Earth_Data!$B$2^2*SIN(RADIANS(User_Model_Calcs!A193))^2))*COS(RADIANS(User_Model_Calcs!A193))</f>
        <v>5003.0568654833669</v>
      </c>
      <c r="K193" s="4">
        <f ca="1">((Earth_Data!$B$1*(1-Earth_Data!$B$2^2))/SQRT(1-Earth_Data!$B$2^2*SIN(RADIANS(User_Model_Calcs!A193))^2))*SIN(RADIANS(User_Model_Calcs!A193))</f>
        <v>-3942.7556513585223</v>
      </c>
      <c r="L193" s="4">
        <f t="shared" ca="1" si="20"/>
        <v>-38.240560326298777</v>
      </c>
      <c r="M193" s="4">
        <f t="shared" ca="1" si="21"/>
        <v>6369.9215164380021</v>
      </c>
      <c r="N193" s="4">
        <f ca="1">SQRT(User_Model_Calcs!M193^2+Sat_Data!$B$3^2-2*User_Model_Calcs!M193*Sat_Data!$B$3*COS(RADIANS(L193))*COS(RADIANS(I193)))</f>
        <v>37646.077000216093</v>
      </c>
      <c r="O193" s="4">
        <f ca="1">DEGREES(ACOS(((Earth_Data!$B$1+Sat_Data!$B$2)/User_Model_Calcs!N193)*SQRT(1-COS(RADIANS(User_Model_Calcs!I193))^2*COS(RADIANS(User_Model_Calcs!A193))^2)))</f>
        <v>41.646422271062761</v>
      </c>
      <c r="P193" s="4">
        <f t="shared" ca="1" si="22"/>
        <v>27.652495585092836</v>
      </c>
    </row>
    <row r="194" spans="1:16" x14ac:dyDescent="0.25">
      <c r="A194" s="4">
        <f t="shared" ref="A194:A257" ca="1" si="24">RAND()*(-44.106+9.432)-9.432</f>
        <v>-24.377145413963738</v>
      </c>
      <c r="B194" s="4">
        <f t="shared" ref="B194:B257" ca="1" si="25">RAND()*(160-105)+105</f>
        <v>130.02588709321711</v>
      </c>
      <c r="C194" s="4">
        <v>25000</v>
      </c>
      <c r="D194" s="4">
        <f t="shared" ref="D194:D257" ca="1" si="26">CHOOSE(RANDBETWEEN(1,3),0.75,1.2,3)</f>
        <v>1.2</v>
      </c>
      <c r="E194" s="4">
        <v>0.55000000000000004</v>
      </c>
      <c r="F194" s="4">
        <v>19.899999999999999</v>
      </c>
      <c r="G194" s="4">
        <f t="shared" ref="G194:G257" ca="1" si="27">20.4+20*LOG(F194)+20*LOG(D194)+10*LOG(E194)</f>
        <v>45.364313344089069</v>
      </c>
      <c r="H194" s="4">
        <f t="shared" ca="1" si="23"/>
        <v>23.317130106067815</v>
      </c>
      <c r="I194" s="4">
        <f ca="1">User_Model_Calcs!B194-Sat_Data!$B$5</f>
        <v>20.025887093217108</v>
      </c>
      <c r="J194" s="4">
        <f ca="1">(Earth_Data!$B$1/SQRT(1-Earth_Data!$B$2^2*SIN(RADIANS(User_Model_Calcs!A194))^2))*COS(RADIANS(User_Model_Calcs!A194))</f>
        <v>5812.833982015959</v>
      </c>
      <c r="K194" s="4">
        <f ca="1">((Earth_Data!$B$1*(1-Earth_Data!$B$2^2))/SQRT(1-Earth_Data!$B$2^2*SIN(RADIANS(User_Model_Calcs!A194))^2))*SIN(RADIANS(User_Model_Calcs!A194))</f>
        <v>-2616.3896590954937</v>
      </c>
      <c r="L194" s="4">
        <f t="shared" ref="L194:L257" ca="1" si="28">DEGREES(ATAN((K194/J194)))</f>
        <v>-24.232781025071969</v>
      </c>
      <c r="M194" s="4">
        <f t="shared" ref="M194:M257" ca="1" si="29">SQRT(J194^2+K194^2)</f>
        <v>6374.5222370544243</v>
      </c>
      <c r="N194" s="4">
        <f ca="1">SQRT(User_Model_Calcs!M194^2+Sat_Data!$B$3^2-2*User_Model_Calcs!M194*Sat_Data!$B$3*COS(RADIANS(L194))*COS(RADIANS(I194)))</f>
        <v>36849.702713256193</v>
      </c>
      <c r="O194" s="4">
        <f ca="1">DEGREES(ACOS(((Earth_Data!$B$1+Sat_Data!$B$2)/User_Model_Calcs!N194)*SQRT(1-COS(RADIANS(User_Model_Calcs!I194))^2*COS(RADIANS(User_Model_Calcs!A194))^2)))</f>
        <v>53.704019253845622</v>
      </c>
      <c r="P194" s="4">
        <f t="shared" ref="P194:P257" ca="1" si="30">DEGREES(ASIN(SIN(RADIANS(ABS(I194)))/(SIN(ACOS(COS(RADIANS(I194))*COS(RADIANS(A194)))))))</f>
        <v>41.446965825152716</v>
      </c>
    </row>
    <row r="195" spans="1:16" x14ac:dyDescent="0.25">
      <c r="A195" s="4">
        <f t="shared" ca="1" si="24"/>
        <v>-35.231807614478704</v>
      </c>
      <c r="B195" s="4">
        <f t="shared" ca="1" si="25"/>
        <v>118.99126159773758</v>
      </c>
      <c r="C195" s="4">
        <v>25000</v>
      </c>
      <c r="D195" s="4">
        <f t="shared" ca="1" si="26"/>
        <v>0.75</v>
      </c>
      <c r="E195" s="4">
        <v>0.55000000000000004</v>
      </c>
      <c r="F195" s="4">
        <v>19.899999999999999</v>
      </c>
      <c r="G195" s="4">
        <f t="shared" ca="1" si="27"/>
        <v>41.281913690970576</v>
      </c>
      <c r="H195" s="4">
        <f t="shared" ref="H195:H258" ca="1" si="31">RAND()*(24-14)+14</f>
        <v>22.905918950032699</v>
      </c>
      <c r="I195" s="4">
        <f ca="1">User_Model_Calcs!B195-Sat_Data!$B$5</f>
        <v>8.9912615977375765</v>
      </c>
      <c r="J195" s="4">
        <f ca="1">(Earth_Data!$B$1/SQRT(1-Earth_Data!$B$2^2*SIN(RADIANS(User_Model_Calcs!A195))^2))*COS(RADIANS(User_Model_Calcs!A195))</f>
        <v>5215.6359601939776</v>
      </c>
      <c r="K195" s="4">
        <f ca="1">((Earth_Data!$B$1*(1-Earth_Data!$B$2^2))/SQRT(1-Earth_Data!$B$2^2*SIN(RADIANS(User_Model_Calcs!A195))^2))*SIN(RADIANS(User_Model_Calcs!A195))</f>
        <v>-3658.9047561878442</v>
      </c>
      <c r="L195" s="4">
        <f t="shared" ca="1" si="28"/>
        <v>-35.050662101442782</v>
      </c>
      <c r="M195" s="4">
        <f t="shared" ca="1" si="29"/>
        <v>6371.0629006565759</v>
      </c>
      <c r="N195" s="4">
        <f ca="1">SQRT(User_Model_Calcs!M195^2+Sat_Data!$B$3^2-2*User_Model_Calcs!M195*Sat_Data!$B$3*COS(RADIANS(L195))*COS(RADIANS(I195)))</f>
        <v>37201.935828690461</v>
      </c>
      <c r="O195" s="4">
        <f ca="1">DEGREES(ACOS(((Earth_Data!$B$1+Sat_Data!$B$2)/User_Model_Calcs!N195)*SQRT(1-COS(RADIANS(User_Model_Calcs!I195))^2*COS(RADIANS(User_Model_Calcs!A195))^2)))</f>
        <v>47.959858880055783</v>
      </c>
      <c r="P195" s="4">
        <f t="shared" ca="1" si="30"/>
        <v>15.33787776062599</v>
      </c>
    </row>
    <row r="196" spans="1:16" x14ac:dyDescent="0.25">
      <c r="A196" s="4">
        <f t="shared" ca="1" si="24"/>
        <v>-12.163629032417205</v>
      </c>
      <c r="B196" s="4">
        <f t="shared" ca="1" si="25"/>
        <v>133.79299938977937</v>
      </c>
      <c r="C196" s="4">
        <v>25000</v>
      </c>
      <c r="D196" s="4">
        <f t="shared" ca="1" si="26"/>
        <v>0.75</v>
      </c>
      <c r="E196" s="4">
        <v>0.55000000000000004</v>
      </c>
      <c r="F196" s="4">
        <v>19.899999999999999</v>
      </c>
      <c r="G196" s="4">
        <f t="shared" ca="1" si="27"/>
        <v>41.281913690970576</v>
      </c>
      <c r="H196" s="4">
        <f t="shared" ca="1" si="31"/>
        <v>21.20768659265088</v>
      </c>
      <c r="I196" s="4">
        <f ca="1">User_Model_Calcs!B196-Sat_Data!$B$5</f>
        <v>23.792999389779368</v>
      </c>
      <c r="J196" s="4">
        <f ca="1">(Earth_Data!$B$1/SQRT(1-Earth_Data!$B$2^2*SIN(RADIANS(User_Model_Calcs!A196))^2))*COS(RADIANS(User_Model_Calcs!A196))</f>
        <v>6235.8765238429205</v>
      </c>
      <c r="K196" s="4">
        <f ca="1">((Earth_Data!$B$1*(1-Earth_Data!$B$2^2))/SQRT(1-Earth_Data!$B$2^2*SIN(RADIANS(User_Model_Calcs!A196))^2))*SIN(RADIANS(User_Model_Calcs!A196))</f>
        <v>-1335.1031585003743</v>
      </c>
      <c r="L196" s="4">
        <f t="shared" ca="1" si="28"/>
        <v>-12.084600720096317</v>
      </c>
      <c r="M196" s="4">
        <f t="shared" ca="1" si="29"/>
        <v>6377.1981672559723</v>
      </c>
      <c r="N196" s="4">
        <f ca="1">SQRT(User_Model_Calcs!M196^2+Sat_Data!$B$3^2-2*User_Model_Calcs!M196*Sat_Data!$B$3*COS(RADIANS(L196))*COS(RADIANS(I196)))</f>
        <v>36569.33229002796</v>
      </c>
      <c r="O196" s="4">
        <f ca="1">DEGREES(ACOS(((Earth_Data!$B$1+Sat_Data!$B$2)/User_Model_Calcs!N196)*SQRT(1-COS(RADIANS(User_Model_Calcs!I196))^2*COS(RADIANS(User_Model_Calcs!A196))^2)))</f>
        <v>58.96630435863559</v>
      </c>
      <c r="P196" s="4">
        <f t="shared" ca="1" si="30"/>
        <v>64.457390392331632</v>
      </c>
    </row>
    <row r="197" spans="1:16" x14ac:dyDescent="0.25">
      <c r="A197" s="4">
        <f t="shared" ca="1" si="24"/>
        <v>-36.204024330823501</v>
      </c>
      <c r="B197" s="4">
        <f t="shared" ca="1" si="25"/>
        <v>118.01650678066351</v>
      </c>
      <c r="C197" s="4">
        <v>25000</v>
      </c>
      <c r="D197" s="4">
        <f t="shared" ca="1" si="26"/>
        <v>3</v>
      </c>
      <c r="E197" s="4">
        <v>0.55000000000000004</v>
      </c>
      <c r="F197" s="4">
        <v>19.899999999999999</v>
      </c>
      <c r="G197" s="4">
        <f t="shared" ca="1" si="27"/>
        <v>53.323113517529826</v>
      </c>
      <c r="H197" s="4">
        <f t="shared" ca="1" si="31"/>
        <v>15.921199119057498</v>
      </c>
      <c r="I197" s="4">
        <f ca="1">User_Model_Calcs!B197-Sat_Data!$B$5</f>
        <v>8.0165067806635051</v>
      </c>
      <c r="J197" s="4">
        <f ca="1">(Earth_Data!$B$1/SQRT(1-Earth_Data!$B$2^2*SIN(RADIANS(User_Model_Calcs!A197))^2))*COS(RADIANS(User_Model_Calcs!A197))</f>
        <v>5152.6620323426805</v>
      </c>
      <c r="K197" s="4">
        <f ca="1">((Earth_Data!$B$1*(1-Earth_Data!$B$2^2))/SQRT(1-Earth_Data!$B$2^2*SIN(RADIANS(User_Model_Calcs!A197))^2))*SIN(RADIANS(User_Model_Calcs!A197))</f>
        <v>-3746.4844054387486</v>
      </c>
      <c r="L197" s="4">
        <f t="shared" ca="1" si="28"/>
        <v>-36.020782442499026</v>
      </c>
      <c r="M197" s="4">
        <f t="shared" ca="1" si="29"/>
        <v>6370.7198509855643</v>
      </c>
      <c r="N197" s="4">
        <f ca="1">SQRT(User_Model_Calcs!M197^2+Sat_Data!$B$3^2-2*User_Model_Calcs!M197*Sat_Data!$B$3*COS(RADIANS(L197))*COS(RADIANS(I197)))</f>
        <v>37257.64026381867</v>
      </c>
      <c r="O197" s="4">
        <f ca="1">DEGREES(ACOS(((Earth_Data!$B$1+Sat_Data!$B$2)/User_Model_Calcs!N197)*SQRT(1-COS(RADIANS(User_Model_Calcs!I197))^2*COS(RADIANS(User_Model_Calcs!A197))^2)))</f>
        <v>47.119579515106231</v>
      </c>
      <c r="P197" s="4">
        <f t="shared" ca="1" si="30"/>
        <v>13.410924263699789</v>
      </c>
    </row>
    <row r="198" spans="1:16" x14ac:dyDescent="0.25">
      <c r="A198" s="4">
        <f t="shared" ca="1" si="24"/>
        <v>-22.367017474529717</v>
      </c>
      <c r="B198" s="4">
        <f t="shared" ca="1" si="25"/>
        <v>140.82023454173193</v>
      </c>
      <c r="C198" s="4">
        <v>25000</v>
      </c>
      <c r="D198" s="4">
        <f t="shared" ca="1" si="26"/>
        <v>1.2</v>
      </c>
      <c r="E198" s="4">
        <v>0.55000000000000004</v>
      </c>
      <c r="F198" s="4">
        <v>19.899999999999999</v>
      </c>
      <c r="G198" s="4">
        <f t="shared" ca="1" si="27"/>
        <v>45.364313344089069</v>
      </c>
      <c r="H198" s="4">
        <f t="shared" ca="1" si="31"/>
        <v>18.83984422048426</v>
      </c>
      <c r="I198" s="4">
        <f ca="1">User_Model_Calcs!B198-Sat_Data!$B$5</f>
        <v>30.820234541731935</v>
      </c>
      <c r="J198" s="4">
        <f ca="1">(Earth_Data!$B$1/SQRT(1-Earth_Data!$B$2^2*SIN(RADIANS(User_Model_Calcs!A198))^2))*COS(RADIANS(User_Model_Calcs!A198))</f>
        <v>5901.1432577144396</v>
      </c>
      <c r="K198" s="4">
        <f ca="1">((Earth_Data!$B$1*(1-Earth_Data!$B$2^2))/SQRT(1-Earth_Data!$B$2^2*SIN(RADIANS(User_Model_Calcs!A198))^2))*SIN(RADIANS(User_Model_Calcs!A198))</f>
        <v>-2412.046259928436</v>
      </c>
      <c r="L198" s="4">
        <f t="shared" ca="1" si="28"/>
        <v>-22.231906185313186</v>
      </c>
      <c r="M198" s="4">
        <f t="shared" ca="1" si="29"/>
        <v>6375.0654042216174</v>
      </c>
      <c r="N198" s="4">
        <f ca="1">SQRT(User_Model_Calcs!M198^2+Sat_Data!$B$3^2-2*User_Model_Calcs!M198*Sat_Data!$B$3*COS(RADIANS(L198))*COS(RADIANS(I198)))</f>
        <v>37297.441753376872</v>
      </c>
      <c r="O198" s="4">
        <f ca="1">DEGREES(ACOS(((Earth_Data!$B$1+Sat_Data!$B$2)/User_Model_Calcs!N198)*SQRT(1-COS(RADIANS(User_Model_Calcs!I198))^2*COS(RADIANS(User_Model_Calcs!A198))^2)))</f>
        <v>46.607580467653229</v>
      </c>
      <c r="P198" s="4">
        <f t="shared" ca="1" si="30"/>
        <v>57.468382703110365</v>
      </c>
    </row>
    <row r="199" spans="1:16" x14ac:dyDescent="0.25">
      <c r="A199" s="4">
        <f t="shared" ca="1" si="24"/>
        <v>-23.571746334060858</v>
      </c>
      <c r="B199" s="4">
        <f t="shared" ca="1" si="25"/>
        <v>121.97323659690053</v>
      </c>
      <c r="C199" s="4">
        <v>25000</v>
      </c>
      <c r="D199" s="4">
        <f t="shared" ca="1" si="26"/>
        <v>1.2</v>
      </c>
      <c r="E199" s="4">
        <v>0.55000000000000004</v>
      </c>
      <c r="F199" s="4">
        <v>19.899999999999999</v>
      </c>
      <c r="G199" s="4">
        <f t="shared" ca="1" si="27"/>
        <v>45.364313344089069</v>
      </c>
      <c r="H199" s="4">
        <f t="shared" ca="1" si="31"/>
        <v>19.846020943629973</v>
      </c>
      <c r="I199" s="4">
        <f ca="1">User_Model_Calcs!B199-Sat_Data!$B$5</f>
        <v>11.973236596900534</v>
      </c>
      <c r="J199" s="4">
        <f ca="1">(Earth_Data!$B$1/SQRT(1-Earth_Data!$B$2^2*SIN(RADIANS(User_Model_Calcs!A199))^2))*COS(RADIANS(User_Model_Calcs!A199))</f>
        <v>5849.0800072520851</v>
      </c>
      <c r="K199" s="4">
        <f ca="1">((Earth_Data!$B$1*(1-Earth_Data!$B$2^2))/SQRT(1-Earth_Data!$B$2^2*SIN(RADIANS(User_Model_Calcs!A199))^2))*SIN(RADIANS(User_Model_Calcs!A199))</f>
        <v>-2534.8819650351106</v>
      </c>
      <c r="L199" s="4">
        <f t="shared" ca="1" si="28"/>
        <v>-23.43100713263977</v>
      </c>
      <c r="M199" s="4">
        <f t="shared" ca="1" si="29"/>
        <v>6374.7441915653617</v>
      </c>
      <c r="N199" s="4">
        <f ca="1">SQRT(User_Model_Calcs!M199^2+Sat_Data!$B$3^2-2*User_Model_Calcs!M199*Sat_Data!$B$3*COS(RADIANS(L199))*COS(RADIANS(I199)))</f>
        <v>36550.511607928071</v>
      </c>
      <c r="O199" s="4">
        <f ca="1">DEGREES(ACOS(((Earth_Data!$B$1+Sat_Data!$B$2)/User_Model_Calcs!N199)*SQRT(1-COS(RADIANS(User_Model_Calcs!I199))^2*COS(RADIANS(User_Model_Calcs!A199))^2)))</f>
        <v>59.282281086512832</v>
      </c>
      <c r="P199" s="4">
        <f t="shared" ca="1" si="30"/>
        <v>27.937338357464117</v>
      </c>
    </row>
    <row r="200" spans="1:16" x14ac:dyDescent="0.25">
      <c r="A200" s="4">
        <f t="shared" ca="1" si="24"/>
        <v>-15.887976878261671</v>
      </c>
      <c r="B200" s="4">
        <f t="shared" ca="1" si="25"/>
        <v>157.76299876720216</v>
      </c>
      <c r="C200" s="4">
        <v>25000</v>
      </c>
      <c r="D200" s="4">
        <f t="shared" ca="1" si="26"/>
        <v>1.2</v>
      </c>
      <c r="E200" s="4">
        <v>0.55000000000000004</v>
      </c>
      <c r="F200" s="4">
        <v>19.899999999999999</v>
      </c>
      <c r="G200" s="4">
        <f t="shared" ca="1" si="27"/>
        <v>45.364313344089069</v>
      </c>
      <c r="H200" s="4">
        <f t="shared" ca="1" si="31"/>
        <v>15.232105910775662</v>
      </c>
      <c r="I200" s="4">
        <f ca="1">User_Model_Calcs!B200-Sat_Data!$B$5</f>
        <v>47.762998767202163</v>
      </c>
      <c r="J200" s="4">
        <f ca="1">(Earth_Data!$B$1/SQRT(1-Earth_Data!$B$2^2*SIN(RADIANS(User_Model_Calcs!A200))^2))*COS(RADIANS(User_Model_Calcs!A200))</f>
        <v>6136.0266890742278</v>
      </c>
      <c r="K200" s="4">
        <f ca="1">((Earth_Data!$B$1*(1-Earth_Data!$B$2^2))/SQRT(1-Earth_Data!$B$2^2*SIN(RADIANS(User_Model_Calcs!A200))^2))*SIN(RADIANS(User_Model_Calcs!A200))</f>
        <v>-1734.8092075898978</v>
      </c>
      <c r="L200" s="4">
        <f t="shared" ca="1" si="28"/>
        <v>-15.786933196896371</v>
      </c>
      <c r="M200" s="4">
        <f t="shared" ca="1" si="29"/>
        <v>6376.549734438674</v>
      </c>
      <c r="N200" s="4">
        <f ca="1">SQRT(User_Model_Calcs!M200^2+Sat_Data!$B$3^2-2*User_Model_Calcs!M200*Sat_Data!$B$3*COS(RADIANS(L200))*COS(RADIANS(I200)))</f>
        <v>38349.082450414244</v>
      </c>
      <c r="O200" s="4">
        <f ca="1">DEGREES(ACOS(((Earth_Data!$B$1+Sat_Data!$B$2)/User_Model_Calcs!N200)*SQRT(1-COS(RADIANS(User_Model_Calcs!I200))^2*COS(RADIANS(User_Model_Calcs!A200))^2)))</f>
        <v>32.987243553605317</v>
      </c>
      <c r="P200" s="4">
        <f t="shared" ca="1" si="30"/>
        <v>76.041954297417632</v>
      </c>
    </row>
    <row r="201" spans="1:16" x14ac:dyDescent="0.25">
      <c r="A201" s="4">
        <f t="shared" ca="1" si="24"/>
        <v>-39.444075282590305</v>
      </c>
      <c r="B201" s="4">
        <f t="shared" ca="1" si="25"/>
        <v>107.51597549950961</v>
      </c>
      <c r="C201" s="4">
        <v>25000</v>
      </c>
      <c r="D201" s="4">
        <f t="shared" ca="1" si="26"/>
        <v>0.75</v>
      </c>
      <c r="E201" s="4">
        <v>0.55000000000000004</v>
      </c>
      <c r="F201" s="4">
        <v>19.899999999999999</v>
      </c>
      <c r="G201" s="4">
        <f t="shared" ca="1" si="27"/>
        <v>41.281913690970576</v>
      </c>
      <c r="H201" s="4">
        <f t="shared" ca="1" si="31"/>
        <v>16.048360625141907</v>
      </c>
      <c r="I201" s="4">
        <f ca="1">User_Model_Calcs!B201-Sat_Data!$B$5</f>
        <v>-2.484024500490392</v>
      </c>
      <c r="J201" s="4">
        <f ca="1">(Earth_Data!$B$1/SQRT(1-Earth_Data!$B$2^2*SIN(RADIANS(User_Model_Calcs!A201))^2))*COS(RADIANS(User_Model_Calcs!A201))</f>
        <v>4932.1554249021901</v>
      </c>
      <c r="K201" s="4">
        <f ca="1">((Earth_Data!$B$1*(1-Earth_Data!$B$2^2))/SQRT(1-Earth_Data!$B$2^2*SIN(RADIANS(User_Model_Calcs!A201))^2))*SIN(RADIANS(User_Model_Calcs!A201))</f>
        <v>-4030.5120314892674</v>
      </c>
      <c r="L201" s="4">
        <f t="shared" ca="1" si="28"/>
        <v>-39.255377820970011</v>
      </c>
      <c r="M201" s="4">
        <f t="shared" ca="1" si="29"/>
        <v>6369.5513477302184</v>
      </c>
      <c r="N201" s="4">
        <f ca="1">SQRT(User_Model_Calcs!M201^2+Sat_Data!$B$3^2-2*User_Model_Calcs!M201*Sat_Data!$B$3*COS(RADIANS(L201))*COS(RADIANS(I201)))</f>
        <v>37454.726325891839</v>
      </c>
      <c r="O201" s="4">
        <f ca="1">DEGREES(ACOS(((Earth_Data!$B$1+Sat_Data!$B$2)/User_Model_Calcs!N201)*SQRT(1-COS(RADIANS(User_Model_Calcs!I201))^2*COS(RADIANS(User_Model_Calcs!A201))^2)))</f>
        <v>44.258383569429313</v>
      </c>
      <c r="P201" s="4">
        <f t="shared" ca="1" si="30"/>
        <v>3.9062380742051506</v>
      </c>
    </row>
    <row r="202" spans="1:16" x14ac:dyDescent="0.25">
      <c r="A202" s="4">
        <f t="shared" ca="1" si="24"/>
        <v>-37.887831053091105</v>
      </c>
      <c r="B202" s="4">
        <f t="shared" ca="1" si="25"/>
        <v>132.5737379585417</v>
      </c>
      <c r="C202" s="4">
        <v>25000</v>
      </c>
      <c r="D202" s="4">
        <f t="shared" ca="1" si="26"/>
        <v>3</v>
      </c>
      <c r="E202" s="4">
        <v>0.55000000000000004</v>
      </c>
      <c r="F202" s="4">
        <v>19.899999999999999</v>
      </c>
      <c r="G202" s="4">
        <f t="shared" ca="1" si="27"/>
        <v>53.323113517529826</v>
      </c>
      <c r="H202" s="4">
        <f t="shared" ca="1" si="31"/>
        <v>22.584149827386341</v>
      </c>
      <c r="I202" s="4">
        <f ca="1">User_Model_Calcs!B202-Sat_Data!$B$5</f>
        <v>22.573737958541699</v>
      </c>
      <c r="J202" s="4">
        <f ca="1">(Earth_Data!$B$1/SQRT(1-Earth_Data!$B$2^2*SIN(RADIANS(User_Model_Calcs!A202))^2))*COS(RADIANS(User_Model_Calcs!A202))</f>
        <v>5040.087342403097</v>
      </c>
      <c r="K202" s="4">
        <f ca="1">((Earth_Data!$B$1*(1-Earth_Data!$B$2^2))/SQRT(1-Earth_Data!$B$2^2*SIN(RADIANS(User_Model_Calcs!A202))^2))*SIN(RADIANS(User_Model_Calcs!A202))</f>
        <v>-3895.6269600526166</v>
      </c>
      <c r="L202" s="4">
        <f t="shared" ca="1" si="28"/>
        <v>-37.70145738789536</v>
      </c>
      <c r="M202" s="4">
        <f t="shared" ca="1" si="29"/>
        <v>6370.1169401307461</v>
      </c>
      <c r="N202" s="4">
        <f ca="1">SQRT(User_Model_Calcs!M202^2+Sat_Data!$B$3^2-2*User_Model_Calcs!M202*Sat_Data!$B$3*COS(RADIANS(L202))*COS(RADIANS(I202)))</f>
        <v>37761.537441311732</v>
      </c>
      <c r="O202" s="4">
        <f ca="1">DEGREES(ACOS(((Earth_Data!$B$1+Sat_Data!$B$2)/User_Model_Calcs!N202)*SQRT(1-COS(RADIANS(User_Model_Calcs!I202))^2*COS(RADIANS(User_Model_Calcs!A202))^2)))</f>
        <v>40.126960905650073</v>
      </c>
      <c r="P202" s="4">
        <f t="shared" ca="1" si="30"/>
        <v>34.095731338400803</v>
      </c>
    </row>
    <row r="203" spans="1:16" x14ac:dyDescent="0.25">
      <c r="A203" s="4">
        <f t="shared" ca="1" si="24"/>
        <v>-30.204828181463348</v>
      </c>
      <c r="B203" s="4">
        <f t="shared" ca="1" si="25"/>
        <v>130.4385742020288</v>
      </c>
      <c r="C203" s="4">
        <v>25000</v>
      </c>
      <c r="D203" s="4">
        <f t="shared" ca="1" si="26"/>
        <v>0.75</v>
      </c>
      <c r="E203" s="4">
        <v>0.55000000000000004</v>
      </c>
      <c r="F203" s="4">
        <v>19.899999999999999</v>
      </c>
      <c r="G203" s="4">
        <f t="shared" ca="1" si="27"/>
        <v>41.281913690970576</v>
      </c>
      <c r="H203" s="4">
        <f t="shared" ca="1" si="31"/>
        <v>23.018125184270296</v>
      </c>
      <c r="I203" s="4">
        <f ca="1">User_Model_Calcs!B203-Sat_Data!$B$5</f>
        <v>20.438574202028803</v>
      </c>
      <c r="J203" s="4">
        <f ca="1">(Earth_Data!$B$1/SQRT(1-Earth_Data!$B$2^2*SIN(RADIANS(User_Model_Calcs!A203))^2))*COS(RADIANS(User_Model_Calcs!A203))</f>
        <v>5516.8711729953357</v>
      </c>
      <c r="K203" s="4">
        <f ca="1">((Earth_Data!$B$1*(1-Earth_Data!$B$2^2))/SQRT(1-Earth_Data!$B$2^2*SIN(RADIANS(User_Model_Calcs!A203))^2))*SIN(RADIANS(User_Model_Calcs!A203))</f>
        <v>-3190.0185522979527</v>
      </c>
      <c r="L203" s="4">
        <f t="shared" ca="1" si="28"/>
        <v>-30.037774722186036</v>
      </c>
      <c r="M203" s="4">
        <f t="shared" ca="1" si="29"/>
        <v>6372.7612463854357</v>
      </c>
      <c r="N203" s="4">
        <f ca="1">SQRT(User_Model_Calcs!M203^2+Sat_Data!$B$3^2-2*User_Model_Calcs!M203*Sat_Data!$B$3*COS(RADIANS(L203))*COS(RADIANS(I203)))</f>
        <v>37181.796592170729</v>
      </c>
      <c r="O203" s="4">
        <f ca="1">DEGREES(ACOS(((Earth_Data!$B$1+Sat_Data!$B$2)/User_Model_Calcs!N203)*SQRT(1-COS(RADIANS(User_Model_Calcs!I203))^2*COS(RADIANS(User_Model_Calcs!A203))^2)))</f>
        <v>48.295966321736024</v>
      </c>
      <c r="P203" s="4">
        <f t="shared" ca="1" si="30"/>
        <v>36.52899545941294</v>
      </c>
    </row>
    <row r="204" spans="1:16" x14ac:dyDescent="0.25">
      <c r="A204" s="4">
        <f t="shared" ca="1" si="24"/>
        <v>-36.93660512985042</v>
      </c>
      <c r="B204" s="4">
        <f t="shared" ca="1" si="25"/>
        <v>132.95430633218422</v>
      </c>
      <c r="C204" s="4">
        <v>25000</v>
      </c>
      <c r="D204" s="4">
        <f t="shared" ca="1" si="26"/>
        <v>0.75</v>
      </c>
      <c r="E204" s="4">
        <v>0.55000000000000004</v>
      </c>
      <c r="F204" s="4">
        <v>19.899999999999999</v>
      </c>
      <c r="G204" s="4">
        <f t="shared" ca="1" si="27"/>
        <v>41.281913690970576</v>
      </c>
      <c r="H204" s="4">
        <f t="shared" ca="1" si="31"/>
        <v>19.971738209424313</v>
      </c>
      <c r="I204" s="4">
        <f ca="1">User_Model_Calcs!B204-Sat_Data!$B$5</f>
        <v>22.954306332184217</v>
      </c>
      <c r="J204" s="4">
        <f ca="1">(Earth_Data!$B$1/SQRT(1-Earth_Data!$B$2^2*SIN(RADIANS(User_Model_Calcs!A204))^2))*COS(RADIANS(User_Model_Calcs!A204))</f>
        <v>5104.22652598492</v>
      </c>
      <c r="K204" s="4">
        <f ca="1">((Earth_Data!$B$1*(1-Earth_Data!$B$2^2))/SQRT(1-Earth_Data!$B$2^2*SIN(RADIANS(User_Model_Calcs!A204))^2))*SIN(RADIANS(User_Model_Calcs!A204))</f>
        <v>-3811.7734945219868</v>
      </c>
      <c r="L204" s="4">
        <f t="shared" ca="1" si="28"/>
        <v>-36.751922447210816</v>
      </c>
      <c r="M204" s="4">
        <f t="shared" ca="1" si="29"/>
        <v>6370.4588219459083</v>
      </c>
      <c r="N204" s="4">
        <f ca="1">SQRT(User_Model_Calcs!M204^2+Sat_Data!$B$3^2-2*User_Model_Calcs!M204*Sat_Data!$B$3*COS(RADIANS(L204))*COS(RADIANS(I204)))</f>
        <v>37710.077572021393</v>
      </c>
      <c r="O204" s="4">
        <f ca="1">DEGREES(ACOS(((Earth_Data!$B$1+Sat_Data!$B$2)/User_Model_Calcs!N204)*SQRT(1-COS(RADIANS(User_Model_Calcs!I204))^2*COS(RADIANS(User_Model_Calcs!A204))^2)))</f>
        <v>40.805625468912808</v>
      </c>
      <c r="P204" s="4">
        <f t="shared" ca="1" si="30"/>
        <v>35.176038810798005</v>
      </c>
    </row>
    <row r="205" spans="1:16" x14ac:dyDescent="0.25">
      <c r="A205" s="4">
        <f t="shared" ca="1" si="24"/>
        <v>-12.121706301620367</v>
      </c>
      <c r="B205" s="4">
        <f t="shared" ca="1" si="25"/>
        <v>150.76672589328791</v>
      </c>
      <c r="C205" s="4">
        <v>9375</v>
      </c>
      <c r="D205" s="4">
        <f t="shared" ca="1" si="26"/>
        <v>0.75</v>
      </c>
      <c r="E205" s="4">
        <v>0.55000000000000004</v>
      </c>
      <c r="F205" s="4">
        <v>19.899999999999999</v>
      </c>
      <c r="G205" s="4">
        <f t="shared" ca="1" si="27"/>
        <v>41.281913690970576</v>
      </c>
      <c r="H205" s="4">
        <f t="shared" ca="1" si="31"/>
        <v>18.603060848216369</v>
      </c>
      <c r="I205" s="4">
        <f ca="1">User_Model_Calcs!B205-Sat_Data!$B$5</f>
        <v>40.766725893287912</v>
      </c>
      <c r="J205" s="4">
        <f ca="1">(Earth_Data!$B$1/SQRT(1-Earth_Data!$B$2^2*SIN(RADIANS(User_Model_Calcs!A205))^2))*COS(RADIANS(User_Model_Calcs!A205))</f>
        <v>6236.8520353480326</v>
      </c>
      <c r="K205" s="4">
        <f ca="1">((Earth_Data!$B$1*(1-Earth_Data!$B$2^2))/SQRT(1-Earth_Data!$B$2^2*SIN(RADIANS(User_Model_Calcs!A205))^2))*SIN(RADIANS(User_Model_Calcs!A205))</f>
        <v>-1330.5692795578989</v>
      </c>
      <c r="L205" s="4">
        <f t="shared" ca="1" si="28"/>
        <v>-12.042934040509483</v>
      </c>
      <c r="M205" s="4">
        <f t="shared" ca="1" si="29"/>
        <v>6377.2045536056094</v>
      </c>
      <c r="N205" s="4">
        <f ca="1">SQRT(User_Model_Calcs!M205^2+Sat_Data!$B$3^2-2*User_Model_Calcs!M205*Sat_Data!$B$3*COS(RADIANS(L205))*COS(RADIANS(I205)))</f>
        <v>37684.846737801068</v>
      </c>
      <c r="O205" s="4">
        <f ca="1">DEGREES(ACOS(((Earth_Data!$B$1+Sat_Data!$B$2)/User_Model_Calcs!N205)*SQRT(1-COS(RADIANS(User_Model_Calcs!I205))^2*COS(RADIANS(User_Model_Calcs!A205))^2)))</f>
        <v>41.240135017672173</v>
      </c>
      <c r="P205" s="4">
        <f t="shared" ca="1" si="30"/>
        <v>76.311538121926446</v>
      </c>
    </row>
    <row r="206" spans="1:16" x14ac:dyDescent="0.25">
      <c r="A206" s="4">
        <f t="shared" ca="1" si="24"/>
        <v>-36.788143909046667</v>
      </c>
      <c r="B206" s="4">
        <f t="shared" ca="1" si="25"/>
        <v>105.73052311724973</v>
      </c>
      <c r="C206" s="4">
        <v>9375</v>
      </c>
      <c r="D206" s="4">
        <f t="shared" ca="1" si="26"/>
        <v>3</v>
      </c>
      <c r="E206" s="4">
        <v>0.55000000000000004</v>
      </c>
      <c r="F206" s="4">
        <v>19.899999999999999</v>
      </c>
      <c r="G206" s="4">
        <f t="shared" ca="1" si="27"/>
        <v>53.323113517529826</v>
      </c>
      <c r="H206" s="4">
        <f t="shared" ca="1" si="31"/>
        <v>17.686967239783627</v>
      </c>
      <c r="I206" s="4">
        <f ca="1">User_Model_Calcs!B206-Sat_Data!$B$5</f>
        <v>-4.2694768827502685</v>
      </c>
      <c r="J206" s="4">
        <f ca="1">(Earth_Data!$B$1/SQRT(1-Earth_Data!$B$2^2*SIN(RADIANS(User_Model_Calcs!A206))^2))*COS(RADIANS(User_Model_Calcs!A206))</f>
        <v>5114.110092784601</v>
      </c>
      <c r="K206" s="4">
        <f ca="1">((Earth_Data!$B$1*(1-Earth_Data!$B$2^2))/SQRT(1-Earth_Data!$B$2^2*SIN(RADIANS(User_Model_Calcs!A206))^2))*SIN(RADIANS(User_Model_Calcs!A206))</f>
        <v>-3798.5918001252367</v>
      </c>
      <c r="L206" s="4">
        <f t="shared" ca="1" si="28"/>
        <v>-36.603743511793311</v>
      </c>
      <c r="M206" s="4">
        <f t="shared" ca="1" si="29"/>
        <v>6370.5118872112625</v>
      </c>
      <c r="N206" s="4">
        <f ca="1">SQRT(User_Model_Calcs!M206^2+Sat_Data!$B$3^2-2*User_Model_Calcs!M206*Sat_Data!$B$3*COS(RADIANS(L206))*COS(RADIANS(I206)))</f>
        <v>37260.311345547139</v>
      </c>
      <c r="O206" s="4">
        <f ca="1">DEGREES(ACOS(((Earth_Data!$B$1+Sat_Data!$B$2)/User_Model_Calcs!N206)*SQRT(1-COS(RADIANS(User_Model_Calcs!I206))^2*COS(RADIANS(User_Model_Calcs!A206))^2)))</f>
        <v>47.076299515882106</v>
      </c>
      <c r="P206" s="4">
        <f t="shared" ca="1" si="30"/>
        <v>7.105932055021241</v>
      </c>
    </row>
    <row r="207" spans="1:16" x14ac:dyDescent="0.25">
      <c r="A207" s="4">
        <f t="shared" ca="1" si="24"/>
        <v>-39.632494592941839</v>
      </c>
      <c r="B207" s="4">
        <f t="shared" ca="1" si="25"/>
        <v>157.97117079650712</v>
      </c>
      <c r="C207" s="4">
        <v>9375</v>
      </c>
      <c r="D207" s="4">
        <f t="shared" ca="1" si="26"/>
        <v>3</v>
      </c>
      <c r="E207" s="4">
        <v>0.55000000000000004</v>
      </c>
      <c r="F207" s="4">
        <v>19.899999999999999</v>
      </c>
      <c r="G207" s="4">
        <f t="shared" ca="1" si="27"/>
        <v>53.323113517529826</v>
      </c>
      <c r="H207" s="4">
        <f t="shared" ca="1" si="31"/>
        <v>19.495397267759909</v>
      </c>
      <c r="I207" s="4">
        <f ca="1">User_Model_Calcs!B207-Sat_Data!$B$5</f>
        <v>47.971170796507124</v>
      </c>
      <c r="J207" s="4">
        <f ca="1">(Earth_Data!$B$1/SQRT(1-Earth_Data!$B$2^2*SIN(RADIANS(User_Model_Calcs!A207))^2))*COS(RADIANS(User_Model_Calcs!A207))</f>
        <v>4918.838267654829</v>
      </c>
      <c r="K207" s="4">
        <f ca="1">((Earth_Data!$B$1*(1-Earth_Data!$B$2^2))/SQRT(1-Earth_Data!$B$2^2*SIN(RADIANS(User_Model_Calcs!A207))^2))*SIN(RADIANS(User_Model_Calcs!A207))</f>
        <v>-4046.6450589932665</v>
      </c>
      <c r="L207" s="4">
        <f t="shared" ca="1" si="28"/>
        <v>-39.443553364651578</v>
      </c>
      <c r="M207" s="4">
        <f t="shared" ca="1" si="29"/>
        <v>6369.4824072934034</v>
      </c>
      <c r="N207" s="4">
        <f ca="1">SQRT(User_Model_Calcs!M207^2+Sat_Data!$B$3^2-2*User_Model_Calcs!M207*Sat_Data!$B$3*COS(RADIANS(L207))*COS(RADIANS(I207)))</f>
        <v>39251.451669992406</v>
      </c>
      <c r="O207" s="4">
        <f ca="1">DEGREES(ACOS(((Earth_Data!$B$1+Sat_Data!$B$2)/User_Model_Calcs!N207)*SQRT(1-COS(RADIANS(User_Model_Calcs!I207))^2*COS(RADIANS(User_Model_Calcs!A207))^2)))</f>
        <v>23.015618845930724</v>
      </c>
      <c r="P207" s="4">
        <f t="shared" ca="1" si="30"/>
        <v>60.104804609167559</v>
      </c>
    </row>
    <row r="208" spans="1:16" x14ac:dyDescent="0.25">
      <c r="A208" s="4">
        <f t="shared" ca="1" si="24"/>
        <v>-17.07143623658682</v>
      </c>
      <c r="B208" s="4">
        <f t="shared" ca="1" si="25"/>
        <v>115.2097095972037</v>
      </c>
      <c r="C208" s="4">
        <v>9375</v>
      </c>
      <c r="D208" s="4">
        <f t="shared" ca="1" si="26"/>
        <v>0.75</v>
      </c>
      <c r="E208" s="4">
        <v>0.55000000000000004</v>
      </c>
      <c r="F208" s="4">
        <v>19.899999999999999</v>
      </c>
      <c r="G208" s="4">
        <f t="shared" ca="1" si="27"/>
        <v>41.281913690970576</v>
      </c>
      <c r="H208" s="4">
        <f t="shared" ca="1" si="31"/>
        <v>15.945287393761966</v>
      </c>
      <c r="I208" s="4">
        <f ca="1">User_Model_Calcs!B208-Sat_Data!$B$5</f>
        <v>5.2097095972036982</v>
      </c>
      <c r="J208" s="4">
        <f ca="1">(Earth_Data!$B$1/SQRT(1-Earth_Data!$B$2^2*SIN(RADIANS(User_Model_Calcs!A208))^2))*COS(RADIANS(User_Model_Calcs!A208))</f>
        <v>6098.8754325651498</v>
      </c>
      <c r="K208" s="4">
        <f ca="1">((Earth_Data!$B$1*(1-Earth_Data!$B$2^2))/SQRT(1-Earth_Data!$B$2^2*SIN(RADIANS(User_Model_Calcs!A208))^2))*SIN(RADIANS(User_Model_Calcs!A208))</f>
        <v>-1860.3929791456235</v>
      </c>
      <c r="L208" s="4">
        <f t="shared" ca="1" si="28"/>
        <v>-16.963734031297804</v>
      </c>
      <c r="M208" s="4">
        <f t="shared" ca="1" si="29"/>
        <v>6376.3111262548246</v>
      </c>
      <c r="N208" s="4">
        <f ca="1">SQRT(User_Model_Calcs!M208^2+Sat_Data!$B$3^2-2*User_Model_Calcs!M208*Sat_Data!$B$3*COS(RADIANS(L208))*COS(RADIANS(I208)))</f>
        <v>36142.61974928651</v>
      </c>
      <c r="O208" s="4">
        <f ca="1">DEGREES(ACOS(((Earth_Data!$B$1+Sat_Data!$B$2)/User_Model_Calcs!N208)*SQRT(1-COS(RADIANS(User_Model_Calcs!I208))^2*COS(RADIANS(User_Model_Calcs!A208))^2)))</f>
        <v>69.075975121372366</v>
      </c>
      <c r="P208" s="4">
        <f t="shared" ca="1" si="30"/>
        <v>17.25427543167682</v>
      </c>
    </row>
    <row r="209" spans="1:16" x14ac:dyDescent="0.25">
      <c r="A209" s="4">
        <f t="shared" ca="1" si="24"/>
        <v>-39.008162164382298</v>
      </c>
      <c r="B209" s="4">
        <f t="shared" ca="1" si="25"/>
        <v>157.34823469834913</v>
      </c>
      <c r="C209" s="4">
        <v>9375</v>
      </c>
      <c r="D209" s="4">
        <f t="shared" ca="1" si="26"/>
        <v>3</v>
      </c>
      <c r="E209" s="4">
        <v>0.55000000000000004</v>
      </c>
      <c r="F209" s="4">
        <v>19.899999999999999</v>
      </c>
      <c r="G209" s="4">
        <f t="shared" ca="1" si="27"/>
        <v>53.323113517529826</v>
      </c>
      <c r="H209" s="4">
        <f t="shared" ca="1" si="31"/>
        <v>18.205904487053516</v>
      </c>
      <c r="I209" s="4">
        <f ca="1">User_Model_Calcs!B209-Sat_Data!$B$5</f>
        <v>47.348234698349131</v>
      </c>
      <c r="J209" s="4">
        <f ca="1">(Earth_Data!$B$1/SQRT(1-Earth_Data!$B$2^2*SIN(RADIANS(User_Model_Calcs!A209))^2))*COS(RADIANS(User_Model_Calcs!A209))</f>
        <v>4962.7595088785529</v>
      </c>
      <c r="K209" s="4">
        <f ca="1">((Earth_Data!$B$1*(1-Earth_Data!$B$2^2))/SQRT(1-Earth_Data!$B$2^2*SIN(RADIANS(User_Model_Calcs!A209))^2))*SIN(RADIANS(User_Model_Calcs!A209))</f>
        <v>-3993.0226261363305</v>
      </c>
      <c r="L209" s="4">
        <f t="shared" ca="1" si="28"/>
        <v>-38.820059869785474</v>
      </c>
      <c r="M209" s="4">
        <f t="shared" ca="1" si="29"/>
        <v>6369.7104828870497</v>
      </c>
      <c r="N209" s="4">
        <f ca="1">SQRT(User_Model_Calcs!M209^2+Sat_Data!$B$3^2-2*User_Model_Calcs!M209*Sat_Data!$B$3*COS(RADIANS(L209))*COS(RADIANS(I209)))</f>
        <v>39176.988844482694</v>
      </c>
      <c r="O209" s="4">
        <f ca="1">DEGREES(ACOS(((Earth_Data!$B$1+Sat_Data!$B$2)/User_Model_Calcs!N209)*SQRT(1-COS(RADIANS(User_Model_Calcs!I209))^2*COS(RADIANS(User_Model_Calcs!A209))^2)))</f>
        <v>23.793221885189965</v>
      </c>
      <c r="P209" s="4">
        <f t="shared" ca="1" si="30"/>
        <v>59.893042895968115</v>
      </c>
    </row>
    <row r="210" spans="1:16" x14ac:dyDescent="0.25">
      <c r="A210" s="4">
        <f t="shared" ca="1" si="24"/>
        <v>-33.496477907522262</v>
      </c>
      <c r="B210" s="4">
        <f t="shared" ca="1" si="25"/>
        <v>109.0422825181853</v>
      </c>
      <c r="C210" s="4">
        <v>9375</v>
      </c>
      <c r="D210" s="4">
        <f t="shared" ca="1" si="26"/>
        <v>3</v>
      </c>
      <c r="E210" s="4">
        <v>0.55000000000000004</v>
      </c>
      <c r="F210" s="4">
        <v>19.899999999999999</v>
      </c>
      <c r="G210" s="4">
        <f t="shared" ca="1" si="27"/>
        <v>53.323113517529826</v>
      </c>
      <c r="H210" s="4">
        <f t="shared" ca="1" si="31"/>
        <v>16.640174015402408</v>
      </c>
      <c r="I210" s="4">
        <f ca="1">User_Model_Calcs!B210-Sat_Data!$B$5</f>
        <v>-0.95771748181469718</v>
      </c>
      <c r="J210" s="4">
        <f ca="1">(Earth_Data!$B$1/SQRT(1-Earth_Data!$B$2^2*SIN(RADIANS(User_Model_Calcs!A210))^2))*COS(RADIANS(User_Model_Calcs!A210))</f>
        <v>5324.2877910644338</v>
      </c>
      <c r="K210" s="4">
        <f ca="1">((Earth_Data!$B$1*(1-Earth_Data!$B$2^2))/SQRT(1-Earth_Data!$B$2^2*SIN(RADIANS(User_Model_Calcs!A210))^2))*SIN(RADIANS(User_Model_Calcs!A210))</f>
        <v>-3500.0097767334591</v>
      </c>
      <c r="L210" s="4">
        <f t="shared" ca="1" si="28"/>
        <v>-33.319589222982117</v>
      </c>
      <c r="M210" s="4">
        <f t="shared" ca="1" si="29"/>
        <v>6371.6645328601217</v>
      </c>
      <c r="N210" s="4">
        <f ca="1">SQRT(User_Model_Calcs!M210^2+Sat_Data!$B$3^2-2*User_Model_Calcs!M210*Sat_Data!$B$3*COS(RADIANS(L210))*COS(RADIANS(I210)))</f>
        <v>37006.587276293205</v>
      </c>
      <c r="O210" s="4">
        <f ca="1">DEGREES(ACOS(((Earth_Data!$B$1+Sat_Data!$B$2)/User_Model_Calcs!N210)*SQRT(1-COS(RADIANS(User_Model_Calcs!I210))^2*COS(RADIANS(User_Model_Calcs!A210))^2)))</f>
        <v>51.02348970796983</v>
      </c>
      <c r="P210" s="4">
        <f t="shared" ca="1" si="30"/>
        <v>1.7349858400898941</v>
      </c>
    </row>
    <row r="211" spans="1:16" x14ac:dyDescent="0.25">
      <c r="A211" s="4">
        <f t="shared" ca="1" si="24"/>
        <v>-36.852393015115616</v>
      </c>
      <c r="B211" s="4">
        <f t="shared" ca="1" si="25"/>
        <v>153.99584933735792</v>
      </c>
      <c r="C211" s="4">
        <v>9375</v>
      </c>
      <c r="D211" s="4">
        <f t="shared" ca="1" si="26"/>
        <v>3</v>
      </c>
      <c r="E211" s="4">
        <v>0.55000000000000004</v>
      </c>
      <c r="F211" s="4">
        <v>19.899999999999999</v>
      </c>
      <c r="G211" s="4">
        <f t="shared" ca="1" si="27"/>
        <v>53.323113517529826</v>
      </c>
      <c r="H211" s="4">
        <f t="shared" ca="1" si="31"/>
        <v>22.459950768044873</v>
      </c>
      <c r="I211" s="4">
        <f ca="1">User_Model_Calcs!B211-Sat_Data!$B$5</f>
        <v>43.995849337357924</v>
      </c>
      <c r="J211" s="4">
        <f ca="1">(Earth_Data!$B$1/SQRT(1-Earth_Data!$B$2^2*SIN(RADIANS(User_Model_Calcs!A211))^2))*COS(RADIANS(User_Model_Calcs!A211))</f>
        <v>5109.8370347695691</v>
      </c>
      <c r="K211" s="4">
        <f ca="1">((Earth_Data!$B$1*(1-Earth_Data!$B$2^2))/SQRT(1-Earth_Data!$B$2^2*SIN(RADIANS(User_Model_Calcs!A211))^2))*SIN(RADIANS(User_Model_Calcs!A211))</f>
        <v>-3804.2995040556693</v>
      </c>
      <c r="L211" s="4">
        <f t="shared" ca="1" si="28"/>
        <v>-36.6678698475313</v>
      </c>
      <c r="M211" s="4">
        <f t="shared" ca="1" si="29"/>
        <v>6370.4889324494452</v>
      </c>
      <c r="N211" s="4">
        <f ca="1">SQRT(User_Model_Calcs!M211^2+Sat_Data!$B$3^2-2*User_Model_Calcs!M211*Sat_Data!$B$3*COS(RADIANS(L211))*COS(RADIANS(I211)))</f>
        <v>38838.253269748224</v>
      </c>
      <c r="O211" s="4">
        <f ca="1">DEGREES(ACOS(((Earth_Data!$B$1+Sat_Data!$B$2)/User_Model_Calcs!N211)*SQRT(1-COS(RADIANS(User_Model_Calcs!I211))^2*COS(RADIANS(User_Model_Calcs!A211))^2)))</f>
        <v>27.411415728271653</v>
      </c>
      <c r="P211" s="4">
        <f t="shared" ca="1" si="30"/>
        <v>58.153305710200584</v>
      </c>
    </row>
    <row r="212" spans="1:16" x14ac:dyDescent="0.25">
      <c r="A212" s="4">
        <f t="shared" ca="1" si="24"/>
        <v>-23.508161782863457</v>
      </c>
      <c r="B212" s="4">
        <f t="shared" ca="1" si="25"/>
        <v>144.83654735071201</v>
      </c>
      <c r="C212" s="4">
        <v>9375</v>
      </c>
      <c r="D212" s="4">
        <f t="shared" ca="1" si="26"/>
        <v>1.2</v>
      </c>
      <c r="E212" s="4">
        <v>0.55000000000000004</v>
      </c>
      <c r="F212" s="4">
        <v>19.899999999999999</v>
      </c>
      <c r="G212" s="4">
        <f t="shared" ca="1" si="27"/>
        <v>45.364313344089069</v>
      </c>
      <c r="H212" s="4">
        <f t="shared" ca="1" si="31"/>
        <v>14.762733214280049</v>
      </c>
      <c r="I212" s="4">
        <f ca="1">User_Model_Calcs!B212-Sat_Data!$B$5</f>
        <v>34.83654735071201</v>
      </c>
      <c r="J212" s="4">
        <f ca="1">(Earth_Data!$B$1/SQRT(1-Earth_Data!$B$2^2*SIN(RADIANS(User_Model_Calcs!A212))^2))*COS(RADIANS(User_Model_Calcs!A212))</f>
        <v>5851.8925385911489</v>
      </c>
      <c r="K212" s="4">
        <f ca="1">((Earth_Data!$B$1*(1-Earth_Data!$B$2^2))/SQRT(1-Earth_Data!$B$2^2*SIN(RADIANS(User_Model_Calcs!A212))^2))*SIN(RADIANS(User_Model_Calcs!A212))</f>
        <v>-2528.4259009791972</v>
      </c>
      <c r="L212" s="4">
        <f t="shared" ca="1" si="28"/>
        <v>-23.36771352534376</v>
      </c>
      <c r="M212" s="4">
        <f t="shared" ca="1" si="29"/>
        <v>6374.7614716129756</v>
      </c>
      <c r="N212" s="4">
        <f ca="1">SQRT(User_Model_Calcs!M212^2+Sat_Data!$B$3^2-2*User_Model_Calcs!M212*Sat_Data!$B$3*COS(RADIANS(L212))*COS(RADIANS(I212)))</f>
        <v>37595.362442756174</v>
      </c>
      <c r="O212" s="4">
        <f ca="1">DEGREES(ACOS(((Earth_Data!$B$1+Sat_Data!$B$2)/User_Model_Calcs!N212)*SQRT(1-COS(RADIANS(User_Model_Calcs!I212))^2*COS(RADIANS(User_Model_Calcs!A212))^2)))</f>
        <v>42.403055905705173</v>
      </c>
      <c r="P212" s="4">
        <f t="shared" ca="1" si="30"/>
        <v>60.181587799797839</v>
      </c>
    </row>
    <row r="213" spans="1:16" x14ac:dyDescent="0.25">
      <c r="A213" s="4">
        <f t="shared" ca="1" si="24"/>
        <v>-30.966872555931452</v>
      </c>
      <c r="B213" s="4">
        <f t="shared" ca="1" si="25"/>
        <v>109.49155999753414</v>
      </c>
      <c r="C213" s="4">
        <v>9375</v>
      </c>
      <c r="D213" s="4">
        <f t="shared" ca="1" si="26"/>
        <v>1.2</v>
      </c>
      <c r="E213" s="4">
        <v>0.55000000000000004</v>
      </c>
      <c r="F213" s="4">
        <v>19.899999999999999</v>
      </c>
      <c r="G213" s="4">
        <f t="shared" ca="1" si="27"/>
        <v>45.364313344089069</v>
      </c>
      <c r="H213" s="4">
        <f t="shared" ca="1" si="31"/>
        <v>17.360783599784114</v>
      </c>
      <c r="I213" s="4">
        <f ca="1">User_Model_Calcs!B213-Sat_Data!$B$5</f>
        <v>-0.50844000246586063</v>
      </c>
      <c r="J213" s="4">
        <f ca="1">(Earth_Data!$B$1/SQRT(1-Earth_Data!$B$2^2*SIN(RADIANS(User_Model_Calcs!A213))^2))*COS(RADIANS(User_Model_Calcs!A213))</f>
        <v>5473.8845583040011</v>
      </c>
      <c r="K213" s="4">
        <f ca="1">((Earth_Data!$B$1*(1-Earth_Data!$B$2^2))/SQRT(1-Earth_Data!$B$2^2*SIN(RADIANS(User_Model_Calcs!A213))^2))*SIN(RADIANS(User_Model_Calcs!A213))</f>
        <v>-3262.7459121698771</v>
      </c>
      <c r="L213" s="4">
        <f t="shared" ca="1" si="28"/>
        <v>-30.797341887898611</v>
      </c>
      <c r="M213" s="4">
        <f t="shared" ca="1" si="29"/>
        <v>6372.5130870811263</v>
      </c>
      <c r="N213" s="4">
        <f ca="1">SQRT(User_Model_Calcs!M213^2+Sat_Data!$B$3^2-2*User_Model_Calcs!M213*Sat_Data!$B$3*COS(RADIANS(L213))*COS(RADIANS(I213)))</f>
        <v>36835.289195108737</v>
      </c>
      <c r="O213" s="4">
        <f ca="1">DEGREES(ACOS(((Earth_Data!$B$1+Sat_Data!$B$2)/User_Model_Calcs!N213)*SQRT(1-COS(RADIANS(User_Model_Calcs!I213))^2*COS(RADIANS(User_Model_Calcs!A213))^2)))</f>
        <v>53.910796794074642</v>
      </c>
      <c r="P213" s="4">
        <f t="shared" ca="1" si="30"/>
        <v>0.988068146104089</v>
      </c>
    </row>
    <row r="214" spans="1:16" x14ac:dyDescent="0.25">
      <c r="A214" s="4">
        <f t="shared" ca="1" si="24"/>
        <v>-10.616576249849459</v>
      </c>
      <c r="B214" s="4">
        <f t="shared" ca="1" si="25"/>
        <v>153.03163324744466</v>
      </c>
      <c r="C214" s="4">
        <v>9375</v>
      </c>
      <c r="D214" s="4">
        <f t="shared" ca="1" si="26"/>
        <v>0.75</v>
      </c>
      <c r="E214" s="4">
        <v>0.55000000000000004</v>
      </c>
      <c r="F214" s="4">
        <v>19.899999999999999</v>
      </c>
      <c r="G214" s="4">
        <f t="shared" ca="1" si="27"/>
        <v>41.281913690970576</v>
      </c>
      <c r="H214" s="4">
        <f t="shared" ca="1" si="31"/>
        <v>15.848169216318938</v>
      </c>
      <c r="I214" s="4">
        <f ca="1">User_Model_Calcs!B214-Sat_Data!$B$5</f>
        <v>43.03163324744466</v>
      </c>
      <c r="J214" s="4">
        <f ca="1">(Earth_Data!$B$1/SQRT(1-Earth_Data!$B$2^2*SIN(RADIANS(User_Model_Calcs!A214))^2))*COS(RADIANS(User_Model_Calcs!A214))</f>
        <v>6269.6719380673921</v>
      </c>
      <c r="K214" s="4">
        <f ca="1">((Earth_Data!$B$1*(1-Earth_Data!$B$2^2))/SQRT(1-Earth_Data!$B$2^2*SIN(RADIANS(User_Model_Calcs!A214))^2))*SIN(RADIANS(User_Model_Calcs!A214))</f>
        <v>-1167.3472304816985</v>
      </c>
      <c r="L214" s="4">
        <f t="shared" ca="1" si="28"/>
        <v>-10.547103368118572</v>
      </c>
      <c r="M214" s="4">
        <f t="shared" ca="1" si="29"/>
        <v>6377.4199930303339</v>
      </c>
      <c r="N214" s="4">
        <f ca="1">SQRT(User_Model_Calcs!M214^2+Sat_Data!$B$3^2-2*User_Model_Calcs!M214*Sat_Data!$B$3*COS(RADIANS(L214))*COS(RADIANS(I214)))</f>
        <v>37841.918989629929</v>
      </c>
      <c r="O214" s="4">
        <f ca="1">DEGREES(ACOS(((Earth_Data!$B$1+Sat_Data!$B$2)/User_Model_Calcs!N214)*SQRT(1-COS(RADIANS(User_Model_Calcs!I214))^2*COS(RADIANS(User_Model_Calcs!A214))^2)))</f>
        <v>39.194091352755557</v>
      </c>
      <c r="P214" s="4">
        <f t="shared" ca="1" si="30"/>
        <v>78.836132565541448</v>
      </c>
    </row>
    <row r="215" spans="1:16" x14ac:dyDescent="0.25">
      <c r="A215" s="4">
        <f t="shared" ca="1" si="24"/>
        <v>-39.874625726008226</v>
      </c>
      <c r="B215" s="4">
        <f t="shared" ca="1" si="25"/>
        <v>139.33382415425334</v>
      </c>
      <c r="C215" s="4">
        <v>9375</v>
      </c>
      <c r="D215" s="4">
        <f t="shared" ca="1" si="26"/>
        <v>0.75</v>
      </c>
      <c r="E215" s="4">
        <v>0.55000000000000004</v>
      </c>
      <c r="F215" s="4">
        <v>19.899999999999999</v>
      </c>
      <c r="G215" s="4">
        <f t="shared" ca="1" si="27"/>
        <v>41.281913690970576</v>
      </c>
      <c r="H215" s="4">
        <f t="shared" ca="1" si="31"/>
        <v>21.000403434320678</v>
      </c>
      <c r="I215" s="4">
        <f ca="1">User_Model_Calcs!B215-Sat_Data!$B$5</f>
        <v>29.333824154253335</v>
      </c>
      <c r="J215" s="4">
        <f ca="1">(Earth_Data!$B$1/SQRT(1-Earth_Data!$B$2^2*SIN(RADIANS(User_Model_Calcs!A215))^2))*COS(RADIANS(User_Model_Calcs!A215))</f>
        <v>4901.6464411744173</v>
      </c>
      <c r="K215" s="4">
        <f ca="1">((Earth_Data!$B$1*(1-Earth_Data!$B$2^2))/SQRT(1-Earth_Data!$B$2^2*SIN(RADIANS(User_Model_Calcs!A215))^2))*SIN(RADIANS(User_Model_Calcs!A215))</f>
        <v>-4067.3133705386481</v>
      </c>
      <c r="L215" s="4">
        <f t="shared" ca="1" si="28"/>
        <v>-39.685383220358482</v>
      </c>
      <c r="M215" s="4">
        <f t="shared" ca="1" si="29"/>
        <v>6369.3936829528984</v>
      </c>
      <c r="N215" s="4">
        <f ca="1">SQRT(User_Model_Calcs!M215^2+Sat_Data!$B$3^2-2*User_Model_Calcs!M215*Sat_Data!$B$3*COS(RADIANS(L215))*COS(RADIANS(I215)))</f>
        <v>38184.234703905204</v>
      </c>
      <c r="O215" s="4">
        <f ca="1">DEGREES(ACOS(((Earth_Data!$B$1+Sat_Data!$B$2)/User_Model_Calcs!N215)*SQRT(1-COS(RADIANS(User_Model_Calcs!I215))^2*COS(RADIANS(User_Model_Calcs!A215))^2)))</f>
        <v>34.84655524866799</v>
      </c>
      <c r="P215" s="4">
        <f t="shared" ca="1" si="30"/>
        <v>41.23545359489362</v>
      </c>
    </row>
    <row r="216" spans="1:16" x14ac:dyDescent="0.25">
      <c r="A216" s="4">
        <f t="shared" ca="1" si="24"/>
        <v>-42.987387379025705</v>
      </c>
      <c r="B216" s="4">
        <f t="shared" ca="1" si="25"/>
        <v>158.77050433148707</v>
      </c>
      <c r="C216" s="4">
        <v>9375</v>
      </c>
      <c r="D216" s="4">
        <f t="shared" ca="1" si="26"/>
        <v>1.2</v>
      </c>
      <c r="E216" s="4">
        <v>0.55000000000000004</v>
      </c>
      <c r="F216" s="4">
        <v>19.899999999999999</v>
      </c>
      <c r="G216" s="4">
        <f t="shared" ca="1" si="27"/>
        <v>45.364313344089069</v>
      </c>
      <c r="H216" s="4">
        <f t="shared" ca="1" si="31"/>
        <v>16.168766305431213</v>
      </c>
      <c r="I216" s="4">
        <f ca="1">User_Model_Calcs!B216-Sat_Data!$B$5</f>
        <v>48.770504331487075</v>
      </c>
      <c r="J216" s="4">
        <f ca="1">(Earth_Data!$B$1/SQRT(1-Earth_Data!$B$2^2*SIN(RADIANS(User_Model_Calcs!A216))^2))*COS(RADIANS(User_Model_Calcs!A216))</f>
        <v>4672.9111342817714</v>
      </c>
      <c r="K216" s="4">
        <f ca="1">((Earth_Data!$B$1*(1-Earth_Data!$B$2^2))/SQRT(1-Earth_Data!$B$2^2*SIN(RADIANS(User_Model_Calcs!A216))^2))*SIN(RADIANS(User_Model_Calcs!A216))</f>
        <v>-4326.4784957119218</v>
      </c>
      <c r="L216" s="4">
        <f t="shared" ca="1" si="28"/>
        <v>-42.795480253750888</v>
      </c>
      <c r="M216" s="4">
        <f t="shared" ca="1" si="29"/>
        <v>6368.2426651904716</v>
      </c>
      <c r="N216" s="4">
        <f ca="1">SQRT(User_Model_Calcs!M216^2+Sat_Data!$B$3^2-2*User_Model_Calcs!M216*Sat_Data!$B$3*COS(RADIANS(L216))*COS(RADIANS(I216)))</f>
        <v>39479.797326306871</v>
      </c>
      <c r="O216" s="4">
        <f ca="1">DEGREES(ACOS(((Earth_Data!$B$1+Sat_Data!$B$2)/User_Model_Calcs!N216)*SQRT(1-COS(RADIANS(User_Model_Calcs!I216))^2*COS(RADIANS(User_Model_Calcs!A216))^2)))</f>
        <v>20.662409111174568</v>
      </c>
      <c r="P216" s="4">
        <f t="shared" ca="1" si="30"/>
        <v>59.14067910765376</v>
      </c>
    </row>
    <row r="217" spans="1:16" x14ac:dyDescent="0.25">
      <c r="A217" s="4">
        <f t="shared" ca="1" si="24"/>
        <v>-19.789138976029573</v>
      </c>
      <c r="B217" s="4">
        <f t="shared" ca="1" si="25"/>
        <v>156.39948748274031</v>
      </c>
      <c r="C217" s="4">
        <v>9375</v>
      </c>
      <c r="D217" s="4">
        <f t="shared" ca="1" si="26"/>
        <v>0.75</v>
      </c>
      <c r="E217" s="4">
        <v>0.55000000000000004</v>
      </c>
      <c r="F217" s="4">
        <v>19.899999999999999</v>
      </c>
      <c r="G217" s="4">
        <f t="shared" ca="1" si="27"/>
        <v>41.281913690970576</v>
      </c>
      <c r="H217" s="4">
        <f t="shared" ca="1" si="31"/>
        <v>19.238884483271264</v>
      </c>
      <c r="I217" s="4">
        <f ca="1">User_Model_Calcs!B217-Sat_Data!$B$5</f>
        <v>46.399487482740312</v>
      </c>
      <c r="J217" s="4">
        <f ca="1">(Earth_Data!$B$1/SQRT(1-Earth_Data!$B$2^2*SIN(RADIANS(User_Model_Calcs!A217))^2))*COS(RADIANS(User_Model_Calcs!A217))</f>
        <v>6003.782629112583</v>
      </c>
      <c r="K217" s="4">
        <f ca="1">((Earth_Data!$B$1*(1-Earth_Data!$B$2^2))/SQRT(1-Earth_Data!$B$2^2*SIN(RADIANS(User_Model_Calcs!A217))^2))*SIN(RADIANS(User_Model_Calcs!A217))</f>
        <v>-2145.7476947739137</v>
      </c>
      <c r="L217" s="4">
        <f t="shared" ca="1" si="28"/>
        <v>-19.666853857858992</v>
      </c>
      <c r="M217" s="4">
        <f t="shared" ca="1" si="29"/>
        <v>6375.7069433327597</v>
      </c>
      <c r="N217" s="4">
        <f ca="1">SQRT(User_Model_Calcs!M217^2+Sat_Data!$B$3^2-2*User_Model_Calcs!M217*Sat_Data!$B$3*COS(RADIANS(L217))*COS(RADIANS(I217)))</f>
        <v>38331.638431441839</v>
      </c>
      <c r="O217" s="4">
        <f ca="1">DEGREES(ACOS(((Earth_Data!$B$1+Sat_Data!$B$2)/User_Model_Calcs!N217)*SQRT(1-COS(RADIANS(User_Model_Calcs!I217))^2*COS(RADIANS(User_Model_Calcs!A217))^2)))</f>
        <v>33.180795203509675</v>
      </c>
      <c r="P217" s="4">
        <f t="shared" ca="1" si="30"/>
        <v>72.13007203085472</v>
      </c>
    </row>
    <row r="218" spans="1:16" x14ac:dyDescent="0.25">
      <c r="A218" s="4">
        <f t="shared" ca="1" si="24"/>
        <v>-10.912496280474407</v>
      </c>
      <c r="B218" s="4">
        <f t="shared" ca="1" si="25"/>
        <v>124.13951031622327</v>
      </c>
      <c r="C218" s="4">
        <v>9375</v>
      </c>
      <c r="D218" s="4">
        <f t="shared" ca="1" si="26"/>
        <v>3</v>
      </c>
      <c r="E218" s="4">
        <v>0.55000000000000004</v>
      </c>
      <c r="F218" s="4">
        <v>19.899999999999999</v>
      </c>
      <c r="G218" s="4">
        <f t="shared" ca="1" si="27"/>
        <v>53.323113517529826</v>
      </c>
      <c r="H218" s="4">
        <f t="shared" ca="1" si="31"/>
        <v>14.643180262478907</v>
      </c>
      <c r="I218" s="4">
        <f ca="1">User_Model_Calcs!B218-Sat_Data!$B$5</f>
        <v>14.139510316223266</v>
      </c>
      <c r="J218" s="4">
        <f ca="1">(Earth_Data!$B$1/SQRT(1-Earth_Data!$B$2^2*SIN(RADIANS(User_Model_Calcs!A218))^2))*COS(RADIANS(User_Model_Calcs!A218))</f>
        <v>6263.5583656259469</v>
      </c>
      <c r="K218" s="4">
        <f ca="1">((Earth_Data!$B$1*(1-Earth_Data!$B$2^2))/SQRT(1-Earth_Data!$B$2^2*SIN(RADIANS(User_Model_Calcs!A218))^2))*SIN(RADIANS(User_Model_Calcs!A218))</f>
        <v>-1199.5038205605231</v>
      </c>
      <c r="L218" s="4">
        <f t="shared" ca="1" si="28"/>
        <v>-10.841179259717086</v>
      </c>
      <c r="M218" s="4">
        <f t="shared" ca="1" si="29"/>
        <v>6377.3797766121852</v>
      </c>
      <c r="N218" s="4">
        <f ca="1">SQRT(User_Model_Calcs!M218^2+Sat_Data!$B$3^2-2*User_Model_Calcs!M218*Sat_Data!$B$3*COS(RADIANS(L218))*COS(RADIANS(I218)))</f>
        <v>36142.673948345415</v>
      </c>
      <c r="O218" s="4">
        <f ca="1">DEGREES(ACOS(((Earth_Data!$B$1+Sat_Data!$B$2)/User_Model_Calcs!N218)*SQRT(1-COS(RADIANS(User_Model_Calcs!I218))^2*COS(RADIANS(User_Model_Calcs!A218))^2)))</f>
        <v>69.115776389201216</v>
      </c>
      <c r="P218" s="4">
        <f t="shared" ca="1" si="30"/>
        <v>53.075888423195089</v>
      </c>
    </row>
    <row r="219" spans="1:16" x14ac:dyDescent="0.25">
      <c r="A219" s="4">
        <f t="shared" ca="1" si="24"/>
        <v>-40.416185430413428</v>
      </c>
      <c r="B219" s="4">
        <f t="shared" ca="1" si="25"/>
        <v>116.89866296859586</v>
      </c>
      <c r="C219" s="4">
        <v>50000</v>
      </c>
      <c r="D219" s="4">
        <f t="shared" ca="1" si="26"/>
        <v>3</v>
      </c>
      <c r="E219" s="4">
        <v>0.55000000000000004</v>
      </c>
      <c r="F219" s="4">
        <v>19.899999999999999</v>
      </c>
      <c r="G219" s="4">
        <f t="shared" ca="1" si="27"/>
        <v>53.323113517529826</v>
      </c>
      <c r="H219" s="4">
        <f t="shared" ca="1" si="31"/>
        <v>14.577025963366536</v>
      </c>
      <c r="I219" s="4">
        <f ca="1">User_Model_Calcs!B219-Sat_Data!$B$5</f>
        <v>6.8986629685958576</v>
      </c>
      <c r="J219" s="4">
        <f ca="1">(Earth_Data!$B$1/SQRT(1-Earth_Data!$B$2^2*SIN(RADIANS(User_Model_Calcs!A219))^2))*COS(RADIANS(User_Model_Calcs!A219))</f>
        <v>4862.8767838582216</v>
      </c>
      <c r="K219" s="4">
        <f ca="1">((Earth_Data!$B$1*(1-Earth_Data!$B$2^2))/SQRT(1-Earth_Data!$B$2^2*SIN(RADIANS(User_Model_Calcs!A219))^2))*SIN(RADIANS(User_Model_Calcs!A219))</f>
        <v>-4113.2798288603271</v>
      </c>
      <c r="L219" s="4">
        <f t="shared" ca="1" si="28"/>
        <v>-40.22631795139894</v>
      </c>
      <c r="M219" s="4">
        <f t="shared" ca="1" si="29"/>
        <v>6369.1947344618475</v>
      </c>
      <c r="N219" s="4">
        <f ca="1">SQRT(User_Model_Calcs!M219^2+Sat_Data!$B$3^2-2*User_Model_Calcs!M219*Sat_Data!$B$3*COS(RADIANS(L219))*COS(RADIANS(I219)))</f>
        <v>37566.90317196415</v>
      </c>
      <c r="O219" s="4">
        <f ca="1">DEGREES(ACOS(((Earth_Data!$B$1+Sat_Data!$B$2)/User_Model_Calcs!N219)*SQRT(1-COS(RADIANS(User_Model_Calcs!I219))^2*COS(RADIANS(User_Model_Calcs!A219))^2)))</f>
        <v>42.703096445696858</v>
      </c>
      <c r="P219" s="4">
        <f t="shared" ca="1" si="30"/>
        <v>10.570712591893374</v>
      </c>
    </row>
    <row r="220" spans="1:16" x14ac:dyDescent="0.25">
      <c r="A220" s="4">
        <f t="shared" ca="1" si="24"/>
        <v>-18.77151312310616</v>
      </c>
      <c r="B220" s="4">
        <f t="shared" ca="1" si="25"/>
        <v>135.56236158853918</v>
      </c>
      <c r="C220" s="4">
        <v>50000</v>
      </c>
      <c r="D220" s="4">
        <f t="shared" ca="1" si="26"/>
        <v>3</v>
      </c>
      <c r="E220" s="4">
        <v>0.55000000000000004</v>
      </c>
      <c r="F220" s="4">
        <v>19.899999999999999</v>
      </c>
      <c r="G220" s="4">
        <f t="shared" ca="1" si="27"/>
        <v>53.323113517529826</v>
      </c>
      <c r="H220" s="4">
        <f t="shared" ca="1" si="31"/>
        <v>23.963167117884645</v>
      </c>
      <c r="I220" s="4">
        <f ca="1">User_Model_Calcs!B220-Sat_Data!$B$5</f>
        <v>25.562361588539176</v>
      </c>
      <c r="J220" s="4">
        <f ca="1">(Earth_Data!$B$1/SQRT(1-Earth_Data!$B$2^2*SIN(RADIANS(User_Model_Calcs!A220))^2))*COS(RADIANS(User_Model_Calcs!A220))</f>
        <v>6040.9769742328017</v>
      </c>
      <c r="K220" s="4">
        <f ca="1">((Earth_Data!$B$1*(1-Earth_Data!$B$2^2))/SQRT(1-Earth_Data!$B$2^2*SIN(RADIANS(User_Model_Calcs!A220))^2))*SIN(RADIANS(User_Model_Calcs!A220))</f>
        <v>-2039.4203453819923</v>
      </c>
      <c r="L220" s="4">
        <f t="shared" ca="1" si="28"/>
        <v>-18.654567498645864</v>
      </c>
      <c r="M220" s="4">
        <f t="shared" ca="1" si="29"/>
        <v>6375.9421380976237</v>
      </c>
      <c r="N220" s="4">
        <f ca="1">SQRT(User_Model_Calcs!M220^2+Sat_Data!$B$3^2-2*User_Model_Calcs!M220*Sat_Data!$B$3*COS(RADIANS(L220))*COS(RADIANS(I220)))</f>
        <v>36863.350759343484</v>
      </c>
      <c r="O220" s="4">
        <f ca="1">DEGREES(ACOS(((Earth_Data!$B$1+Sat_Data!$B$2)/User_Model_Calcs!N220)*SQRT(1-COS(RADIANS(User_Model_Calcs!I220))^2*COS(RADIANS(User_Model_Calcs!A220))^2)))</f>
        <v>53.498914990147313</v>
      </c>
      <c r="P220" s="4">
        <f t="shared" ca="1" si="30"/>
        <v>56.068447155022156</v>
      </c>
    </row>
    <row r="221" spans="1:16" x14ac:dyDescent="0.25">
      <c r="A221" s="4">
        <f t="shared" ca="1" si="24"/>
        <v>-11.365960081713197</v>
      </c>
      <c r="B221" s="4">
        <f t="shared" ca="1" si="25"/>
        <v>141.97087008346793</v>
      </c>
      <c r="C221" s="4">
        <v>50000</v>
      </c>
      <c r="D221" s="4">
        <f t="shared" ca="1" si="26"/>
        <v>1.2</v>
      </c>
      <c r="E221" s="4">
        <v>0.55000000000000004</v>
      </c>
      <c r="F221" s="4">
        <v>19.899999999999999</v>
      </c>
      <c r="G221" s="4">
        <f t="shared" ca="1" si="27"/>
        <v>45.364313344089069</v>
      </c>
      <c r="H221" s="4">
        <f t="shared" ca="1" si="31"/>
        <v>22.390547678093434</v>
      </c>
      <c r="I221" s="4">
        <f ca="1">User_Model_Calcs!B221-Sat_Data!$B$5</f>
        <v>31.970870083467929</v>
      </c>
      <c r="J221" s="4">
        <f ca="1">(Earth_Data!$B$1/SQRT(1-Earth_Data!$B$2^2*SIN(RADIANS(User_Model_Calcs!A221))^2))*COS(RADIANS(User_Model_Calcs!A221))</f>
        <v>6253.8677420253534</v>
      </c>
      <c r="K221" s="4">
        <f ca="1">((Earth_Data!$B$1*(1-Earth_Data!$B$2^2))/SQRT(1-Earth_Data!$B$2^2*SIN(RADIANS(User_Model_Calcs!A221))^2))*SIN(RADIANS(User_Model_Calcs!A221))</f>
        <v>-1248.7189535268747</v>
      </c>
      <c r="L221" s="4">
        <f t="shared" ca="1" si="28"/>
        <v>-11.291831821694789</v>
      </c>
      <c r="M221" s="4">
        <f t="shared" ca="1" si="29"/>
        <v>6377.3161094336974</v>
      </c>
      <c r="N221" s="4">
        <f ca="1">SQRT(User_Model_Calcs!M221^2+Sat_Data!$B$3^2-2*User_Model_Calcs!M221*Sat_Data!$B$3*COS(RADIANS(L221))*COS(RADIANS(I221)))</f>
        <v>37028.381046753726</v>
      </c>
      <c r="O221" s="4">
        <f ca="1">DEGREES(ACOS(((Earth_Data!$B$1+Sat_Data!$B$2)/User_Model_Calcs!N221)*SQRT(1-COS(RADIANS(User_Model_Calcs!I221))^2*COS(RADIANS(User_Model_Calcs!A221))^2)))</f>
        <v>50.782423253373857</v>
      </c>
      <c r="P221" s="4">
        <f t="shared" ca="1" si="30"/>
        <v>72.476858698029176</v>
      </c>
    </row>
    <row r="222" spans="1:16" x14ac:dyDescent="0.25">
      <c r="A222" s="4">
        <f t="shared" ca="1" si="24"/>
        <v>-36.783267823163989</v>
      </c>
      <c r="B222" s="4">
        <f t="shared" ca="1" si="25"/>
        <v>145.0010957316552</v>
      </c>
      <c r="C222" s="4">
        <v>50000</v>
      </c>
      <c r="D222" s="4">
        <f t="shared" ca="1" si="26"/>
        <v>0.75</v>
      </c>
      <c r="E222" s="4">
        <v>0.55000000000000004</v>
      </c>
      <c r="F222" s="4">
        <v>19.899999999999999</v>
      </c>
      <c r="G222" s="4">
        <f t="shared" ca="1" si="27"/>
        <v>41.281913690970576</v>
      </c>
      <c r="H222" s="4">
        <f t="shared" ca="1" si="31"/>
        <v>22.891082851020336</v>
      </c>
      <c r="I222" s="4">
        <f ca="1">User_Model_Calcs!B222-Sat_Data!$B$5</f>
        <v>35.001095731655198</v>
      </c>
      <c r="J222" s="4">
        <f ca="1">(Earth_Data!$B$1/SQRT(1-Earth_Data!$B$2^2*SIN(RADIANS(User_Model_Calcs!A222))^2))*COS(RADIANS(User_Model_Calcs!A222))</f>
        <v>5114.4341266341553</v>
      </c>
      <c r="K222" s="4">
        <f ca="1">((Earth_Data!$B$1*(1-Earth_Data!$B$2^2))/SQRT(1-Earth_Data!$B$2^2*SIN(RADIANS(User_Model_Calcs!A222))^2))*SIN(RADIANS(User_Model_Calcs!A222))</f>
        <v>-3798.158429775594</v>
      </c>
      <c r="L222" s="4">
        <f t="shared" ca="1" si="28"/>
        <v>-36.59887678113946</v>
      </c>
      <c r="M222" s="4">
        <f t="shared" ca="1" si="29"/>
        <v>6370.5136286923898</v>
      </c>
      <c r="N222" s="4">
        <f ca="1">SQRT(User_Model_Calcs!M222^2+Sat_Data!$B$3^2-2*User_Model_Calcs!M222*Sat_Data!$B$3*COS(RADIANS(L222))*COS(RADIANS(I222)))</f>
        <v>38276.750354639073</v>
      </c>
      <c r="O222" s="4">
        <f ca="1">DEGREES(ACOS(((Earth_Data!$B$1+Sat_Data!$B$2)/User_Model_Calcs!N222)*SQRT(1-COS(RADIANS(User_Model_Calcs!I222))^2*COS(RADIANS(User_Model_Calcs!A222))^2)))</f>
        <v>33.761139097496425</v>
      </c>
      <c r="P222" s="4">
        <f t="shared" ca="1" si="30"/>
        <v>49.465401827286641</v>
      </c>
    </row>
    <row r="223" spans="1:16" x14ac:dyDescent="0.25">
      <c r="A223" s="4">
        <f t="shared" ca="1" si="24"/>
        <v>-22.284105181944273</v>
      </c>
      <c r="B223" s="4">
        <f t="shared" ca="1" si="25"/>
        <v>128.8853181190527</v>
      </c>
      <c r="C223" s="4">
        <v>9375</v>
      </c>
      <c r="D223" s="4">
        <f t="shared" ca="1" si="26"/>
        <v>3</v>
      </c>
      <c r="E223" s="4">
        <v>0.55000000000000004</v>
      </c>
      <c r="F223" s="4">
        <v>19.899999999999999</v>
      </c>
      <c r="G223" s="4">
        <f t="shared" ca="1" si="27"/>
        <v>53.323113517529826</v>
      </c>
      <c r="H223" s="4">
        <f t="shared" ca="1" si="31"/>
        <v>20.242439021879754</v>
      </c>
      <c r="I223" s="4">
        <f ca="1">User_Model_Calcs!B223-Sat_Data!$B$5</f>
        <v>18.885318119052698</v>
      </c>
      <c r="J223" s="4">
        <f ca="1">(Earth_Data!$B$1/SQRT(1-Earth_Data!$B$2^2*SIN(RADIANS(User_Model_Calcs!A223))^2))*COS(RADIANS(User_Model_Calcs!A223))</f>
        <v>5904.6309364239905</v>
      </c>
      <c r="K223" s="4">
        <f ca="1">((Earth_Data!$B$1*(1-Earth_Data!$B$2^2))/SQRT(1-Earth_Data!$B$2^2*SIN(RADIANS(User_Model_Calcs!A223))^2))*SIN(RADIANS(User_Model_Calcs!A223))</f>
        <v>-2403.5532150515228</v>
      </c>
      <c r="L223" s="4">
        <f t="shared" ca="1" si="28"/>
        <v>-22.149390059037394</v>
      </c>
      <c r="M223" s="4">
        <f t="shared" ca="1" si="29"/>
        <v>6375.0870231675872</v>
      </c>
      <c r="N223" s="4">
        <f ca="1">SQRT(User_Model_Calcs!M223^2+Sat_Data!$B$3^2-2*User_Model_Calcs!M223*Sat_Data!$B$3*COS(RADIANS(L223))*COS(RADIANS(I223)))</f>
        <v>36706.039382676099</v>
      </c>
      <c r="O223" s="4">
        <f ca="1">DEGREES(ACOS(((Earth_Data!$B$1+Sat_Data!$B$2)/User_Model_Calcs!N223)*SQRT(1-COS(RADIANS(User_Model_Calcs!I223))^2*COS(RADIANS(User_Model_Calcs!A223))^2)))</f>
        <v>56.284890928766416</v>
      </c>
      <c r="P223" s="4">
        <f t="shared" ca="1" si="30"/>
        <v>42.054820000415724</v>
      </c>
    </row>
    <row r="224" spans="1:16" x14ac:dyDescent="0.25">
      <c r="A224" s="4">
        <f t="shared" ca="1" si="24"/>
        <v>-38.266590795480006</v>
      </c>
      <c r="B224" s="4">
        <f t="shared" ca="1" si="25"/>
        <v>154.64421018145492</v>
      </c>
      <c r="C224" s="4">
        <v>9375</v>
      </c>
      <c r="D224" s="4">
        <f t="shared" ca="1" si="26"/>
        <v>0.75</v>
      </c>
      <c r="E224" s="4">
        <v>0.55000000000000004</v>
      </c>
      <c r="F224" s="4">
        <v>19.899999999999999</v>
      </c>
      <c r="G224" s="4">
        <f t="shared" ca="1" si="27"/>
        <v>41.281913690970576</v>
      </c>
      <c r="H224" s="4">
        <f t="shared" ca="1" si="31"/>
        <v>16.176258777387204</v>
      </c>
      <c r="I224" s="4">
        <f ca="1">User_Model_Calcs!B224-Sat_Data!$B$5</f>
        <v>44.644210181454923</v>
      </c>
      <c r="J224" s="4">
        <f ca="1">(Earth_Data!$B$1/SQRT(1-Earth_Data!$B$2^2*SIN(RADIANS(User_Model_Calcs!A224))^2))*COS(RADIANS(User_Model_Calcs!A224))</f>
        <v>5014.1593936155932</v>
      </c>
      <c r="K224" s="4">
        <f ca="1">((Earth_Data!$B$1*(1-Earth_Data!$B$2^2))/SQRT(1-Earth_Data!$B$2^2*SIN(RADIANS(User_Model_Calcs!A224))^2))*SIN(RADIANS(User_Model_Calcs!A224))</f>
        <v>-3928.7211966153486</v>
      </c>
      <c r="L224" s="4">
        <f t="shared" ca="1" si="28"/>
        <v>-38.07960076343258</v>
      </c>
      <c r="M224" s="4">
        <f t="shared" ca="1" si="29"/>
        <v>6369.9799579997298</v>
      </c>
      <c r="N224" s="4">
        <f ca="1">SQRT(User_Model_Calcs!M224^2+Sat_Data!$B$3^2-2*User_Model_Calcs!M224*Sat_Data!$B$3*COS(RADIANS(L224))*COS(RADIANS(I224)))</f>
        <v>38955.752847752759</v>
      </c>
      <c r="O224" s="4">
        <f ca="1">DEGREES(ACOS(((Earth_Data!$B$1+Sat_Data!$B$2)/User_Model_Calcs!N224)*SQRT(1-COS(RADIANS(User_Model_Calcs!I224))^2*COS(RADIANS(User_Model_Calcs!A224))^2)))</f>
        <v>26.137421926852216</v>
      </c>
      <c r="P224" s="4">
        <f t="shared" ca="1" si="30"/>
        <v>57.909775614823381</v>
      </c>
    </row>
    <row r="225" spans="1:16" x14ac:dyDescent="0.25">
      <c r="A225" s="4">
        <f t="shared" ca="1" si="24"/>
        <v>-40.585290115241406</v>
      </c>
      <c r="B225" s="4">
        <f t="shared" ca="1" si="25"/>
        <v>144.99048878232941</v>
      </c>
      <c r="C225" s="4">
        <v>9375</v>
      </c>
      <c r="D225" s="4">
        <f t="shared" ca="1" si="26"/>
        <v>0.75</v>
      </c>
      <c r="E225" s="4">
        <v>0.55000000000000004</v>
      </c>
      <c r="F225" s="4">
        <v>19.899999999999999</v>
      </c>
      <c r="G225" s="4">
        <f t="shared" ca="1" si="27"/>
        <v>41.281913690970576</v>
      </c>
      <c r="H225" s="4">
        <f t="shared" ca="1" si="31"/>
        <v>21.92628318029336</v>
      </c>
      <c r="I225" s="4">
        <f ca="1">User_Model_Calcs!B225-Sat_Data!$B$5</f>
        <v>34.990488782329408</v>
      </c>
      <c r="J225" s="4">
        <f ca="1">(Earth_Data!$B$1/SQRT(1-Earth_Data!$B$2^2*SIN(RADIANS(User_Model_Calcs!A225))^2))*COS(RADIANS(User_Model_Calcs!A225))</f>
        <v>4850.6811946464341</v>
      </c>
      <c r="K225" s="4">
        <f ca="1">((Earth_Data!$B$1*(1-Earth_Data!$B$2^2))/SQRT(1-Earth_Data!$B$2^2*SIN(RADIANS(User_Model_Calcs!A225))^2))*SIN(RADIANS(User_Model_Calcs!A225))</f>
        <v>-4127.558656676335</v>
      </c>
      <c r="L225" s="4">
        <f t="shared" ca="1" si="28"/>
        <v>-40.395241352991285</v>
      </c>
      <c r="M225" s="4">
        <f t="shared" ca="1" si="29"/>
        <v>6369.1324775357207</v>
      </c>
      <c r="N225" s="4">
        <f ca="1">SQRT(User_Model_Calcs!M225^2+Sat_Data!$B$3^2-2*User_Model_Calcs!M225*Sat_Data!$B$3*COS(RADIANS(L225))*COS(RADIANS(I225)))</f>
        <v>38513.21578102238</v>
      </c>
      <c r="O225" s="4">
        <f ca="1">DEGREES(ACOS(((Earth_Data!$B$1+Sat_Data!$B$2)/User_Model_Calcs!N225)*SQRT(1-COS(RADIANS(User_Model_Calcs!I225))^2*COS(RADIANS(User_Model_Calcs!A225))^2)))</f>
        <v>31.007629519015719</v>
      </c>
      <c r="P225" s="4">
        <f t="shared" ca="1" si="30"/>
        <v>47.094021044236385</v>
      </c>
    </row>
    <row r="226" spans="1:16" x14ac:dyDescent="0.25">
      <c r="A226" s="4">
        <f t="shared" ca="1" si="24"/>
        <v>-27.460434867664389</v>
      </c>
      <c r="B226" s="4">
        <f t="shared" ca="1" si="25"/>
        <v>126.72055019156795</v>
      </c>
      <c r="C226" s="4">
        <v>9375</v>
      </c>
      <c r="D226" s="4">
        <f t="shared" ca="1" si="26"/>
        <v>0.75</v>
      </c>
      <c r="E226" s="4">
        <v>0.55000000000000004</v>
      </c>
      <c r="F226" s="4">
        <v>19.899999999999999</v>
      </c>
      <c r="G226" s="4">
        <f t="shared" ca="1" si="27"/>
        <v>41.281913690970576</v>
      </c>
      <c r="H226" s="4">
        <f t="shared" ca="1" si="31"/>
        <v>23.119290828432096</v>
      </c>
      <c r="I226" s="4">
        <f ca="1">User_Model_Calcs!B226-Sat_Data!$B$5</f>
        <v>16.720550191567952</v>
      </c>
      <c r="J226" s="4">
        <f ca="1">(Earth_Data!$B$1/SQRT(1-Earth_Data!$B$2^2*SIN(RADIANS(User_Model_Calcs!A226))^2))*COS(RADIANS(User_Model_Calcs!A226))</f>
        <v>5663.5442837610308</v>
      </c>
      <c r="K226" s="4">
        <f ca="1">((Earth_Data!$B$1*(1-Earth_Data!$B$2^2))/SQRT(1-Earth_Data!$B$2^2*SIN(RADIANS(User_Model_Calcs!A226))^2))*SIN(RADIANS(User_Model_Calcs!A226))</f>
        <v>-2923.5817338818965</v>
      </c>
      <c r="L226" s="4">
        <f t="shared" ca="1" si="28"/>
        <v>-27.303263618976537</v>
      </c>
      <c r="M226" s="4">
        <f t="shared" ca="1" si="29"/>
        <v>6373.6225185376425</v>
      </c>
      <c r="N226" s="4">
        <f ca="1">SQRT(User_Model_Calcs!M226^2+Sat_Data!$B$3^2-2*User_Model_Calcs!M226*Sat_Data!$B$3*COS(RADIANS(L226))*COS(RADIANS(I226)))</f>
        <v>36892.193205684227</v>
      </c>
      <c r="O226" s="4">
        <f ca="1">DEGREES(ACOS(((Earth_Data!$B$1+Sat_Data!$B$2)/User_Model_Calcs!N226)*SQRT(1-COS(RADIANS(User_Model_Calcs!I226))^2*COS(RADIANS(User_Model_Calcs!A226))^2)))</f>
        <v>52.957583715316495</v>
      </c>
      <c r="P226" s="4">
        <f t="shared" ca="1" si="30"/>
        <v>33.082086985522814</v>
      </c>
    </row>
    <row r="227" spans="1:16" x14ac:dyDescent="0.25">
      <c r="A227" s="4">
        <f t="shared" ca="1" si="24"/>
        <v>-10.458729331027193</v>
      </c>
      <c r="B227" s="4">
        <f t="shared" ca="1" si="25"/>
        <v>132.68801695524982</v>
      </c>
      <c r="C227" s="4">
        <v>9375</v>
      </c>
      <c r="D227" s="4">
        <f t="shared" ca="1" si="26"/>
        <v>3</v>
      </c>
      <c r="E227" s="4">
        <v>0.55000000000000004</v>
      </c>
      <c r="F227" s="4">
        <v>19.899999999999999</v>
      </c>
      <c r="G227" s="4">
        <f t="shared" ca="1" si="27"/>
        <v>53.323113517529826</v>
      </c>
      <c r="H227" s="4">
        <f t="shared" ca="1" si="31"/>
        <v>16.077308813732841</v>
      </c>
      <c r="I227" s="4">
        <f ca="1">User_Model_Calcs!B227-Sat_Data!$B$5</f>
        <v>22.688016955249822</v>
      </c>
      <c r="J227" s="4">
        <f ca="1">(Earth_Data!$B$1/SQRT(1-Earth_Data!$B$2^2*SIN(RADIANS(User_Model_Calcs!A227))^2))*COS(RADIANS(User_Model_Calcs!A227))</f>
        <v>6272.8649918198098</v>
      </c>
      <c r="K227" s="4">
        <f ca="1">((Earth_Data!$B$1*(1-Earth_Data!$B$2^2))/SQRT(1-Earth_Data!$B$2^2*SIN(RADIANS(User_Model_Calcs!A227))^2))*SIN(RADIANS(User_Model_Calcs!A227))</f>
        <v>-1150.1820162024387</v>
      </c>
      <c r="L227" s="4">
        <f t="shared" ca="1" si="28"/>
        <v>-10.390243148502758</v>
      </c>
      <c r="M227" s="4">
        <f t="shared" ca="1" si="29"/>
        <v>6377.4410131332497</v>
      </c>
      <c r="N227" s="4">
        <f ca="1">SQRT(User_Model_Calcs!M227^2+Sat_Data!$B$3^2-2*User_Model_Calcs!M227*Sat_Data!$B$3*COS(RADIANS(L227))*COS(RADIANS(I227)))</f>
        <v>36475.192283195029</v>
      </c>
      <c r="O227" s="4">
        <f ca="1">DEGREES(ACOS(((Earth_Data!$B$1+Sat_Data!$B$2)/User_Model_Calcs!N227)*SQRT(1-COS(RADIANS(User_Model_Calcs!I227))^2*COS(RADIANS(User_Model_Calcs!A227))^2)))</f>
        <v>60.916094651462942</v>
      </c>
      <c r="P227" s="4">
        <f t="shared" ca="1" si="30"/>
        <v>66.529038393588294</v>
      </c>
    </row>
    <row r="228" spans="1:16" x14ac:dyDescent="0.25">
      <c r="A228" s="4">
        <f t="shared" ca="1" si="24"/>
        <v>-26.668122136419093</v>
      </c>
      <c r="B228" s="4">
        <f t="shared" ca="1" si="25"/>
        <v>115.98070850294241</v>
      </c>
      <c r="C228" s="4">
        <v>9375</v>
      </c>
      <c r="D228" s="4">
        <f t="shared" ca="1" si="26"/>
        <v>3</v>
      </c>
      <c r="E228" s="4">
        <v>0.55000000000000004</v>
      </c>
      <c r="F228" s="4">
        <v>19.899999999999999</v>
      </c>
      <c r="G228" s="4">
        <f t="shared" ca="1" si="27"/>
        <v>53.323113517529826</v>
      </c>
      <c r="H228" s="4">
        <f t="shared" ca="1" si="31"/>
        <v>22.222194115389478</v>
      </c>
      <c r="I228" s="4">
        <f ca="1">User_Model_Calcs!B228-Sat_Data!$B$5</f>
        <v>5.9807085029424059</v>
      </c>
      <c r="J228" s="4">
        <f ca="1">(Earth_Data!$B$1/SQRT(1-Earth_Data!$B$2^2*SIN(RADIANS(User_Model_Calcs!A228))^2))*COS(RADIANS(User_Model_Calcs!A228))</f>
        <v>5703.4883877787452</v>
      </c>
      <c r="K228" s="4">
        <f ca="1">((Earth_Data!$B$1*(1-Earth_Data!$B$2^2))/SQRT(1-Earth_Data!$B$2^2*SIN(RADIANS(User_Model_Calcs!A228))^2))*SIN(RADIANS(User_Model_Calcs!A228))</f>
        <v>-2845.403984573697</v>
      </c>
      <c r="L228" s="4">
        <f t="shared" ca="1" si="28"/>
        <v>-26.514074832103706</v>
      </c>
      <c r="M228" s="4">
        <f t="shared" ca="1" si="29"/>
        <v>6373.8609668673244</v>
      </c>
      <c r="N228" s="4">
        <f ca="1">SQRT(User_Model_Calcs!M228^2+Sat_Data!$B$3^2-2*User_Model_Calcs!M228*Sat_Data!$B$3*COS(RADIANS(L228))*COS(RADIANS(I228)))</f>
        <v>36607.28504109152</v>
      </c>
      <c r="O228" s="4">
        <f ca="1">DEGREES(ACOS(((Earth_Data!$B$1+Sat_Data!$B$2)/User_Model_Calcs!N228)*SQRT(1-COS(RADIANS(User_Model_Calcs!I228))^2*COS(RADIANS(User_Model_Calcs!A228))^2)))</f>
        <v>58.132394161563752</v>
      </c>
      <c r="P228" s="4">
        <f t="shared" ca="1" si="30"/>
        <v>13.1387101821899</v>
      </c>
    </row>
    <row r="229" spans="1:16" x14ac:dyDescent="0.25">
      <c r="A229" s="4">
        <f t="shared" ca="1" si="24"/>
        <v>-34.656580758649326</v>
      </c>
      <c r="B229" s="4">
        <f t="shared" ca="1" si="25"/>
        <v>129.32713358798631</v>
      </c>
      <c r="C229" s="4">
        <v>9375</v>
      </c>
      <c r="D229" s="4">
        <f t="shared" ca="1" si="26"/>
        <v>1.2</v>
      </c>
      <c r="E229" s="4">
        <v>0.55000000000000004</v>
      </c>
      <c r="F229" s="4">
        <v>19.899999999999999</v>
      </c>
      <c r="G229" s="4">
        <f t="shared" ca="1" si="27"/>
        <v>45.364313344089069</v>
      </c>
      <c r="H229" s="4">
        <f t="shared" ca="1" si="31"/>
        <v>17.264789881012263</v>
      </c>
      <c r="I229" s="4">
        <f ca="1">User_Model_Calcs!B229-Sat_Data!$B$5</f>
        <v>19.32713358798631</v>
      </c>
      <c r="J229" s="4">
        <f ca="1">(Earth_Data!$B$1/SQRT(1-Earth_Data!$B$2^2*SIN(RADIANS(User_Model_Calcs!A229))^2))*COS(RADIANS(User_Model_Calcs!A229))</f>
        <v>5252.1879097465726</v>
      </c>
      <c r="K229" s="4">
        <f ca="1">((Earth_Data!$B$1*(1-Earth_Data!$B$2^2))/SQRT(1-Earth_Data!$B$2^2*SIN(RADIANS(User_Model_Calcs!A229))^2))*SIN(RADIANS(User_Model_Calcs!A229))</f>
        <v>-3606.5948060395654</v>
      </c>
      <c r="L229" s="4">
        <f t="shared" ca="1" si="28"/>
        <v>-34.476773659210451</v>
      </c>
      <c r="M229" s="4">
        <f t="shared" ca="1" si="29"/>
        <v>6371.2639196818427</v>
      </c>
      <c r="N229" s="4">
        <f ca="1">SQRT(User_Model_Calcs!M229^2+Sat_Data!$B$3^2-2*User_Model_Calcs!M229*Sat_Data!$B$3*COS(RADIANS(L229))*COS(RADIANS(I229)))</f>
        <v>37422.721860582533</v>
      </c>
      <c r="O229" s="4">
        <f ca="1">DEGREES(ACOS(((Earth_Data!$B$1+Sat_Data!$B$2)/User_Model_Calcs!N229)*SQRT(1-COS(RADIANS(User_Model_Calcs!I229))^2*COS(RADIANS(User_Model_Calcs!A229))^2)))</f>
        <v>44.737154970032428</v>
      </c>
      <c r="P229" s="4">
        <f t="shared" ca="1" si="30"/>
        <v>31.664791352523039</v>
      </c>
    </row>
    <row r="230" spans="1:16" x14ac:dyDescent="0.25">
      <c r="A230" s="4">
        <f t="shared" ca="1" si="24"/>
        <v>-16.748577395526205</v>
      </c>
      <c r="B230" s="4">
        <f t="shared" ca="1" si="25"/>
        <v>117.35638655802423</v>
      </c>
      <c r="C230" s="4">
        <v>9375</v>
      </c>
      <c r="D230" s="4">
        <f t="shared" ca="1" si="26"/>
        <v>1.2</v>
      </c>
      <c r="E230" s="4">
        <v>0.55000000000000004</v>
      </c>
      <c r="F230" s="4">
        <v>19.899999999999999</v>
      </c>
      <c r="G230" s="4">
        <f t="shared" ca="1" si="27"/>
        <v>45.364313344089069</v>
      </c>
      <c r="H230" s="4">
        <f t="shared" ca="1" si="31"/>
        <v>17.11988731737571</v>
      </c>
      <c r="I230" s="4">
        <f ca="1">User_Model_Calcs!B230-Sat_Data!$B$5</f>
        <v>7.3563865580242265</v>
      </c>
      <c r="J230" s="4">
        <f ca="1">(Earth_Data!$B$1/SQRT(1-Earth_Data!$B$2^2*SIN(RADIANS(User_Model_Calcs!A230))^2))*COS(RADIANS(User_Model_Calcs!A230))</f>
        <v>6109.2682511676949</v>
      </c>
      <c r="K230" s="4">
        <f ca="1">((Earth_Data!$B$1*(1-Earth_Data!$B$2^2))/SQRT(1-Earth_Data!$B$2^2*SIN(RADIANS(User_Model_Calcs!A230))^2))*SIN(RADIANS(User_Model_Calcs!A230))</f>
        <v>-1826.2076535481201</v>
      </c>
      <c r="L230" s="4">
        <f t="shared" ca="1" si="28"/>
        <v>-16.642674091090022</v>
      </c>
      <c r="M230" s="4">
        <f t="shared" ca="1" si="29"/>
        <v>6376.3777302323706</v>
      </c>
      <c r="N230" s="4">
        <f ca="1">SQRT(User_Model_Calcs!M230^2+Sat_Data!$B$3^2-2*User_Model_Calcs!M230*Sat_Data!$B$3*COS(RADIANS(L230))*COS(RADIANS(I230)))</f>
        <v>36159.775105678869</v>
      </c>
      <c r="O230" s="4">
        <f ca="1">DEGREES(ACOS(((Earth_Data!$B$1+Sat_Data!$B$2)/User_Model_Calcs!N230)*SQRT(1-COS(RADIANS(User_Model_Calcs!I230))^2*COS(RADIANS(User_Model_Calcs!A230))^2)))</f>
        <v>68.581716774673779</v>
      </c>
      <c r="P230" s="4">
        <f t="shared" ca="1" si="30"/>
        <v>24.13272490765096</v>
      </c>
    </row>
    <row r="231" spans="1:16" x14ac:dyDescent="0.25">
      <c r="A231" s="4">
        <f t="shared" ca="1" si="24"/>
        <v>-19.872947866971074</v>
      </c>
      <c r="B231" s="4">
        <f t="shared" ca="1" si="25"/>
        <v>146.4550280024649</v>
      </c>
      <c r="C231" s="4">
        <v>46875</v>
      </c>
      <c r="D231" s="4">
        <f t="shared" ca="1" si="26"/>
        <v>0.75</v>
      </c>
      <c r="E231" s="4">
        <v>0.55000000000000004</v>
      </c>
      <c r="F231" s="4">
        <v>19.899999999999999</v>
      </c>
      <c r="G231" s="4">
        <f t="shared" ca="1" si="27"/>
        <v>41.281913690970576</v>
      </c>
      <c r="H231" s="4">
        <f t="shared" ca="1" si="31"/>
        <v>20.935134347678769</v>
      </c>
      <c r="I231" s="4">
        <f ca="1">User_Model_Calcs!B231-Sat_Data!$B$5</f>
        <v>36.4550280024649</v>
      </c>
      <c r="J231" s="4">
        <f ca="1">(Earth_Data!$B$1/SQRT(1-Earth_Data!$B$2^2*SIN(RADIANS(User_Model_Calcs!A231))^2))*COS(RADIANS(User_Model_Calcs!A231))</f>
        <v>6000.635147078111</v>
      </c>
      <c r="K231" s="4">
        <f ca="1">((Earth_Data!$B$1*(1-Earth_Data!$B$2^2))/SQRT(1-Earth_Data!$B$2^2*SIN(RADIANS(User_Model_Calcs!A231))^2))*SIN(RADIANS(User_Model_Calcs!A231))</f>
        <v>-2154.4753225637082</v>
      </c>
      <c r="L231" s="4">
        <f t="shared" ca="1" si="28"/>
        <v>-19.750229735562574</v>
      </c>
      <c r="M231" s="4">
        <f t="shared" ca="1" si="29"/>
        <v>6375.6871068054406</v>
      </c>
      <c r="N231" s="4">
        <f ca="1">SQRT(User_Model_Calcs!M231^2+Sat_Data!$B$3^2-2*User_Model_Calcs!M231*Sat_Data!$B$3*COS(RADIANS(L231))*COS(RADIANS(I231)))</f>
        <v>37569.371919193691</v>
      </c>
      <c r="O231" s="4">
        <f ca="1">DEGREES(ACOS(((Earth_Data!$B$1+Sat_Data!$B$2)/User_Model_Calcs!N231)*SQRT(1-COS(RADIANS(User_Model_Calcs!I231))^2*COS(RADIANS(User_Model_Calcs!A231))^2)))</f>
        <v>42.770883157156952</v>
      </c>
      <c r="P231" s="4">
        <f t="shared" ca="1" si="30"/>
        <v>65.290407732414835</v>
      </c>
    </row>
    <row r="232" spans="1:16" x14ac:dyDescent="0.25">
      <c r="A232" s="4">
        <f t="shared" ca="1" si="24"/>
        <v>-22.691315983801132</v>
      </c>
      <c r="B232" s="4">
        <f t="shared" ca="1" si="25"/>
        <v>135.05037617578148</v>
      </c>
      <c r="C232" s="4">
        <v>46875</v>
      </c>
      <c r="D232" s="4">
        <f t="shared" ca="1" si="26"/>
        <v>0.75</v>
      </c>
      <c r="E232" s="4">
        <v>0.55000000000000004</v>
      </c>
      <c r="F232" s="4">
        <v>19.899999999999999</v>
      </c>
      <c r="G232" s="4">
        <f t="shared" ca="1" si="27"/>
        <v>41.281913690970576</v>
      </c>
      <c r="H232" s="4">
        <f t="shared" ca="1" si="31"/>
        <v>17.510813546731359</v>
      </c>
      <c r="I232" s="4">
        <f ca="1">User_Model_Calcs!B232-Sat_Data!$B$5</f>
        <v>25.05037617578148</v>
      </c>
      <c r="J232" s="4">
        <f ca="1">(Earth_Data!$B$1/SQRT(1-Earth_Data!$B$2^2*SIN(RADIANS(User_Model_Calcs!A232))^2))*COS(RADIANS(User_Model_Calcs!A232))</f>
        <v>5887.3834548033583</v>
      </c>
      <c r="K232" s="4">
        <f ca="1">((Earth_Data!$B$1*(1-Earth_Data!$B$2^2))/SQRT(1-Earth_Data!$B$2^2*SIN(RADIANS(User_Model_Calcs!A232))^2))*SIN(RADIANS(User_Model_Calcs!A232))</f>
        <v>-2445.2175899200865</v>
      </c>
      <c r="L232" s="4">
        <f t="shared" ca="1" si="28"/>
        <v>-22.554665975224591</v>
      </c>
      <c r="M232" s="4">
        <f t="shared" ca="1" si="29"/>
        <v>6374.9802357299059</v>
      </c>
      <c r="N232" s="4">
        <f ca="1">SQRT(User_Model_Calcs!M232^2+Sat_Data!$B$3^2-2*User_Model_Calcs!M232*Sat_Data!$B$3*COS(RADIANS(L232))*COS(RADIANS(I232)))</f>
        <v>36995.708585680812</v>
      </c>
      <c r="O232" s="4">
        <f ca="1">DEGREES(ACOS(((Earth_Data!$B$1+Sat_Data!$B$2)/User_Model_Calcs!N232)*SQRT(1-COS(RADIANS(User_Model_Calcs!I232))^2*COS(RADIANS(User_Model_Calcs!A232))^2)))</f>
        <v>51.265466928921832</v>
      </c>
      <c r="P232" s="4">
        <f t="shared" ca="1" si="30"/>
        <v>50.464318555705674</v>
      </c>
    </row>
    <row r="233" spans="1:16" x14ac:dyDescent="0.25">
      <c r="A233" s="4">
        <f t="shared" ca="1" si="24"/>
        <v>-43.489437772019571</v>
      </c>
      <c r="B233" s="4">
        <f t="shared" ca="1" si="25"/>
        <v>137.31190533574005</v>
      </c>
      <c r="C233" s="4">
        <v>46875</v>
      </c>
      <c r="D233" s="4">
        <f t="shared" ca="1" si="26"/>
        <v>0.75</v>
      </c>
      <c r="E233" s="4">
        <v>0.55000000000000004</v>
      </c>
      <c r="F233" s="4">
        <v>19.899999999999999</v>
      </c>
      <c r="G233" s="4">
        <f t="shared" ca="1" si="27"/>
        <v>41.281913690970576</v>
      </c>
      <c r="H233" s="4">
        <f t="shared" ca="1" si="31"/>
        <v>15.013311850005431</v>
      </c>
      <c r="I233" s="4">
        <f ca="1">User_Model_Calcs!B233-Sat_Data!$B$5</f>
        <v>27.31190533574005</v>
      </c>
      <c r="J233" s="4">
        <f ca="1">(Earth_Data!$B$1/SQRT(1-Earth_Data!$B$2^2*SIN(RADIANS(User_Model_Calcs!A233))^2))*COS(RADIANS(User_Model_Calcs!A233))</f>
        <v>4634.702355671091</v>
      </c>
      <c r="K233" s="4">
        <f ca="1">((Earth_Data!$B$1*(1-Earth_Data!$B$2^2))/SQRT(1-Earth_Data!$B$2^2*SIN(RADIANS(User_Model_Calcs!A233))^2))*SIN(RADIANS(User_Model_Calcs!A233))</f>
        <v>-4367.112081297957</v>
      </c>
      <c r="L233" s="4">
        <f t="shared" ca="1" si="28"/>
        <v>-43.297312183218366</v>
      </c>
      <c r="M233" s="4">
        <f t="shared" ca="1" si="29"/>
        <v>6368.0557359591112</v>
      </c>
      <c r="N233" s="4">
        <f ca="1">SQRT(User_Model_Calcs!M233^2+Sat_Data!$B$3^2-2*User_Model_Calcs!M233*Sat_Data!$B$3*COS(RADIANS(L233))*COS(RADIANS(I233)))</f>
        <v>38354.922254478683</v>
      </c>
      <c r="O233" s="4">
        <f ca="1">DEGREES(ACOS(((Earth_Data!$B$1+Sat_Data!$B$2)/User_Model_Calcs!N233)*SQRT(1-COS(RADIANS(User_Model_Calcs!I233))^2*COS(RADIANS(User_Model_Calcs!A233))^2)))</f>
        <v>32.814841056139521</v>
      </c>
      <c r="P233" s="4">
        <f t="shared" ca="1" si="30"/>
        <v>36.882471247325398</v>
      </c>
    </row>
    <row r="234" spans="1:16" x14ac:dyDescent="0.25">
      <c r="A234" s="4">
        <f t="shared" ca="1" si="24"/>
        <v>-12.597962435557257</v>
      </c>
      <c r="B234" s="4">
        <f t="shared" ca="1" si="25"/>
        <v>152.08558779822874</v>
      </c>
      <c r="C234" s="4">
        <v>46875</v>
      </c>
      <c r="D234" s="4">
        <f t="shared" ca="1" si="26"/>
        <v>0.75</v>
      </c>
      <c r="E234" s="4">
        <v>0.55000000000000004</v>
      </c>
      <c r="F234" s="4">
        <v>19.899999999999999</v>
      </c>
      <c r="G234" s="4">
        <f t="shared" ca="1" si="27"/>
        <v>41.281913690970576</v>
      </c>
      <c r="H234" s="4">
        <f t="shared" ca="1" si="31"/>
        <v>22.015409387914499</v>
      </c>
      <c r="I234" s="4">
        <f ca="1">User_Model_Calcs!B234-Sat_Data!$B$5</f>
        <v>42.085587798228744</v>
      </c>
      <c r="J234" s="4">
        <f ca="1">(Earth_Data!$B$1/SQRT(1-Earth_Data!$B$2^2*SIN(RADIANS(User_Model_Calcs!A234))^2))*COS(RADIANS(User_Model_Calcs!A234))</f>
        <v>6225.5746100686174</v>
      </c>
      <c r="K234" s="4">
        <f ca="1">((Earth_Data!$B$1*(1-Earth_Data!$B$2^2))/SQRT(1-Earth_Data!$B$2^2*SIN(RADIANS(User_Model_Calcs!A234))^2))*SIN(RADIANS(User_Model_Calcs!A234))</f>
        <v>-1382.0339427363488</v>
      </c>
      <c r="L234" s="4">
        <f t="shared" ca="1" si="28"/>
        <v>-12.516291315810701</v>
      </c>
      <c r="M234" s="4">
        <f t="shared" ca="1" si="29"/>
        <v>6377.1307846402524</v>
      </c>
      <c r="N234" s="4">
        <f ca="1">SQRT(User_Model_Calcs!M234^2+Sat_Data!$B$3^2-2*User_Model_Calcs!M234*Sat_Data!$B$3*COS(RADIANS(L234))*COS(RADIANS(I234)))</f>
        <v>37800.298902508104</v>
      </c>
      <c r="O234" s="4">
        <f ca="1">DEGREES(ACOS(((Earth_Data!$B$1+Sat_Data!$B$2)/User_Model_Calcs!N234)*SQRT(1-COS(RADIANS(User_Model_Calcs!I234))^2*COS(RADIANS(User_Model_Calcs!A234))^2)))</f>
        <v>39.726030604647164</v>
      </c>
      <c r="P234" s="4">
        <f t="shared" ca="1" si="30"/>
        <v>76.422620353694001</v>
      </c>
    </row>
    <row r="235" spans="1:16" x14ac:dyDescent="0.25">
      <c r="A235" s="4">
        <f t="shared" ca="1" si="24"/>
        <v>-21.478499170148307</v>
      </c>
      <c r="B235" s="4">
        <f t="shared" ca="1" si="25"/>
        <v>108.227292837188</v>
      </c>
      <c r="C235" s="4">
        <v>46875</v>
      </c>
      <c r="D235" s="4">
        <f t="shared" ca="1" si="26"/>
        <v>3</v>
      </c>
      <c r="E235" s="4">
        <v>0.55000000000000004</v>
      </c>
      <c r="F235" s="4">
        <v>19.899999999999999</v>
      </c>
      <c r="G235" s="4">
        <f t="shared" ca="1" si="27"/>
        <v>53.323113517529826</v>
      </c>
      <c r="H235" s="4">
        <f t="shared" ca="1" si="31"/>
        <v>17.518180775093697</v>
      </c>
      <c r="I235" s="4">
        <f ca="1">User_Model_Calcs!B235-Sat_Data!$B$5</f>
        <v>-1.7727071628119973</v>
      </c>
      <c r="J235" s="4">
        <f ca="1">(Earth_Data!$B$1/SQRT(1-Earth_Data!$B$2^2*SIN(RADIANS(User_Model_Calcs!A235))^2))*COS(RADIANS(User_Model_Calcs!A235))</f>
        <v>5937.8755616135859</v>
      </c>
      <c r="K235" s="4">
        <f ca="1">((Earth_Data!$B$1*(1-Earth_Data!$B$2^2))/SQRT(1-Earth_Data!$B$2^2*SIN(RADIANS(User_Model_Calcs!A235))^2))*SIN(RADIANS(User_Model_Calcs!A235))</f>
        <v>-2320.7765931272602</v>
      </c>
      <c r="L235" s="4">
        <f t="shared" ca="1" si="28"/>
        <v>-21.347691164144113</v>
      </c>
      <c r="M235" s="4">
        <f t="shared" ca="1" si="29"/>
        <v>6375.2937328734297</v>
      </c>
      <c r="N235" s="4">
        <f ca="1">SQRT(User_Model_Calcs!M235^2+Sat_Data!$B$3^2-2*User_Model_Calcs!M235*Sat_Data!$B$3*COS(RADIANS(L235))*COS(RADIANS(I235)))</f>
        <v>36303.827404091193</v>
      </c>
      <c r="O235" s="4">
        <f ca="1">DEGREES(ACOS(((Earth_Data!$B$1+Sat_Data!$B$2)/User_Model_Calcs!N235)*SQRT(1-COS(RADIANS(User_Model_Calcs!I235))^2*COS(RADIANS(User_Model_Calcs!A235))^2)))</f>
        <v>64.749918319391099</v>
      </c>
      <c r="P235" s="4">
        <f t="shared" ca="1" si="30"/>
        <v>4.831511576607598</v>
      </c>
    </row>
    <row r="236" spans="1:16" x14ac:dyDescent="0.25">
      <c r="A236" s="4">
        <f t="shared" ca="1" si="24"/>
        <v>-41.992435576071486</v>
      </c>
      <c r="B236" s="4">
        <f t="shared" ca="1" si="25"/>
        <v>117.78285491926611</v>
      </c>
      <c r="C236" s="4">
        <v>46875</v>
      </c>
      <c r="D236" s="4">
        <f t="shared" ca="1" si="26"/>
        <v>1.2</v>
      </c>
      <c r="E236" s="4">
        <v>0.55000000000000004</v>
      </c>
      <c r="F236" s="4">
        <v>19.899999999999999</v>
      </c>
      <c r="G236" s="4">
        <f t="shared" ca="1" si="27"/>
        <v>45.364313344089069</v>
      </c>
      <c r="H236" s="4">
        <f t="shared" ca="1" si="31"/>
        <v>18.370709453814573</v>
      </c>
      <c r="I236" s="4">
        <f ca="1">User_Model_Calcs!B236-Sat_Data!$B$5</f>
        <v>7.7828549192661143</v>
      </c>
      <c r="J236" s="4">
        <f ca="1">(Earth_Data!$B$1/SQRT(1-Earth_Data!$B$2^2*SIN(RADIANS(User_Model_Calcs!A236))^2))*COS(RADIANS(User_Model_Calcs!A236))</f>
        <v>4747.5635080058664</v>
      </c>
      <c r="K236" s="4">
        <f ca="1">((Earth_Data!$B$1*(1-Earth_Data!$B$2^2))/SQRT(1-Earth_Data!$B$2^2*SIN(RADIANS(User_Model_Calcs!A236))^2))*SIN(RADIANS(User_Model_Calcs!A236))</f>
        <v>-4244.9809620664755</v>
      </c>
      <c r="L236" s="4">
        <f t="shared" ca="1" si="28"/>
        <v>-41.80113531246311</v>
      </c>
      <c r="M236" s="4">
        <f t="shared" ca="1" si="29"/>
        <v>6368.6123002468739</v>
      </c>
      <c r="N236" s="4">
        <f ca="1">SQRT(User_Model_Calcs!M236^2+Sat_Data!$B$3^2-2*User_Model_Calcs!M236*Sat_Data!$B$3*COS(RADIANS(L236))*COS(RADIANS(I236)))</f>
        <v>37705.542781589356</v>
      </c>
      <c r="O236" s="4">
        <f ca="1">DEGREES(ACOS(((Earth_Data!$B$1+Sat_Data!$B$2)/User_Model_Calcs!N236)*SQRT(1-COS(RADIANS(User_Model_Calcs!I236))^2*COS(RADIANS(User_Model_Calcs!A236))^2)))</f>
        <v>40.837906344363148</v>
      </c>
      <c r="P236" s="4">
        <f t="shared" ca="1" si="30"/>
        <v>11.546202508554041</v>
      </c>
    </row>
    <row r="237" spans="1:16" x14ac:dyDescent="0.25">
      <c r="A237" s="4">
        <f t="shared" ca="1" si="24"/>
        <v>-12.878645006114693</v>
      </c>
      <c r="B237" s="4">
        <f t="shared" ca="1" si="25"/>
        <v>121.89838986259805</v>
      </c>
      <c r="C237" s="4">
        <v>9375</v>
      </c>
      <c r="D237" s="4">
        <f t="shared" ca="1" si="26"/>
        <v>1.2</v>
      </c>
      <c r="E237" s="4">
        <v>0.55000000000000004</v>
      </c>
      <c r="F237" s="4">
        <v>19.899999999999999</v>
      </c>
      <c r="G237" s="4">
        <f t="shared" ca="1" si="27"/>
        <v>45.364313344089069</v>
      </c>
      <c r="H237" s="4">
        <f t="shared" ca="1" si="31"/>
        <v>17.876028149636387</v>
      </c>
      <c r="I237" s="4">
        <f ca="1">User_Model_Calcs!B237-Sat_Data!$B$5</f>
        <v>11.898389862598052</v>
      </c>
      <c r="J237" s="4">
        <f ca="1">(Earth_Data!$B$1/SQRT(1-Earth_Data!$B$2^2*SIN(RADIANS(User_Model_Calcs!A237))^2))*COS(RADIANS(User_Model_Calcs!A237))</f>
        <v>6218.7278257158168</v>
      </c>
      <c r="K237" s="4">
        <f ca="1">((Earth_Data!$B$1*(1-Earth_Data!$B$2^2))/SQRT(1-Earth_Data!$B$2^2*SIN(RADIANS(User_Model_Calcs!A237))^2))*SIN(RADIANS(User_Model_Calcs!A237))</f>
        <v>-1412.3210960992033</v>
      </c>
      <c r="L237" s="4">
        <f t="shared" ca="1" si="28"/>
        <v>-12.795275862232719</v>
      </c>
      <c r="M237" s="4">
        <f t="shared" ca="1" si="29"/>
        <v>6377.0860625225241</v>
      </c>
      <c r="N237" s="4">
        <f ca="1">SQRT(User_Model_Calcs!M237^2+Sat_Data!$B$3^2-2*User_Model_Calcs!M237*Sat_Data!$B$3*COS(RADIANS(L237))*COS(RADIANS(I237)))</f>
        <v>36129.41282427642</v>
      </c>
      <c r="O237" s="4">
        <f ca="1">DEGREES(ACOS(((Earth_Data!$B$1+Sat_Data!$B$2)/User_Model_Calcs!N237)*SQRT(1-COS(RADIANS(User_Model_Calcs!I237))^2*COS(RADIANS(User_Model_Calcs!A237))^2)))</f>
        <v>69.497012371107303</v>
      </c>
      <c r="P237" s="4">
        <f t="shared" ca="1" si="30"/>
        <v>43.390518187615122</v>
      </c>
    </row>
    <row r="238" spans="1:16" x14ac:dyDescent="0.25">
      <c r="A238" s="4">
        <f t="shared" ca="1" si="24"/>
        <v>-39.459850433070642</v>
      </c>
      <c r="B238" s="4">
        <f t="shared" ca="1" si="25"/>
        <v>105.21880183354538</v>
      </c>
      <c r="C238" s="4">
        <v>9375</v>
      </c>
      <c r="D238" s="4">
        <f t="shared" ca="1" si="26"/>
        <v>0.75</v>
      </c>
      <c r="E238" s="4">
        <v>0.55000000000000004</v>
      </c>
      <c r="F238" s="4">
        <v>19.899999999999999</v>
      </c>
      <c r="G238" s="4">
        <f t="shared" ca="1" si="27"/>
        <v>41.281913690970576</v>
      </c>
      <c r="H238" s="4">
        <f t="shared" ca="1" si="31"/>
        <v>14.181488998272606</v>
      </c>
      <c r="I238" s="4">
        <f ca="1">User_Model_Calcs!B238-Sat_Data!$B$5</f>
        <v>-4.7811981664546153</v>
      </c>
      <c r="J238" s="4">
        <f ca="1">(Earth_Data!$B$1/SQRT(1-Earth_Data!$B$2^2*SIN(RADIANS(User_Model_Calcs!A238))^2))*COS(RADIANS(User_Model_Calcs!A238))</f>
        <v>4931.0425163723748</v>
      </c>
      <c r="K238" s="4">
        <f ca="1">((Earth_Data!$B$1*(1-Earth_Data!$B$2^2))/SQRT(1-Earth_Data!$B$2^2*SIN(RADIANS(User_Model_Calcs!A238))^2))*SIN(RADIANS(User_Model_Calcs!A238))</f>
        <v>-4031.8644060195807</v>
      </c>
      <c r="L238" s="4">
        <f t="shared" ca="1" si="28"/>
        <v>-39.271132249784401</v>
      </c>
      <c r="M238" s="4">
        <f t="shared" ca="1" si="29"/>
        <v>6369.5455793015271</v>
      </c>
      <c r="N238" s="4">
        <f ca="1">SQRT(User_Model_Calcs!M238^2+Sat_Data!$B$3^2-2*User_Model_Calcs!M238*Sat_Data!$B$3*COS(RADIANS(L238))*COS(RADIANS(I238)))</f>
        <v>37470.073983685688</v>
      </c>
      <c r="O238" s="4">
        <f ca="1">DEGREES(ACOS(((Earth_Data!$B$1+Sat_Data!$B$2)/User_Model_Calcs!N238)*SQRT(1-COS(RADIANS(User_Model_Calcs!I238))^2*COS(RADIANS(User_Model_Calcs!A238))^2)))</f>
        <v>44.043579574900008</v>
      </c>
      <c r="P238" s="4">
        <f t="shared" ca="1" si="30"/>
        <v>7.4975016352948289</v>
      </c>
    </row>
    <row r="239" spans="1:16" x14ac:dyDescent="0.25">
      <c r="A239" s="4">
        <f t="shared" ca="1" si="24"/>
        <v>-28.205082333471701</v>
      </c>
      <c r="B239" s="4">
        <f t="shared" ca="1" si="25"/>
        <v>150.36532889935728</v>
      </c>
      <c r="C239" s="4">
        <v>9375</v>
      </c>
      <c r="D239" s="4">
        <f t="shared" ca="1" si="26"/>
        <v>0.75</v>
      </c>
      <c r="E239" s="4">
        <v>0.55000000000000004</v>
      </c>
      <c r="F239" s="4">
        <v>19.899999999999999</v>
      </c>
      <c r="G239" s="4">
        <f t="shared" ca="1" si="27"/>
        <v>41.281913690970576</v>
      </c>
      <c r="H239" s="4">
        <f t="shared" ca="1" si="31"/>
        <v>14.822534649418445</v>
      </c>
      <c r="I239" s="4">
        <f ca="1">User_Model_Calcs!B239-Sat_Data!$B$5</f>
        <v>40.36532889935728</v>
      </c>
      <c r="J239" s="4">
        <f ca="1">(Earth_Data!$B$1/SQRT(1-Earth_Data!$B$2^2*SIN(RADIANS(User_Model_Calcs!A239))^2))*COS(RADIANS(User_Model_Calcs!A239))</f>
        <v>5625.0168457403061</v>
      </c>
      <c r="K239" s="4">
        <f ca="1">((Earth_Data!$B$1*(1-Earth_Data!$B$2^2))/SQRT(1-Earth_Data!$B$2^2*SIN(RADIANS(User_Model_Calcs!A239))^2))*SIN(RADIANS(User_Model_Calcs!A239))</f>
        <v>-2996.5543414125214</v>
      </c>
      <c r="L239" s="4">
        <f t="shared" ca="1" si="28"/>
        <v>-28.045083981682467</v>
      </c>
      <c r="M239" s="4">
        <f t="shared" ca="1" si="29"/>
        <v>6373.3941064318669</v>
      </c>
      <c r="N239" s="4">
        <f ca="1">SQRT(User_Model_Calcs!M239^2+Sat_Data!$B$3^2-2*User_Model_Calcs!M239*Sat_Data!$B$3*COS(RADIANS(L239))*COS(RADIANS(I239)))</f>
        <v>38170.862115084063</v>
      </c>
      <c r="O239" s="4">
        <f ca="1">DEGREES(ACOS(((Earth_Data!$B$1+Sat_Data!$B$2)/User_Model_Calcs!N239)*SQRT(1-COS(RADIANS(User_Model_Calcs!I239))^2*COS(RADIANS(User_Model_Calcs!A239))^2)))</f>
        <v>35.058547437003462</v>
      </c>
      <c r="P239" s="4">
        <f t="shared" ca="1" si="30"/>
        <v>60.925132599960918</v>
      </c>
    </row>
    <row r="240" spans="1:16" x14ac:dyDescent="0.25">
      <c r="A240" s="4">
        <f t="shared" ca="1" si="24"/>
        <v>-33.016285962385545</v>
      </c>
      <c r="B240" s="4">
        <f t="shared" ca="1" si="25"/>
        <v>107.36805843121192</v>
      </c>
      <c r="C240" s="4">
        <v>9375</v>
      </c>
      <c r="D240" s="4">
        <f t="shared" ca="1" si="26"/>
        <v>0.75</v>
      </c>
      <c r="E240" s="4">
        <v>0.55000000000000004</v>
      </c>
      <c r="F240" s="4">
        <v>19.899999999999999</v>
      </c>
      <c r="G240" s="4">
        <f t="shared" ca="1" si="27"/>
        <v>41.281913690970576</v>
      </c>
      <c r="H240" s="4">
        <f t="shared" ca="1" si="31"/>
        <v>20.571177159409675</v>
      </c>
      <c r="I240" s="4">
        <f ca="1">User_Model_Calcs!B240-Sat_Data!$B$5</f>
        <v>-2.6319415687880792</v>
      </c>
      <c r="J240" s="4">
        <f ca="1">(Earth_Data!$B$1/SQRT(1-Earth_Data!$B$2^2*SIN(RADIANS(User_Model_Calcs!A240))^2))*COS(RADIANS(User_Model_Calcs!A240))</f>
        <v>5353.4934745144628</v>
      </c>
      <c r="K240" s="4">
        <f ca="1">((Earth_Data!$B$1*(1-Earth_Data!$B$2^2))/SQRT(1-Earth_Data!$B$2^2*SIN(RADIANS(User_Model_Calcs!A240))^2))*SIN(RADIANS(User_Model_Calcs!A240))</f>
        <v>-3455.4745309504756</v>
      </c>
      <c r="L240" s="4">
        <f t="shared" ca="1" si="28"/>
        <v>-32.840690104705914</v>
      </c>
      <c r="M240" s="4">
        <f t="shared" ca="1" si="29"/>
        <v>6371.828357364654</v>
      </c>
      <c r="N240" s="4">
        <f ca="1">SQRT(User_Model_Calcs!M240^2+Sat_Data!$B$3^2-2*User_Model_Calcs!M240*Sat_Data!$B$3*COS(RADIANS(L240))*COS(RADIANS(I240)))</f>
        <v>36978.915965268134</v>
      </c>
      <c r="O240" s="4">
        <f ca="1">DEGREES(ACOS(((Earth_Data!$B$1+Sat_Data!$B$2)/User_Model_Calcs!N240)*SQRT(1-COS(RADIANS(User_Model_Calcs!I240))^2*COS(RADIANS(User_Model_Calcs!A240))^2)))</f>
        <v>51.476905767092667</v>
      </c>
      <c r="P240" s="4">
        <f t="shared" ca="1" si="30"/>
        <v>4.8223184490086561</v>
      </c>
    </row>
    <row r="241" spans="1:16" x14ac:dyDescent="0.25">
      <c r="A241" s="4">
        <f t="shared" ca="1" si="24"/>
        <v>-42.075952678163119</v>
      </c>
      <c r="B241" s="4">
        <f t="shared" ca="1" si="25"/>
        <v>134.15982334769137</v>
      </c>
      <c r="C241" s="4">
        <v>25000</v>
      </c>
      <c r="D241" s="4">
        <f t="shared" ca="1" si="26"/>
        <v>3</v>
      </c>
      <c r="E241" s="4">
        <v>0.55000000000000004</v>
      </c>
      <c r="F241" s="4">
        <v>19.899999999999999</v>
      </c>
      <c r="G241" s="4">
        <f t="shared" ca="1" si="27"/>
        <v>53.323113517529826</v>
      </c>
      <c r="H241" s="4">
        <f t="shared" ca="1" si="31"/>
        <v>18.504076489340392</v>
      </c>
      <c r="I241" s="4">
        <f ca="1">User_Model_Calcs!B241-Sat_Data!$B$5</f>
        <v>24.159823347691372</v>
      </c>
      <c r="J241" s="4">
        <f ca="1">(Earth_Data!$B$1/SQRT(1-Earth_Data!$B$2^2*SIN(RADIANS(User_Model_Calcs!A241))^2))*COS(RADIANS(User_Model_Calcs!A241))</f>
        <v>4741.3521530215294</v>
      </c>
      <c r="K241" s="4">
        <f ca="1">((Earth_Data!$B$1*(1-Earth_Data!$B$2^2))/SQRT(1-Earth_Data!$B$2^2*SIN(RADIANS(User_Model_Calcs!A241))^2))*SIN(RADIANS(User_Model_Calcs!A241))</f>
        <v>-4251.8710968078112</v>
      </c>
      <c r="L241" s="4">
        <f t="shared" ca="1" si="28"/>
        <v>-41.884592599874118</v>
      </c>
      <c r="M241" s="4">
        <f t="shared" ca="1" si="29"/>
        <v>6368.5813226205682</v>
      </c>
      <c r="N241" s="4">
        <f ca="1">SQRT(User_Model_Calcs!M241^2+Sat_Data!$B$3^2-2*User_Model_Calcs!M241*Sat_Data!$B$3*COS(RADIANS(L241))*COS(RADIANS(I241)))</f>
        <v>38125.655918306475</v>
      </c>
      <c r="O241" s="4">
        <f ca="1">DEGREES(ACOS(((Earth_Data!$B$1+Sat_Data!$B$2)/User_Model_Calcs!N241)*SQRT(1-COS(RADIANS(User_Model_Calcs!I241))^2*COS(RADIANS(User_Model_Calcs!A241))^2)))</f>
        <v>35.541237476171105</v>
      </c>
      <c r="P241" s="4">
        <f t="shared" ca="1" si="30"/>
        <v>33.798361516974182</v>
      </c>
    </row>
    <row r="242" spans="1:16" x14ac:dyDescent="0.25">
      <c r="A242" s="4">
        <f t="shared" ca="1" si="24"/>
        <v>-30.361433191784862</v>
      </c>
      <c r="B242" s="4">
        <f t="shared" ca="1" si="25"/>
        <v>144.31850102095882</v>
      </c>
      <c r="C242" s="4">
        <v>25000</v>
      </c>
      <c r="D242" s="4">
        <f t="shared" ca="1" si="26"/>
        <v>3</v>
      </c>
      <c r="E242" s="4">
        <v>0.55000000000000004</v>
      </c>
      <c r="F242" s="4">
        <v>19.899999999999999</v>
      </c>
      <c r="G242" s="4">
        <f t="shared" ca="1" si="27"/>
        <v>53.323113517529826</v>
      </c>
      <c r="H242" s="4">
        <f t="shared" ca="1" si="31"/>
        <v>16.921158452210765</v>
      </c>
      <c r="I242" s="4">
        <f ca="1">User_Model_Calcs!B242-Sat_Data!$B$5</f>
        <v>34.31850102095882</v>
      </c>
      <c r="J242" s="4">
        <f ca="1">(Earth_Data!$B$1/SQRT(1-Earth_Data!$B$2^2*SIN(RADIANS(User_Model_Calcs!A242))^2))*COS(RADIANS(User_Model_Calcs!A242))</f>
        <v>5508.1165839877285</v>
      </c>
      <c r="K242" s="4">
        <f ca="1">((Earth_Data!$B$1*(1-Earth_Data!$B$2^2))/SQRT(1-Earth_Data!$B$2^2*SIN(RADIANS(User_Model_Calcs!A242))^2))*SIN(RADIANS(User_Model_Calcs!A242))</f>
        <v>-3205.0103668170836</v>
      </c>
      <c r="L242" s="4">
        <f t="shared" ca="1" si="28"/>
        <v>-30.193860989762491</v>
      </c>
      <c r="M242" s="4">
        <f t="shared" ca="1" si="29"/>
        <v>6372.7105500097541</v>
      </c>
      <c r="N242" s="4">
        <f ca="1">SQRT(User_Model_Calcs!M242^2+Sat_Data!$B$3^2-2*User_Model_Calcs!M242*Sat_Data!$B$3*COS(RADIANS(L242))*COS(RADIANS(I242)))</f>
        <v>37878.704936444643</v>
      </c>
      <c r="O242" s="4">
        <f ca="1">DEGREES(ACOS(((Earth_Data!$B$1+Sat_Data!$B$2)/User_Model_Calcs!N242)*SQRT(1-COS(RADIANS(User_Model_Calcs!I242))^2*COS(RADIANS(User_Model_Calcs!A242))^2)))</f>
        <v>38.657673189606271</v>
      </c>
      <c r="P242" s="4">
        <f t="shared" ca="1" si="30"/>
        <v>53.481799260042585</v>
      </c>
    </row>
    <row r="243" spans="1:16" x14ac:dyDescent="0.25">
      <c r="A243" s="4">
        <f t="shared" ca="1" si="24"/>
        <v>-17.475019327758975</v>
      </c>
      <c r="B243" s="4">
        <f t="shared" ca="1" si="25"/>
        <v>141.28545032131535</v>
      </c>
      <c r="C243" s="4">
        <v>25000</v>
      </c>
      <c r="D243" s="4">
        <f t="shared" ca="1" si="26"/>
        <v>1.2</v>
      </c>
      <c r="E243" s="4">
        <v>0.55000000000000004</v>
      </c>
      <c r="F243" s="4">
        <v>19.899999999999999</v>
      </c>
      <c r="G243" s="4">
        <f t="shared" ca="1" si="27"/>
        <v>45.364313344089069</v>
      </c>
      <c r="H243" s="4">
        <f t="shared" ca="1" si="31"/>
        <v>20.348805745881524</v>
      </c>
      <c r="I243" s="4">
        <f ca="1">User_Model_Calcs!B243-Sat_Data!$B$5</f>
        <v>31.285450321315352</v>
      </c>
      <c r="J243" s="4">
        <f ca="1">(Earth_Data!$B$1/SQRT(1-Earth_Data!$B$2^2*SIN(RADIANS(User_Model_Calcs!A243))^2))*COS(RADIANS(User_Model_Calcs!A243))</f>
        <v>6085.6130002673635</v>
      </c>
      <c r="K243" s="4">
        <f ca="1">((Earth_Data!$B$1*(1-Earth_Data!$B$2^2))/SQRT(1-Earth_Data!$B$2^2*SIN(RADIANS(User_Model_Calcs!A243))^2))*SIN(RADIANS(User_Model_Calcs!A243))</f>
        <v>-1903.0439258375727</v>
      </c>
      <c r="L243" s="4">
        <f t="shared" ca="1" si="28"/>
        <v>-17.365087546952907</v>
      </c>
      <c r="M243" s="4">
        <f t="shared" ca="1" si="29"/>
        <v>6376.2262955991782</v>
      </c>
      <c r="N243" s="4">
        <f ca="1">SQRT(User_Model_Calcs!M243^2+Sat_Data!$B$3^2-2*User_Model_Calcs!M243*Sat_Data!$B$3*COS(RADIANS(L243))*COS(RADIANS(I243)))</f>
        <v>37147.061327030715</v>
      </c>
      <c r="O243" s="4">
        <f ca="1">DEGREES(ACOS(((Earth_Data!$B$1+Sat_Data!$B$2)/User_Model_Calcs!N243)*SQRT(1-COS(RADIANS(User_Model_Calcs!I243))^2*COS(RADIANS(User_Model_Calcs!A243))^2)))</f>
        <v>48.891733540195695</v>
      </c>
      <c r="P243" s="4">
        <f t="shared" ca="1" si="30"/>
        <v>63.702667242203823</v>
      </c>
    </row>
    <row r="244" spans="1:16" x14ac:dyDescent="0.25">
      <c r="A244" s="4">
        <f t="shared" ca="1" si="24"/>
        <v>-32.645895614301956</v>
      </c>
      <c r="B244" s="4">
        <f t="shared" ca="1" si="25"/>
        <v>127.98162332414763</v>
      </c>
      <c r="C244" s="4">
        <v>25000</v>
      </c>
      <c r="D244" s="4">
        <f t="shared" ca="1" si="26"/>
        <v>0.75</v>
      </c>
      <c r="E244" s="4">
        <v>0.55000000000000004</v>
      </c>
      <c r="F244" s="4">
        <v>19.899999999999999</v>
      </c>
      <c r="G244" s="4">
        <f t="shared" ca="1" si="27"/>
        <v>41.281913690970576</v>
      </c>
      <c r="H244" s="4">
        <f t="shared" ca="1" si="31"/>
        <v>14.190339522793691</v>
      </c>
      <c r="I244" s="4">
        <f ca="1">User_Model_Calcs!B244-Sat_Data!$B$5</f>
        <v>17.981623324147634</v>
      </c>
      <c r="J244" s="4">
        <f ca="1">(Earth_Data!$B$1/SQRT(1-Earth_Data!$B$2^2*SIN(RADIANS(User_Model_Calcs!A244))^2))*COS(RADIANS(User_Model_Calcs!A244))</f>
        <v>5375.7638341946249</v>
      </c>
      <c r="K244" s="4">
        <f ca="1">((Earth_Data!$B$1*(1-Earth_Data!$B$2^2))/SQRT(1-Earth_Data!$B$2^2*SIN(RADIANS(User_Model_Calcs!A244))^2))*SIN(RADIANS(User_Model_Calcs!A244))</f>
        <v>-3420.9588467357839</v>
      </c>
      <c r="L244" s="4">
        <f t="shared" ca="1" si="28"/>
        <v>-32.471330547230579</v>
      </c>
      <c r="M244" s="4">
        <f t="shared" ca="1" si="29"/>
        <v>6371.9538786854637</v>
      </c>
      <c r="N244" s="4">
        <f ca="1">SQRT(User_Model_Calcs!M244^2+Sat_Data!$B$3^2-2*User_Model_Calcs!M244*Sat_Data!$B$3*COS(RADIANS(L244))*COS(RADIANS(I244)))</f>
        <v>37245.538909309966</v>
      </c>
      <c r="O244" s="4">
        <f ca="1">DEGREES(ACOS(((Earth_Data!$B$1+Sat_Data!$B$2)/User_Model_Calcs!N244)*SQRT(1-COS(RADIANS(User_Model_Calcs!I244))^2*COS(RADIANS(User_Model_Calcs!A244))^2)))</f>
        <v>47.321335249223168</v>
      </c>
      <c r="P244" s="4">
        <f t="shared" ca="1" si="30"/>
        <v>31.033826616114382</v>
      </c>
    </row>
    <row r="245" spans="1:16" x14ac:dyDescent="0.25">
      <c r="A245" s="4">
        <f t="shared" ca="1" si="24"/>
        <v>-20.863893049757941</v>
      </c>
      <c r="B245" s="4">
        <f t="shared" ca="1" si="25"/>
        <v>137.18041104818514</v>
      </c>
      <c r="C245" s="4">
        <v>37500</v>
      </c>
      <c r="D245" s="4">
        <f t="shared" ca="1" si="26"/>
        <v>1.2</v>
      </c>
      <c r="E245" s="4">
        <v>0.55000000000000004</v>
      </c>
      <c r="F245" s="4">
        <v>19.899999999999999</v>
      </c>
      <c r="G245" s="4">
        <f t="shared" ca="1" si="27"/>
        <v>45.364313344089069</v>
      </c>
      <c r="H245" s="4">
        <f t="shared" ca="1" si="31"/>
        <v>22.780499422635501</v>
      </c>
      <c r="I245" s="4">
        <f ca="1">User_Model_Calcs!B245-Sat_Data!$B$5</f>
        <v>27.180411048185135</v>
      </c>
      <c r="J245" s="4">
        <f ca="1">(Earth_Data!$B$1/SQRT(1-Earth_Data!$B$2^2*SIN(RADIANS(User_Model_Calcs!A245))^2))*COS(RADIANS(User_Model_Calcs!A245))</f>
        <v>5962.4516553873482</v>
      </c>
      <c r="K245" s="4">
        <f ca="1">((Earth_Data!$B$1*(1-Earth_Data!$B$2^2))/SQRT(1-Earth_Data!$B$2^2*SIN(RADIANS(User_Model_Calcs!A245))^2))*SIN(RADIANS(User_Model_Calcs!A245))</f>
        <v>-2257.3210534828559</v>
      </c>
      <c r="L245" s="4">
        <f t="shared" ca="1" si="28"/>
        <v>-20.736135040619494</v>
      </c>
      <c r="M245" s="4">
        <f t="shared" ca="1" si="29"/>
        <v>6375.4472848050655</v>
      </c>
      <c r="N245" s="4">
        <f ca="1">SQRT(User_Model_Calcs!M245^2+Sat_Data!$B$3^2-2*User_Model_Calcs!M245*Sat_Data!$B$3*COS(RADIANS(L245))*COS(RADIANS(I245)))</f>
        <v>37029.461216914613</v>
      </c>
      <c r="O245" s="4">
        <f ca="1">DEGREES(ACOS(((Earth_Data!$B$1+Sat_Data!$B$2)/User_Model_Calcs!N245)*SQRT(1-COS(RADIANS(User_Model_Calcs!I245))^2*COS(RADIANS(User_Model_Calcs!A245))^2)))</f>
        <v>50.728562562083653</v>
      </c>
      <c r="P245" s="4">
        <f t="shared" ca="1" si="30"/>
        <v>55.255806843480606</v>
      </c>
    </row>
    <row r="246" spans="1:16" x14ac:dyDescent="0.25">
      <c r="A246" s="4">
        <f t="shared" ca="1" si="24"/>
        <v>-34.996802434452007</v>
      </c>
      <c r="B246" s="4">
        <f t="shared" ca="1" si="25"/>
        <v>110.60873517365711</v>
      </c>
      <c r="C246" s="4">
        <v>37500</v>
      </c>
      <c r="D246" s="4">
        <f t="shared" ca="1" si="26"/>
        <v>0.75</v>
      </c>
      <c r="E246" s="4">
        <v>0.55000000000000004</v>
      </c>
      <c r="F246" s="4">
        <v>19.899999999999999</v>
      </c>
      <c r="G246" s="4">
        <f t="shared" ca="1" si="27"/>
        <v>41.281913690970576</v>
      </c>
      <c r="H246" s="4">
        <f t="shared" ca="1" si="31"/>
        <v>15.403841252292665</v>
      </c>
      <c r="I246" s="4">
        <f ca="1">User_Model_Calcs!B246-Sat_Data!$B$5</f>
        <v>0.60873517365710939</v>
      </c>
      <c r="J246" s="4">
        <f ca="1">(Earth_Data!$B$1/SQRT(1-Earth_Data!$B$2^2*SIN(RADIANS(User_Model_Calcs!A246))^2))*COS(RADIANS(User_Model_Calcs!A246))</f>
        <v>5230.6328768276016</v>
      </c>
      <c r="K246" s="4">
        <f ca="1">((Earth_Data!$B$1*(1-Earth_Data!$B$2^2))/SQRT(1-Earth_Data!$B$2^2*SIN(RADIANS(User_Model_Calcs!A246))^2))*SIN(RADIANS(User_Model_Calcs!A246))</f>
        <v>-3637.5776234313776</v>
      </c>
      <c r="L246" s="4">
        <f t="shared" ca="1" si="28"/>
        <v>-34.816194958672448</v>
      </c>
      <c r="M246" s="4">
        <f t="shared" ca="1" si="29"/>
        <v>6371.1452077816011</v>
      </c>
      <c r="N246" s="4">
        <f ca="1">SQRT(User_Model_Calcs!M246^2+Sat_Data!$B$3^2-2*User_Model_Calcs!M246*Sat_Data!$B$3*COS(RADIANS(L246))*COS(RADIANS(I246)))</f>
        <v>37112.542542530195</v>
      </c>
      <c r="O246" s="4">
        <f ca="1">DEGREES(ACOS(((Earth_Data!$B$1+Sat_Data!$B$2)/User_Model_Calcs!N246)*SQRT(1-COS(RADIANS(User_Model_Calcs!I246))^2*COS(RADIANS(User_Model_Calcs!A246))^2)))</f>
        <v>49.332199464779805</v>
      </c>
      <c r="P246" s="4">
        <f t="shared" ca="1" si="30"/>
        <v>1.0613005244646483</v>
      </c>
    </row>
    <row r="247" spans="1:16" x14ac:dyDescent="0.25">
      <c r="A247" s="4">
        <f t="shared" ca="1" si="24"/>
        <v>-21.067953462601714</v>
      </c>
      <c r="B247" s="4">
        <f t="shared" ca="1" si="25"/>
        <v>156.35269229390195</v>
      </c>
      <c r="C247" s="4">
        <v>37500</v>
      </c>
      <c r="D247" s="4">
        <f t="shared" ca="1" si="26"/>
        <v>3</v>
      </c>
      <c r="E247" s="4">
        <v>0.55000000000000004</v>
      </c>
      <c r="F247" s="4">
        <v>19.899999999999999</v>
      </c>
      <c r="G247" s="4">
        <f t="shared" ca="1" si="27"/>
        <v>53.323113517529826</v>
      </c>
      <c r="H247" s="4">
        <f t="shared" ca="1" si="31"/>
        <v>21.66334482519148</v>
      </c>
      <c r="I247" s="4">
        <f ca="1">User_Model_Calcs!B247-Sat_Data!$B$5</f>
        <v>46.352692293901953</v>
      </c>
      <c r="J247" s="4">
        <f ca="1">(Earth_Data!$B$1/SQRT(1-Earth_Data!$B$2^2*SIN(RADIANS(User_Model_Calcs!A247))^2))*COS(RADIANS(User_Model_Calcs!A247))</f>
        <v>5954.3676413786834</v>
      </c>
      <c r="K247" s="4">
        <f ca="1">((Earth_Data!$B$1*(1-Earth_Data!$B$2^2))/SQRT(1-Earth_Data!$B$2^2*SIN(RADIANS(User_Model_Calcs!A247))^2))*SIN(RADIANS(User_Model_Calcs!A247))</f>
        <v>-2278.4181248980653</v>
      </c>
      <c r="L247" s="4">
        <f t="shared" ca="1" si="28"/>
        <v>-20.939176257925102</v>
      </c>
      <c r="M247" s="4">
        <f t="shared" ca="1" si="29"/>
        <v>6375.3967061322201</v>
      </c>
      <c r="N247" s="4">
        <f ca="1">SQRT(User_Model_Calcs!M247^2+Sat_Data!$B$3^2-2*User_Model_Calcs!M247*Sat_Data!$B$3*COS(RADIANS(L247))*COS(RADIANS(I247)))</f>
        <v>38365.184909791904</v>
      </c>
      <c r="O247" s="4">
        <f ca="1">DEGREES(ACOS(((Earth_Data!$B$1+Sat_Data!$B$2)/User_Model_Calcs!N247)*SQRT(1-COS(RADIANS(User_Model_Calcs!I247))^2*COS(RADIANS(User_Model_Calcs!A247))^2)))</f>
        <v>32.785311124301856</v>
      </c>
      <c r="P247" s="4">
        <f t="shared" ca="1" si="30"/>
        <v>71.073682797190344</v>
      </c>
    </row>
    <row r="248" spans="1:16" x14ac:dyDescent="0.25">
      <c r="A248" s="4">
        <f t="shared" ca="1" si="24"/>
        <v>-28.533594427737121</v>
      </c>
      <c r="B248" s="4">
        <f t="shared" ca="1" si="25"/>
        <v>141.38174636239614</v>
      </c>
      <c r="C248" s="4">
        <v>37500</v>
      </c>
      <c r="D248" s="4">
        <f t="shared" ca="1" si="26"/>
        <v>0.75</v>
      </c>
      <c r="E248" s="4">
        <v>0.55000000000000004</v>
      </c>
      <c r="F248" s="4">
        <v>19.899999999999999</v>
      </c>
      <c r="G248" s="4">
        <f t="shared" ca="1" si="27"/>
        <v>41.281913690970576</v>
      </c>
      <c r="H248" s="4">
        <f t="shared" ca="1" si="31"/>
        <v>21.247497240057534</v>
      </c>
      <c r="I248" s="4">
        <f ca="1">User_Model_Calcs!B248-Sat_Data!$B$5</f>
        <v>31.381746362396143</v>
      </c>
      <c r="J248" s="4">
        <f ca="1">(Earth_Data!$B$1/SQRT(1-Earth_Data!$B$2^2*SIN(RADIANS(User_Model_Calcs!A248))^2))*COS(RADIANS(User_Model_Calcs!A248))</f>
        <v>5607.7177168262224</v>
      </c>
      <c r="K248" s="4">
        <f ca="1">((Earth_Data!$B$1*(1-Earth_Data!$B$2^2))/SQRT(1-Earth_Data!$B$2^2*SIN(RADIANS(User_Model_Calcs!A248))^2))*SIN(RADIANS(User_Model_Calcs!A248))</f>
        <v>-3028.5893729456434</v>
      </c>
      <c r="L248" s="4">
        <f t="shared" ca="1" si="28"/>
        <v>-28.372382918303312</v>
      </c>
      <c r="M248" s="4">
        <f t="shared" ca="1" si="29"/>
        <v>6373.2920521129417</v>
      </c>
      <c r="N248" s="4">
        <f ca="1">SQRT(User_Model_Calcs!M248^2+Sat_Data!$B$3^2-2*User_Model_Calcs!M248*Sat_Data!$B$3*COS(RADIANS(L248))*COS(RADIANS(I248)))</f>
        <v>37612.765597081343</v>
      </c>
      <c r="O248" s="4">
        <f ca="1">DEGREES(ACOS(((Earth_Data!$B$1+Sat_Data!$B$2)/User_Model_Calcs!N248)*SQRT(1-COS(RADIANS(User_Model_Calcs!I248))^2*COS(RADIANS(User_Model_Calcs!A248))^2)))</f>
        <v>42.145090343583881</v>
      </c>
      <c r="P248" s="4">
        <f t="shared" ca="1" si="30"/>
        <v>51.934919019621773</v>
      </c>
    </row>
    <row r="249" spans="1:16" x14ac:dyDescent="0.25">
      <c r="A249" s="4">
        <f t="shared" ca="1" si="24"/>
        <v>-33.89585468289178</v>
      </c>
      <c r="B249" s="4">
        <f t="shared" ca="1" si="25"/>
        <v>143.12330842301276</v>
      </c>
      <c r="C249" s="4">
        <v>25000</v>
      </c>
      <c r="D249" s="4">
        <f t="shared" ca="1" si="26"/>
        <v>1.2</v>
      </c>
      <c r="E249" s="4">
        <v>0.55000000000000004</v>
      </c>
      <c r="F249" s="4">
        <v>19.899999999999999</v>
      </c>
      <c r="G249" s="4">
        <f t="shared" ca="1" si="27"/>
        <v>45.364313344089069</v>
      </c>
      <c r="H249" s="4">
        <f t="shared" ca="1" si="31"/>
        <v>21.603144424501348</v>
      </c>
      <c r="I249" s="4">
        <f ca="1">User_Model_Calcs!B249-Sat_Data!$B$5</f>
        <v>33.123308423012759</v>
      </c>
      <c r="J249" s="4">
        <f ca="1">(Earth_Data!$B$1/SQRT(1-Earth_Data!$B$2^2*SIN(RADIANS(User_Model_Calcs!A249))^2))*COS(RADIANS(User_Model_Calcs!A249))</f>
        <v>5299.7119976701761</v>
      </c>
      <c r="K249" s="4">
        <f ca="1">((Earth_Data!$B$1*(1-Earth_Data!$B$2^2))/SQRT(1-Earth_Data!$B$2^2*SIN(RADIANS(User_Model_Calcs!A249))^2))*SIN(RADIANS(User_Model_Calcs!A249))</f>
        <v>-3536.8649633869113</v>
      </c>
      <c r="L249" s="4">
        <f t="shared" ca="1" si="28"/>
        <v>-33.717928441478115</v>
      </c>
      <c r="M249" s="4">
        <f t="shared" ca="1" si="29"/>
        <v>6371.5273700646621</v>
      </c>
      <c r="N249" s="4">
        <f ca="1">SQRT(User_Model_Calcs!M249^2+Sat_Data!$B$3^2-2*User_Model_Calcs!M249*Sat_Data!$B$3*COS(RADIANS(L249))*COS(RADIANS(I249)))</f>
        <v>38001.589699795732</v>
      </c>
      <c r="O249" s="4">
        <f ca="1">DEGREES(ACOS(((Earth_Data!$B$1+Sat_Data!$B$2)/User_Model_Calcs!N249)*SQRT(1-COS(RADIANS(User_Model_Calcs!I249))^2*COS(RADIANS(User_Model_Calcs!A249))^2)))</f>
        <v>37.099510006364916</v>
      </c>
      <c r="P249" s="4">
        <f t="shared" ca="1" si="30"/>
        <v>49.478598405495269</v>
      </c>
    </row>
    <row r="250" spans="1:16" x14ac:dyDescent="0.25">
      <c r="A250" s="4">
        <f t="shared" ca="1" si="24"/>
        <v>-13.5368157328313</v>
      </c>
      <c r="B250" s="4">
        <f t="shared" ca="1" si="25"/>
        <v>137.08840467766265</v>
      </c>
      <c r="C250" s="4">
        <v>25000</v>
      </c>
      <c r="D250" s="4">
        <f t="shared" ca="1" si="26"/>
        <v>0.75</v>
      </c>
      <c r="E250" s="4">
        <v>0.55000000000000004</v>
      </c>
      <c r="F250" s="4">
        <v>19.899999999999999</v>
      </c>
      <c r="G250" s="4">
        <f t="shared" ca="1" si="27"/>
        <v>41.281913690970576</v>
      </c>
      <c r="H250" s="4">
        <f t="shared" ca="1" si="31"/>
        <v>22.291758893809373</v>
      </c>
      <c r="I250" s="4">
        <f ca="1">User_Model_Calcs!B250-Sat_Data!$B$5</f>
        <v>27.088404677662652</v>
      </c>
      <c r="J250" s="4">
        <f ca="1">(Earth_Data!$B$1/SQRT(1-Earth_Data!$B$2^2*SIN(RADIANS(User_Model_Calcs!A250))^2))*COS(RADIANS(User_Model_Calcs!A250))</f>
        <v>6202.0909917687823</v>
      </c>
      <c r="K250" s="4">
        <f ca="1">((Earth_Data!$B$1*(1-Earth_Data!$B$2^2))/SQRT(1-Earth_Data!$B$2^2*SIN(RADIANS(User_Model_Calcs!A250))^2))*SIN(RADIANS(User_Model_Calcs!A250))</f>
        <v>-1483.2095616746831</v>
      </c>
      <c r="L250" s="4">
        <f t="shared" ca="1" si="28"/>
        <v>-13.449496287911991</v>
      </c>
      <c r="M250" s="4">
        <f t="shared" ca="1" si="29"/>
        <v>6376.97759710842</v>
      </c>
      <c r="N250" s="4">
        <f ca="1">SQRT(User_Model_Calcs!M250^2+Sat_Data!$B$3^2-2*User_Model_Calcs!M250*Sat_Data!$B$3*COS(RADIANS(L250))*COS(RADIANS(I250)))</f>
        <v>36780.982255233794</v>
      </c>
      <c r="O250" s="4">
        <f ca="1">DEGREES(ACOS(((Earth_Data!$B$1+Sat_Data!$B$2)/User_Model_Calcs!N250)*SQRT(1-COS(RADIANS(User_Model_Calcs!I250))^2*COS(RADIANS(User_Model_Calcs!A250))^2)))</f>
        <v>54.964927717601846</v>
      </c>
      <c r="P250" s="4">
        <f t="shared" ca="1" si="30"/>
        <v>65.409202746415716</v>
      </c>
    </row>
    <row r="251" spans="1:16" x14ac:dyDescent="0.25">
      <c r="A251" s="4">
        <f t="shared" ca="1" si="24"/>
        <v>-40.003561972570282</v>
      </c>
      <c r="B251" s="4">
        <f t="shared" ca="1" si="25"/>
        <v>115.82111480745135</v>
      </c>
      <c r="C251" s="4">
        <v>9375</v>
      </c>
      <c r="D251" s="4">
        <f t="shared" ca="1" si="26"/>
        <v>1.2</v>
      </c>
      <c r="E251" s="4">
        <v>0.55000000000000004</v>
      </c>
      <c r="F251" s="4">
        <v>19.899999999999999</v>
      </c>
      <c r="G251" s="4">
        <f t="shared" ca="1" si="27"/>
        <v>45.364313344089069</v>
      </c>
      <c r="H251" s="4">
        <f t="shared" ca="1" si="31"/>
        <v>17.658944984917092</v>
      </c>
      <c r="I251" s="4">
        <f ca="1">User_Model_Calcs!B251-Sat_Data!$B$5</f>
        <v>5.8211148074513517</v>
      </c>
      <c r="J251" s="4">
        <f ca="1">(Earth_Data!$B$1/SQRT(1-Earth_Data!$B$2^2*SIN(RADIANS(User_Model_Calcs!A251))^2))*COS(RADIANS(User_Model_Calcs!A251))</f>
        <v>4892.4558020081886</v>
      </c>
      <c r="K251" s="4">
        <f ca="1">((Earth_Data!$B$1*(1-Earth_Data!$B$2^2))/SQRT(1-Earth_Data!$B$2^2*SIN(RADIANS(User_Model_Calcs!A251))^2))*SIN(RADIANS(User_Model_Calcs!A251))</f>
        <v>-4078.2900232325355</v>
      </c>
      <c r="L251" s="4">
        <f t="shared" ca="1" si="28"/>
        <v>-39.814164539578037</v>
      </c>
      <c r="M251" s="4">
        <f t="shared" ca="1" si="29"/>
        <v>6369.3463784129081</v>
      </c>
      <c r="N251" s="4">
        <f ca="1">SQRT(User_Model_Calcs!M251^2+Sat_Data!$B$3^2-2*User_Model_Calcs!M251*Sat_Data!$B$3*COS(RADIANS(L251))*COS(RADIANS(I251)))</f>
        <v>37522.504758294563</v>
      </c>
      <c r="O251" s="4">
        <f ca="1">DEGREES(ACOS(((Earth_Data!$B$1+Sat_Data!$B$2)/User_Model_Calcs!N251)*SQRT(1-COS(RADIANS(User_Model_Calcs!I251))^2*COS(RADIANS(User_Model_Calcs!A251))^2)))</f>
        <v>43.313430385215661</v>
      </c>
      <c r="P251" s="4">
        <f t="shared" ca="1" si="30"/>
        <v>9.0116104505149988</v>
      </c>
    </row>
    <row r="252" spans="1:16" x14ac:dyDescent="0.25">
      <c r="A252" s="4">
        <f t="shared" ca="1" si="24"/>
        <v>-30.187015417650287</v>
      </c>
      <c r="B252" s="4">
        <f t="shared" ca="1" si="25"/>
        <v>113.76811446845586</v>
      </c>
      <c r="C252" s="4">
        <v>9375</v>
      </c>
      <c r="D252" s="4">
        <f t="shared" ca="1" si="26"/>
        <v>1.2</v>
      </c>
      <c r="E252" s="4">
        <v>0.55000000000000004</v>
      </c>
      <c r="F252" s="4">
        <v>19.899999999999999</v>
      </c>
      <c r="G252" s="4">
        <f t="shared" ca="1" si="27"/>
        <v>45.364313344089069</v>
      </c>
      <c r="H252" s="4">
        <f t="shared" ca="1" si="31"/>
        <v>16.937654937264295</v>
      </c>
      <c r="I252" s="4">
        <f ca="1">User_Model_Calcs!B252-Sat_Data!$B$5</f>
        <v>3.7681144684558632</v>
      </c>
      <c r="J252" s="4">
        <f ca="1">(Earth_Data!$B$1/SQRT(1-Earth_Data!$B$2^2*SIN(RADIANS(User_Model_Calcs!A252))^2))*COS(RADIANS(User_Model_Calcs!A252))</f>
        <v>5517.8643388828486</v>
      </c>
      <c r="K252" s="4">
        <f ca="1">((Earth_Data!$B$1*(1-Earth_Data!$B$2^2))/SQRT(1-Earth_Data!$B$2^2*SIN(RADIANS(User_Model_Calcs!A252))^2))*SIN(RADIANS(User_Model_Calcs!A252))</f>
        <v>-3188.3118430354284</v>
      </c>
      <c r="L252" s="4">
        <f t="shared" ca="1" si="28"/>
        <v>-30.020021276779996</v>
      </c>
      <c r="M252" s="4">
        <f t="shared" ca="1" si="29"/>
        <v>6372.767002704165</v>
      </c>
      <c r="N252" s="4">
        <f ca="1">SQRT(User_Model_Calcs!M252^2+Sat_Data!$B$3^2-2*User_Model_Calcs!M252*Sat_Data!$B$3*COS(RADIANS(L252))*COS(RADIANS(I252)))</f>
        <v>36798.379933622382</v>
      </c>
      <c r="O252" s="4">
        <f ca="1">DEGREES(ACOS(((Earth_Data!$B$1+Sat_Data!$B$2)/User_Model_Calcs!N252)*SQRT(1-COS(RADIANS(User_Model_Calcs!I252))^2*COS(RADIANS(User_Model_Calcs!A252))^2)))</f>
        <v>54.562924937797902</v>
      </c>
      <c r="P252" s="4">
        <f t="shared" ca="1" si="30"/>
        <v>7.4622438049377831</v>
      </c>
    </row>
    <row r="253" spans="1:16" x14ac:dyDescent="0.25">
      <c r="A253" s="4">
        <f t="shared" ca="1" si="24"/>
        <v>-17.602069996603014</v>
      </c>
      <c r="B253" s="4">
        <f t="shared" ca="1" si="25"/>
        <v>147.77983773063107</v>
      </c>
      <c r="C253" s="4">
        <v>62500</v>
      </c>
      <c r="D253" s="4">
        <f t="shared" ca="1" si="26"/>
        <v>0.75</v>
      </c>
      <c r="E253" s="4">
        <v>0.55000000000000004</v>
      </c>
      <c r="F253" s="4">
        <v>19.899999999999999</v>
      </c>
      <c r="G253" s="4">
        <f t="shared" ca="1" si="27"/>
        <v>41.281913690970576</v>
      </c>
      <c r="H253" s="4">
        <f t="shared" ca="1" si="31"/>
        <v>23.432383295468952</v>
      </c>
      <c r="I253" s="4">
        <f ca="1">User_Model_Calcs!B253-Sat_Data!$B$5</f>
        <v>37.779837730631073</v>
      </c>
      <c r="J253" s="4">
        <f ca="1">(Earth_Data!$B$1/SQRT(1-Earth_Data!$B$2^2*SIN(RADIANS(User_Model_Calcs!A253))^2))*COS(RADIANS(User_Model_Calcs!A253))</f>
        <v>6081.375647551662</v>
      </c>
      <c r="K253" s="4">
        <f ca="1">((Earth_Data!$B$1*(1-Earth_Data!$B$2^2))/SQRT(1-Earth_Data!$B$2^2*SIN(RADIANS(User_Model_Calcs!A253))^2))*SIN(RADIANS(User_Model_Calcs!A253))</f>
        <v>-1916.4516338702008</v>
      </c>
      <c r="L253" s="4">
        <f t="shared" ca="1" si="28"/>
        <v>-17.49144078772844</v>
      </c>
      <c r="M253" s="4">
        <f t="shared" ca="1" si="29"/>
        <v>6376.199230858314</v>
      </c>
      <c r="N253" s="4">
        <f ca="1">SQRT(User_Model_Calcs!M253^2+Sat_Data!$B$3^2-2*User_Model_Calcs!M253*Sat_Data!$B$3*COS(RADIANS(L253))*COS(RADIANS(I253)))</f>
        <v>37591.798322927723</v>
      </c>
      <c r="O253" s="4">
        <f ca="1">DEGREES(ACOS(((Earth_Data!$B$1+Sat_Data!$B$2)/User_Model_Calcs!N253)*SQRT(1-COS(RADIANS(User_Model_Calcs!I253))^2*COS(RADIANS(User_Model_Calcs!A253))^2)))</f>
        <v>42.473703460096068</v>
      </c>
      <c r="P253" s="4">
        <f t="shared" ca="1" si="30"/>
        <v>68.687218562371797</v>
      </c>
    </row>
    <row r="254" spans="1:16" x14ac:dyDescent="0.25">
      <c r="A254" s="4">
        <f t="shared" ca="1" si="24"/>
        <v>-37.374735378979551</v>
      </c>
      <c r="B254" s="4">
        <f t="shared" ca="1" si="25"/>
        <v>141.41272805520416</v>
      </c>
      <c r="C254" s="4">
        <v>62500</v>
      </c>
      <c r="D254" s="4">
        <f t="shared" ca="1" si="26"/>
        <v>3</v>
      </c>
      <c r="E254" s="4">
        <v>0.55000000000000004</v>
      </c>
      <c r="F254" s="4">
        <v>19.899999999999999</v>
      </c>
      <c r="G254" s="4">
        <f t="shared" ca="1" si="27"/>
        <v>53.323113517529826</v>
      </c>
      <c r="H254" s="4">
        <f t="shared" ca="1" si="31"/>
        <v>20.99814134014937</v>
      </c>
      <c r="I254" s="4">
        <f ca="1">User_Model_Calcs!B254-Sat_Data!$B$5</f>
        <v>31.412728055204155</v>
      </c>
      <c r="J254" s="4">
        <f ca="1">(Earth_Data!$B$1/SQRT(1-Earth_Data!$B$2^2*SIN(RADIANS(User_Model_Calcs!A254))^2))*COS(RADIANS(User_Model_Calcs!A254))</f>
        <v>5074.8585659192122</v>
      </c>
      <c r="K254" s="4">
        <f ca="1">((Earth_Data!$B$1*(1-Earth_Data!$B$2^2))/SQRT(1-Earth_Data!$B$2^2*SIN(RADIANS(User_Model_Calcs!A254))^2))*SIN(RADIANS(User_Model_Calcs!A254))</f>
        <v>-3850.5265727456363</v>
      </c>
      <c r="L254" s="4">
        <f t="shared" ca="1" si="28"/>
        <v>-37.189248495978717</v>
      </c>
      <c r="M254" s="4">
        <f t="shared" ca="1" si="29"/>
        <v>6370.3017472882602</v>
      </c>
      <c r="N254" s="4">
        <f ca="1">SQRT(User_Model_Calcs!M254^2+Sat_Data!$B$3^2-2*User_Model_Calcs!M254*Sat_Data!$B$3*COS(RADIANS(L254))*COS(RADIANS(I254)))</f>
        <v>38120.393868389809</v>
      </c>
      <c r="O254" s="4">
        <f ca="1">DEGREES(ACOS(((Earth_Data!$B$1+Sat_Data!$B$2)/User_Model_Calcs!N254)*SQRT(1-COS(RADIANS(User_Model_Calcs!I254))^2*COS(RADIANS(User_Model_Calcs!A254))^2)))</f>
        <v>35.62743442548468</v>
      </c>
      <c r="P254" s="4">
        <f t="shared" ca="1" si="30"/>
        <v>45.173245771141382</v>
      </c>
    </row>
    <row r="255" spans="1:16" x14ac:dyDescent="0.25">
      <c r="A255" s="4">
        <f t="shared" ca="1" si="24"/>
        <v>-9.615825608735058</v>
      </c>
      <c r="B255" s="4">
        <f t="shared" ca="1" si="25"/>
        <v>133.86781271774458</v>
      </c>
      <c r="C255" s="4">
        <v>3906.25</v>
      </c>
      <c r="D255" s="4">
        <f t="shared" ca="1" si="26"/>
        <v>3</v>
      </c>
      <c r="E255" s="4">
        <v>0.55000000000000004</v>
      </c>
      <c r="F255" s="4">
        <v>19.899999999999999</v>
      </c>
      <c r="G255" s="4">
        <f t="shared" ca="1" si="27"/>
        <v>53.323113517529826</v>
      </c>
      <c r="H255" s="4">
        <f t="shared" ca="1" si="31"/>
        <v>17.249021617514003</v>
      </c>
      <c r="I255" s="4">
        <f ca="1">User_Model_Calcs!B255-Sat_Data!$B$5</f>
        <v>23.867812717744584</v>
      </c>
      <c r="J255" s="4">
        <f ca="1">(Earth_Data!$B$1/SQRT(1-Earth_Data!$B$2^2*SIN(RADIANS(User_Model_Calcs!A255))^2))*COS(RADIANS(User_Model_Calcs!A255))</f>
        <v>6289.1141429308809</v>
      </c>
      <c r="K255" s="4">
        <f ca="1">((Earth_Data!$B$1*(1-Earth_Data!$B$2^2))/SQRT(1-Earth_Data!$B$2^2*SIN(RADIANS(User_Model_Calcs!A255))^2))*SIN(RADIANS(User_Model_Calcs!A255))</f>
        <v>-1058.3778470258285</v>
      </c>
      <c r="L255" s="4">
        <f t="shared" ca="1" si="28"/>
        <v>-9.5526425430485222</v>
      </c>
      <c r="M255" s="4">
        <f t="shared" ca="1" si="29"/>
        <v>6377.548147202674</v>
      </c>
      <c r="N255" s="4">
        <f ca="1">SQRT(User_Model_Calcs!M255^2+Sat_Data!$B$3^2-2*User_Model_Calcs!M255*Sat_Data!$B$3*COS(RADIANS(L255))*COS(RADIANS(I255)))</f>
        <v>36517.015813338134</v>
      </c>
      <c r="O255" s="4">
        <f ca="1">DEGREES(ACOS(((Earth_Data!$B$1+Sat_Data!$B$2)/User_Model_Calcs!N255)*SQRT(1-COS(RADIANS(User_Model_Calcs!I255))^2*COS(RADIANS(User_Model_Calcs!A255))^2)))</f>
        <v>60.04062072241021</v>
      </c>
      <c r="P255" s="4">
        <f t="shared" ca="1" si="30"/>
        <v>69.317372288381989</v>
      </c>
    </row>
    <row r="256" spans="1:16" x14ac:dyDescent="0.25">
      <c r="A256" s="4">
        <f t="shared" ca="1" si="24"/>
        <v>-18.8427229634664</v>
      </c>
      <c r="B256" s="4">
        <f t="shared" ca="1" si="25"/>
        <v>121.49568691187439</v>
      </c>
      <c r="C256" s="4">
        <v>3906.25</v>
      </c>
      <c r="D256" s="4">
        <f t="shared" ca="1" si="26"/>
        <v>3</v>
      </c>
      <c r="E256" s="4">
        <v>0.55000000000000004</v>
      </c>
      <c r="F256" s="4">
        <v>19.899999999999999</v>
      </c>
      <c r="G256" s="4">
        <f t="shared" ca="1" si="27"/>
        <v>53.323113517529826</v>
      </c>
      <c r="H256" s="4">
        <f t="shared" ca="1" si="31"/>
        <v>19.75855813531394</v>
      </c>
      <c r="I256" s="4">
        <f ca="1">User_Model_Calcs!B256-Sat_Data!$B$5</f>
        <v>11.495686911874387</v>
      </c>
      <c r="J256" s="4">
        <f ca="1">(Earth_Data!$B$1/SQRT(1-Earth_Data!$B$2^2*SIN(RADIANS(User_Model_Calcs!A256))^2))*COS(RADIANS(User_Model_Calcs!A256))</f>
        <v>6038.4358834589893</v>
      </c>
      <c r="K256" s="4">
        <f ca="1">((Earth_Data!$B$1*(1-Earth_Data!$B$2^2))/SQRT(1-Earth_Data!$B$2^2*SIN(RADIANS(User_Model_Calcs!A256))^2))*SIN(RADIANS(User_Model_Calcs!A256))</f>
        <v>-2046.8817118823488</v>
      </c>
      <c r="L256" s="4">
        <f t="shared" ca="1" si="28"/>
        <v>-18.725398858312644</v>
      </c>
      <c r="M256" s="4">
        <f t="shared" ca="1" si="29"/>
        <v>6375.9260238088991</v>
      </c>
      <c r="N256" s="4">
        <f ca="1">SQRT(User_Model_Calcs!M256^2+Sat_Data!$B$3^2-2*User_Model_Calcs!M256*Sat_Data!$B$3*COS(RADIANS(L256))*COS(RADIANS(I256)))</f>
        <v>36324.525342173307</v>
      </c>
      <c r="O256" s="4">
        <f ca="1">DEGREES(ACOS(((Earth_Data!$B$1+Sat_Data!$B$2)/User_Model_Calcs!N256)*SQRT(1-COS(RADIANS(User_Model_Calcs!I256))^2*COS(RADIANS(User_Model_Calcs!A256))^2)))</f>
        <v>64.269404906580235</v>
      </c>
      <c r="P256" s="4">
        <f t="shared" ca="1" si="30"/>
        <v>32.198464353645534</v>
      </c>
    </row>
    <row r="257" spans="1:16" x14ac:dyDescent="0.25">
      <c r="A257" s="4">
        <f t="shared" ca="1" si="24"/>
        <v>-12.153021560302982</v>
      </c>
      <c r="B257" s="4">
        <f t="shared" ca="1" si="25"/>
        <v>123.34674580727059</v>
      </c>
      <c r="C257" s="4">
        <v>3906.25</v>
      </c>
      <c r="D257" s="4">
        <f t="shared" ca="1" si="26"/>
        <v>1.2</v>
      </c>
      <c r="E257" s="4">
        <v>0.55000000000000004</v>
      </c>
      <c r="F257" s="4">
        <v>19.899999999999999</v>
      </c>
      <c r="G257" s="4">
        <f t="shared" ca="1" si="27"/>
        <v>45.364313344089069</v>
      </c>
      <c r="H257" s="4">
        <f t="shared" ca="1" si="31"/>
        <v>16.599487885361388</v>
      </c>
      <c r="I257" s="4">
        <f ca="1">User_Model_Calcs!B257-Sat_Data!$B$5</f>
        <v>13.346745807270594</v>
      </c>
      <c r="J257" s="4">
        <f ca="1">(Earth_Data!$B$1/SQRT(1-Earth_Data!$B$2^2*SIN(RADIANS(User_Model_Calcs!A257))^2))*COS(RADIANS(User_Model_Calcs!A257))</f>
        <v>6236.1236657902718</v>
      </c>
      <c r="K257" s="4">
        <f ca="1">((Earth_Data!$B$1*(1-Earth_Data!$B$2^2))/SQRT(1-Earth_Data!$B$2^2*SIN(RADIANS(User_Model_Calcs!A257))^2))*SIN(RADIANS(User_Model_Calcs!A257))</f>
        <v>-1333.9560428602206</v>
      </c>
      <c r="L257" s="4">
        <f t="shared" ca="1" si="28"/>
        <v>-12.074058019349986</v>
      </c>
      <c r="M257" s="4">
        <f t="shared" ca="1" si="29"/>
        <v>6377.1997851182923</v>
      </c>
      <c r="N257" s="4">
        <f ca="1">SQRT(User_Model_Calcs!M257^2+Sat_Data!$B$3^2-2*User_Model_Calcs!M257*Sat_Data!$B$3*COS(RADIANS(L257))*COS(RADIANS(I257)))</f>
        <v>36149.763573846874</v>
      </c>
      <c r="O257" s="4">
        <f ca="1">DEGREES(ACOS(((Earth_Data!$B$1+Sat_Data!$B$2)/User_Model_Calcs!N257)*SQRT(1-COS(RADIANS(User_Model_Calcs!I257))^2*COS(RADIANS(User_Model_Calcs!A257))^2)))</f>
        <v>68.901781739108387</v>
      </c>
      <c r="P257" s="4">
        <f t="shared" ca="1" si="30"/>
        <v>48.416009698900275</v>
      </c>
    </row>
    <row r="258" spans="1:16" x14ac:dyDescent="0.25">
      <c r="A258" s="4">
        <f t="shared" ref="A258:A321" ca="1" si="32">RAND()*(-44.106+9.432)-9.432</f>
        <v>-33.739744772969182</v>
      </c>
      <c r="B258" s="4">
        <f t="shared" ref="B258:B321" ca="1" si="33">RAND()*(160-105)+105</f>
        <v>117.6791940309255</v>
      </c>
      <c r="C258" s="4">
        <v>3906.25</v>
      </c>
      <c r="D258" s="4">
        <f t="shared" ref="D258:D321" ca="1" si="34">CHOOSE(RANDBETWEEN(1,3),0.75,1.2,3)</f>
        <v>0.75</v>
      </c>
      <c r="E258" s="4">
        <v>0.55000000000000004</v>
      </c>
      <c r="F258" s="4">
        <v>19.899999999999999</v>
      </c>
      <c r="G258" s="4">
        <f t="shared" ref="G258:G321" ca="1" si="35">20.4+20*LOG(F258)+20*LOG(D258)+10*LOG(E258)</f>
        <v>41.281913690970576</v>
      </c>
      <c r="H258" s="4">
        <f t="shared" ca="1" si="31"/>
        <v>14.590843769562921</v>
      </c>
      <c r="I258" s="4">
        <f ca="1">User_Model_Calcs!B258-Sat_Data!$B$5</f>
        <v>7.6791940309255011</v>
      </c>
      <c r="J258" s="4">
        <f ca="1">(Earth_Data!$B$1/SQRT(1-Earth_Data!$B$2^2*SIN(RADIANS(User_Model_Calcs!A258))^2))*COS(RADIANS(User_Model_Calcs!A258))</f>
        <v>5309.3490443155624</v>
      </c>
      <c r="K258" s="4">
        <f ca="1">((Earth_Data!$B$1*(1-Earth_Data!$B$2^2))/SQRT(1-Earth_Data!$B$2^2*SIN(RADIANS(User_Model_Calcs!A258))^2))*SIN(RADIANS(User_Model_Calcs!A258))</f>
        <v>-3522.4789850564407</v>
      </c>
      <c r="L258" s="4">
        <f t="shared" ref="L258:L321" ca="1" si="36">DEGREES(ATAN((K258/J258)))</f>
        <v>-33.562220006129706</v>
      </c>
      <c r="M258" s="4">
        <f t="shared" ref="M258:M321" ca="1" si="37">SQRT(J258^2+K258^2)</f>
        <v>6371.581081218289</v>
      </c>
      <c r="N258" s="4">
        <f ca="1">SQRT(User_Model_Calcs!M258^2+Sat_Data!$B$3^2-2*User_Model_Calcs!M258*Sat_Data!$B$3*COS(RADIANS(L258))*COS(RADIANS(I258)))</f>
        <v>37076.930781117786</v>
      </c>
      <c r="O258" s="4">
        <f ca="1">DEGREES(ACOS(((Earth_Data!$B$1+Sat_Data!$B$2)/User_Model_Calcs!N258)*SQRT(1-COS(RADIANS(User_Model_Calcs!I258))^2*COS(RADIANS(User_Model_Calcs!A258))^2)))</f>
        <v>49.898353917091661</v>
      </c>
      <c r="P258" s="4">
        <f t="shared" ref="P258:P321" ca="1" si="38">DEGREES(ASIN(SIN(RADIANS(ABS(I258)))/(SIN(ACOS(COS(RADIANS(I258))*COS(RADIANS(A258)))))))</f>
        <v>13.645304625399602</v>
      </c>
    </row>
    <row r="259" spans="1:16" x14ac:dyDescent="0.25">
      <c r="A259" s="4">
        <f t="shared" ca="1" si="32"/>
        <v>-24.587624527046756</v>
      </c>
      <c r="B259" s="4">
        <f t="shared" ca="1" si="33"/>
        <v>159.04338581692883</v>
      </c>
      <c r="C259" s="4">
        <v>3906.25</v>
      </c>
      <c r="D259" s="4">
        <f t="shared" ca="1" si="34"/>
        <v>0.75</v>
      </c>
      <c r="E259" s="4">
        <v>0.55000000000000004</v>
      </c>
      <c r="F259" s="4">
        <v>19.899999999999999</v>
      </c>
      <c r="G259" s="4">
        <f t="shared" ca="1" si="35"/>
        <v>41.281913690970576</v>
      </c>
      <c r="H259" s="4">
        <f t="shared" ref="H259:H322" ca="1" si="39">RAND()*(24-14)+14</f>
        <v>18.384329271954577</v>
      </c>
      <c r="I259" s="4">
        <f ca="1">User_Model_Calcs!B259-Sat_Data!$B$5</f>
        <v>49.043385816928833</v>
      </c>
      <c r="J259" s="4">
        <f ca="1">(Earth_Data!$B$1/SQRT(1-Earth_Data!$B$2^2*SIN(RADIANS(User_Model_Calcs!A259))^2))*COS(RADIANS(User_Model_Calcs!A259))</f>
        <v>5803.1724437857156</v>
      </c>
      <c r="K259" s="4">
        <f ca="1">((Earth_Data!$B$1*(1-Earth_Data!$B$2^2))/SQRT(1-Earth_Data!$B$2^2*SIN(RADIANS(User_Model_Calcs!A259))^2))*SIN(RADIANS(User_Model_Calcs!A259))</f>
        <v>-2637.6072534341461</v>
      </c>
      <c r="L259" s="4">
        <f t="shared" ca="1" si="36"/>
        <v>-24.442331314664223</v>
      </c>
      <c r="M259" s="4">
        <f t="shared" ca="1" si="37"/>
        <v>6374.4633056973735</v>
      </c>
      <c r="N259" s="4">
        <f ca="1">SQRT(User_Model_Calcs!M259^2+Sat_Data!$B$3^2-2*User_Model_Calcs!M259*Sat_Data!$B$3*COS(RADIANS(L259))*COS(RADIANS(I259)))</f>
        <v>38699.762539589516</v>
      </c>
      <c r="O259" s="4">
        <f ca="1">DEGREES(ACOS(((Earth_Data!$B$1+Sat_Data!$B$2)/User_Model_Calcs!N259)*SQRT(1-COS(RADIANS(User_Model_Calcs!I259))^2*COS(RADIANS(User_Model_Calcs!A259))^2)))</f>
        <v>28.975697237658565</v>
      </c>
      <c r="P259" s="4">
        <f t="shared" ca="1" si="38"/>
        <v>70.143126014025142</v>
      </c>
    </row>
    <row r="260" spans="1:16" x14ac:dyDescent="0.25">
      <c r="A260" s="4">
        <f t="shared" ca="1" si="32"/>
        <v>-13.939117507814418</v>
      </c>
      <c r="B260" s="4">
        <f t="shared" ca="1" si="33"/>
        <v>126.18940523435722</v>
      </c>
      <c r="C260" s="4">
        <v>3906.25</v>
      </c>
      <c r="D260" s="4">
        <f t="shared" ca="1" si="34"/>
        <v>0.75</v>
      </c>
      <c r="E260" s="4">
        <v>0.55000000000000004</v>
      </c>
      <c r="F260" s="4">
        <v>19.899999999999999</v>
      </c>
      <c r="G260" s="4">
        <f t="shared" ca="1" si="35"/>
        <v>41.281913690970576</v>
      </c>
      <c r="H260" s="4">
        <f t="shared" ca="1" si="39"/>
        <v>21.698528295546289</v>
      </c>
      <c r="I260" s="4">
        <f ca="1">User_Model_Calcs!B260-Sat_Data!$B$5</f>
        <v>16.189405234357224</v>
      </c>
      <c r="J260" s="4">
        <f ca="1">(Earth_Data!$B$1/SQRT(1-Earth_Data!$B$2^2*SIN(RADIANS(User_Model_Calcs!A260))^2))*COS(RADIANS(User_Model_Calcs!A260))</f>
        <v>6191.5208249100324</v>
      </c>
      <c r="K260" s="4">
        <f ca="1">((Earth_Data!$B$1*(1-Earth_Data!$B$2^2))/SQRT(1-Earth_Data!$B$2^2*SIN(RADIANS(User_Model_Calcs!A260))^2))*SIN(RADIANS(User_Model_Calcs!A260))</f>
        <v>-1526.4455937133525</v>
      </c>
      <c r="L260" s="4">
        <f t="shared" ca="1" si="36"/>
        <v>-13.849405832882791</v>
      </c>
      <c r="M260" s="4">
        <f t="shared" ca="1" si="37"/>
        <v>6376.9088338991887</v>
      </c>
      <c r="N260" s="4">
        <f ca="1">SQRT(User_Model_Calcs!M260^2+Sat_Data!$B$3^2-2*User_Model_Calcs!M260*Sat_Data!$B$3*COS(RADIANS(L260))*COS(RADIANS(I260)))</f>
        <v>36291.375174660425</v>
      </c>
      <c r="O260" s="4">
        <f ca="1">DEGREES(ACOS(((Earth_Data!$B$1+Sat_Data!$B$2)/User_Model_Calcs!N260)*SQRT(1-COS(RADIANS(User_Model_Calcs!I260))^2*COS(RADIANS(User_Model_Calcs!A260))^2)))</f>
        <v>65.107489483365313</v>
      </c>
      <c r="P260" s="4">
        <f t="shared" ca="1" si="38"/>
        <v>50.316693056804993</v>
      </c>
    </row>
    <row r="261" spans="1:16" x14ac:dyDescent="0.25">
      <c r="A261" s="4">
        <f t="shared" ca="1" si="32"/>
        <v>-13.662893600300304</v>
      </c>
      <c r="B261" s="4">
        <f t="shared" ca="1" si="33"/>
        <v>147.27394737036059</v>
      </c>
      <c r="C261" s="4">
        <v>3906.25</v>
      </c>
      <c r="D261" s="4">
        <f t="shared" ca="1" si="34"/>
        <v>0.75</v>
      </c>
      <c r="E261" s="4">
        <v>0.55000000000000004</v>
      </c>
      <c r="F261" s="4">
        <v>19.899999999999999</v>
      </c>
      <c r="G261" s="4">
        <f t="shared" ca="1" si="35"/>
        <v>41.281913690970576</v>
      </c>
      <c r="H261" s="4">
        <f t="shared" ca="1" si="39"/>
        <v>14.404639801079322</v>
      </c>
      <c r="I261" s="4">
        <f ca="1">User_Model_Calcs!B261-Sat_Data!$B$5</f>
        <v>37.273947370360588</v>
      </c>
      <c r="J261" s="4">
        <f ca="1">(Earth_Data!$B$1/SQRT(1-Earth_Data!$B$2^2*SIN(RADIANS(User_Model_Calcs!A261))^2))*COS(RADIANS(User_Model_Calcs!A261))</f>
        <v>6198.8110958926563</v>
      </c>
      <c r="K261" s="4">
        <f ca="1">((Earth_Data!$B$1*(1-Earth_Data!$B$2^2))/SQRT(1-Earth_Data!$B$2^2*SIN(RADIANS(User_Model_Calcs!A261))^2))*SIN(RADIANS(User_Model_Calcs!A261))</f>
        <v>-1496.7671766472415</v>
      </c>
      <c r="L261" s="4">
        <f t="shared" ca="1" si="36"/>
        <v>-13.57482259313757</v>
      </c>
      <c r="M261" s="4">
        <f t="shared" ca="1" si="37"/>
        <v>6376.9562475879093</v>
      </c>
      <c r="N261" s="4">
        <f ca="1">SQRT(User_Model_Calcs!M261^2+Sat_Data!$B$3^2-2*User_Model_Calcs!M261*Sat_Data!$B$3*COS(RADIANS(L261))*COS(RADIANS(I261)))</f>
        <v>37450.158701543318</v>
      </c>
      <c r="O261" s="4">
        <f ca="1">DEGREES(ACOS(((Earth_Data!$B$1+Sat_Data!$B$2)/User_Model_Calcs!N261)*SQRT(1-COS(RADIANS(User_Model_Calcs!I261))^2*COS(RADIANS(User_Model_Calcs!A261))^2)))</f>
        <v>44.443294588555318</v>
      </c>
      <c r="P261" s="4">
        <f t="shared" ca="1" si="38"/>
        <v>72.757687628439797</v>
      </c>
    </row>
    <row r="262" spans="1:16" x14ac:dyDescent="0.25">
      <c r="A262" s="4">
        <f t="shared" ca="1" si="32"/>
        <v>-24.477038710971559</v>
      </c>
      <c r="B262" s="4">
        <f t="shared" ca="1" si="33"/>
        <v>117.88504817114452</v>
      </c>
      <c r="C262" s="4">
        <v>3906.25</v>
      </c>
      <c r="D262" s="4">
        <f t="shared" ca="1" si="34"/>
        <v>3</v>
      </c>
      <c r="E262" s="4">
        <v>0.55000000000000004</v>
      </c>
      <c r="F262" s="4">
        <v>19.899999999999999</v>
      </c>
      <c r="G262" s="4">
        <f t="shared" ca="1" si="35"/>
        <v>53.323113517529826</v>
      </c>
      <c r="H262" s="4">
        <f t="shared" ca="1" si="39"/>
        <v>20.002062309151938</v>
      </c>
      <c r="I262" s="4">
        <f ca="1">User_Model_Calcs!B262-Sat_Data!$B$5</f>
        <v>7.8850481711445184</v>
      </c>
      <c r="J262" s="4">
        <f ca="1">(Earth_Data!$B$1/SQRT(1-Earth_Data!$B$2^2*SIN(RADIANS(User_Model_Calcs!A262))^2))*COS(RADIANS(User_Model_Calcs!A262))</f>
        <v>5808.2583716485578</v>
      </c>
      <c r="K262" s="4">
        <f ca="1">((Earth_Data!$B$1*(1-Earth_Data!$B$2^2))/SQRT(1-Earth_Data!$B$2^2*SIN(RADIANS(User_Model_Calcs!A262))^2))*SIN(RADIANS(User_Model_Calcs!A262))</f>
        <v>-2626.4638713703634</v>
      </c>
      <c r="L262" s="4">
        <f t="shared" ca="1" si="36"/>
        <v>-24.332232534626474</v>
      </c>
      <c r="M262" s="4">
        <f t="shared" ca="1" si="37"/>
        <v>6374.4943155860883</v>
      </c>
      <c r="N262" s="4">
        <f ca="1">SQRT(User_Model_Calcs!M262^2+Sat_Data!$B$3^2-2*User_Model_Calcs!M262*Sat_Data!$B$3*COS(RADIANS(L262))*COS(RADIANS(I262)))</f>
        <v>36514.098088097882</v>
      </c>
      <c r="O262" s="4">
        <f ca="1">DEGREES(ACOS(((Earth_Data!$B$1+Sat_Data!$B$2)/User_Model_Calcs!N262)*SQRT(1-COS(RADIANS(User_Model_Calcs!I262))^2*COS(RADIANS(User_Model_Calcs!A262))^2)))</f>
        <v>60.020396399282632</v>
      </c>
      <c r="P262" s="4">
        <f t="shared" ca="1" si="38"/>
        <v>18.482973288532612</v>
      </c>
    </row>
    <row r="263" spans="1:16" x14ac:dyDescent="0.25">
      <c r="A263" s="4">
        <f t="shared" ca="1" si="32"/>
        <v>-32.967826609906481</v>
      </c>
      <c r="B263" s="4">
        <f t="shared" ca="1" si="33"/>
        <v>108.79943573129493</v>
      </c>
      <c r="C263" s="4">
        <v>3906.25</v>
      </c>
      <c r="D263" s="4">
        <f t="shared" ca="1" si="34"/>
        <v>3</v>
      </c>
      <c r="E263" s="4">
        <v>0.55000000000000004</v>
      </c>
      <c r="F263" s="4">
        <v>19.899999999999999</v>
      </c>
      <c r="G263" s="4">
        <f t="shared" ca="1" si="35"/>
        <v>53.323113517529826</v>
      </c>
      <c r="H263" s="4">
        <f t="shared" ca="1" si="39"/>
        <v>17.27060659564648</v>
      </c>
      <c r="I263" s="4">
        <f ca="1">User_Model_Calcs!B263-Sat_Data!$B$5</f>
        <v>-1.2005642687050653</v>
      </c>
      <c r="J263" s="4">
        <f ca="1">(Earth_Data!$B$1/SQRT(1-Earth_Data!$B$2^2*SIN(RADIANS(User_Model_Calcs!A263))^2))*COS(RADIANS(User_Model_Calcs!A263))</f>
        <v>5356.419932171546</v>
      </c>
      <c r="K263" s="4">
        <f ca="1">((Earth_Data!$B$1*(1-Earth_Data!$B$2^2))/SQRT(1-Earth_Data!$B$2^2*SIN(RADIANS(User_Model_Calcs!A263))^2))*SIN(RADIANS(User_Model_Calcs!A263))</f>
        <v>-3450.966813239881</v>
      </c>
      <c r="L263" s="4">
        <f t="shared" ca="1" si="36"/>
        <v>-32.792363955503205</v>
      </c>
      <c r="M263" s="4">
        <f t="shared" ca="1" si="37"/>
        <v>6371.8448220156506</v>
      </c>
      <c r="N263" s="4">
        <f ca="1">SQRT(User_Model_Calcs!M263^2+Sat_Data!$B$3^2-2*User_Model_Calcs!M263*Sat_Data!$B$3*COS(RADIANS(L263))*COS(RADIANS(I263)))</f>
        <v>36970.482638004694</v>
      </c>
      <c r="O263" s="4">
        <f ca="1">DEGREES(ACOS(((Earth_Data!$B$1+Sat_Data!$B$2)/User_Model_Calcs!N263)*SQRT(1-COS(RADIANS(User_Model_Calcs!I263))^2*COS(RADIANS(User_Model_Calcs!A263))^2)))</f>
        <v>51.615401115998893</v>
      </c>
      <c r="P263" s="4">
        <f t="shared" ca="1" si="38"/>
        <v>2.2054712631092563</v>
      </c>
    </row>
    <row r="264" spans="1:16" x14ac:dyDescent="0.25">
      <c r="A264" s="4">
        <f t="shared" ca="1" si="32"/>
        <v>-24.344362440914647</v>
      </c>
      <c r="B264" s="4">
        <f t="shared" ca="1" si="33"/>
        <v>138.6181625097467</v>
      </c>
      <c r="C264" s="4">
        <v>3906.25</v>
      </c>
      <c r="D264" s="4">
        <f t="shared" ca="1" si="34"/>
        <v>0.75</v>
      </c>
      <c r="E264" s="4">
        <v>0.55000000000000004</v>
      </c>
      <c r="F264" s="4">
        <v>19.899999999999999</v>
      </c>
      <c r="G264" s="4">
        <f t="shared" ca="1" si="35"/>
        <v>41.281913690970576</v>
      </c>
      <c r="H264" s="4">
        <f t="shared" ca="1" si="39"/>
        <v>22.644864243674853</v>
      </c>
      <c r="I264" s="4">
        <f ca="1">User_Model_Calcs!B264-Sat_Data!$B$5</f>
        <v>28.618162509746696</v>
      </c>
      <c r="J264" s="4">
        <f ca="1">(Earth_Data!$B$1/SQRT(1-Earth_Data!$B$2^2*SIN(RADIANS(User_Model_Calcs!A264))^2))*COS(RADIANS(User_Model_Calcs!A264))</f>
        <v>5814.3317635195854</v>
      </c>
      <c r="K264" s="4">
        <f ca="1">((Earth_Data!$B$1*(1-Earth_Data!$B$2^2))/SQRT(1-Earth_Data!$B$2^2*SIN(RADIANS(User_Model_Calcs!A264))^2))*SIN(RADIANS(User_Model_Calcs!A264))</f>
        <v>-2613.0817972372561</v>
      </c>
      <c r="L264" s="4">
        <f t="shared" ca="1" si="36"/>
        <v>-24.200143418061831</v>
      </c>
      <c r="M264" s="4">
        <f t="shared" ca="1" si="37"/>
        <v>6374.5313816252765</v>
      </c>
      <c r="N264" s="4">
        <f ca="1">SQRT(User_Model_Calcs!M264^2+Sat_Data!$B$3^2-2*User_Model_Calcs!M264*Sat_Data!$B$3*COS(RADIANS(L264))*COS(RADIANS(I264)))</f>
        <v>37256.377477358175</v>
      </c>
      <c r="O264" s="4">
        <f ca="1">DEGREES(ACOS(((Earth_Data!$B$1+Sat_Data!$B$2)/User_Model_Calcs!N264)*SQRT(1-COS(RADIANS(User_Model_Calcs!I264))^2*COS(RADIANS(User_Model_Calcs!A264))^2)))</f>
        <v>47.20540290599962</v>
      </c>
      <c r="P264" s="4">
        <f t="shared" ca="1" si="38"/>
        <v>52.929140201162561</v>
      </c>
    </row>
    <row r="265" spans="1:16" x14ac:dyDescent="0.25">
      <c r="A265" s="4">
        <f t="shared" ca="1" si="32"/>
        <v>-32.94230272700549</v>
      </c>
      <c r="B265" s="4">
        <f t="shared" ca="1" si="33"/>
        <v>107.33228710642054</v>
      </c>
      <c r="C265" s="4">
        <v>3906.25</v>
      </c>
      <c r="D265" s="4">
        <f t="shared" ca="1" si="34"/>
        <v>1.2</v>
      </c>
      <c r="E265" s="4">
        <v>0.55000000000000004</v>
      </c>
      <c r="F265" s="4">
        <v>19.899999999999999</v>
      </c>
      <c r="G265" s="4">
        <f t="shared" ca="1" si="35"/>
        <v>45.364313344089069</v>
      </c>
      <c r="H265" s="4">
        <f t="shared" ca="1" si="39"/>
        <v>17.228154649548092</v>
      </c>
      <c r="I265" s="4">
        <f ca="1">User_Model_Calcs!B265-Sat_Data!$B$5</f>
        <v>-2.6677128935794627</v>
      </c>
      <c r="J265" s="4">
        <f ca="1">(Earth_Data!$B$1/SQRT(1-Earth_Data!$B$2^2*SIN(RADIANS(User_Model_Calcs!A265))^2))*COS(RADIANS(User_Model_Calcs!A265))</f>
        <v>5357.9597757719566</v>
      </c>
      <c r="K265" s="4">
        <f ca="1">((Earth_Data!$B$1*(1-Earth_Data!$B$2^2))/SQRT(1-Earth_Data!$B$2^2*SIN(RADIANS(User_Model_Calcs!A265))^2))*SIN(RADIANS(User_Model_Calcs!A265))</f>
        <v>-3448.5915858887724</v>
      </c>
      <c r="L265" s="4">
        <f t="shared" ca="1" si="36"/>
        <v>-32.766910432759573</v>
      </c>
      <c r="M265" s="4">
        <f t="shared" ca="1" si="37"/>
        <v>6371.8534889820803</v>
      </c>
      <c r="N265" s="4">
        <f ca="1">SQRT(User_Model_Calcs!M265^2+Sat_Data!$B$3^2-2*User_Model_Calcs!M265*Sat_Data!$B$3*COS(RADIANS(L265))*COS(RADIANS(I265)))</f>
        <v>36974.009107272817</v>
      </c>
      <c r="O265" s="4">
        <f ca="1">DEGREES(ACOS(((Earth_Data!$B$1+Sat_Data!$B$2)/User_Model_Calcs!N265)*SQRT(1-COS(RADIANS(User_Model_Calcs!I265))^2*COS(RADIANS(User_Model_Calcs!A265))^2)))</f>
        <v>51.55774279911968</v>
      </c>
      <c r="P265" s="4">
        <f t="shared" ca="1" si="38"/>
        <v>4.8973264604395697</v>
      </c>
    </row>
    <row r="266" spans="1:16" x14ac:dyDescent="0.25">
      <c r="A266" s="4">
        <f t="shared" ca="1" si="32"/>
        <v>-10.461403013560041</v>
      </c>
      <c r="B266" s="4">
        <f t="shared" ca="1" si="33"/>
        <v>155.29449944310704</v>
      </c>
      <c r="C266" s="4">
        <v>3906.25</v>
      </c>
      <c r="D266" s="4">
        <f t="shared" ca="1" si="34"/>
        <v>0.75</v>
      </c>
      <c r="E266" s="4">
        <v>0.55000000000000004</v>
      </c>
      <c r="F266" s="4">
        <v>19.899999999999999</v>
      </c>
      <c r="G266" s="4">
        <f t="shared" ca="1" si="35"/>
        <v>41.281913690970576</v>
      </c>
      <c r="H266" s="4">
        <f t="shared" ca="1" si="39"/>
        <v>15.621318728763647</v>
      </c>
      <c r="I266" s="4">
        <f ca="1">User_Model_Calcs!B266-Sat_Data!$B$5</f>
        <v>45.294499443107043</v>
      </c>
      <c r="J266" s="4">
        <f ca="1">(Earth_Data!$B$1/SQRT(1-Earth_Data!$B$2^2*SIN(RADIANS(User_Model_Calcs!A266))^2))*COS(RADIANS(User_Model_Calcs!A266))</f>
        <v>6272.8113004454262</v>
      </c>
      <c r="K266" s="4">
        <f ca="1">((Earth_Data!$B$1*(1-Earth_Data!$B$2^2))/SQRT(1-Earth_Data!$B$2^2*SIN(RADIANS(User_Model_Calcs!A266))^2))*SIN(RADIANS(User_Model_Calcs!A266))</f>
        <v>-1150.4728400143945</v>
      </c>
      <c r="L266" s="4">
        <f t="shared" ca="1" si="36"/>
        <v>-10.392900100645528</v>
      </c>
      <c r="M266" s="4">
        <f t="shared" ca="1" si="37"/>
        <v>6377.4406595911669</v>
      </c>
      <c r="N266" s="4">
        <f ca="1">SQRT(User_Model_Calcs!M266^2+Sat_Data!$B$3^2-2*User_Model_Calcs!M266*Sat_Data!$B$3*COS(RADIANS(L266))*COS(RADIANS(I266)))</f>
        <v>38031.19602049324</v>
      </c>
      <c r="O266" s="4">
        <f ca="1">DEGREES(ACOS(((Earth_Data!$B$1+Sat_Data!$B$2)/User_Model_Calcs!N266)*SQRT(1-COS(RADIANS(User_Model_Calcs!I266))^2*COS(RADIANS(User_Model_Calcs!A266))^2)))</f>
        <v>36.813263812410732</v>
      </c>
      <c r="P266" s="4">
        <f t="shared" ca="1" si="38"/>
        <v>79.811783811892425</v>
      </c>
    </row>
    <row r="267" spans="1:16" x14ac:dyDescent="0.25">
      <c r="A267" s="4">
        <f t="shared" ca="1" si="32"/>
        <v>-42.304685018246118</v>
      </c>
      <c r="B267" s="4">
        <f t="shared" ca="1" si="33"/>
        <v>105.02323015303791</v>
      </c>
      <c r="C267" s="4">
        <v>3906.25</v>
      </c>
      <c r="D267" s="4">
        <f t="shared" ca="1" si="34"/>
        <v>0.75</v>
      </c>
      <c r="E267" s="4">
        <v>0.55000000000000004</v>
      </c>
      <c r="F267" s="4">
        <v>19.899999999999999</v>
      </c>
      <c r="G267" s="4">
        <f t="shared" ca="1" si="35"/>
        <v>41.281913690970576</v>
      </c>
      <c r="H267" s="4">
        <f t="shared" ca="1" si="39"/>
        <v>14.53018695939377</v>
      </c>
      <c r="I267" s="4">
        <f ca="1">User_Model_Calcs!B267-Sat_Data!$B$5</f>
        <v>-4.9767698469620854</v>
      </c>
      <c r="J267" s="4">
        <f ca="1">(Earth_Data!$B$1/SQRT(1-Earth_Data!$B$2^2*SIN(RADIANS(User_Model_Calcs!A267))^2))*COS(RADIANS(User_Model_Calcs!A267))</f>
        <v>4724.289000980265</v>
      </c>
      <c r="K267" s="4">
        <f ca="1">((Earth_Data!$B$1*(1-Earth_Data!$B$2^2))/SQRT(1-Earth_Data!$B$2^2*SIN(RADIANS(User_Model_Calcs!A267))^2))*SIN(RADIANS(User_Model_Calcs!A267))</f>
        <v>-4270.6955221314811</v>
      </c>
      <c r="L267" s="4">
        <f t="shared" ca="1" si="36"/>
        <v>-42.113169441945743</v>
      </c>
      <c r="M267" s="4">
        <f t="shared" ca="1" si="37"/>
        <v>6368.4964322465466</v>
      </c>
      <c r="N267" s="4">
        <f ca="1">SQRT(User_Model_Calcs!M267^2+Sat_Data!$B$3^2-2*User_Model_Calcs!M267*Sat_Data!$B$3*COS(RADIANS(L267))*COS(RADIANS(I267)))</f>
        <v>37702.562731773483</v>
      </c>
      <c r="O267" s="4">
        <f ca="1">DEGREES(ACOS(((Earth_Data!$B$1+Sat_Data!$B$2)/User_Model_Calcs!N267)*SQRT(1-COS(RADIANS(User_Model_Calcs!I267))^2*COS(RADIANS(User_Model_Calcs!A267))^2)))</f>
        <v>40.875448114915329</v>
      </c>
      <c r="P267" s="4">
        <f t="shared" ca="1" si="38"/>
        <v>7.3718045888108881</v>
      </c>
    </row>
    <row r="268" spans="1:16" x14ac:dyDescent="0.25">
      <c r="A268" s="4">
        <f t="shared" ca="1" si="32"/>
        <v>-27.512549193196548</v>
      </c>
      <c r="B268" s="4">
        <f t="shared" ca="1" si="33"/>
        <v>125.4039391389158</v>
      </c>
      <c r="C268" s="4">
        <v>3906.25</v>
      </c>
      <c r="D268" s="4">
        <f t="shared" ca="1" si="34"/>
        <v>3</v>
      </c>
      <c r="E268" s="4">
        <v>0.55000000000000004</v>
      </c>
      <c r="F268" s="4">
        <v>19.899999999999999</v>
      </c>
      <c r="G268" s="4">
        <f t="shared" ca="1" si="35"/>
        <v>53.323113517529826</v>
      </c>
      <c r="H268" s="4">
        <f t="shared" ca="1" si="39"/>
        <v>22.174373425923484</v>
      </c>
      <c r="I268" s="4">
        <f ca="1">User_Model_Calcs!B268-Sat_Data!$B$5</f>
        <v>15.403939138915803</v>
      </c>
      <c r="J268" s="4">
        <f ca="1">(Earth_Data!$B$1/SQRT(1-Earth_Data!$B$2^2*SIN(RADIANS(User_Model_Calcs!A268))^2))*COS(RADIANS(User_Model_Calcs!A268))</f>
        <v>5660.8789606241498</v>
      </c>
      <c r="K268" s="4">
        <f ca="1">((Earth_Data!$B$1*(1-Earth_Data!$B$2^2))/SQRT(1-Earth_Data!$B$2^2*SIN(RADIANS(User_Model_Calcs!A268))^2))*SIN(RADIANS(User_Model_Calcs!A268))</f>
        <v>-2928.7047204950104</v>
      </c>
      <c r="L268" s="4">
        <f t="shared" ca="1" si="36"/>
        <v>-27.355176630689371</v>
      </c>
      <c r="M268" s="4">
        <f t="shared" ca="1" si="37"/>
        <v>6373.6066670831597</v>
      </c>
      <c r="N268" s="4">
        <f ca="1">SQRT(User_Model_Calcs!M268^2+Sat_Data!$B$3^2-2*User_Model_Calcs!M268*Sat_Data!$B$3*COS(RADIANS(L268))*COS(RADIANS(I268)))</f>
        <v>36853.954330593479</v>
      </c>
      <c r="O268" s="4">
        <f ca="1">DEGREES(ACOS(((Earth_Data!$B$1+Sat_Data!$B$2)/User_Model_Calcs!N268)*SQRT(1-COS(RADIANS(User_Model_Calcs!I268))^2*COS(RADIANS(User_Model_Calcs!A268))^2)))</f>
        <v>53.611124287498512</v>
      </c>
      <c r="P268" s="4">
        <f t="shared" ca="1" si="38"/>
        <v>30.813417159865644</v>
      </c>
    </row>
    <row r="269" spans="1:16" x14ac:dyDescent="0.25">
      <c r="A269" s="4">
        <f t="shared" ca="1" si="32"/>
        <v>-23.645283546031493</v>
      </c>
      <c r="B269" s="4">
        <f t="shared" ca="1" si="33"/>
        <v>119.11703666106278</v>
      </c>
      <c r="C269" s="4">
        <v>3906.25</v>
      </c>
      <c r="D269" s="4">
        <f t="shared" ca="1" si="34"/>
        <v>1.2</v>
      </c>
      <c r="E269" s="4">
        <v>0.55000000000000004</v>
      </c>
      <c r="F269" s="4">
        <v>19.899999999999999</v>
      </c>
      <c r="G269" s="4">
        <f t="shared" ca="1" si="35"/>
        <v>45.364313344089069</v>
      </c>
      <c r="H269" s="4">
        <f t="shared" ca="1" si="39"/>
        <v>17.286048124151804</v>
      </c>
      <c r="I269" s="4">
        <f ca="1">User_Model_Calcs!B269-Sat_Data!$B$5</f>
        <v>9.1170366610627838</v>
      </c>
      <c r="J269" s="4">
        <f ca="1">(Earth_Data!$B$1/SQRT(1-Earth_Data!$B$2^2*SIN(RADIANS(User_Model_Calcs!A269))^2))*COS(RADIANS(User_Model_Calcs!A269))</f>
        <v>5845.8182794920194</v>
      </c>
      <c r="K269" s="4">
        <f ca="1">((Earth_Data!$B$1*(1-Earth_Data!$B$2^2))/SQRT(1-Earth_Data!$B$2^2*SIN(RADIANS(User_Model_Calcs!A269))^2))*SIN(RADIANS(User_Model_Calcs!A269))</f>
        <v>-2542.3447415786281</v>
      </c>
      <c r="L269" s="4">
        <f t="shared" ca="1" si="36"/>
        <v>-23.504208719080776</v>
      </c>
      <c r="M269" s="4">
        <f t="shared" ca="1" si="37"/>
        <v>6374.7241620226623</v>
      </c>
      <c r="N269" s="4">
        <f ca="1">SQRT(User_Model_Calcs!M269^2+Sat_Data!$B$3^2-2*User_Model_Calcs!M269*Sat_Data!$B$3*COS(RADIANS(L269))*COS(RADIANS(I269)))</f>
        <v>36492.626680135945</v>
      </c>
      <c r="O269" s="4">
        <f ca="1">DEGREES(ACOS(((Earth_Data!$B$1+Sat_Data!$B$2)/User_Model_Calcs!N269)*SQRT(1-COS(RADIANS(User_Model_Calcs!I269))^2*COS(RADIANS(User_Model_Calcs!A269))^2)))</f>
        <v>60.473938952871613</v>
      </c>
      <c r="P269" s="4">
        <f t="shared" ca="1" si="38"/>
        <v>21.807539354120646</v>
      </c>
    </row>
    <row r="270" spans="1:16" x14ac:dyDescent="0.25">
      <c r="A270" s="4">
        <f t="shared" ca="1" si="32"/>
        <v>-30.00386710703998</v>
      </c>
      <c r="B270" s="4">
        <f t="shared" ca="1" si="33"/>
        <v>150.48377696702551</v>
      </c>
      <c r="C270" s="4">
        <v>3906.25</v>
      </c>
      <c r="D270" s="4">
        <f t="shared" ca="1" si="34"/>
        <v>1.2</v>
      </c>
      <c r="E270" s="4">
        <v>0.55000000000000004</v>
      </c>
      <c r="F270" s="4">
        <v>19.899999999999999</v>
      </c>
      <c r="G270" s="4">
        <f t="shared" ca="1" si="35"/>
        <v>45.364313344089069</v>
      </c>
      <c r="H270" s="4">
        <f t="shared" ca="1" si="39"/>
        <v>23.522455991447568</v>
      </c>
      <c r="I270" s="4">
        <f ca="1">User_Model_Calcs!B270-Sat_Data!$B$5</f>
        <v>40.483776967025506</v>
      </c>
      <c r="J270" s="4">
        <f ca="1">(Earth_Data!$B$1/SQRT(1-Earth_Data!$B$2^2*SIN(RADIANS(User_Model_Calcs!A270))^2))*COS(RADIANS(User_Model_Calcs!A270))</f>
        <v>5528.044979394188</v>
      </c>
      <c r="K270" s="4">
        <f ca="1">((Earth_Data!$B$1*(1-Earth_Data!$B$2^2))/SQRT(1-Earth_Data!$B$2^2*SIN(RADIANS(User_Model_Calcs!A270))^2))*SIN(RADIANS(User_Model_Calcs!A270))</f>
        <v>-3170.7460958169549</v>
      </c>
      <c r="L270" s="4">
        <f t="shared" ca="1" si="36"/>
        <v>-29.837486591321674</v>
      </c>
      <c r="M270" s="4">
        <f t="shared" ca="1" si="37"/>
        <v>6372.8260684208035</v>
      </c>
      <c r="N270" s="4">
        <f ca="1">SQRT(User_Model_Calcs!M270^2+Sat_Data!$B$3^2-2*User_Model_Calcs!M270*Sat_Data!$B$3*COS(RADIANS(L270))*COS(RADIANS(I270)))</f>
        <v>38260.463364855415</v>
      </c>
      <c r="O270" s="4">
        <f ca="1">DEGREES(ACOS(((Earth_Data!$B$1+Sat_Data!$B$2)/User_Model_Calcs!N270)*SQRT(1-COS(RADIANS(User_Model_Calcs!I270))^2*COS(RADIANS(User_Model_Calcs!A270))^2)))</f>
        <v>33.982617469006357</v>
      </c>
      <c r="P270" s="4">
        <f t="shared" ca="1" si="38"/>
        <v>59.636990025310205</v>
      </c>
    </row>
    <row r="271" spans="1:16" x14ac:dyDescent="0.25">
      <c r="A271" s="4">
        <f t="shared" ca="1" si="32"/>
        <v>-12.641009053966634</v>
      </c>
      <c r="B271" s="4">
        <f t="shared" ca="1" si="33"/>
        <v>106.21280636422095</v>
      </c>
      <c r="C271" s="4">
        <v>3906.25</v>
      </c>
      <c r="D271" s="4">
        <f t="shared" ca="1" si="34"/>
        <v>1.2</v>
      </c>
      <c r="E271" s="4">
        <v>0.55000000000000004</v>
      </c>
      <c r="F271" s="4">
        <v>19.899999999999999</v>
      </c>
      <c r="G271" s="4">
        <f t="shared" ca="1" si="35"/>
        <v>45.364313344089069</v>
      </c>
      <c r="H271" s="4">
        <f t="shared" ca="1" si="39"/>
        <v>22.88044265360859</v>
      </c>
      <c r="I271" s="4">
        <f ca="1">User_Model_Calcs!B271-Sat_Data!$B$5</f>
        <v>-3.7871936357790474</v>
      </c>
      <c r="J271" s="4">
        <f ca="1">(Earth_Data!$B$1/SQRT(1-Earth_Data!$B$2^2*SIN(RADIANS(User_Model_Calcs!A271))^2))*COS(RADIANS(User_Model_Calcs!A271))</f>
        <v>6224.5342025579412</v>
      </c>
      <c r="K271" s="4">
        <f ca="1">((Earth_Data!$B$1*(1-Earth_Data!$B$2^2))/SQRT(1-Earth_Data!$B$2^2*SIN(RADIANS(User_Model_Calcs!A271))^2))*SIN(RADIANS(User_Model_Calcs!A271))</f>
        <v>-1386.6810340967602</v>
      </c>
      <c r="L271" s="4">
        <f t="shared" ca="1" si="36"/>
        <v>-12.559077009936862</v>
      </c>
      <c r="M271" s="4">
        <f t="shared" ca="1" si="37"/>
        <v>6377.1239857115279</v>
      </c>
      <c r="N271" s="4">
        <f ca="1">SQRT(User_Model_Calcs!M271^2+Sat_Data!$B$3^2-2*User_Model_Calcs!M271*Sat_Data!$B$3*COS(RADIANS(L271))*COS(RADIANS(I271)))</f>
        <v>35982.279047597243</v>
      </c>
      <c r="O271" s="4">
        <f ca="1">DEGREES(ACOS(((Earth_Data!$B$1+Sat_Data!$B$2)/User_Model_Calcs!N271)*SQRT(1-COS(RADIANS(User_Model_Calcs!I271))^2*COS(RADIANS(User_Model_Calcs!A271))^2)))</f>
        <v>74.49461316483675</v>
      </c>
      <c r="P271" s="4">
        <f t="shared" ca="1" si="38"/>
        <v>16.829563157111455</v>
      </c>
    </row>
    <row r="272" spans="1:16" x14ac:dyDescent="0.25">
      <c r="A272" s="4">
        <f t="shared" ca="1" si="32"/>
        <v>-19.150734432976627</v>
      </c>
      <c r="B272" s="4">
        <f t="shared" ca="1" si="33"/>
        <v>146.40120462984322</v>
      </c>
      <c r="C272" s="4">
        <v>3906.25</v>
      </c>
      <c r="D272" s="4">
        <f t="shared" ca="1" si="34"/>
        <v>3</v>
      </c>
      <c r="E272" s="4">
        <v>0.55000000000000004</v>
      </c>
      <c r="F272" s="4">
        <v>19.899999999999999</v>
      </c>
      <c r="G272" s="4">
        <f t="shared" ca="1" si="35"/>
        <v>53.323113517529826</v>
      </c>
      <c r="H272" s="4">
        <f t="shared" ca="1" si="39"/>
        <v>18.37669497339931</v>
      </c>
      <c r="I272" s="4">
        <f ca="1">User_Model_Calcs!B272-Sat_Data!$B$5</f>
        <v>36.401204629843221</v>
      </c>
      <c r="J272" s="4">
        <f ca="1">(Earth_Data!$B$1/SQRT(1-Earth_Data!$B$2^2*SIN(RADIANS(User_Model_Calcs!A272))^2))*COS(RADIANS(User_Model_Calcs!A272))</f>
        <v>6027.3376769078632</v>
      </c>
      <c r="K272" s="4">
        <f ca="1">((Earth_Data!$B$1*(1-Earth_Data!$B$2^2))/SQRT(1-Earth_Data!$B$2^2*SIN(RADIANS(User_Model_Calcs!A272))^2))*SIN(RADIANS(User_Model_Calcs!A272))</f>
        <v>-2079.1192216538288</v>
      </c>
      <c r="L272" s="4">
        <f t="shared" ca="1" si="36"/>
        <v>-19.031781557407822</v>
      </c>
      <c r="M272" s="4">
        <f t="shared" ca="1" si="37"/>
        <v>6375.8557236910165</v>
      </c>
      <c r="N272" s="4">
        <f ca="1">SQRT(User_Model_Calcs!M272^2+Sat_Data!$B$3^2-2*User_Model_Calcs!M272*Sat_Data!$B$3*COS(RADIANS(L272))*COS(RADIANS(I272)))</f>
        <v>37541.512614208994</v>
      </c>
      <c r="O272" s="4">
        <f ca="1">DEGREES(ACOS(((Earth_Data!$B$1+Sat_Data!$B$2)/User_Model_Calcs!N272)*SQRT(1-COS(RADIANS(User_Model_Calcs!I272))^2*COS(RADIANS(User_Model_Calcs!A272))^2)))</f>
        <v>43.154995094632511</v>
      </c>
      <c r="P272" s="4">
        <f t="shared" ca="1" si="38"/>
        <v>66.013675352939117</v>
      </c>
    </row>
    <row r="273" spans="1:16" x14ac:dyDescent="0.25">
      <c r="A273" s="4">
        <f t="shared" ca="1" si="32"/>
        <v>-40.278142544457516</v>
      </c>
      <c r="B273" s="4">
        <f t="shared" ca="1" si="33"/>
        <v>152.55985111086224</v>
      </c>
      <c r="C273" s="4">
        <v>3906.25</v>
      </c>
      <c r="D273" s="4">
        <f t="shared" ca="1" si="34"/>
        <v>0.75</v>
      </c>
      <c r="E273" s="4">
        <v>0.55000000000000004</v>
      </c>
      <c r="F273" s="4">
        <v>19.899999999999999</v>
      </c>
      <c r="G273" s="4">
        <f t="shared" ca="1" si="35"/>
        <v>41.281913690970576</v>
      </c>
      <c r="H273" s="4">
        <f t="shared" ca="1" si="39"/>
        <v>17.549508343292228</v>
      </c>
      <c r="I273" s="4">
        <f ca="1">User_Model_Calcs!B273-Sat_Data!$B$5</f>
        <v>42.55985111086224</v>
      </c>
      <c r="J273" s="4">
        <f ca="1">(Earth_Data!$B$1/SQRT(1-Earth_Data!$B$2^2*SIN(RADIANS(User_Model_Calcs!A273))^2))*COS(RADIANS(User_Model_Calcs!A273))</f>
        <v>4872.800698856965</v>
      </c>
      <c r="K273" s="4">
        <f ca="1">((Earth_Data!$B$1*(1-Earth_Data!$B$2^2))/SQRT(1-Earth_Data!$B$2^2*SIN(RADIANS(User_Model_Calcs!A273))^2))*SIN(RADIANS(User_Model_Calcs!A273))</f>
        <v>-4101.5974585477361</v>
      </c>
      <c r="L273" s="4">
        <f t="shared" ca="1" si="36"/>
        <v>-40.08842794668341</v>
      </c>
      <c r="M273" s="4">
        <f t="shared" ca="1" si="37"/>
        <v>6369.2455096931362</v>
      </c>
      <c r="N273" s="4">
        <f ca="1">SQRT(User_Model_Calcs!M273^2+Sat_Data!$B$3^2-2*User_Model_Calcs!M273*Sat_Data!$B$3*COS(RADIANS(L273))*COS(RADIANS(I273)))</f>
        <v>38932.170532203796</v>
      </c>
      <c r="O273" s="4">
        <f ca="1">DEGREES(ACOS(((Earth_Data!$B$1+Sat_Data!$B$2)/User_Model_Calcs!N273)*SQRT(1-COS(RADIANS(User_Model_Calcs!I273))^2*COS(RADIANS(User_Model_Calcs!A273))^2)))</f>
        <v>26.382749237994918</v>
      </c>
      <c r="P273" s="4">
        <f t="shared" ca="1" si="38"/>
        <v>54.852474568663894</v>
      </c>
    </row>
    <row r="274" spans="1:16" x14ac:dyDescent="0.25">
      <c r="A274" s="4">
        <f t="shared" ca="1" si="32"/>
        <v>-40.912252557545948</v>
      </c>
      <c r="B274" s="4">
        <f t="shared" ca="1" si="33"/>
        <v>119.28833830873964</v>
      </c>
      <c r="C274" s="4">
        <v>3906.25</v>
      </c>
      <c r="D274" s="4">
        <f t="shared" ca="1" si="34"/>
        <v>0.75</v>
      </c>
      <c r="E274" s="4">
        <v>0.55000000000000004</v>
      </c>
      <c r="F274" s="4">
        <v>19.899999999999999</v>
      </c>
      <c r="G274" s="4">
        <f t="shared" ca="1" si="35"/>
        <v>41.281913690970576</v>
      </c>
      <c r="H274" s="4">
        <f t="shared" ca="1" si="39"/>
        <v>23.256221982944421</v>
      </c>
      <c r="I274" s="4">
        <f ca="1">User_Model_Calcs!B274-Sat_Data!$B$5</f>
        <v>9.2883383087396396</v>
      </c>
      <c r="J274" s="4">
        <f ca="1">(Earth_Data!$B$1/SQRT(1-Earth_Data!$B$2^2*SIN(RADIANS(User_Model_Calcs!A274))^2))*COS(RADIANS(User_Model_Calcs!A274))</f>
        <v>4826.9808366688931</v>
      </c>
      <c r="K274" s="4">
        <f ca="1">((Earth_Data!$B$1*(1-Earth_Data!$B$2^2))/SQRT(1-Earth_Data!$B$2^2*SIN(RADIANS(User_Model_Calcs!A274))^2))*SIN(RADIANS(User_Model_Calcs!A274))</f>
        <v>-4155.0654673933159</v>
      </c>
      <c r="L274" s="4">
        <f t="shared" ca="1" si="36"/>
        <v>-40.721872041493</v>
      </c>
      <c r="M274" s="4">
        <f t="shared" ca="1" si="37"/>
        <v>6369.011935606115</v>
      </c>
      <c r="N274" s="4">
        <f ca="1">SQRT(User_Model_Calcs!M274^2+Sat_Data!$B$3^2-2*User_Model_Calcs!M274*Sat_Data!$B$3*COS(RADIANS(L274))*COS(RADIANS(I274)))</f>
        <v>37638.610982443548</v>
      </c>
      <c r="O274" s="4">
        <f ca="1">DEGREES(ACOS(((Earth_Data!$B$1+Sat_Data!$B$2)/User_Model_Calcs!N274)*SQRT(1-COS(RADIANS(User_Model_Calcs!I274))^2*COS(RADIANS(User_Model_Calcs!A274))^2)))</f>
        <v>41.732430896259565</v>
      </c>
      <c r="P274" s="4">
        <f t="shared" ca="1" si="38"/>
        <v>14.02155986837489</v>
      </c>
    </row>
    <row r="275" spans="1:16" x14ac:dyDescent="0.25">
      <c r="A275" s="4">
        <f t="shared" ca="1" si="32"/>
        <v>-18.486870235336823</v>
      </c>
      <c r="B275" s="4">
        <f t="shared" ca="1" si="33"/>
        <v>113.73733648506112</v>
      </c>
      <c r="C275" s="4">
        <v>3906.25</v>
      </c>
      <c r="D275" s="4">
        <f t="shared" ca="1" si="34"/>
        <v>1.2</v>
      </c>
      <c r="E275" s="4">
        <v>0.55000000000000004</v>
      </c>
      <c r="F275" s="4">
        <v>19.899999999999999</v>
      </c>
      <c r="G275" s="4">
        <f t="shared" ca="1" si="35"/>
        <v>45.364313344089069</v>
      </c>
      <c r="H275" s="4">
        <f t="shared" ca="1" si="39"/>
        <v>20.133823285121771</v>
      </c>
      <c r="I275" s="4">
        <f ca="1">User_Model_Calcs!B275-Sat_Data!$B$5</f>
        <v>3.737336485061121</v>
      </c>
      <c r="J275" s="4">
        <f ca="1">(Earth_Data!$B$1/SQRT(1-Earth_Data!$B$2^2*SIN(RADIANS(User_Model_Calcs!A275))^2))*COS(RADIANS(User_Model_Calcs!A275))</f>
        <v>6051.0414591087401</v>
      </c>
      <c r="K275" s="4">
        <f ca="1">((Earth_Data!$B$1*(1-Earth_Data!$B$2^2))/SQRT(1-Earth_Data!$B$2^2*SIN(RADIANS(User_Model_Calcs!A275))^2))*SIN(RADIANS(User_Model_Calcs!A275))</f>
        <v>-2009.5646618735609</v>
      </c>
      <c r="L275" s="4">
        <f t="shared" ca="1" si="36"/>
        <v>-18.371444625300093</v>
      </c>
      <c r="M275" s="4">
        <f t="shared" ca="1" si="37"/>
        <v>6376.0060280793205</v>
      </c>
      <c r="N275" s="4">
        <f ca="1">SQRT(User_Model_Calcs!M275^2+Sat_Data!$B$3^2-2*User_Model_Calcs!M275*Sat_Data!$B$3*COS(RADIANS(L275))*COS(RADIANS(I275)))</f>
        <v>36183.966175717593</v>
      </c>
      <c r="O275" s="4">
        <f ca="1">DEGREES(ACOS(((Earth_Data!$B$1+Sat_Data!$B$2)/User_Model_Calcs!N275)*SQRT(1-COS(RADIANS(User_Model_Calcs!I275))^2*COS(RADIANS(User_Model_Calcs!A275))^2)))</f>
        <v>67.886082644806621</v>
      </c>
      <c r="P275" s="4">
        <f t="shared" ca="1" si="38"/>
        <v>11.640361476072961</v>
      </c>
    </row>
    <row r="276" spans="1:16" x14ac:dyDescent="0.25">
      <c r="A276" s="4">
        <f t="shared" ca="1" si="32"/>
        <v>-23.270843505672801</v>
      </c>
      <c r="B276" s="4">
        <f t="shared" ca="1" si="33"/>
        <v>152.5552656255721</v>
      </c>
      <c r="C276" s="4">
        <v>3906.25</v>
      </c>
      <c r="D276" s="4">
        <f t="shared" ca="1" si="34"/>
        <v>1.2</v>
      </c>
      <c r="E276" s="4">
        <v>0.55000000000000004</v>
      </c>
      <c r="F276" s="4">
        <v>19.899999999999999</v>
      </c>
      <c r="G276" s="4">
        <f t="shared" ca="1" si="35"/>
        <v>45.364313344089069</v>
      </c>
      <c r="H276" s="4">
        <f t="shared" ca="1" si="39"/>
        <v>22.533977059794051</v>
      </c>
      <c r="I276" s="4">
        <f ca="1">User_Model_Calcs!B276-Sat_Data!$B$5</f>
        <v>42.555265625572105</v>
      </c>
      <c r="J276" s="4">
        <f ca="1">(Earth_Data!$B$1/SQRT(1-Earth_Data!$B$2^2*SIN(RADIANS(User_Model_Calcs!A276))^2))*COS(RADIANS(User_Model_Calcs!A276))</f>
        <v>5862.3263053030932</v>
      </c>
      <c r="K276" s="4">
        <f ca="1">((Earth_Data!$B$1*(1-Earth_Data!$B$2^2))/SQRT(1-Earth_Data!$B$2^2*SIN(RADIANS(User_Model_Calcs!A276))^2))*SIN(RADIANS(User_Model_Calcs!A276))</f>
        <v>-2504.3027645150564</v>
      </c>
      <c r="L276" s="4">
        <f t="shared" ca="1" si="36"/>
        <v>-23.131487202409932</v>
      </c>
      <c r="M276" s="4">
        <f t="shared" ca="1" si="37"/>
        <v>6374.8256482986553</v>
      </c>
      <c r="N276" s="4">
        <f ca="1">SQRT(User_Model_Calcs!M276^2+Sat_Data!$B$3^2-2*User_Model_Calcs!M276*Sat_Data!$B$3*COS(RADIANS(L276))*COS(RADIANS(I276)))</f>
        <v>38135.220964231587</v>
      </c>
      <c r="O276" s="4">
        <f ca="1">DEGREES(ACOS(((Earth_Data!$B$1+Sat_Data!$B$2)/User_Model_Calcs!N276)*SQRT(1-COS(RADIANS(User_Model_Calcs!I276))^2*COS(RADIANS(User_Model_Calcs!A276))^2)))</f>
        <v>35.50702949709811</v>
      </c>
      <c r="P276" s="4">
        <f t="shared" ca="1" si="38"/>
        <v>66.716919487297076</v>
      </c>
    </row>
    <row r="277" spans="1:16" x14ac:dyDescent="0.25">
      <c r="A277" s="4">
        <f t="shared" ca="1" si="32"/>
        <v>-41.457325539872343</v>
      </c>
      <c r="B277" s="4">
        <f t="shared" ca="1" si="33"/>
        <v>140.90004267907088</v>
      </c>
      <c r="C277" s="4">
        <v>37500</v>
      </c>
      <c r="D277" s="4">
        <f t="shared" ca="1" si="34"/>
        <v>0.75</v>
      </c>
      <c r="E277" s="4">
        <v>0.55000000000000004</v>
      </c>
      <c r="F277" s="4">
        <v>19.899999999999999</v>
      </c>
      <c r="G277" s="4">
        <f t="shared" ca="1" si="35"/>
        <v>41.281913690970576</v>
      </c>
      <c r="H277" s="4">
        <f t="shared" ca="1" si="39"/>
        <v>23.473423164240071</v>
      </c>
      <c r="I277" s="4">
        <f ca="1">User_Model_Calcs!B277-Sat_Data!$B$5</f>
        <v>30.900042679070879</v>
      </c>
      <c r="J277" s="4">
        <f ca="1">(Earth_Data!$B$1/SQRT(1-Earth_Data!$B$2^2*SIN(RADIANS(User_Model_Calcs!A277))^2))*COS(RADIANS(User_Model_Calcs!A277))</f>
        <v>4787.1196667932027</v>
      </c>
      <c r="K277" s="4">
        <f ca="1">((Earth_Data!$B$1*(1-Earth_Data!$B$2^2))/SQRT(1-Earth_Data!$B$2^2*SIN(RADIANS(User_Model_Calcs!A277))^2))*SIN(RADIANS(User_Model_Calcs!A277))</f>
        <v>-4200.6229060031537</v>
      </c>
      <c r="L277" s="4">
        <f t="shared" ca="1" si="36"/>
        <v>-41.266447034389991</v>
      </c>
      <c r="M277" s="4">
        <f t="shared" ca="1" si="37"/>
        <v>6368.810524943935</v>
      </c>
      <c r="N277" s="4">
        <f ca="1">SQRT(User_Model_Calcs!M277^2+Sat_Data!$B$3^2-2*User_Model_Calcs!M277*Sat_Data!$B$3*COS(RADIANS(L277))*COS(RADIANS(I277)))</f>
        <v>38366.453485500824</v>
      </c>
      <c r="O277" s="4">
        <f ca="1">DEGREES(ACOS(((Earth_Data!$B$1+Sat_Data!$B$2)/User_Model_Calcs!N277)*SQRT(1-COS(RADIANS(User_Model_Calcs!I277))^2*COS(RADIANS(User_Model_Calcs!A277))^2)))</f>
        <v>32.689973187373639</v>
      </c>
      <c r="P277" s="4">
        <f t="shared" ca="1" si="38"/>
        <v>42.112847374013214</v>
      </c>
    </row>
    <row r="278" spans="1:16" x14ac:dyDescent="0.25">
      <c r="A278" s="4">
        <f t="shared" ca="1" si="32"/>
        <v>-28.02634277159261</v>
      </c>
      <c r="B278" s="4">
        <f t="shared" ca="1" si="33"/>
        <v>112.24686032489319</v>
      </c>
      <c r="C278" s="4">
        <v>37500</v>
      </c>
      <c r="D278" s="4">
        <f t="shared" ca="1" si="34"/>
        <v>1.2</v>
      </c>
      <c r="E278" s="4">
        <v>0.55000000000000004</v>
      </c>
      <c r="F278" s="4">
        <v>19.899999999999999</v>
      </c>
      <c r="G278" s="4">
        <f t="shared" ca="1" si="35"/>
        <v>45.364313344089069</v>
      </c>
      <c r="H278" s="4">
        <f t="shared" ca="1" si="39"/>
        <v>15.143776713843135</v>
      </c>
      <c r="I278" s="4">
        <f ca="1">User_Model_Calcs!B278-Sat_Data!$B$5</f>
        <v>2.2468603248931913</v>
      </c>
      <c r="J278" s="4">
        <f ca="1">(Earth_Data!$B$1/SQRT(1-Earth_Data!$B$2^2*SIN(RADIANS(User_Model_Calcs!A278))^2))*COS(RADIANS(User_Model_Calcs!A278))</f>
        <v>5634.3515130235155</v>
      </c>
      <c r="K278" s="4">
        <f ca="1">((Earth_Data!$B$1*(1-Earth_Data!$B$2^2))/SQRT(1-Earth_Data!$B$2^2*SIN(RADIANS(User_Model_Calcs!A278))^2))*SIN(RADIANS(User_Model_Calcs!A278))</f>
        <v>-2979.0835962246397</v>
      </c>
      <c r="L278" s="4">
        <f t="shared" ca="1" si="36"/>
        <v>-27.867013283373229</v>
      </c>
      <c r="M278" s="4">
        <f t="shared" ca="1" si="37"/>
        <v>6373.4493051726013</v>
      </c>
      <c r="N278" s="4">
        <f ca="1">SQRT(User_Model_Calcs!M278^2+Sat_Data!$B$3^2-2*User_Model_Calcs!M278*Sat_Data!$B$3*COS(RADIANS(L278))*COS(RADIANS(I278)))</f>
        <v>36656.045565600863</v>
      </c>
      <c r="O278" s="4">
        <f ca="1">DEGREES(ACOS(((Earth_Data!$B$1+Sat_Data!$B$2)/User_Model_Calcs!N278)*SQRT(1-COS(RADIANS(User_Model_Calcs!I278))^2*COS(RADIANS(User_Model_Calcs!A278))^2)))</f>
        <v>57.18370471756544</v>
      </c>
      <c r="P278" s="4">
        <f t="shared" ca="1" si="38"/>
        <v>4.773180290193781</v>
      </c>
    </row>
    <row r="279" spans="1:16" x14ac:dyDescent="0.25">
      <c r="A279" s="4">
        <f t="shared" ca="1" si="32"/>
        <v>-31.020767049781909</v>
      </c>
      <c r="B279" s="4">
        <f t="shared" ca="1" si="33"/>
        <v>154.27735665619238</v>
      </c>
      <c r="C279" s="4">
        <v>6250</v>
      </c>
      <c r="D279" s="4">
        <f t="shared" ca="1" si="34"/>
        <v>1.2</v>
      </c>
      <c r="E279" s="4">
        <v>0.55000000000000004</v>
      </c>
      <c r="F279" s="4">
        <v>19.899999999999999</v>
      </c>
      <c r="G279" s="4">
        <f t="shared" ca="1" si="35"/>
        <v>45.364313344089069</v>
      </c>
      <c r="H279" s="4">
        <f t="shared" ca="1" si="39"/>
        <v>18.602484642083549</v>
      </c>
      <c r="I279" s="4">
        <f ca="1">User_Model_Calcs!B279-Sat_Data!$B$5</f>
        <v>44.277356656192381</v>
      </c>
      <c r="J279" s="4">
        <f ca="1">(Earth_Data!$B$1/SQRT(1-Earth_Data!$B$2^2*SIN(RADIANS(User_Model_Calcs!A279))^2))*COS(RADIANS(User_Model_Calcs!A279))</f>
        <v>5470.8076294982502</v>
      </c>
      <c r="K279" s="4">
        <f ca="1">((Earth_Data!$B$1*(1-Earth_Data!$B$2^2))/SQRT(1-Earth_Data!$B$2^2*SIN(RADIANS(User_Model_Calcs!A279))^2))*SIN(RADIANS(User_Model_Calcs!A279))</f>
        <v>-3267.8680330431889</v>
      </c>
      <c r="L279" s="4">
        <f t="shared" ca="1" si="36"/>
        <v>-30.851065684468818</v>
      </c>
      <c r="M279" s="4">
        <f t="shared" ca="1" si="37"/>
        <v>6372.4953982220986</v>
      </c>
      <c r="N279" s="4">
        <f ca="1">SQRT(User_Model_Calcs!M279^2+Sat_Data!$B$3^2-2*User_Model_Calcs!M279*Sat_Data!$B$3*COS(RADIANS(L279))*COS(RADIANS(I279)))</f>
        <v>38576.102500541892</v>
      </c>
      <c r="O279" s="4">
        <f ca="1">DEGREES(ACOS(((Earth_Data!$B$1+Sat_Data!$B$2)/User_Model_Calcs!N279)*SQRT(1-COS(RADIANS(User_Model_Calcs!I279))^2*COS(RADIANS(User_Model_Calcs!A279))^2)))</f>
        <v>30.335222198825274</v>
      </c>
      <c r="P279" s="4">
        <f t="shared" ca="1" si="38"/>
        <v>62.142869208985999</v>
      </c>
    </row>
    <row r="280" spans="1:16" x14ac:dyDescent="0.25">
      <c r="A280" s="4">
        <f t="shared" ca="1" si="32"/>
        <v>-37.08825536946437</v>
      </c>
      <c r="B280" s="4">
        <f t="shared" ca="1" si="33"/>
        <v>123.56174659615894</v>
      </c>
      <c r="C280" s="4">
        <v>6250</v>
      </c>
      <c r="D280" s="4">
        <f t="shared" ca="1" si="34"/>
        <v>0.75</v>
      </c>
      <c r="E280" s="4">
        <v>0.55000000000000004</v>
      </c>
      <c r="F280" s="4">
        <v>19.899999999999999</v>
      </c>
      <c r="G280" s="4">
        <f t="shared" ca="1" si="35"/>
        <v>41.281913690970576</v>
      </c>
      <c r="H280" s="4">
        <f t="shared" ca="1" si="39"/>
        <v>16.167099348661164</v>
      </c>
      <c r="I280" s="4">
        <f ca="1">User_Model_Calcs!B280-Sat_Data!$B$5</f>
        <v>13.56174659615894</v>
      </c>
      <c r="J280" s="4">
        <f ca="1">(Earth_Data!$B$1/SQRT(1-Earth_Data!$B$2^2*SIN(RADIANS(User_Model_Calcs!A280))^2))*COS(RADIANS(User_Model_Calcs!A280))</f>
        <v>5094.0951696205348</v>
      </c>
      <c r="K280" s="4">
        <f ca="1">((Earth_Data!$B$1*(1-Earth_Data!$B$2^2))/SQRT(1-Earth_Data!$B$2^2*SIN(RADIANS(User_Model_Calcs!A280))^2))*SIN(RADIANS(User_Model_Calcs!A280))</f>
        <v>-3825.2121913667843</v>
      </c>
      <c r="L280" s="4">
        <f t="shared" ca="1" si="36"/>
        <v>-36.90328944419273</v>
      </c>
      <c r="M280" s="4">
        <f t="shared" ca="1" si="37"/>
        <v>6370.4045323772289</v>
      </c>
      <c r="N280" s="4">
        <f ca="1">SQRT(User_Model_Calcs!M280^2+Sat_Data!$B$3^2-2*User_Model_Calcs!M280*Sat_Data!$B$3*COS(RADIANS(L280))*COS(RADIANS(I280)))</f>
        <v>37427.23626154806</v>
      </c>
      <c r="O280" s="4">
        <f ca="1">DEGREES(ACOS(((Earth_Data!$B$1+Sat_Data!$B$2)/User_Model_Calcs!N280)*SQRT(1-COS(RADIANS(User_Model_Calcs!I280))^2*COS(RADIANS(User_Model_Calcs!A280))^2)))</f>
        <v>44.659191631165314</v>
      </c>
      <c r="P280" s="4">
        <f t="shared" ca="1" si="38"/>
        <v>21.801496090177036</v>
      </c>
    </row>
    <row r="281" spans="1:16" x14ac:dyDescent="0.25">
      <c r="A281" s="4">
        <f t="shared" ca="1" si="32"/>
        <v>-21.380916991715665</v>
      </c>
      <c r="B281" s="4">
        <f t="shared" ca="1" si="33"/>
        <v>130.57863072756854</v>
      </c>
      <c r="C281" s="4">
        <v>6250</v>
      </c>
      <c r="D281" s="4">
        <f t="shared" ca="1" si="34"/>
        <v>0.75</v>
      </c>
      <c r="E281" s="4">
        <v>0.55000000000000004</v>
      </c>
      <c r="F281" s="4">
        <v>19.899999999999999</v>
      </c>
      <c r="G281" s="4">
        <f t="shared" ca="1" si="35"/>
        <v>41.281913690970576</v>
      </c>
      <c r="H281" s="4">
        <f t="shared" ca="1" si="39"/>
        <v>17.632129172758077</v>
      </c>
      <c r="I281" s="4">
        <f ca="1">User_Model_Calcs!B281-Sat_Data!$B$5</f>
        <v>20.578630727568537</v>
      </c>
      <c r="J281" s="4">
        <f ca="1">(Earth_Data!$B$1/SQRT(1-Earth_Data!$B$2^2*SIN(RADIANS(User_Model_Calcs!A281))^2))*COS(RADIANS(User_Model_Calcs!A281))</f>
        <v>5941.8231104731331</v>
      </c>
      <c r="K281" s="4">
        <f ca="1">((Earth_Data!$B$1*(1-Earth_Data!$B$2^2))/SQRT(1-Earth_Data!$B$2^2*SIN(RADIANS(User_Model_Calcs!A281))^2))*SIN(RADIANS(User_Model_Calcs!A281))</f>
        <v>-2310.718989415881</v>
      </c>
      <c r="L281" s="4">
        <f t="shared" ca="1" si="36"/>
        <v>-21.250589284386042</v>
      </c>
      <c r="M281" s="4">
        <f t="shared" ca="1" si="37"/>
        <v>6375.3183547333356</v>
      </c>
      <c r="N281" s="4">
        <f ca="1">SQRT(User_Model_Calcs!M281^2+Sat_Data!$B$3^2-2*User_Model_Calcs!M281*Sat_Data!$B$3*COS(RADIANS(L281))*COS(RADIANS(I281)))</f>
        <v>36733.74730459704</v>
      </c>
      <c r="O281" s="4">
        <f ca="1">DEGREES(ACOS(((Earth_Data!$B$1+Sat_Data!$B$2)/User_Model_Calcs!N281)*SQRT(1-COS(RADIANS(User_Model_Calcs!I281))^2*COS(RADIANS(User_Model_Calcs!A281))^2)))</f>
        <v>55.780728008442999</v>
      </c>
      <c r="P281" s="4">
        <f t="shared" ca="1" si="38"/>
        <v>45.842557720578924</v>
      </c>
    </row>
    <row r="282" spans="1:16" x14ac:dyDescent="0.25">
      <c r="A282" s="4">
        <f t="shared" ca="1" si="32"/>
        <v>-20.873464889548874</v>
      </c>
      <c r="B282" s="4">
        <f t="shared" ca="1" si="33"/>
        <v>119.8398269373503</v>
      </c>
      <c r="C282" s="4">
        <v>6250</v>
      </c>
      <c r="D282" s="4">
        <f t="shared" ca="1" si="34"/>
        <v>3</v>
      </c>
      <c r="E282" s="4">
        <v>0.55000000000000004</v>
      </c>
      <c r="F282" s="4">
        <v>19.899999999999999</v>
      </c>
      <c r="G282" s="4">
        <f t="shared" ca="1" si="35"/>
        <v>53.323113517529826</v>
      </c>
      <c r="H282" s="4">
        <f t="shared" ca="1" si="39"/>
        <v>18.604732353713345</v>
      </c>
      <c r="I282" s="4">
        <f ca="1">User_Model_Calcs!B282-Sat_Data!$B$5</f>
        <v>9.8398269373502956</v>
      </c>
      <c r="J282" s="4">
        <f ca="1">(Earth_Data!$B$1/SQRT(1-Earth_Data!$B$2^2*SIN(RADIANS(User_Model_Calcs!A282))^2))*COS(RADIANS(User_Model_Calcs!A282))</f>
        <v>5962.0741436433555</v>
      </c>
      <c r="K282" s="4">
        <f ca="1">((Earth_Data!$B$1*(1-Earth_Data!$B$2^2))/SQRT(1-Earth_Data!$B$2^2*SIN(RADIANS(User_Model_Calcs!A282))^2))*SIN(RADIANS(User_Model_Calcs!A282))</f>
        <v>-2258.3112829469997</v>
      </c>
      <c r="L282" s="4">
        <f t="shared" ca="1" si="36"/>
        <v>-20.74565892890072</v>
      </c>
      <c r="M282" s="4">
        <f t="shared" ca="1" si="37"/>
        <v>6375.4449213357948</v>
      </c>
      <c r="N282" s="4">
        <f ca="1">SQRT(User_Model_Calcs!M282^2+Sat_Data!$B$3^2-2*User_Model_Calcs!M282*Sat_Data!$B$3*COS(RADIANS(L282))*COS(RADIANS(I282)))</f>
        <v>36374.244172552972</v>
      </c>
      <c r="O282" s="4">
        <f ca="1">DEGREES(ACOS(((Earth_Data!$B$1+Sat_Data!$B$2)/User_Model_Calcs!N282)*SQRT(1-COS(RADIANS(User_Model_Calcs!I282))^2*COS(RADIANS(User_Model_Calcs!A282))^2)))</f>
        <v>63.089416867719578</v>
      </c>
      <c r="P282" s="4">
        <f t="shared" ca="1" si="38"/>
        <v>25.956364708903042</v>
      </c>
    </row>
    <row r="283" spans="1:16" x14ac:dyDescent="0.25">
      <c r="A283" s="4">
        <f t="shared" ca="1" si="32"/>
        <v>-14.568816304309454</v>
      </c>
      <c r="B283" s="4">
        <f t="shared" ca="1" si="33"/>
        <v>132.75607806954224</v>
      </c>
      <c r="C283" s="4">
        <v>6250</v>
      </c>
      <c r="D283" s="4">
        <f t="shared" ca="1" si="34"/>
        <v>0.75</v>
      </c>
      <c r="E283" s="4">
        <v>0.55000000000000004</v>
      </c>
      <c r="F283" s="4">
        <v>19.899999999999999</v>
      </c>
      <c r="G283" s="4">
        <f t="shared" ca="1" si="35"/>
        <v>41.281913690970576</v>
      </c>
      <c r="H283" s="4">
        <f t="shared" ca="1" si="39"/>
        <v>19.239537409036284</v>
      </c>
      <c r="I283" s="4">
        <f ca="1">User_Model_Calcs!B283-Sat_Data!$B$5</f>
        <v>22.756078069542241</v>
      </c>
      <c r="J283" s="4">
        <f ca="1">(Earth_Data!$B$1/SQRT(1-Earth_Data!$B$2^2*SIN(RADIANS(User_Model_Calcs!A283))^2))*COS(RADIANS(User_Model_Calcs!A283))</f>
        <v>6174.3665044263762</v>
      </c>
      <c r="K283" s="4">
        <f ca="1">((Earth_Data!$B$1*(1-Earth_Data!$B$2^2))/SQRT(1-Earth_Data!$B$2^2*SIN(RADIANS(User_Model_Calcs!A283))^2))*SIN(RADIANS(User_Model_Calcs!A283))</f>
        <v>-1593.9712822736233</v>
      </c>
      <c r="L283" s="4">
        <f t="shared" ca="1" si="36"/>
        <v>-14.475395593912102</v>
      </c>
      <c r="M283" s="4">
        <f t="shared" ca="1" si="37"/>
        <v>6376.7974861755965</v>
      </c>
      <c r="N283" s="4">
        <f ca="1">SQRT(User_Model_Calcs!M283^2+Sat_Data!$B$3^2-2*User_Model_Calcs!M283*Sat_Data!$B$3*COS(RADIANS(L283))*COS(RADIANS(I283)))</f>
        <v>36583.244957588038</v>
      </c>
      <c r="O283" s="4">
        <f ca="1">DEGREES(ACOS(((Earth_Data!$B$1+Sat_Data!$B$2)/User_Model_Calcs!N283)*SQRT(1-COS(RADIANS(User_Model_Calcs!I283))^2*COS(RADIANS(User_Model_Calcs!A283))^2)))</f>
        <v>58.678774978712752</v>
      </c>
      <c r="P283" s="4">
        <f t="shared" ca="1" si="38"/>
        <v>59.049612363718524</v>
      </c>
    </row>
    <row r="284" spans="1:16" x14ac:dyDescent="0.25">
      <c r="A284" s="4">
        <f t="shared" ca="1" si="32"/>
        <v>-19.1338200564782</v>
      </c>
      <c r="B284" s="4">
        <f t="shared" ca="1" si="33"/>
        <v>113.76138933105884</v>
      </c>
      <c r="C284" s="4">
        <v>6250</v>
      </c>
      <c r="D284" s="4">
        <f t="shared" ca="1" si="34"/>
        <v>0.75</v>
      </c>
      <c r="E284" s="4">
        <v>0.55000000000000004</v>
      </c>
      <c r="F284" s="4">
        <v>19.899999999999999</v>
      </c>
      <c r="G284" s="4">
        <f t="shared" ca="1" si="35"/>
        <v>41.281913690970576</v>
      </c>
      <c r="H284" s="4">
        <f t="shared" ca="1" si="39"/>
        <v>17.471064069195062</v>
      </c>
      <c r="I284" s="4">
        <f ca="1">User_Model_Calcs!B284-Sat_Data!$B$5</f>
        <v>3.7613893310588367</v>
      </c>
      <c r="J284" s="4">
        <f ca="1">(Earth_Data!$B$1/SQRT(1-Earth_Data!$B$2^2*SIN(RADIANS(User_Model_Calcs!A284))^2))*COS(RADIANS(User_Model_Calcs!A284))</f>
        <v>6027.9516378184999</v>
      </c>
      <c r="K284" s="4">
        <f ca="1">((Earth_Data!$B$1*(1-Earth_Data!$B$2^2))/SQRT(1-Earth_Data!$B$2^2*SIN(RADIANS(User_Model_Calcs!A284))^2))*SIN(RADIANS(User_Model_Calcs!A284))</f>
        <v>-2077.350430408972</v>
      </c>
      <c r="L284" s="4">
        <f t="shared" ca="1" si="36"/>
        <v>-19.014956272147558</v>
      </c>
      <c r="M284" s="4">
        <f t="shared" ca="1" si="37"/>
        <v>6375.8596093859433</v>
      </c>
      <c r="N284" s="4">
        <f ca="1">SQRT(User_Model_Calcs!M284^2+Sat_Data!$B$3^2-2*User_Model_Calcs!M284*Sat_Data!$B$3*COS(RADIANS(L284))*COS(RADIANS(I284)))</f>
        <v>36210.971812152122</v>
      </c>
      <c r="O284" s="4">
        <f ca="1">DEGREES(ACOS(((Earth_Data!$B$1+Sat_Data!$B$2)/User_Model_Calcs!N284)*SQRT(1-COS(RADIANS(User_Model_Calcs!I284))^2*COS(RADIANS(User_Model_Calcs!A284))^2)))</f>
        <v>67.143430357692807</v>
      </c>
      <c r="P284" s="4">
        <f t="shared" ca="1" si="38"/>
        <v>11.341523924025832</v>
      </c>
    </row>
    <row r="285" spans="1:16" x14ac:dyDescent="0.25">
      <c r="A285" s="4">
        <f t="shared" ca="1" si="32"/>
        <v>-12.107857006045489</v>
      </c>
      <c r="B285" s="4">
        <f t="shared" ca="1" si="33"/>
        <v>109.20530670969728</v>
      </c>
      <c r="C285" s="4">
        <v>6250</v>
      </c>
      <c r="D285" s="4">
        <f t="shared" ca="1" si="34"/>
        <v>0.75</v>
      </c>
      <c r="E285" s="4">
        <v>0.55000000000000004</v>
      </c>
      <c r="F285" s="4">
        <v>19.899999999999999</v>
      </c>
      <c r="G285" s="4">
        <f t="shared" ca="1" si="35"/>
        <v>41.281913690970576</v>
      </c>
      <c r="H285" s="4">
        <f t="shared" ca="1" si="39"/>
        <v>17.616298658067659</v>
      </c>
      <c r="I285" s="4">
        <f ca="1">User_Model_Calcs!B285-Sat_Data!$B$5</f>
        <v>-0.79469329030271751</v>
      </c>
      <c r="J285" s="4">
        <f ca="1">(Earth_Data!$B$1/SQRT(1-Earth_Data!$B$2^2*SIN(RADIANS(User_Model_Calcs!A285))^2))*COS(RADIANS(User_Model_Calcs!A285))</f>
        <v>6237.1735687483688</v>
      </c>
      <c r="K285" s="4">
        <f ca="1">((Earth_Data!$B$1*(1-Earth_Data!$B$2^2))/SQRT(1-Earth_Data!$B$2^2*SIN(RADIANS(User_Model_Calcs!A285))^2))*SIN(RADIANS(User_Model_Calcs!A285))</f>
        <v>-1329.0713458243793</v>
      </c>
      <c r="L285" s="4">
        <f t="shared" ca="1" si="36"/>
        <v>-12.029169368949608</v>
      </c>
      <c r="M285" s="4">
        <f t="shared" ca="1" si="37"/>
        <v>6377.2066587954232</v>
      </c>
      <c r="N285" s="4">
        <f ca="1">SQRT(User_Model_Calcs!M285^2+Sat_Data!$B$3^2-2*User_Model_Calcs!M285*Sat_Data!$B$3*COS(RADIANS(L285))*COS(RADIANS(I285)))</f>
        <v>35952.245258669136</v>
      </c>
      <c r="O285" s="4">
        <f ca="1">DEGREES(ACOS(((Earth_Data!$B$1+Sat_Data!$B$2)/User_Model_Calcs!N285)*SQRT(1-COS(RADIANS(User_Model_Calcs!I285))^2*COS(RADIANS(User_Model_Calcs!A285))^2)))</f>
        <v>75.729049800437608</v>
      </c>
      <c r="P285" s="4">
        <f t="shared" ca="1" si="38"/>
        <v>3.7834506086835193</v>
      </c>
    </row>
    <row r="286" spans="1:16" x14ac:dyDescent="0.25">
      <c r="A286" s="4">
        <f t="shared" ca="1" si="32"/>
        <v>-27.470434088399358</v>
      </c>
      <c r="B286" s="4">
        <f t="shared" ca="1" si="33"/>
        <v>140.82615006625963</v>
      </c>
      <c r="C286" s="4">
        <v>6250</v>
      </c>
      <c r="D286" s="4">
        <f t="shared" ca="1" si="34"/>
        <v>0.75</v>
      </c>
      <c r="E286" s="4">
        <v>0.55000000000000004</v>
      </c>
      <c r="F286" s="4">
        <v>19.899999999999999</v>
      </c>
      <c r="G286" s="4">
        <f t="shared" ca="1" si="35"/>
        <v>41.281913690970576</v>
      </c>
      <c r="H286" s="4">
        <f t="shared" ca="1" si="39"/>
        <v>22.613451373187374</v>
      </c>
      <c r="I286" s="4">
        <f ca="1">User_Model_Calcs!B286-Sat_Data!$B$5</f>
        <v>30.826150066259629</v>
      </c>
      <c r="J286" s="4">
        <f ca="1">(Earth_Data!$B$1/SQRT(1-Earth_Data!$B$2^2*SIN(RADIANS(User_Model_Calcs!A286))^2))*COS(RADIANS(User_Model_Calcs!A286))</f>
        <v>5663.0332487269889</v>
      </c>
      <c r="K286" s="4">
        <f ca="1">((Earth_Data!$B$1*(1-Earth_Data!$B$2^2))/SQRT(1-Earth_Data!$B$2^2*SIN(RADIANS(User_Model_Calcs!A286))^2))*SIN(RADIANS(User_Model_Calcs!A286))</f>
        <v>-2924.5648706986085</v>
      </c>
      <c r="L286" s="4">
        <f t="shared" ca="1" si="36"/>
        <v>-27.313224173343848</v>
      </c>
      <c r="M286" s="4">
        <f t="shared" ca="1" si="37"/>
        <v>6373.6194786880496</v>
      </c>
      <c r="N286" s="4">
        <f ca="1">SQRT(User_Model_Calcs!M286^2+Sat_Data!$B$3^2-2*User_Model_Calcs!M286*Sat_Data!$B$3*COS(RADIANS(L286))*COS(RADIANS(I286)))</f>
        <v>37527.986422716429</v>
      </c>
      <c r="O286" s="4">
        <f ca="1">DEGREES(ACOS(((Earth_Data!$B$1+Sat_Data!$B$2)/User_Model_Calcs!N286)*SQRT(1-COS(RADIANS(User_Model_Calcs!I286))^2*COS(RADIANS(User_Model_Calcs!A286))^2)))</f>
        <v>43.305674791587997</v>
      </c>
      <c r="P286" s="4">
        <f t="shared" ca="1" si="38"/>
        <v>52.295252566889559</v>
      </c>
    </row>
    <row r="287" spans="1:16" x14ac:dyDescent="0.25">
      <c r="A287" s="4">
        <f t="shared" ca="1" si="32"/>
        <v>-17.248969140818041</v>
      </c>
      <c r="B287" s="4">
        <f t="shared" ca="1" si="33"/>
        <v>115.03499759796364</v>
      </c>
      <c r="C287" s="4">
        <v>6250</v>
      </c>
      <c r="D287" s="4">
        <f t="shared" ca="1" si="34"/>
        <v>3</v>
      </c>
      <c r="E287" s="4">
        <v>0.55000000000000004</v>
      </c>
      <c r="F287" s="4">
        <v>19.899999999999999</v>
      </c>
      <c r="G287" s="4">
        <f t="shared" ca="1" si="35"/>
        <v>53.323113517529826</v>
      </c>
      <c r="H287" s="4">
        <f t="shared" ca="1" si="39"/>
        <v>20.50246287338457</v>
      </c>
      <c r="I287" s="4">
        <f ca="1">User_Model_Calcs!B287-Sat_Data!$B$5</f>
        <v>5.0349975979636383</v>
      </c>
      <c r="J287" s="4">
        <f ca="1">(Earth_Data!$B$1/SQRT(1-Earth_Data!$B$2^2*SIN(RADIANS(User_Model_Calcs!A287))^2))*COS(RADIANS(User_Model_Calcs!A287))</f>
        <v>6093.078474769346</v>
      </c>
      <c r="K287" s="4">
        <f ca="1">((Earth_Data!$B$1*(1-Earth_Data!$B$2^2))/SQRT(1-Earth_Data!$B$2^2*SIN(RADIANS(User_Model_Calcs!A287))^2))*SIN(RADIANS(User_Model_Calcs!A287))</f>
        <v>-1879.1660746521029</v>
      </c>
      <c r="L287" s="4">
        <f t="shared" ca="1" si="36"/>
        <v>-17.140283526001035</v>
      </c>
      <c r="M287" s="4">
        <f t="shared" ca="1" si="37"/>
        <v>6376.2740245241139</v>
      </c>
      <c r="N287" s="4">
        <f ca="1">SQRT(User_Model_Calcs!M287^2+Sat_Data!$B$3^2-2*User_Model_Calcs!M287*Sat_Data!$B$3*COS(RADIANS(L287))*COS(RADIANS(I287)))</f>
        <v>36147.412493784199</v>
      </c>
      <c r="O287" s="4">
        <f ca="1">DEGREES(ACOS(((Earth_Data!$B$1+Sat_Data!$B$2)/User_Model_Calcs!N287)*SQRT(1-COS(RADIANS(User_Model_Calcs!I287))^2*COS(RADIANS(User_Model_Calcs!A287))^2)))</f>
        <v>68.934612466660482</v>
      </c>
      <c r="P287" s="4">
        <f t="shared" ca="1" si="38"/>
        <v>16.547891552442266</v>
      </c>
    </row>
    <row r="288" spans="1:16" x14ac:dyDescent="0.25">
      <c r="A288" s="4">
        <f t="shared" ca="1" si="32"/>
        <v>-41.871459730708921</v>
      </c>
      <c r="B288" s="4">
        <f t="shared" ca="1" si="33"/>
        <v>106.28006109289463</v>
      </c>
      <c r="C288" s="4">
        <v>6250</v>
      </c>
      <c r="D288" s="4">
        <f t="shared" ca="1" si="34"/>
        <v>3</v>
      </c>
      <c r="E288" s="4">
        <v>0.55000000000000004</v>
      </c>
      <c r="F288" s="4">
        <v>19.899999999999999</v>
      </c>
      <c r="G288" s="4">
        <f t="shared" ca="1" si="35"/>
        <v>53.323113517529826</v>
      </c>
      <c r="H288" s="4">
        <f t="shared" ca="1" si="39"/>
        <v>15.010241925849105</v>
      </c>
      <c r="I288" s="4">
        <f ca="1">User_Model_Calcs!B288-Sat_Data!$B$5</f>
        <v>-3.719938907105373</v>
      </c>
      <c r="J288" s="4">
        <f ca="1">(Earth_Data!$B$1/SQRT(1-Earth_Data!$B$2^2*SIN(RADIANS(User_Model_Calcs!A288))^2))*COS(RADIANS(User_Model_Calcs!A288))</f>
        <v>4756.5427679045279</v>
      </c>
      <c r="K288" s="4">
        <f ca="1">((Earth_Data!$B$1*(1-Earth_Data!$B$2^2))/SQRT(1-Earth_Data!$B$2^2*SIN(RADIANS(User_Model_Calcs!A288))^2))*SIN(RADIANS(User_Model_Calcs!A288))</f>
        <v>-4234.9846323889324</v>
      </c>
      <c r="L288" s="4">
        <f t="shared" ca="1" si="36"/>
        <v>-41.680248989549355</v>
      </c>
      <c r="M288" s="4">
        <f t="shared" ca="1" si="37"/>
        <v>6368.6571535509183</v>
      </c>
      <c r="N288" s="4">
        <f ca="1">SQRT(User_Model_Calcs!M288^2+Sat_Data!$B$3^2-2*User_Model_Calcs!M288*Sat_Data!$B$3*COS(RADIANS(L288))*COS(RADIANS(I288)))</f>
        <v>37657.781747951121</v>
      </c>
      <c r="O288" s="4">
        <f ca="1">DEGREES(ACOS(((Earth_Data!$B$1+Sat_Data!$B$2)/User_Model_Calcs!N288)*SQRT(1-COS(RADIANS(User_Model_Calcs!I288))^2*COS(RADIANS(User_Model_Calcs!A288))^2)))</f>
        <v>41.471141880034772</v>
      </c>
      <c r="P288" s="4">
        <f t="shared" ca="1" si="38"/>
        <v>5.5635538231967239</v>
      </c>
    </row>
    <row r="289" spans="1:16" x14ac:dyDescent="0.25">
      <c r="A289" s="4">
        <f t="shared" ca="1" si="32"/>
        <v>-33.48925040976561</v>
      </c>
      <c r="B289" s="4">
        <f t="shared" ca="1" si="33"/>
        <v>142.3955492580954</v>
      </c>
      <c r="C289" s="4">
        <v>25000</v>
      </c>
      <c r="D289" s="4">
        <f t="shared" ca="1" si="34"/>
        <v>0.75</v>
      </c>
      <c r="E289" s="4">
        <v>0.55000000000000004</v>
      </c>
      <c r="F289" s="4">
        <v>19.899999999999999</v>
      </c>
      <c r="G289" s="4">
        <f t="shared" ca="1" si="35"/>
        <v>41.281913690970576</v>
      </c>
      <c r="H289" s="4">
        <f t="shared" ca="1" si="39"/>
        <v>23.583546558277931</v>
      </c>
      <c r="I289" s="4">
        <f ca="1">User_Model_Calcs!B289-Sat_Data!$B$5</f>
        <v>32.3955492580954</v>
      </c>
      <c r="J289" s="4">
        <f ca="1">(Earth_Data!$B$1/SQRT(1-Earth_Data!$B$2^2*SIN(RADIANS(User_Model_Calcs!A289))^2))*COS(RADIANS(User_Model_Calcs!A289))</f>
        <v>5324.7301546549625</v>
      </c>
      <c r="K289" s="4">
        <f ca="1">((Earth_Data!$B$1*(1-Earth_Data!$B$2^2))/SQRT(1-Earth_Data!$B$2^2*SIN(RADIANS(User_Model_Calcs!A289))^2))*SIN(RADIANS(User_Model_Calcs!A289))</f>
        <v>-3499.3412573666524</v>
      </c>
      <c r="L289" s="4">
        <f t="shared" ca="1" si="36"/>
        <v>-33.31238081789958</v>
      </c>
      <c r="M289" s="4">
        <f t="shared" ca="1" si="37"/>
        <v>6371.6670075734728</v>
      </c>
      <c r="N289" s="4">
        <f ca="1">SQRT(User_Model_Calcs!M289^2+Sat_Data!$B$3^2-2*User_Model_Calcs!M289*Sat_Data!$B$3*COS(RADIANS(L289))*COS(RADIANS(I289)))</f>
        <v>37937.705831802909</v>
      </c>
      <c r="O289" s="4">
        <f ca="1">DEGREES(ACOS(((Earth_Data!$B$1+Sat_Data!$B$2)/User_Model_Calcs!N289)*SQRT(1-COS(RADIANS(User_Model_Calcs!I289))^2*COS(RADIANS(User_Model_Calcs!A289))^2)))</f>
        <v>37.898107807425575</v>
      </c>
      <c r="P289" s="4">
        <f t="shared" ca="1" si="38"/>
        <v>48.989246872806831</v>
      </c>
    </row>
    <row r="290" spans="1:16" x14ac:dyDescent="0.25">
      <c r="A290" s="4">
        <f t="shared" ca="1" si="32"/>
        <v>-42.272358514646079</v>
      </c>
      <c r="B290" s="4">
        <f t="shared" ca="1" si="33"/>
        <v>135.30912157606232</v>
      </c>
      <c r="C290" s="4">
        <v>25000</v>
      </c>
      <c r="D290" s="4">
        <f t="shared" ca="1" si="34"/>
        <v>3</v>
      </c>
      <c r="E290" s="4">
        <v>0.55000000000000004</v>
      </c>
      <c r="F290" s="4">
        <v>19.899999999999999</v>
      </c>
      <c r="G290" s="4">
        <f t="shared" ca="1" si="35"/>
        <v>53.323113517529826</v>
      </c>
      <c r="H290" s="4">
        <f t="shared" ca="1" si="39"/>
        <v>22.288755950665653</v>
      </c>
      <c r="I290" s="4">
        <f ca="1">User_Model_Calcs!B290-Sat_Data!$B$5</f>
        <v>25.309121576062324</v>
      </c>
      <c r="J290" s="4">
        <f ca="1">(Earth_Data!$B$1/SQRT(1-Earth_Data!$B$2^2*SIN(RADIANS(User_Model_Calcs!A290))^2))*COS(RADIANS(User_Model_Calcs!A290))</f>
        <v>4726.7051179015498</v>
      </c>
      <c r="K290" s="4">
        <f ca="1">((Earth_Data!$B$1*(1-Earth_Data!$B$2^2))/SQRT(1-Earth_Data!$B$2^2*SIN(RADIANS(User_Model_Calcs!A290))^2))*SIN(RADIANS(User_Model_Calcs!A290))</f>
        <v>-4268.0391754490956</v>
      </c>
      <c r="L290" s="4">
        <f t="shared" ca="1" si="36"/>
        <v>-42.080864174885789</v>
      </c>
      <c r="M290" s="4">
        <f t="shared" ca="1" si="37"/>
        <v>6368.5084340656176</v>
      </c>
      <c r="N290" s="4">
        <f ca="1">SQRT(User_Model_Calcs!M290^2+Sat_Data!$B$3^2-2*User_Model_Calcs!M290*Sat_Data!$B$3*COS(RADIANS(L290))*COS(RADIANS(I290)))</f>
        <v>38184.250942977422</v>
      </c>
      <c r="O290" s="4">
        <f ca="1">DEGREES(ACOS(((Earth_Data!$B$1+Sat_Data!$B$2)/User_Model_Calcs!N290)*SQRT(1-COS(RADIANS(User_Model_Calcs!I290))^2*COS(RADIANS(User_Model_Calcs!A290))^2)))</f>
        <v>34.834996933651475</v>
      </c>
      <c r="P290" s="4">
        <f t="shared" ca="1" si="38"/>
        <v>35.108114911575697</v>
      </c>
    </row>
    <row r="291" spans="1:16" x14ac:dyDescent="0.25">
      <c r="A291" s="4">
        <f t="shared" ca="1" si="32"/>
        <v>-41.352049005031638</v>
      </c>
      <c r="B291" s="4">
        <f t="shared" ca="1" si="33"/>
        <v>146.86675041196446</v>
      </c>
      <c r="C291" s="4">
        <v>25000</v>
      </c>
      <c r="D291" s="4">
        <f t="shared" ca="1" si="34"/>
        <v>0.75</v>
      </c>
      <c r="E291" s="4">
        <v>0.55000000000000004</v>
      </c>
      <c r="F291" s="4">
        <v>19.899999999999999</v>
      </c>
      <c r="G291" s="4">
        <f t="shared" ca="1" si="35"/>
        <v>41.281913690970576</v>
      </c>
      <c r="H291" s="4">
        <f t="shared" ca="1" si="39"/>
        <v>20.380780459192415</v>
      </c>
      <c r="I291" s="4">
        <f ca="1">User_Model_Calcs!B291-Sat_Data!$B$5</f>
        <v>36.86675041196446</v>
      </c>
      <c r="J291" s="4">
        <f ca="1">(Earth_Data!$B$1/SQRT(1-Earth_Data!$B$2^2*SIN(RADIANS(User_Model_Calcs!A291))^2))*COS(RADIANS(User_Model_Calcs!A291))</f>
        <v>4794.8525737360906</v>
      </c>
      <c r="K291" s="4">
        <f ca="1">((Earth_Data!$B$1*(1-Earth_Data!$B$2^2))/SQRT(1-Earth_Data!$B$2^2*SIN(RADIANS(User_Model_Calcs!A291))^2))*SIN(RADIANS(User_Model_Calcs!A291))</f>
        <v>-4191.8530912603364</v>
      </c>
      <c r="L291" s="4">
        <f t="shared" ca="1" si="36"/>
        <v>-41.161261310664692</v>
      </c>
      <c r="M291" s="4">
        <f t="shared" ca="1" si="37"/>
        <v>6368.8494677274684</v>
      </c>
      <c r="N291" s="4">
        <f ca="1">SQRT(User_Model_Calcs!M291^2+Sat_Data!$B$3^2-2*User_Model_Calcs!M291*Sat_Data!$B$3*COS(RADIANS(L291))*COS(RADIANS(I291)))</f>
        <v>38663.811031229576</v>
      </c>
      <c r="O291" s="4">
        <f ca="1">DEGREES(ACOS(((Earth_Data!$B$1+Sat_Data!$B$2)/User_Model_Calcs!N291)*SQRT(1-COS(RADIANS(User_Model_Calcs!I291))^2*COS(RADIANS(User_Model_Calcs!A291))^2)))</f>
        <v>29.311533211265331</v>
      </c>
      <c r="P291" s="4">
        <f t="shared" ca="1" si="38"/>
        <v>48.619541002683533</v>
      </c>
    </row>
    <row r="292" spans="1:16" x14ac:dyDescent="0.25">
      <c r="A292" s="4">
        <f t="shared" ca="1" si="32"/>
        <v>-15.372460909638431</v>
      </c>
      <c r="B292" s="4">
        <f t="shared" ca="1" si="33"/>
        <v>146.43372435824756</v>
      </c>
      <c r="C292" s="4">
        <v>25000</v>
      </c>
      <c r="D292" s="4">
        <f t="shared" ca="1" si="34"/>
        <v>0.75</v>
      </c>
      <c r="E292" s="4">
        <v>0.55000000000000004</v>
      </c>
      <c r="F292" s="4">
        <v>19.899999999999999</v>
      </c>
      <c r="G292" s="4">
        <f t="shared" ca="1" si="35"/>
        <v>41.281913690970576</v>
      </c>
      <c r="H292" s="4">
        <f t="shared" ca="1" si="39"/>
        <v>18.21327394703663</v>
      </c>
      <c r="I292" s="4">
        <f ca="1">User_Model_Calcs!B292-Sat_Data!$B$5</f>
        <v>36.433724358247559</v>
      </c>
      <c r="J292" s="4">
        <f ca="1">(Earth_Data!$B$1/SQRT(1-Earth_Data!$B$2^2*SIN(RADIANS(User_Model_Calcs!A292))^2))*COS(RADIANS(User_Model_Calcs!A292))</f>
        <v>6151.3959861000958</v>
      </c>
      <c r="K292" s="4">
        <f ca="1">((Earth_Data!$B$1*(1-Earth_Data!$B$2^2))/SQRT(1-Earth_Data!$B$2^2*SIN(RADIANS(User_Model_Calcs!A292))^2))*SIN(RADIANS(User_Model_Calcs!A292))</f>
        <v>-1679.8744566961896</v>
      </c>
      <c r="L292" s="4">
        <f t="shared" ca="1" si="36"/>
        <v>-15.274371811942411</v>
      </c>
      <c r="M292" s="4">
        <f t="shared" ca="1" si="37"/>
        <v>6376.6488666123596</v>
      </c>
      <c r="N292" s="4">
        <f ca="1">SQRT(User_Model_Calcs!M292^2+Sat_Data!$B$3^2-2*User_Model_Calcs!M292*Sat_Data!$B$3*COS(RADIANS(L292))*COS(RADIANS(I292)))</f>
        <v>37431.667161554935</v>
      </c>
      <c r="O292" s="4">
        <f ca="1">DEGREES(ACOS(((Earth_Data!$B$1+Sat_Data!$B$2)/User_Model_Calcs!N292)*SQRT(1-COS(RADIANS(User_Model_Calcs!I292))^2*COS(RADIANS(User_Model_Calcs!A292))^2)))</f>
        <v>44.699260933805832</v>
      </c>
      <c r="P292" s="4">
        <f t="shared" ca="1" si="38"/>
        <v>70.245759210040674</v>
      </c>
    </row>
    <row r="293" spans="1:16" x14ac:dyDescent="0.25">
      <c r="A293" s="4">
        <f t="shared" ca="1" si="32"/>
        <v>-29.947896422346837</v>
      </c>
      <c r="B293" s="4">
        <f t="shared" ca="1" si="33"/>
        <v>156.71726074935228</v>
      </c>
      <c r="C293" s="4">
        <v>25000</v>
      </c>
      <c r="D293" s="4">
        <f t="shared" ca="1" si="34"/>
        <v>1.2</v>
      </c>
      <c r="E293" s="4">
        <v>0.55000000000000004</v>
      </c>
      <c r="F293" s="4">
        <v>19.899999999999999</v>
      </c>
      <c r="G293" s="4">
        <f t="shared" ca="1" si="35"/>
        <v>45.364313344089069</v>
      </c>
      <c r="H293" s="4">
        <f t="shared" ca="1" si="39"/>
        <v>21.225773273773243</v>
      </c>
      <c r="I293" s="4">
        <f ca="1">User_Model_Calcs!B293-Sat_Data!$B$5</f>
        <v>46.717260749352278</v>
      </c>
      <c r="J293" s="4">
        <f ca="1">(Earth_Data!$B$1/SQRT(1-Earth_Data!$B$2^2*SIN(RADIANS(User_Model_Calcs!A293))^2))*COS(RADIANS(User_Model_Calcs!A293))</f>
        <v>5531.1449505618903</v>
      </c>
      <c r="K293" s="4">
        <f ca="1">((Earth_Data!$B$1*(1-Earth_Data!$B$2^2))/SQRT(1-Earth_Data!$B$2^2*SIN(RADIANS(User_Model_Calcs!A293))^2))*SIN(RADIANS(User_Model_Calcs!A293))</f>
        <v>-3165.3715648125112</v>
      </c>
      <c r="L293" s="4">
        <f t="shared" ca="1" si="36"/>
        <v>-29.781704783314311</v>
      </c>
      <c r="M293" s="4">
        <f t="shared" ca="1" si="37"/>
        <v>6372.8440752500692</v>
      </c>
      <c r="N293" s="4">
        <f ca="1">SQRT(User_Model_Calcs!M293^2+Sat_Data!$B$3^2-2*User_Model_Calcs!M293*Sat_Data!$B$3*COS(RADIANS(L293))*COS(RADIANS(I293)))</f>
        <v>38712.304720133427</v>
      </c>
      <c r="O293" s="4">
        <f ca="1">DEGREES(ACOS(((Earth_Data!$B$1+Sat_Data!$B$2)/User_Model_Calcs!N293)*SQRT(1-COS(RADIANS(User_Model_Calcs!I293))^2*COS(RADIANS(User_Model_Calcs!A293))^2)))</f>
        <v>28.818646825662125</v>
      </c>
      <c r="P293" s="4">
        <f t="shared" ca="1" si="38"/>
        <v>64.819438277126679</v>
      </c>
    </row>
    <row r="294" spans="1:16" x14ac:dyDescent="0.25">
      <c r="A294" s="4">
        <f t="shared" ca="1" si="32"/>
        <v>-10.1889411744006</v>
      </c>
      <c r="B294" s="4">
        <f t="shared" ca="1" si="33"/>
        <v>135.2745180396613</v>
      </c>
      <c r="C294" s="4">
        <v>25000</v>
      </c>
      <c r="D294" s="4">
        <f t="shared" ca="1" si="34"/>
        <v>3</v>
      </c>
      <c r="E294" s="4">
        <v>0.55000000000000004</v>
      </c>
      <c r="F294" s="4">
        <v>19.899999999999999</v>
      </c>
      <c r="G294" s="4">
        <f t="shared" ca="1" si="35"/>
        <v>53.323113517529826</v>
      </c>
      <c r="H294" s="4">
        <f t="shared" ca="1" si="39"/>
        <v>16.819539829317144</v>
      </c>
      <c r="I294" s="4">
        <f ca="1">User_Model_Calcs!B294-Sat_Data!$B$5</f>
        <v>25.274518039661302</v>
      </c>
      <c r="J294" s="4">
        <f ca="1">(Earth_Data!$B$1/SQRT(1-Earth_Data!$B$2^2*SIN(RADIANS(User_Model_Calcs!A294))^2))*COS(RADIANS(User_Model_Calcs!A294))</f>
        <v>6278.2128847686081</v>
      </c>
      <c r="K294" s="4">
        <f ca="1">((Earth_Data!$B$1*(1-Earth_Data!$B$2^2))/SQRT(1-Earth_Data!$B$2^2*SIN(RADIANS(User_Model_Calcs!A294))^2))*SIN(RADIANS(User_Model_Calcs!A294))</f>
        <v>-1120.8238922246628</v>
      </c>
      <c r="L294" s="4">
        <f t="shared" ca="1" si="36"/>
        <v>-10.122146186785988</v>
      </c>
      <c r="M294" s="4">
        <f t="shared" ca="1" si="37"/>
        <v>6377.476242516017</v>
      </c>
      <c r="N294" s="4">
        <f ca="1">SQRT(User_Model_Calcs!M294^2+Sat_Data!$B$3^2-2*User_Model_Calcs!M294*Sat_Data!$B$3*COS(RADIANS(L294))*COS(RADIANS(I294)))</f>
        <v>36602.419233165376</v>
      </c>
      <c r="O294" s="4">
        <f ca="1">DEGREES(ACOS(((Earth_Data!$B$1+Sat_Data!$B$2)/User_Model_Calcs!N294)*SQRT(1-COS(RADIANS(User_Model_Calcs!I294))^2*COS(RADIANS(User_Model_Calcs!A294))^2)))</f>
        <v>58.317169404219605</v>
      </c>
      <c r="P294" s="4">
        <f t="shared" ca="1" si="38"/>
        <v>69.461288722833316</v>
      </c>
    </row>
    <row r="295" spans="1:16" x14ac:dyDescent="0.25">
      <c r="A295" s="4">
        <f t="shared" ca="1" si="32"/>
        <v>-29.081658493692899</v>
      </c>
      <c r="B295" s="4">
        <f t="shared" ca="1" si="33"/>
        <v>120.3113261417748</v>
      </c>
      <c r="C295" s="4">
        <v>25000</v>
      </c>
      <c r="D295" s="4">
        <f t="shared" ca="1" si="34"/>
        <v>0.75</v>
      </c>
      <c r="E295" s="4">
        <v>0.55000000000000004</v>
      </c>
      <c r="F295" s="4">
        <v>19.899999999999999</v>
      </c>
      <c r="G295" s="4">
        <f t="shared" ca="1" si="35"/>
        <v>41.281913690970576</v>
      </c>
      <c r="H295" s="4">
        <f t="shared" ca="1" si="39"/>
        <v>19.865126447792495</v>
      </c>
      <c r="I295" s="4">
        <f ca="1">User_Model_Calcs!B295-Sat_Data!$B$5</f>
        <v>10.311326141774799</v>
      </c>
      <c r="J295" s="4">
        <f ca="1">(Earth_Data!$B$1/SQRT(1-Earth_Data!$B$2^2*SIN(RADIANS(User_Model_Calcs!A295))^2))*COS(RADIANS(User_Model_Calcs!A295))</f>
        <v>5578.4473887835848</v>
      </c>
      <c r="K295" s="4">
        <f ca="1">((Earth_Data!$B$1*(1-Earth_Data!$B$2^2))/SQRT(1-Earth_Data!$B$2^2*SIN(RADIANS(User_Model_Calcs!A295))^2))*SIN(RADIANS(User_Model_Calcs!A295))</f>
        <v>-3081.8151107141261</v>
      </c>
      <c r="L295" s="4">
        <f t="shared" ca="1" si="36"/>
        <v>-28.91847005028335</v>
      </c>
      <c r="M295" s="4">
        <f t="shared" ca="1" si="37"/>
        <v>6373.1200872141362</v>
      </c>
      <c r="N295" s="4">
        <f ca="1">SQRT(User_Model_Calcs!M295^2+Sat_Data!$B$3^2-2*User_Model_Calcs!M295*Sat_Data!$B$3*COS(RADIANS(L295))*COS(RADIANS(I295)))</f>
        <v>36818.581436292494</v>
      </c>
      <c r="O295" s="4">
        <f ca="1">DEGREES(ACOS(((Earth_Data!$B$1+Sat_Data!$B$2)/User_Model_Calcs!N295)*SQRT(1-COS(RADIANS(User_Model_Calcs!I295))^2*COS(RADIANS(User_Model_Calcs!A295))^2)))</f>
        <v>54.215282420656884</v>
      </c>
      <c r="P295" s="4">
        <f t="shared" ca="1" si="38"/>
        <v>20.521328367608568</v>
      </c>
    </row>
    <row r="296" spans="1:16" x14ac:dyDescent="0.25">
      <c r="A296" s="4">
        <f t="shared" ca="1" si="32"/>
        <v>-37.001569394582276</v>
      </c>
      <c r="B296" s="4">
        <f t="shared" ca="1" si="33"/>
        <v>126.67374043425562</v>
      </c>
      <c r="C296" s="4">
        <v>25000</v>
      </c>
      <c r="D296" s="4">
        <f t="shared" ca="1" si="34"/>
        <v>1.2</v>
      </c>
      <c r="E296" s="4">
        <v>0.55000000000000004</v>
      </c>
      <c r="F296" s="4">
        <v>19.899999999999999</v>
      </c>
      <c r="G296" s="4">
        <f t="shared" ca="1" si="35"/>
        <v>45.364313344089069</v>
      </c>
      <c r="H296" s="4">
        <f t="shared" ca="1" si="39"/>
        <v>17.879959680749089</v>
      </c>
      <c r="I296" s="4">
        <f ca="1">User_Model_Calcs!B296-Sat_Data!$B$5</f>
        <v>16.67374043425562</v>
      </c>
      <c r="J296" s="4">
        <f ca="1">(Earth_Data!$B$1/SQRT(1-Earth_Data!$B$2^2*SIN(RADIANS(User_Model_Calcs!A296))^2))*COS(RADIANS(User_Model_Calcs!A296))</f>
        <v>5099.8908200999658</v>
      </c>
      <c r="K296" s="4">
        <f ca="1">((Earth_Data!$B$1*(1-Earth_Data!$B$2^2))/SQRT(1-Earth_Data!$B$2^2*SIN(RADIANS(User_Model_Calcs!A296))^2))*SIN(RADIANS(User_Model_Calcs!A296))</f>
        <v>-3817.5336339324258</v>
      </c>
      <c r="L296" s="4">
        <f t="shared" ca="1" si="36"/>
        <v>-36.816764743519656</v>
      </c>
      <c r="M296" s="4">
        <f t="shared" ca="1" si="37"/>
        <v>6370.4355756215928</v>
      </c>
      <c r="N296" s="4">
        <f ca="1">SQRT(User_Model_Calcs!M296^2+Sat_Data!$B$3^2-2*User_Model_Calcs!M296*Sat_Data!$B$3*COS(RADIANS(L296))*COS(RADIANS(I296)))</f>
        <v>37502.194640407448</v>
      </c>
      <c r="O296" s="4">
        <f ca="1">DEGREES(ACOS(((Earth_Data!$B$1+Sat_Data!$B$2)/User_Model_Calcs!N296)*SQRT(1-COS(RADIANS(User_Model_Calcs!I296))^2*COS(RADIANS(User_Model_Calcs!A296))^2)))</f>
        <v>43.61123791655001</v>
      </c>
      <c r="P296" s="4">
        <f t="shared" ca="1" si="38"/>
        <v>26.458053827397787</v>
      </c>
    </row>
    <row r="297" spans="1:16" x14ac:dyDescent="0.25">
      <c r="A297" s="4">
        <f t="shared" ca="1" si="32"/>
        <v>-39.345581153073134</v>
      </c>
      <c r="B297" s="4">
        <f t="shared" ca="1" si="33"/>
        <v>113.17829226770125</v>
      </c>
      <c r="C297" s="4">
        <v>25000</v>
      </c>
      <c r="D297" s="4">
        <f t="shared" ca="1" si="34"/>
        <v>0.75</v>
      </c>
      <c r="E297" s="4">
        <v>0.55000000000000004</v>
      </c>
      <c r="F297" s="4">
        <v>19.899999999999999</v>
      </c>
      <c r="G297" s="4">
        <f t="shared" ca="1" si="35"/>
        <v>41.281913690970576</v>
      </c>
      <c r="H297" s="4">
        <f t="shared" ca="1" si="39"/>
        <v>20.653287601047062</v>
      </c>
      <c r="I297" s="4">
        <f ca="1">User_Model_Calcs!B297-Sat_Data!$B$5</f>
        <v>3.1782922677012522</v>
      </c>
      <c r="J297" s="4">
        <f ca="1">(Earth_Data!$B$1/SQRT(1-Earth_Data!$B$2^2*SIN(RADIANS(User_Model_Calcs!A297))^2))*COS(RADIANS(User_Model_Calcs!A297))</f>
        <v>4939.0955162142664</v>
      </c>
      <c r="K297" s="4">
        <f ca="1">((Earth_Data!$B$1*(1-Earth_Data!$B$2^2))/SQRT(1-Earth_Data!$B$2^2*SIN(RADIANS(User_Model_Calcs!A297))^2))*SIN(RADIANS(User_Model_Calcs!A297))</f>
        <v>-4022.0614710131244</v>
      </c>
      <c r="L297" s="4">
        <f t="shared" ca="1" si="36"/>
        <v>-39.157014360832996</v>
      </c>
      <c r="M297" s="4">
        <f t="shared" ca="1" si="37"/>
        <v>6369.587348870893</v>
      </c>
      <c r="N297" s="4">
        <f ca="1">SQRT(User_Model_Calcs!M297^2+Sat_Data!$B$3^2-2*User_Model_Calcs!M297*Sat_Data!$B$3*COS(RADIANS(L297))*COS(RADIANS(I297)))</f>
        <v>37450.254559652218</v>
      </c>
      <c r="O297" s="4">
        <f ca="1">DEGREES(ACOS(((Earth_Data!$B$1+Sat_Data!$B$2)/User_Model_Calcs!N297)*SQRT(1-COS(RADIANS(User_Model_Calcs!I297))^2*COS(RADIANS(User_Model_Calcs!A297))^2)))</f>
        <v>44.321694376911204</v>
      </c>
      <c r="P297" s="4">
        <f t="shared" ca="1" si="38"/>
        <v>5.0054836875988613</v>
      </c>
    </row>
    <row r="298" spans="1:16" x14ac:dyDescent="0.25">
      <c r="A298" s="4">
        <f t="shared" ca="1" si="32"/>
        <v>-15.218928607704122</v>
      </c>
      <c r="B298" s="4">
        <f t="shared" ca="1" si="33"/>
        <v>115.27144939149716</v>
      </c>
      <c r="C298" s="4">
        <v>25000</v>
      </c>
      <c r="D298" s="4">
        <f t="shared" ca="1" si="34"/>
        <v>1.2</v>
      </c>
      <c r="E298" s="4">
        <v>0.55000000000000004</v>
      </c>
      <c r="F298" s="4">
        <v>19.899999999999999</v>
      </c>
      <c r="G298" s="4">
        <f t="shared" ca="1" si="35"/>
        <v>45.364313344089069</v>
      </c>
      <c r="H298" s="4">
        <f t="shared" ca="1" si="39"/>
        <v>18.30636256939562</v>
      </c>
      <c r="I298" s="4">
        <f ca="1">User_Model_Calcs!B298-Sat_Data!$B$5</f>
        <v>5.271449391497157</v>
      </c>
      <c r="J298" s="4">
        <f ca="1">(Earth_Data!$B$1/SQRT(1-Earth_Data!$B$2^2*SIN(RADIANS(User_Model_Calcs!A298))^2))*COS(RADIANS(User_Model_Calcs!A298))</f>
        <v>6155.8775870451227</v>
      </c>
      <c r="K298" s="4">
        <f ca="1">((Earth_Data!$B$1*(1-Earth_Data!$B$2^2))/SQRT(1-Earth_Data!$B$2^2*SIN(RADIANS(User_Model_Calcs!A298))^2))*SIN(RADIANS(User_Model_Calcs!A298))</f>
        <v>-1663.487645233354</v>
      </c>
      <c r="L298" s="4">
        <f t="shared" ca="1" si="36"/>
        <v>-15.121725580472061</v>
      </c>
      <c r="M298" s="4">
        <f t="shared" ca="1" si="37"/>
        <v>6376.6778194078843</v>
      </c>
      <c r="N298" s="4">
        <f ca="1">SQRT(User_Model_Calcs!M298^2+Sat_Data!$B$3^2-2*User_Model_Calcs!M298*Sat_Data!$B$3*COS(RADIANS(L298))*COS(RADIANS(I298)))</f>
        <v>36077.107627071346</v>
      </c>
      <c r="O298" s="4">
        <f ca="1">DEGREES(ACOS(((Earth_Data!$B$1+Sat_Data!$B$2)/User_Model_Calcs!N298)*SQRT(1-COS(RADIANS(User_Model_Calcs!I298))^2*COS(RADIANS(User_Model_Calcs!A298))^2)))</f>
        <v>71.105776836573853</v>
      </c>
      <c r="P298" s="4">
        <f t="shared" ca="1" si="38"/>
        <v>19.365229688855031</v>
      </c>
    </row>
    <row r="299" spans="1:16" x14ac:dyDescent="0.25">
      <c r="A299" s="4">
        <f t="shared" ca="1" si="32"/>
        <v>-25.540963264648951</v>
      </c>
      <c r="B299" s="4">
        <f t="shared" ca="1" si="33"/>
        <v>141.70564376085488</v>
      </c>
      <c r="C299" s="4">
        <v>25000</v>
      </c>
      <c r="D299" s="4">
        <f t="shared" ca="1" si="34"/>
        <v>0.75</v>
      </c>
      <c r="E299" s="4">
        <v>0.55000000000000004</v>
      </c>
      <c r="F299" s="4">
        <v>19.899999999999999</v>
      </c>
      <c r="G299" s="4">
        <f t="shared" ca="1" si="35"/>
        <v>41.281913690970576</v>
      </c>
      <c r="H299" s="4">
        <f t="shared" ca="1" si="39"/>
        <v>22.008588975350094</v>
      </c>
      <c r="I299" s="4">
        <f ca="1">User_Model_Calcs!B299-Sat_Data!$B$5</f>
        <v>31.705643760854883</v>
      </c>
      <c r="J299" s="4">
        <f ca="1">(Earth_Data!$B$1/SQRT(1-Earth_Data!$B$2^2*SIN(RADIANS(User_Model_Calcs!A299))^2))*COS(RADIANS(User_Model_Calcs!A299))</f>
        <v>5758.4349466015447</v>
      </c>
      <c r="K299" s="4">
        <f ca="1">((Earth_Data!$B$1*(1-Earth_Data!$B$2^2))/SQRT(1-Earth_Data!$B$2^2*SIN(RADIANS(User_Model_Calcs!A299))^2))*SIN(RADIANS(User_Model_Calcs!A299))</f>
        <v>-2733.2666809879906</v>
      </c>
      <c r="L299" s="4">
        <f t="shared" ca="1" si="36"/>
        <v>-25.39156135785991</v>
      </c>
      <c r="M299" s="4">
        <f t="shared" ca="1" si="37"/>
        <v>6374.191696493057</v>
      </c>
      <c r="N299" s="4">
        <f ca="1">SQRT(User_Model_Calcs!M299^2+Sat_Data!$B$3^2-2*User_Model_Calcs!M299*Sat_Data!$B$3*COS(RADIANS(L299))*COS(RADIANS(I299)))</f>
        <v>37487.56069913078</v>
      </c>
      <c r="O299" s="4">
        <f ca="1">DEGREES(ACOS(((Earth_Data!$B$1+Sat_Data!$B$2)/User_Model_Calcs!N299)*SQRT(1-COS(RADIANS(User_Model_Calcs!I299))^2*COS(RADIANS(User_Model_Calcs!A299))^2)))</f>
        <v>43.874703304478693</v>
      </c>
      <c r="P299" s="4">
        <f t="shared" ca="1" si="38"/>
        <v>55.086972873123536</v>
      </c>
    </row>
    <row r="300" spans="1:16" x14ac:dyDescent="0.25">
      <c r="A300" s="4">
        <f t="shared" ca="1" si="32"/>
        <v>-23.382856750258732</v>
      </c>
      <c r="B300" s="4">
        <f t="shared" ca="1" si="33"/>
        <v>123.88242010364488</v>
      </c>
      <c r="C300" s="4">
        <v>25000</v>
      </c>
      <c r="D300" s="4">
        <f t="shared" ca="1" si="34"/>
        <v>0.75</v>
      </c>
      <c r="E300" s="4">
        <v>0.55000000000000004</v>
      </c>
      <c r="F300" s="4">
        <v>19.899999999999999</v>
      </c>
      <c r="G300" s="4">
        <f t="shared" ca="1" si="35"/>
        <v>41.281913690970576</v>
      </c>
      <c r="H300" s="4">
        <f t="shared" ca="1" si="39"/>
        <v>17.218963106676629</v>
      </c>
      <c r="I300" s="4">
        <f ca="1">User_Model_Calcs!B300-Sat_Data!$B$5</f>
        <v>13.882420103644876</v>
      </c>
      <c r="J300" s="4">
        <f ca="1">(Earth_Data!$B$1/SQRT(1-Earth_Data!$B$2^2*SIN(RADIANS(User_Model_Calcs!A300))^2))*COS(RADIANS(User_Model_Calcs!A300))</f>
        <v>5857.414100780773</v>
      </c>
      <c r="K300" s="4">
        <f ca="1">((Earth_Data!$B$1*(1-Earth_Data!$B$2^2))/SQRT(1-Earth_Data!$B$2^2*SIN(RADIANS(User_Model_Calcs!A300))^2))*SIN(RADIANS(User_Model_Calcs!A300))</f>
        <v>-2515.694078519196</v>
      </c>
      <c r="L300" s="4">
        <f t="shared" ca="1" si="36"/>
        <v>-23.242983861106609</v>
      </c>
      <c r="M300" s="4">
        <f t="shared" ca="1" si="37"/>
        <v>6374.7954198328571</v>
      </c>
      <c r="N300" s="4">
        <f ca="1">SQRT(User_Model_Calcs!M300^2+Sat_Data!$B$3^2-2*User_Model_Calcs!M300*Sat_Data!$B$3*COS(RADIANS(L300))*COS(RADIANS(I300)))</f>
        <v>36591.462713842295</v>
      </c>
      <c r="O300" s="4">
        <f ca="1">DEGREES(ACOS(((Earth_Data!$B$1+Sat_Data!$B$2)/User_Model_Calcs!N300)*SQRT(1-COS(RADIANS(User_Model_Calcs!I300))^2*COS(RADIANS(User_Model_Calcs!A300))^2)))</f>
        <v>58.466015183985647</v>
      </c>
      <c r="P300" s="4">
        <f t="shared" ca="1" si="38"/>
        <v>31.912227794412793</v>
      </c>
    </row>
    <row r="301" spans="1:16" x14ac:dyDescent="0.25">
      <c r="A301" s="4">
        <f t="shared" ca="1" si="32"/>
        <v>-16.67052950788268</v>
      </c>
      <c r="B301" s="4">
        <f t="shared" ca="1" si="33"/>
        <v>107.62002778549221</v>
      </c>
      <c r="C301" s="4">
        <v>25000</v>
      </c>
      <c r="D301" s="4">
        <f t="shared" ca="1" si="34"/>
        <v>3</v>
      </c>
      <c r="E301" s="4">
        <v>0.55000000000000004</v>
      </c>
      <c r="F301" s="4">
        <v>19.899999999999999</v>
      </c>
      <c r="G301" s="4">
        <f t="shared" ca="1" si="35"/>
        <v>53.323113517529826</v>
      </c>
      <c r="H301" s="4">
        <f t="shared" ca="1" si="39"/>
        <v>19.733481139605633</v>
      </c>
      <c r="I301" s="4">
        <f ca="1">User_Model_Calcs!B301-Sat_Data!$B$5</f>
        <v>-2.379972214507788</v>
      </c>
      <c r="J301" s="4">
        <f ca="1">(Earth_Data!$B$1/SQRT(1-Earth_Data!$B$2^2*SIN(RADIANS(User_Model_Calcs!A301))^2))*COS(RADIANS(User_Model_Calcs!A301))</f>
        <v>6111.7516380850311</v>
      </c>
      <c r="K301" s="4">
        <f ca="1">((Earth_Data!$B$1*(1-Earth_Data!$B$2^2))/SQRT(1-Earth_Data!$B$2^2*SIN(RADIANS(User_Model_Calcs!A301))^2))*SIN(RADIANS(User_Model_Calcs!A301))</f>
        <v>-1817.9351056108496</v>
      </c>
      <c r="L301" s="4">
        <f t="shared" ca="1" si="36"/>
        <v>-16.565063080256046</v>
      </c>
      <c r="M301" s="4">
        <f t="shared" ca="1" si="37"/>
        <v>6376.393662082618</v>
      </c>
      <c r="N301" s="4">
        <f ca="1">SQRT(User_Model_Calcs!M301^2+Sat_Data!$B$3^2-2*User_Model_Calcs!M301*Sat_Data!$B$3*COS(RADIANS(L301))*COS(RADIANS(I301)))</f>
        <v>36104.351117494305</v>
      </c>
      <c r="O301" s="4">
        <f ca="1">DEGREES(ACOS(((Earth_Data!$B$1+Sat_Data!$B$2)/User_Model_Calcs!N301)*SQRT(1-COS(RADIANS(User_Model_Calcs!I301))^2*COS(RADIANS(User_Model_Calcs!A301))^2)))</f>
        <v>70.231420401962183</v>
      </c>
      <c r="P301" s="4">
        <f t="shared" ca="1" si="38"/>
        <v>8.2438192254205038</v>
      </c>
    </row>
    <row r="302" spans="1:16" x14ac:dyDescent="0.25">
      <c r="A302" s="4">
        <f t="shared" ca="1" si="32"/>
        <v>-22.255610529921551</v>
      </c>
      <c r="B302" s="4">
        <f t="shared" ca="1" si="33"/>
        <v>156.83284801009279</v>
      </c>
      <c r="C302" s="4">
        <v>25000</v>
      </c>
      <c r="D302" s="4">
        <f t="shared" ca="1" si="34"/>
        <v>0.75</v>
      </c>
      <c r="E302" s="4">
        <v>0.55000000000000004</v>
      </c>
      <c r="F302" s="4">
        <v>19.899999999999999</v>
      </c>
      <c r="G302" s="4">
        <f t="shared" ca="1" si="35"/>
        <v>41.281913690970576</v>
      </c>
      <c r="H302" s="4">
        <f t="shared" ca="1" si="39"/>
        <v>20.087154876438575</v>
      </c>
      <c r="I302" s="4">
        <f ca="1">User_Model_Calcs!B302-Sat_Data!$B$5</f>
        <v>46.832848010092789</v>
      </c>
      <c r="J302" s="4">
        <f ca="1">(Earth_Data!$B$1/SQRT(1-Earth_Data!$B$2^2*SIN(RADIANS(User_Model_Calcs!A302))^2))*COS(RADIANS(User_Model_Calcs!A302))</f>
        <v>5905.8267083348228</v>
      </c>
      <c r="K302" s="4">
        <f ca="1">((Earth_Data!$B$1*(1-Earth_Data!$B$2^2))/SQRT(1-Earth_Data!$B$2^2*SIN(RADIANS(User_Model_Calcs!A302))^2))*SIN(RADIANS(User_Model_Calcs!A302))</f>
        <v>-2400.6332473099828</v>
      </c>
      <c r="L302" s="4">
        <f t="shared" ca="1" si="36"/>
        <v>-22.121031817214053</v>
      </c>
      <c r="M302" s="4">
        <f t="shared" ca="1" si="37"/>
        <v>6375.0944382786211</v>
      </c>
      <c r="N302" s="4">
        <f ca="1">SQRT(User_Model_Calcs!M302^2+Sat_Data!$B$3^2-2*User_Model_Calcs!M302*Sat_Data!$B$3*COS(RADIANS(L302))*COS(RADIANS(I302)))</f>
        <v>38441.39637627967</v>
      </c>
      <c r="O302" s="4">
        <f ca="1">DEGREES(ACOS(((Earth_Data!$B$1+Sat_Data!$B$2)/User_Model_Calcs!N302)*SQRT(1-COS(RADIANS(User_Model_Calcs!I302))^2*COS(RADIANS(User_Model_Calcs!A302))^2)))</f>
        <v>31.899607522227878</v>
      </c>
      <c r="P302" s="4">
        <f t="shared" ca="1" si="38"/>
        <v>70.442344832586514</v>
      </c>
    </row>
    <row r="303" spans="1:16" x14ac:dyDescent="0.25">
      <c r="A303" s="4">
        <f t="shared" ca="1" si="32"/>
        <v>-18.686086245794939</v>
      </c>
      <c r="B303" s="4">
        <f t="shared" ca="1" si="33"/>
        <v>150.7225832521172</v>
      </c>
      <c r="C303" s="4">
        <v>25000</v>
      </c>
      <c r="D303" s="4">
        <f t="shared" ca="1" si="34"/>
        <v>1.2</v>
      </c>
      <c r="E303" s="4">
        <v>0.55000000000000004</v>
      </c>
      <c r="F303" s="4">
        <v>19.899999999999999</v>
      </c>
      <c r="G303" s="4">
        <f t="shared" ca="1" si="35"/>
        <v>45.364313344089069</v>
      </c>
      <c r="H303" s="4">
        <f t="shared" ca="1" si="39"/>
        <v>20.104561176820976</v>
      </c>
      <c r="I303" s="4">
        <f ca="1">User_Model_Calcs!B303-Sat_Data!$B$5</f>
        <v>40.722583252117204</v>
      </c>
      <c r="J303" s="4">
        <f ca="1">(Earth_Data!$B$1/SQRT(1-Earth_Data!$B$2^2*SIN(RADIANS(User_Model_Calcs!A303))^2))*COS(RADIANS(User_Model_Calcs!A303))</f>
        <v>6044.0131298937476</v>
      </c>
      <c r="K303" s="4">
        <f ca="1">((Earth_Data!$B$1*(1-Earth_Data!$B$2^2))/SQRT(1-Earth_Data!$B$2^2*SIN(RADIANS(User_Model_Calcs!A303))^2))*SIN(RADIANS(User_Model_Calcs!A303))</f>
        <v>-2030.4652344954916</v>
      </c>
      <c r="L303" s="4">
        <f t="shared" ca="1" si="36"/>
        <v>-18.569595611219015</v>
      </c>
      <c r="M303" s="4">
        <f t="shared" ca="1" si="37"/>
        <v>6375.9614006691454</v>
      </c>
      <c r="N303" s="4">
        <f ca="1">SQRT(User_Model_Calcs!M303^2+Sat_Data!$B$3^2-2*User_Model_Calcs!M303*Sat_Data!$B$3*COS(RADIANS(L303))*COS(RADIANS(I303)))</f>
        <v>37844.309676548197</v>
      </c>
      <c r="O303" s="4">
        <f ca="1">DEGREES(ACOS(((Earth_Data!$B$1+Sat_Data!$B$2)/User_Model_Calcs!N303)*SQRT(1-COS(RADIANS(User_Model_Calcs!I303))^2*COS(RADIANS(User_Model_Calcs!A303))^2)))</f>
        <v>39.14260315686478</v>
      </c>
      <c r="P303" s="4">
        <f t="shared" ca="1" si="38"/>
        <v>69.585602875612764</v>
      </c>
    </row>
    <row r="304" spans="1:16" x14ac:dyDescent="0.25">
      <c r="A304" s="4">
        <f t="shared" ca="1" si="32"/>
        <v>-9.6871697340142031</v>
      </c>
      <c r="B304" s="4">
        <f t="shared" ca="1" si="33"/>
        <v>126.93619271138479</v>
      </c>
      <c r="C304" s="4">
        <v>25000</v>
      </c>
      <c r="D304" s="4">
        <f t="shared" ca="1" si="34"/>
        <v>0.75</v>
      </c>
      <c r="E304" s="4">
        <v>0.55000000000000004</v>
      </c>
      <c r="F304" s="4">
        <v>19.899999999999999</v>
      </c>
      <c r="G304" s="4">
        <f t="shared" ca="1" si="35"/>
        <v>41.281913690970576</v>
      </c>
      <c r="H304" s="4">
        <f t="shared" ca="1" si="39"/>
        <v>21.719853339247784</v>
      </c>
      <c r="I304" s="4">
        <f ca="1">User_Model_Calcs!B304-Sat_Data!$B$5</f>
        <v>16.936192711384791</v>
      </c>
      <c r="J304" s="4">
        <f ca="1">(Earth_Data!$B$1/SQRT(1-Earth_Data!$B$2^2*SIN(RADIANS(User_Model_Calcs!A304))^2))*COS(RADIANS(User_Model_Calcs!A304))</f>
        <v>6287.7911690308247</v>
      </c>
      <c r="K304" s="4">
        <f ca="1">((Earth_Data!$B$1*(1-Earth_Data!$B$2^2))/SQRT(1-Earth_Data!$B$2^2*SIN(RADIANS(User_Model_Calcs!A304))^2))*SIN(RADIANS(User_Model_Calcs!A304))</f>
        <v>-1066.1572093771586</v>
      </c>
      <c r="L304" s="4">
        <f t="shared" ca="1" si="36"/>
        <v>-9.6235356449815335</v>
      </c>
      <c r="M304" s="4">
        <f t="shared" ca="1" si="37"/>
        <v>6377.5394142607156</v>
      </c>
      <c r="N304" s="4">
        <f ca="1">SQRT(User_Model_Calcs!M304^2+Sat_Data!$B$3^2-2*User_Model_Calcs!M304*Sat_Data!$B$3*COS(RADIANS(L304))*COS(RADIANS(I304)))</f>
        <v>36211.12635117348</v>
      </c>
      <c r="O304" s="4">
        <f ca="1">DEGREES(ACOS(((Earth_Data!$B$1+Sat_Data!$B$2)/User_Model_Calcs!N304)*SQRT(1-COS(RADIANS(User_Model_Calcs!I304))^2*COS(RADIANS(User_Model_Calcs!A304))^2)))</f>
        <v>67.198598904921994</v>
      </c>
      <c r="P304" s="4">
        <f t="shared" ca="1" si="38"/>
        <v>61.075743358715201</v>
      </c>
    </row>
    <row r="305" spans="1:16" x14ac:dyDescent="0.25">
      <c r="A305" s="4">
        <f t="shared" ca="1" si="32"/>
        <v>-36.969940330947026</v>
      </c>
      <c r="B305" s="4">
        <f t="shared" ca="1" si="33"/>
        <v>115.10411681498788</v>
      </c>
      <c r="C305" s="4">
        <v>25000</v>
      </c>
      <c r="D305" s="4">
        <f t="shared" ca="1" si="34"/>
        <v>1.2</v>
      </c>
      <c r="E305" s="4">
        <v>0.55000000000000004</v>
      </c>
      <c r="F305" s="4">
        <v>19.899999999999999</v>
      </c>
      <c r="G305" s="4">
        <f t="shared" ca="1" si="35"/>
        <v>45.364313344089069</v>
      </c>
      <c r="H305" s="4">
        <f t="shared" ca="1" si="39"/>
        <v>19.642927683068908</v>
      </c>
      <c r="I305" s="4">
        <f ca="1">User_Model_Calcs!B305-Sat_Data!$B$5</f>
        <v>5.1041168149878757</v>
      </c>
      <c r="J305" s="4">
        <f ca="1">(Earth_Data!$B$1/SQRT(1-Earth_Data!$B$2^2*SIN(RADIANS(User_Model_Calcs!A305))^2))*COS(RADIANS(User_Model_Calcs!A305))</f>
        <v>5102.0025611142692</v>
      </c>
      <c r="K305" s="4">
        <f ca="1">((Earth_Data!$B$1*(1-Earth_Data!$B$2^2))/SQRT(1-Earth_Data!$B$2^2*SIN(RADIANS(User_Model_Calcs!A305))^2))*SIN(RADIANS(User_Model_Calcs!A305))</f>
        <v>-3814.7298088429379</v>
      </c>
      <c r="L305" s="4">
        <f t="shared" ca="1" si="36"/>
        <v>-36.785194944147833</v>
      </c>
      <c r="M305" s="4">
        <f t="shared" ca="1" si="37"/>
        <v>6370.4468954769136</v>
      </c>
      <c r="N305" s="4">
        <f ca="1">SQRT(User_Model_Calcs!M305^2+Sat_Data!$B$3^2-2*User_Model_Calcs!M305*Sat_Data!$B$3*COS(RADIANS(L305))*COS(RADIANS(I305)))</f>
        <v>37280.829504103749</v>
      </c>
      <c r="O305" s="4">
        <f ca="1">DEGREES(ACOS(((Earth_Data!$B$1+Sat_Data!$B$2)/User_Model_Calcs!N305)*SQRT(1-COS(RADIANS(User_Model_Calcs!I305))^2*COS(RADIANS(User_Model_Calcs!A305))^2)))</f>
        <v>46.771840900425914</v>
      </c>
      <c r="P305" s="4">
        <f t="shared" ca="1" si="38"/>
        <v>8.4478831251177553</v>
      </c>
    </row>
    <row r="306" spans="1:16" x14ac:dyDescent="0.25">
      <c r="A306" s="4">
        <f t="shared" ca="1" si="32"/>
        <v>-41.714037710863508</v>
      </c>
      <c r="B306" s="4">
        <f t="shared" ca="1" si="33"/>
        <v>115.78519818048932</v>
      </c>
      <c r="C306" s="4">
        <v>25000</v>
      </c>
      <c r="D306" s="4">
        <f t="shared" ca="1" si="34"/>
        <v>3</v>
      </c>
      <c r="E306" s="4">
        <v>0.55000000000000004</v>
      </c>
      <c r="F306" s="4">
        <v>19.899999999999999</v>
      </c>
      <c r="G306" s="4">
        <f t="shared" ca="1" si="35"/>
        <v>53.323113517529826</v>
      </c>
      <c r="H306" s="4">
        <f t="shared" ca="1" si="39"/>
        <v>20.875708602230766</v>
      </c>
      <c r="I306" s="4">
        <f ca="1">User_Model_Calcs!B306-Sat_Data!$B$5</f>
        <v>5.7851981804893171</v>
      </c>
      <c r="J306" s="4">
        <f ca="1">(Earth_Data!$B$1/SQRT(1-Earth_Data!$B$2^2*SIN(RADIANS(User_Model_Calcs!A306))^2))*COS(RADIANS(User_Model_Calcs!A306))</f>
        <v>4768.1952714381068</v>
      </c>
      <c r="K306" s="4">
        <f ca="1">((Earth_Data!$B$1*(1-Earth_Data!$B$2^2))/SQRT(1-Earth_Data!$B$2^2*SIN(RADIANS(User_Model_Calcs!A306))^2))*SIN(RADIANS(User_Model_Calcs!A306))</f>
        <v>-4221.9486966388604</v>
      </c>
      <c r="L306" s="4">
        <f t="shared" ca="1" si="36"/>
        <v>-41.522948561772139</v>
      </c>
      <c r="M306" s="4">
        <f t="shared" ca="1" si="37"/>
        <v>6368.7154861569452</v>
      </c>
      <c r="N306" s="4">
        <f ca="1">SQRT(User_Model_Calcs!M306^2+Sat_Data!$B$3^2-2*User_Model_Calcs!M306*Sat_Data!$B$3*COS(RADIANS(L306))*COS(RADIANS(I306)))</f>
        <v>37660.715389028417</v>
      </c>
      <c r="O306" s="4">
        <f ca="1">DEGREES(ACOS(((Earth_Data!$B$1+Sat_Data!$B$2)/User_Model_Calcs!N306)*SQRT(1-COS(RADIANS(User_Model_Calcs!I306))^2*COS(RADIANS(User_Model_Calcs!A306))^2)))</f>
        <v>41.43296503599344</v>
      </c>
      <c r="P306" s="4">
        <f t="shared" ca="1" si="38"/>
        <v>8.6573181707899938</v>
      </c>
    </row>
    <row r="307" spans="1:16" x14ac:dyDescent="0.25">
      <c r="A307" s="4">
        <f t="shared" ca="1" si="32"/>
        <v>-14.977781606268373</v>
      </c>
      <c r="B307" s="4">
        <f t="shared" ca="1" si="33"/>
        <v>156.54160234777729</v>
      </c>
      <c r="C307" s="4">
        <v>25000</v>
      </c>
      <c r="D307" s="4">
        <f t="shared" ca="1" si="34"/>
        <v>0.75</v>
      </c>
      <c r="E307" s="4">
        <v>0.55000000000000004</v>
      </c>
      <c r="F307" s="4">
        <v>19.899999999999999</v>
      </c>
      <c r="G307" s="4">
        <f t="shared" ca="1" si="35"/>
        <v>41.281913690970576</v>
      </c>
      <c r="H307" s="4">
        <f t="shared" ca="1" si="39"/>
        <v>16.900302300035854</v>
      </c>
      <c r="I307" s="4">
        <f ca="1">User_Model_Calcs!B307-Sat_Data!$B$5</f>
        <v>46.541602347777285</v>
      </c>
      <c r="J307" s="4">
        <f ca="1">(Earth_Data!$B$1/SQRT(1-Earth_Data!$B$2^2*SIN(RADIANS(User_Model_Calcs!A307))^2))*COS(RADIANS(User_Model_Calcs!A307))</f>
        <v>6162.8278431004901</v>
      </c>
      <c r="K307" s="4">
        <f ca="1">((Earth_Data!$B$1*(1-Earth_Data!$B$2^2))/SQRT(1-Earth_Data!$B$2^2*SIN(RADIANS(User_Model_Calcs!A307))^2))*SIN(RADIANS(User_Model_Calcs!A307))</f>
        <v>-1637.7259113318216</v>
      </c>
      <c r="L307" s="4">
        <f t="shared" ca="1" si="36"/>
        <v>-14.881975871947892</v>
      </c>
      <c r="M307" s="4">
        <f t="shared" ca="1" si="37"/>
        <v>6376.7227620731865</v>
      </c>
      <c r="N307" s="4">
        <f ca="1">SQRT(User_Model_Calcs!M307^2+Sat_Data!$B$3^2-2*User_Model_Calcs!M307*Sat_Data!$B$3*COS(RADIANS(L307))*COS(RADIANS(I307)))</f>
        <v>38223.196837806543</v>
      </c>
      <c r="O307" s="4">
        <f ca="1">DEGREES(ACOS(((Earth_Data!$B$1+Sat_Data!$B$2)/User_Model_Calcs!N307)*SQRT(1-COS(RADIANS(User_Model_Calcs!I307))^2*COS(RADIANS(User_Model_Calcs!A307))^2)))</f>
        <v>34.474726260176432</v>
      </c>
      <c r="P307" s="4">
        <f t="shared" ca="1" si="38"/>
        <v>76.239200293515722</v>
      </c>
    </row>
    <row r="308" spans="1:16" x14ac:dyDescent="0.25">
      <c r="A308" s="4">
        <f t="shared" ca="1" si="32"/>
        <v>-11.953203746621693</v>
      </c>
      <c r="B308" s="4">
        <f t="shared" ca="1" si="33"/>
        <v>140.88866556625942</v>
      </c>
      <c r="C308" s="4">
        <v>25000</v>
      </c>
      <c r="D308" s="4">
        <f t="shared" ca="1" si="34"/>
        <v>1.2</v>
      </c>
      <c r="E308" s="4">
        <v>0.55000000000000004</v>
      </c>
      <c r="F308" s="4">
        <v>19.899999999999999</v>
      </c>
      <c r="G308" s="4">
        <f t="shared" ca="1" si="35"/>
        <v>45.364313344089069</v>
      </c>
      <c r="H308" s="4">
        <f t="shared" ca="1" si="39"/>
        <v>17.816956048495285</v>
      </c>
      <c r="I308" s="4">
        <f ca="1">User_Model_Calcs!B308-Sat_Data!$B$5</f>
        <v>30.888665566259419</v>
      </c>
      <c r="J308" s="4">
        <f ca="1">(Earth_Data!$B$1/SQRT(1-Earth_Data!$B$2^2*SIN(RADIANS(User_Model_Calcs!A308))^2))*COS(RADIANS(User_Model_Calcs!A308))</f>
        <v>6240.7394666889795</v>
      </c>
      <c r="K308" s="4">
        <f ca="1">((Earth_Data!$B$1*(1-Earth_Data!$B$2^2))/SQRT(1-Earth_Data!$B$2^2*SIN(RADIANS(User_Model_Calcs!A308))^2))*SIN(RADIANS(User_Model_Calcs!A308))</f>
        <v>-1312.3389615439071</v>
      </c>
      <c r="L308" s="4">
        <f t="shared" ca="1" si="36"/>
        <v>-11.875462328075589</v>
      </c>
      <c r="M308" s="4">
        <f t="shared" ca="1" si="37"/>
        <v>6377.23001318563</v>
      </c>
      <c r="N308" s="4">
        <f ca="1">SQRT(User_Model_Calcs!M308^2+Sat_Data!$B$3^2-2*User_Model_Calcs!M308*Sat_Data!$B$3*COS(RADIANS(L308))*COS(RADIANS(I308)))</f>
        <v>36971.012745117026</v>
      </c>
      <c r="O308" s="4">
        <f ca="1">DEGREES(ACOS(((Earth_Data!$B$1+Sat_Data!$B$2)/User_Model_Calcs!N308)*SQRT(1-COS(RADIANS(User_Model_Calcs!I308))^2*COS(RADIANS(User_Model_Calcs!A308))^2)))</f>
        <v>51.714619529069495</v>
      </c>
      <c r="P308" s="4">
        <f t="shared" ca="1" si="38"/>
        <v>70.903351052326741</v>
      </c>
    </row>
    <row r="309" spans="1:16" x14ac:dyDescent="0.25">
      <c r="A309" s="4">
        <f t="shared" ca="1" si="32"/>
        <v>-40.060004587665702</v>
      </c>
      <c r="B309" s="4">
        <f t="shared" ca="1" si="33"/>
        <v>134.92376732683468</v>
      </c>
      <c r="C309" s="4">
        <v>25000</v>
      </c>
      <c r="D309" s="4">
        <f t="shared" ca="1" si="34"/>
        <v>3</v>
      </c>
      <c r="E309" s="4">
        <v>0.55000000000000004</v>
      </c>
      <c r="F309" s="4">
        <v>19.899999999999999</v>
      </c>
      <c r="G309" s="4">
        <f t="shared" ca="1" si="35"/>
        <v>53.323113517529826</v>
      </c>
      <c r="H309" s="4">
        <f t="shared" ca="1" si="39"/>
        <v>15.238174832432827</v>
      </c>
      <c r="I309" s="4">
        <f ca="1">User_Model_Calcs!B309-Sat_Data!$B$5</f>
        <v>24.923767326834678</v>
      </c>
      <c r="J309" s="4">
        <f ca="1">(Earth_Data!$B$1/SQRT(1-Earth_Data!$B$2^2*SIN(RADIANS(User_Model_Calcs!A309))^2))*COS(RADIANS(User_Model_Calcs!A309))</f>
        <v>4888.4247111637414</v>
      </c>
      <c r="K309" s="4">
        <f ca="1">((Earth_Data!$B$1*(1-Earth_Data!$B$2^2))/SQRT(1-Earth_Data!$B$2^2*SIN(RADIANS(User_Model_Calcs!A309))^2))*SIN(RADIANS(User_Model_Calcs!A309))</f>
        <v>-4083.0886817222654</v>
      </c>
      <c r="L309" s="4">
        <f t="shared" ca="1" si="36"/>
        <v>-39.870540539292719</v>
      </c>
      <c r="M309" s="4">
        <f t="shared" ca="1" si="37"/>
        <v>6369.3256581466121</v>
      </c>
      <c r="N309" s="4">
        <f ca="1">SQRT(User_Model_Calcs!M309^2+Sat_Data!$B$3^2-2*User_Model_Calcs!M309*Sat_Data!$B$3*COS(RADIANS(L309))*COS(RADIANS(I309)))</f>
        <v>38007.131790242005</v>
      </c>
      <c r="O309" s="4">
        <f ca="1">DEGREES(ACOS(((Earth_Data!$B$1+Sat_Data!$B$2)/User_Model_Calcs!N309)*SQRT(1-COS(RADIANS(User_Model_Calcs!I309))^2*COS(RADIANS(User_Model_Calcs!A309))^2)))</f>
        <v>37.001077103000981</v>
      </c>
      <c r="P309" s="4">
        <f t="shared" ca="1" si="38"/>
        <v>35.830291336044489</v>
      </c>
    </row>
    <row r="310" spans="1:16" x14ac:dyDescent="0.25">
      <c r="A310" s="4">
        <f t="shared" ca="1" si="32"/>
        <v>-9.9276639797290915</v>
      </c>
      <c r="B310" s="4">
        <f t="shared" ca="1" si="33"/>
        <v>130.33925099993448</v>
      </c>
      <c r="C310" s="4">
        <v>25000</v>
      </c>
      <c r="D310" s="4">
        <f t="shared" ca="1" si="34"/>
        <v>3</v>
      </c>
      <c r="E310" s="4">
        <v>0.55000000000000004</v>
      </c>
      <c r="F310" s="4">
        <v>19.899999999999999</v>
      </c>
      <c r="G310" s="4">
        <f t="shared" ca="1" si="35"/>
        <v>53.323113517529826</v>
      </c>
      <c r="H310" s="4">
        <f t="shared" ca="1" si="39"/>
        <v>20.300392266737596</v>
      </c>
      <c r="I310" s="4">
        <f ca="1">User_Model_Calcs!B310-Sat_Data!$B$5</f>
        <v>20.339250999934478</v>
      </c>
      <c r="J310" s="4">
        <f ca="1">(Earth_Data!$B$1/SQRT(1-Earth_Data!$B$2^2*SIN(RADIANS(User_Model_Calcs!A310))^2))*COS(RADIANS(User_Model_Calcs!A310))</f>
        <v>6283.2601662612651</v>
      </c>
      <c r="K310" s="4">
        <f ca="1">((Earth_Data!$B$1*(1-Earth_Data!$B$2^2))/SQRT(1-Earth_Data!$B$2^2*SIN(RADIANS(User_Model_Calcs!A310))^2))*SIN(RADIANS(User_Model_Calcs!A310))</f>
        <v>-1092.3686866876849</v>
      </c>
      <c r="L310" s="4">
        <f t="shared" ca="1" si="36"/>
        <v>-9.8625124300471789</v>
      </c>
      <c r="M310" s="4">
        <f t="shared" ca="1" si="37"/>
        <v>6377.5095189722233</v>
      </c>
      <c r="N310" s="4">
        <f ca="1">SQRT(User_Model_Calcs!M310^2+Sat_Data!$B$3^2-2*User_Model_Calcs!M310*Sat_Data!$B$3*COS(RADIANS(L310))*COS(RADIANS(I310)))</f>
        <v>36354.735709170374</v>
      </c>
      <c r="O310" s="4">
        <f ca="1">DEGREES(ACOS(((Earth_Data!$B$1+Sat_Data!$B$2)/User_Model_Calcs!N310)*SQRT(1-COS(RADIANS(User_Model_Calcs!I310))^2*COS(RADIANS(User_Model_Calcs!A310))^2)))</f>
        <v>63.603084327423545</v>
      </c>
      <c r="P310" s="4">
        <f t="shared" ca="1" si="38"/>
        <v>65.057281841877071</v>
      </c>
    </row>
    <row r="311" spans="1:16" x14ac:dyDescent="0.25">
      <c r="A311" s="4">
        <f t="shared" ca="1" si="32"/>
        <v>-34.751329619037556</v>
      </c>
      <c r="B311" s="4">
        <f t="shared" ca="1" si="33"/>
        <v>135.20396570319929</v>
      </c>
      <c r="C311" s="4">
        <v>25000</v>
      </c>
      <c r="D311" s="4">
        <f t="shared" ca="1" si="34"/>
        <v>0.75</v>
      </c>
      <c r="E311" s="4">
        <v>0.55000000000000004</v>
      </c>
      <c r="F311" s="4">
        <v>19.899999999999999</v>
      </c>
      <c r="G311" s="4">
        <f t="shared" ca="1" si="35"/>
        <v>41.281913690970576</v>
      </c>
      <c r="H311" s="4">
        <f t="shared" ca="1" si="39"/>
        <v>23.067437856396658</v>
      </c>
      <c r="I311" s="4">
        <f ca="1">User_Model_Calcs!B311-Sat_Data!$B$5</f>
        <v>25.203965703199287</v>
      </c>
      <c r="J311" s="4">
        <f ca="1">(Earth_Data!$B$1/SQRT(1-Earth_Data!$B$2^2*SIN(RADIANS(User_Model_Calcs!A311))^2))*COS(RADIANS(User_Model_Calcs!A311))</f>
        <v>5246.2036255807516</v>
      </c>
      <c r="K311" s="4">
        <f ca="1">((Earth_Data!$B$1*(1-Earth_Data!$B$2^2))/SQRT(1-Earth_Data!$B$2^2*SIN(RADIANS(User_Model_Calcs!A311))^2))*SIN(RADIANS(User_Model_Calcs!A311))</f>
        <v>-3615.2359353219676</v>
      </c>
      <c r="L311" s="4">
        <f t="shared" ca="1" si="36"/>
        <v>-34.571297077877389</v>
      </c>
      <c r="M311" s="4">
        <f t="shared" ca="1" si="37"/>
        <v>6371.2309131830971</v>
      </c>
      <c r="N311" s="4">
        <f ca="1">SQRT(User_Model_Calcs!M311^2+Sat_Data!$B$3^2-2*User_Model_Calcs!M311*Sat_Data!$B$3*COS(RADIANS(L311))*COS(RADIANS(I311)))</f>
        <v>37657.958314394564</v>
      </c>
      <c r="O311" s="4">
        <f ca="1">DEGREES(ACOS(((Earth_Data!$B$1+Sat_Data!$B$2)/User_Model_Calcs!N311)*SQRT(1-COS(RADIANS(User_Model_Calcs!I311))^2*COS(RADIANS(User_Model_Calcs!A311))^2)))</f>
        <v>41.507696275523607</v>
      </c>
      <c r="P311" s="4">
        <f t="shared" ca="1" si="38"/>
        <v>39.545695752134357</v>
      </c>
    </row>
    <row r="312" spans="1:16" x14ac:dyDescent="0.25">
      <c r="A312" s="4">
        <f t="shared" ca="1" si="32"/>
        <v>-14.663540472503451</v>
      </c>
      <c r="B312" s="4">
        <f t="shared" ca="1" si="33"/>
        <v>116.11677140344517</v>
      </c>
      <c r="C312" s="4">
        <v>25000</v>
      </c>
      <c r="D312" s="4">
        <f t="shared" ca="1" si="34"/>
        <v>1.2</v>
      </c>
      <c r="E312" s="4">
        <v>0.55000000000000004</v>
      </c>
      <c r="F312" s="4">
        <v>19.899999999999999</v>
      </c>
      <c r="G312" s="4">
        <f t="shared" ca="1" si="35"/>
        <v>45.364313344089069</v>
      </c>
      <c r="H312" s="4">
        <f t="shared" ca="1" si="39"/>
        <v>21.121258711690945</v>
      </c>
      <c r="I312" s="4">
        <f ca="1">User_Model_Calcs!B312-Sat_Data!$B$5</f>
        <v>6.1167714034451706</v>
      </c>
      <c r="J312" s="4">
        <f ca="1">(Earth_Data!$B$1/SQRT(1-Earth_Data!$B$2^2*SIN(RADIANS(User_Model_Calcs!A312))^2))*COS(RADIANS(User_Model_Calcs!A312))</f>
        <v>6171.7217623163469</v>
      </c>
      <c r="K312" s="4">
        <f ca="1">((Earth_Data!$B$1*(1-Earth_Data!$B$2^2))/SQRT(1-Earth_Data!$B$2^2*SIN(RADIANS(User_Model_Calcs!A312))^2))*SIN(RADIANS(User_Model_Calcs!A312))</f>
        <v>-1604.1128630983712</v>
      </c>
      <c r="L312" s="4">
        <f t="shared" ca="1" si="36"/>
        <v>-14.569565648067902</v>
      </c>
      <c r="M312" s="4">
        <f t="shared" ca="1" si="37"/>
        <v>6376.7803466174719</v>
      </c>
      <c r="N312" s="4">
        <f ca="1">SQRT(User_Model_Calcs!M312^2+Sat_Data!$B$3^2-2*User_Model_Calcs!M312*Sat_Data!$B$3*COS(RADIANS(L312))*COS(RADIANS(I312)))</f>
        <v>36069.244245009366</v>
      </c>
      <c r="O312" s="4">
        <f ca="1">DEGREES(ACOS(((Earth_Data!$B$1+Sat_Data!$B$2)/User_Model_Calcs!N312)*SQRT(1-COS(RADIANS(User_Model_Calcs!I312))^2*COS(RADIANS(User_Model_Calcs!A312))^2)))</f>
        <v>71.366536307326243</v>
      </c>
      <c r="P312" s="4">
        <f t="shared" ca="1" si="38"/>
        <v>22.944873012480127</v>
      </c>
    </row>
    <row r="313" spans="1:16" x14ac:dyDescent="0.25">
      <c r="A313" s="4">
        <f t="shared" ca="1" si="32"/>
        <v>-26.567567891995473</v>
      </c>
      <c r="B313" s="4">
        <f t="shared" ca="1" si="33"/>
        <v>121.25188610725027</v>
      </c>
      <c r="C313" s="4">
        <v>25000</v>
      </c>
      <c r="D313" s="4">
        <f t="shared" ca="1" si="34"/>
        <v>0.75</v>
      </c>
      <c r="E313" s="4">
        <v>0.55000000000000004</v>
      </c>
      <c r="F313" s="4">
        <v>19.899999999999999</v>
      </c>
      <c r="G313" s="4">
        <f t="shared" ca="1" si="35"/>
        <v>41.281913690970576</v>
      </c>
      <c r="H313" s="4">
        <f t="shared" ca="1" si="39"/>
        <v>17.867908216921705</v>
      </c>
      <c r="I313" s="4">
        <f ca="1">User_Model_Calcs!B313-Sat_Data!$B$5</f>
        <v>11.251886107250272</v>
      </c>
      <c r="J313" s="4">
        <f ca="1">(Earth_Data!$B$1/SQRT(1-Earth_Data!$B$2^2*SIN(RADIANS(User_Model_Calcs!A313))^2))*COS(RADIANS(User_Model_Calcs!A313))</f>
        <v>5708.4800483310019</v>
      </c>
      <c r="K313" s="4">
        <f ca="1">((Earth_Data!$B$1*(1-Earth_Data!$B$2^2))/SQRT(1-Earth_Data!$B$2^2*SIN(RADIANS(User_Model_Calcs!A313))^2))*SIN(RADIANS(User_Model_Calcs!A313))</f>
        <v>-2835.4436184606579</v>
      </c>
      <c r="L313" s="4">
        <f t="shared" ca="1" si="36"/>
        <v>-26.413925480540581</v>
      </c>
      <c r="M313" s="4">
        <f t="shared" ca="1" si="37"/>
        <v>6373.8908820015413</v>
      </c>
      <c r="N313" s="4">
        <f ca="1">SQRT(User_Model_Calcs!M313^2+Sat_Data!$B$3^2-2*User_Model_Calcs!M313*Sat_Data!$B$3*COS(RADIANS(L313))*COS(RADIANS(I313)))</f>
        <v>36692.065595386484</v>
      </c>
      <c r="O313" s="4">
        <f ca="1">DEGREES(ACOS(((Earth_Data!$B$1+Sat_Data!$B$2)/User_Model_Calcs!N313)*SQRT(1-COS(RADIANS(User_Model_Calcs!I313))^2*COS(RADIANS(User_Model_Calcs!A313))^2)))</f>
        <v>56.516622393041594</v>
      </c>
      <c r="P313" s="4">
        <f t="shared" ca="1" si="38"/>
        <v>23.980408008677593</v>
      </c>
    </row>
    <row r="314" spans="1:16" x14ac:dyDescent="0.25">
      <c r="A314" s="4">
        <f t="shared" ca="1" si="32"/>
        <v>-25.906162740338871</v>
      </c>
      <c r="B314" s="4">
        <f t="shared" ca="1" si="33"/>
        <v>140.61093953900226</v>
      </c>
      <c r="C314" s="4">
        <v>25000</v>
      </c>
      <c r="D314" s="4">
        <f t="shared" ca="1" si="34"/>
        <v>0.75</v>
      </c>
      <c r="E314" s="4">
        <v>0.55000000000000004</v>
      </c>
      <c r="F314" s="4">
        <v>19.899999999999999</v>
      </c>
      <c r="G314" s="4">
        <f t="shared" ca="1" si="35"/>
        <v>41.281913690970576</v>
      </c>
      <c r="H314" s="4">
        <f t="shared" ca="1" si="39"/>
        <v>15.326087136414042</v>
      </c>
      <c r="I314" s="4">
        <f ca="1">User_Model_Calcs!B314-Sat_Data!$B$5</f>
        <v>30.61093953900226</v>
      </c>
      <c r="J314" s="4">
        <f ca="1">(Earth_Data!$B$1/SQRT(1-Earth_Data!$B$2^2*SIN(RADIANS(User_Model_Calcs!A314))^2))*COS(RADIANS(User_Model_Calcs!A314))</f>
        <v>5740.8749217229852</v>
      </c>
      <c r="K314" s="4">
        <f ca="1">((Earth_Data!$B$1*(1-Earth_Data!$B$2^2))/SQRT(1-Earth_Data!$B$2^2*SIN(RADIANS(User_Model_Calcs!A314))^2))*SIN(RADIANS(User_Model_Calcs!A314))</f>
        <v>-2769.7153474956149</v>
      </c>
      <c r="L314" s="4">
        <f t="shared" ca="1" si="36"/>
        <v>-25.755230203983682</v>
      </c>
      <c r="M314" s="4">
        <f t="shared" ca="1" si="37"/>
        <v>6374.0856578038429</v>
      </c>
      <c r="N314" s="4">
        <f ca="1">SQRT(User_Model_Calcs!M314^2+Sat_Data!$B$3^2-2*User_Model_Calcs!M314*Sat_Data!$B$3*COS(RADIANS(L314))*COS(RADIANS(I314)))</f>
        <v>37440.485151105349</v>
      </c>
      <c r="O314" s="4">
        <f ca="1">DEGREES(ACOS(((Earth_Data!$B$1+Sat_Data!$B$2)/User_Model_Calcs!N314)*SQRT(1-COS(RADIANS(User_Model_Calcs!I314))^2*COS(RADIANS(User_Model_Calcs!A314))^2)))</f>
        <v>44.532586451286392</v>
      </c>
      <c r="P314" s="4">
        <f t="shared" ca="1" si="38"/>
        <v>53.556606291201525</v>
      </c>
    </row>
    <row r="315" spans="1:16" x14ac:dyDescent="0.25">
      <c r="A315" s="4">
        <f t="shared" ca="1" si="32"/>
        <v>-11.272389873461446</v>
      </c>
      <c r="B315" s="4">
        <f t="shared" ca="1" si="33"/>
        <v>145.74696399430729</v>
      </c>
      <c r="C315" s="4">
        <v>25000</v>
      </c>
      <c r="D315" s="4">
        <f t="shared" ca="1" si="34"/>
        <v>0.75</v>
      </c>
      <c r="E315" s="4">
        <v>0.55000000000000004</v>
      </c>
      <c r="F315" s="4">
        <v>19.899999999999999</v>
      </c>
      <c r="G315" s="4">
        <f t="shared" ca="1" si="35"/>
        <v>41.281913690970576</v>
      </c>
      <c r="H315" s="4">
        <f t="shared" ca="1" si="39"/>
        <v>19.7417108820678</v>
      </c>
      <c r="I315" s="4">
        <f ca="1">User_Model_Calcs!B315-Sat_Data!$B$5</f>
        <v>35.746963994307293</v>
      </c>
      <c r="J315" s="4">
        <f ca="1">(Earth_Data!$B$1/SQRT(1-Earth_Data!$B$2^2*SIN(RADIANS(User_Model_Calcs!A315))^2))*COS(RADIANS(User_Model_Calcs!A315))</f>
        <v>6255.8992722640514</v>
      </c>
      <c r="K315" s="4">
        <f ca="1">((Earth_Data!$B$1*(1-Earth_Data!$B$2^2))/SQRT(1-Earth_Data!$B$2^2*SIN(RADIANS(User_Model_Calcs!A315))^2))*SIN(RADIANS(User_Model_Calcs!A315))</f>
        <v>-1238.5698159836415</v>
      </c>
      <c r="L315" s="4">
        <f t="shared" ca="1" si="36"/>
        <v>-11.198840216190039</v>
      </c>
      <c r="M315" s="4">
        <f t="shared" ca="1" si="37"/>
        <v>6377.3294484274247</v>
      </c>
      <c r="N315" s="4">
        <f ca="1">SQRT(User_Model_Calcs!M315^2+Sat_Data!$B$3^2-2*User_Model_Calcs!M315*Sat_Data!$B$3*COS(RADIANS(L315))*COS(RADIANS(I315)))</f>
        <v>37287.041659934701</v>
      </c>
      <c r="O315" s="4">
        <f ca="1">DEGREES(ACOS(((Earth_Data!$B$1+Sat_Data!$B$2)/User_Model_Calcs!N315)*SQRT(1-COS(RADIANS(User_Model_Calcs!I315))^2*COS(RADIANS(User_Model_Calcs!A315))^2)))</f>
        <v>46.80011673942554</v>
      </c>
      <c r="P315" s="4">
        <f t="shared" ca="1" si="38"/>
        <v>74.807134907417179</v>
      </c>
    </row>
    <row r="316" spans="1:16" x14ac:dyDescent="0.25">
      <c r="A316" s="4">
        <f t="shared" ca="1" si="32"/>
        <v>-23.320752857211808</v>
      </c>
      <c r="B316" s="4">
        <f t="shared" ca="1" si="33"/>
        <v>122.18582709378441</v>
      </c>
      <c r="C316" s="4">
        <v>25000</v>
      </c>
      <c r="D316" s="4">
        <f t="shared" ca="1" si="34"/>
        <v>1.2</v>
      </c>
      <c r="E316" s="4">
        <v>0.55000000000000004</v>
      </c>
      <c r="F316" s="4">
        <v>19.899999999999999</v>
      </c>
      <c r="G316" s="4">
        <f t="shared" ca="1" si="35"/>
        <v>45.364313344089069</v>
      </c>
      <c r="H316" s="4">
        <f t="shared" ca="1" si="39"/>
        <v>18.209710224093982</v>
      </c>
      <c r="I316" s="4">
        <f ca="1">User_Model_Calcs!B316-Sat_Data!$B$5</f>
        <v>12.185827093784411</v>
      </c>
      <c r="J316" s="4">
        <f ca="1">(Earth_Data!$B$1/SQRT(1-Earth_Data!$B$2^2*SIN(RADIANS(User_Model_Calcs!A316))^2))*COS(RADIANS(User_Model_Calcs!A316))</f>
        <v>5860.1403509013353</v>
      </c>
      <c r="K316" s="4">
        <f ca="1">((Earth_Data!$B$1*(1-Earth_Data!$B$2^2))/SQRT(1-Earth_Data!$B$2^2*SIN(RADIANS(User_Model_Calcs!A316))^2))*SIN(RADIANS(User_Model_Calcs!A316))</f>
        <v>-2509.3795186366383</v>
      </c>
      <c r="L316" s="4">
        <f t="shared" ca="1" si="36"/>
        <v>-23.181166118766946</v>
      </c>
      <c r="M316" s="4">
        <f t="shared" ca="1" si="37"/>
        <v>6374.8121933759794</v>
      </c>
      <c r="N316" s="4">
        <f ca="1">SQRT(User_Model_Calcs!M316^2+Sat_Data!$B$3^2-2*User_Model_Calcs!M316*Sat_Data!$B$3*COS(RADIANS(L316))*COS(RADIANS(I316)))</f>
        <v>36543.290372940857</v>
      </c>
      <c r="O316" s="4">
        <f ca="1">DEGREES(ACOS(((Earth_Data!$B$1+Sat_Data!$B$2)/User_Model_Calcs!N316)*SQRT(1-COS(RADIANS(User_Model_Calcs!I316))^2*COS(RADIANS(User_Model_Calcs!A316))^2)))</f>
        <v>59.430350344966193</v>
      </c>
      <c r="P316" s="4">
        <f t="shared" ca="1" si="38"/>
        <v>28.612155900944593</v>
      </c>
    </row>
    <row r="317" spans="1:16" x14ac:dyDescent="0.25">
      <c r="A317" s="4">
        <f t="shared" ca="1" si="32"/>
        <v>-34.853539226594741</v>
      </c>
      <c r="B317" s="4">
        <f t="shared" ca="1" si="33"/>
        <v>117.80856892765402</v>
      </c>
      <c r="C317" s="4">
        <v>25000</v>
      </c>
      <c r="D317" s="4">
        <f t="shared" ca="1" si="34"/>
        <v>0.75</v>
      </c>
      <c r="E317" s="4">
        <v>0.55000000000000004</v>
      </c>
      <c r="F317" s="4">
        <v>19.899999999999999</v>
      </c>
      <c r="G317" s="4">
        <f t="shared" ca="1" si="35"/>
        <v>41.281913690970576</v>
      </c>
      <c r="H317" s="4">
        <f t="shared" ca="1" si="39"/>
        <v>18.709502176948483</v>
      </c>
      <c r="I317" s="4">
        <f ca="1">User_Model_Calcs!B317-Sat_Data!$B$5</f>
        <v>7.8085689276540222</v>
      </c>
      <c r="J317" s="4">
        <f ca="1">(Earth_Data!$B$1/SQRT(1-Earth_Data!$B$2^2*SIN(RADIANS(User_Model_Calcs!A317))^2))*COS(RADIANS(User_Model_Calcs!A317))</f>
        <v>5239.7320079072651</v>
      </c>
      <c r="K317" s="4">
        <f ca="1">((Earth_Data!$B$1*(1-Earth_Data!$B$2^2))/SQRT(1-Earth_Data!$B$2^2*SIN(RADIANS(User_Model_Calcs!A317))^2))*SIN(RADIANS(User_Model_Calcs!A317))</f>
        <v>-3624.5465286475778</v>
      </c>
      <c r="L317" s="4">
        <f t="shared" ca="1" si="36"/>
        <v>-34.673265692158544</v>
      </c>
      <c r="M317" s="4">
        <f t="shared" ca="1" si="37"/>
        <v>6371.1952609395912</v>
      </c>
      <c r="N317" s="4">
        <f ca="1">SQRT(User_Model_Calcs!M317^2+Sat_Data!$B$3^2-2*User_Model_Calcs!M317*Sat_Data!$B$3*COS(RADIANS(L317))*COS(RADIANS(I317)))</f>
        <v>37157.049846707465</v>
      </c>
      <c r="O317" s="4">
        <f ca="1">DEGREES(ACOS(((Earth_Data!$B$1+Sat_Data!$B$2)/User_Model_Calcs!N317)*SQRT(1-COS(RADIANS(User_Model_Calcs!I317))^2*COS(RADIANS(User_Model_Calcs!A317))^2)))</f>
        <v>48.645473435093479</v>
      </c>
      <c r="P317" s="4">
        <f t="shared" ca="1" si="38"/>
        <v>13.493834931083502</v>
      </c>
    </row>
    <row r="318" spans="1:16" x14ac:dyDescent="0.25">
      <c r="A318" s="4">
        <f t="shared" ca="1" si="32"/>
        <v>-39.277264583454539</v>
      </c>
      <c r="B318" s="4">
        <f t="shared" ca="1" si="33"/>
        <v>114.05422157117744</v>
      </c>
      <c r="C318" s="4">
        <v>25000</v>
      </c>
      <c r="D318" s="4">
        <f t="shared" ca="1" si="34"/>
        <v>1.2</v>
      </c>
      <c r="E318" s="4">
        <v>0.55000000000000004</v>
      </c>
      <c r="F318" s="4">
        <v>19.899999999999999</v>
      </c>
      <c r="G318" s="4">
        <f t="shared" ca="1" si="35"/>
        <v>45.364313344089069</v>
      </c>
      <c r="H318" s="4">
        <f t="shared" ca="1" si="39"/>
        <v>19.37969996537598</v>
      </c>
      <c r="I318" s="4">
        <f ca="1">User_Model_Calcs!B318-Sat_Data!$B$5</f>
        <v>4.0542215711774361</v>
      </c>
      <c r="J318" s="4">
        <f ca="1">(Earth_Data!$B$1/SQRT(1-Earth_Data!$B$2^2*SIN(RADIANS(User_Model_Calcs!A318))^2))*COS(RADIANS(User_Model_Calcs!A318))</f>
        <v>4943.9006306358779</v>
      </c>
      <c r="K318" s="4">
        <f ca="1">((Earth_Data!$B$1*(1-Earth_Data!$B$2^2))/SQRT(1-Earth_Data!$B$2^2*SIN(RADIANS(User_Model_Calcs!A318))^2))*SIN(RADIANS(User_Model_Calcs!A318))</f>
        <v>-4016.1931557766325</v>
      </c>
      <c r="L318" s="4">
        <f t="shared" ca="1" si="36"/>
        <v>-39.088789731534874</v>
      </c>
      <c r="M318" s="4">
        <f t="shared" ca="1" si="37"/>
        <v>6369.6123045369795</v>
      </c>
      <c r="N318" s="4">
        <f ca="1">SQRT(User_Model_Calcs!M318^2+Sat_Data!$B$3^2-2*User_Model_Calcs!M318*Sat_Data!$B$3*COS(RADIANS(L318))*COS(RADIANS(I318)))</f>
        <v>37450.224399453975</v>
      </c>
      <c r="O318" s="4">
        <f ca="1">DEGREES(ACOS(((Earth_Data!$B$1+Sat_Data!$B$2)/User_Model_Calcs!N318)*SQRT(1-COS(RADIANS(User_Model_Calcs!I318))^2*COS(RADIANS(User_Model_Calcs!A318))^2)))</f>
        <v>44.322523776994878</v>
      </c>
      <c r="P318" s="4">
        <f t="shared" ca="1" si="38"/>
        <v>6.3881344094618306</v>
      </c>
    </row>
    <row r="319" spans="1:16" x14ac:dyDescent="0.25">
      <c r="A319" s="4">
        <f t="shared" ca="1" si="32"/>
        <v>-18.825971549487633</v>
      </c>
      <c r="B319" s="4">
        <f t="shared" ca="1" si="33"/>
        <v>123.00568193155868</v>
      </c>
      <c r="C319" s="4">
        <v>9375</v>
      </c>
      <c r="D319" s="4">
        <f t="shared" ca="1" si="34"/>
        <v>1.2</v>
      </c>
      <c r="E319" s="4">
        <v>0.55000000000000004</v>
      </c>
      <c r="F319" s="4">
        <v>19.899999999999999</v>
      </c>
      <c r="G319" s="4">
        <f t="shared" ca="1" si="35"/>
        <v>45.364313344089069</v>
      </c>
      <c r="H319" s="4">
        <f t="shared" ca="1" si="39"/>
        <v>18.719524715079157</v>
      </c>
      <c r="I319" s="4">
        <f ca="1">User_Model_Calcs!B319-Sat_Data!$B$5</f>
        <v>13.005681931558684</v>
      </c>
      <c r="J319" s="4">
        <f ca="1">(Earth_Data!$B$1/SQRT(1-Earth_Data!$B$2^2*SIN(RADIANS(User_Model_Calcs!A319))^2))*COS(RADIANS(User_Model_Calcs!A319))</f>
        <v>6039.0344859091083</v>
      </c>
      <c r="K319" s="4">
        <f ca="1">((Earth_Data!$B$1*(1-Earth_Data!$B$2^2))/SQRT(1-Earth_Data!$B$2^2*SIN(RADIANS(User_Model_Calcs!A319))^2))*SIN(RADIANS(User_Model_Calcs!A319))</f>
        <v>-2045.1267779170491</v>
      </c>
      <c r="L319" s="4">
        <f t="shared" ca="1" si="36"/>
        <v>-18.708736413589865</v>
      </c>
      <c r="M319" s="4">
        <f t="shared" ca="1" si="37"/>
        <v>6375.9298192305141</v>
      </c>
      <c r="N319" s="4">
        <f ca="1">SQRT(User_Model_Calcs!M319^2+Sat_Data!$B$3^2-2*User_Model_Calcs!M319*Sat_Data!$B$3*COS(RADIANS(L319))*COS(RADIANS(I319)))</f>
        <v>36363.023684302432</v>
      </c>
      <c r="O319" s="4">
        <f ca="1">DEGREES(ACOS(((Earth_Data!$B$1+Sat_Data!$B$2)/User_Model_Calcs!N319)*SQRT(1-COS(RADIANS(User_Model_Calcs!I319))^2*COS(RADIANS(User_Model_Calcs!A319))^2)))</f>
        <v>63.362582011870565</v>
      </c>
      <c r="P319" s="4">
        <f t="shared" ca="1" si="38"/>
        <v>35.593647076416119</v>
      </c>
    </row>
    <row r="320" spans="1:16" x14ac:dyDescent="0.25">
      <c r="A320" s="4">
        <f t="shared" ca="1" si="32"/>
        <v>-26.100047100975857</v>
      </c>
      <c r="B320" s="4">
        <f t="shared" ca="1" si="33"/>
        <v>158.62767991953854</v>
      </c>
      <c r="C320" s="4">
        <v>9375</v>
      </c>
      <c r="D320" s="4">
        <f t="shared" ca="1" si="34"/>
        <v>3</v>
      </c>
      <c r="E320" s="4">
        <v>0.55000000000000004</v>
      </c>
      <c r="F320" s="4">
        <v>19.899999999999999</v>
      </c>
      <c r="G320" s="4">
        <f t="shared" ca="1" si="35"/>
        <v>53.323113517529826</v>
      </c>
      <c r="H320" s="4">
        <f t="shared" ca="1" si="39"/>
        <v>19.540948022533449</v>
      </c>
      <c r="I320" s="4">
        <f ca="1">User_Model_Calcs!B320-Sat_Data!$B$5</f>
        <v>48.627679919538537</v>
      </c>
      <c r="J320" s="4">
        <f ca="1">(Earth_Data!$B$1/SQRT(1-Earth_Data!$B$2^2*SIN(RADIANS(User_Model_Calcs!A320))^2))*COS(RADIANS(User_Model_Calcs!A320))</f>
        <v>5731.457634087832</v>
      </c>
      <c r="K320" s="4">
        <f ca="1">((Earth_Data!$B$1*(1-Earth_Data!$B$2^2))/SQRT(1-Earth_Data!$B$2^2*SIN(RADIANS(User_Model_Calcs!A320))^2))*SIN(RADIANS(User_Model_Calcs!A320))</f>
        <v>-2789.020992792216</v>
      </c>
      <c r="L320" s="4">
        <f t="shared" ca="1" si="36"/>
        <v>-25.94831184318619</v>
      </c>
      <c r="M320" s="4">
        <f t="shared" ca="1" si="37"/>
        <v>6374.028922869692</v>
      </c>
      <c r="N320" s="4">
        <f ca="1">SQRT(User_Model_Calcs!M320^2+Sat_Data!$B$3^2-2*User_Model_Calcs!M320*Sat_Data!$B$3*COS(RADIANS(L320))*COS(RADIANS(I320)))</f>
        <v>38716.795580274236</v>
      </c>
      <c r="O320" s="4">
        <f ca="1">DEGREES(ACOS(((Earth_Data!$B$1+Sat_Data!$B$2)/User_Model_Calcs!N320)*SQRT(1-COS(RADIANS(User_Model_Calcs!I320))^2*COS(RADIANS(User_Model_Calcs!A320))^2)))</f>
        <v>28.782256784343719</v>
      </c>
      <c r="P320" s="4">
        <f t="shared" ca="1" si="38"/>
        <v>68.819565581964326</v>
      </c>
    </row>
    <row r="321" spans="1:16" x14ac:dyDescent="0.25">
      <c r="A321" s="4">
        <f t="shared" ca="1" si="32"/>
        <v>-39.399397958265958</v>
      </c>
      <c r="B321" s="4">
        <f t="shared" ca="1" si="33"/>
        <v>142.69488784266369</v>
      </c>
      <c r="C321" s="4">
        <v>9375</v>
      </c>
      <c r="D321" s="4">
        <f t="shared" ca="1" si="34"/>
        <v>3</v>
      </c>
      <c r="E321" s="4">
        <v>0.55000000000000004</v>
      </c>
      <c r="F321" s="4">
        <v>19.899999999999999</v>
      </c>
      <c r="G321" s="4">
        <f t="shared" ca="1" si="35"/>
        <v>53.323113517529826</v>
      </c>
      <c r="H321" s="4">
        <f t="shared" ca="1" si="39"/>
        <v>20.201864605067502</v>
      </c>
      <c r="I321" s="4">
        <f ca="1">User_Model_Calcs!B321-Sat_Data!$B$5</f>
        <v>32.69488784266369</v>
      </c>
      <c r="J321" s="4">
        <f ca="1">(Earth_Data!$B$1/SQRT(1-Earth_Data!$B$2^2*SIN(RADIANS(User_Model_Calcs!A321))^2))*COS(RADIANS(User_Model_Calcs!A321))</f>
        <v>4935.3052923951809</v>
      </c>
      <c r="K321" s="4">
        <f ca="1">((Earth_Data!$B$1*(1-Earth_Data!$B$2^2))/SQRT(1-Earth_Data!$B$2^2*SIN(RADIANS(User_Model_Calcs!A321))^2))*SIN(RADIANS(User_Model_Calcs!A321))</f>
        <v>-4026.6802847587669</v>
      </c>
      <c r="L321" s="4">
        <f t="shared" ca="1" si="36"/>
        <v>-39.210759493019708</v>
      </c>
      <c r="M321" s="4">
        <f t="shared" ca="1" si="37"/>
        <v>6369.5676811545718</v>
      </c>
      <c r="N321" s="4">
        <f ca="1">SQRT(User_Model_Calcs!M321^2+Sat_Data!$B$3^2-2*User_Model_Calcs!M321*Sat_Data!$B$3*COS(RADIANS(L321))*COS(RADIANS(I321)))</f>
        <v>38316.330605839888</v>
      </c>
      <c r="O321" s="4">
        <f ca="1">DEGREES(ACOS(((Earth_Data!$B$1+Sat_Data!$B$2)/User_Model_Calcs!N321)*SQRT(1-COS(RADIANS(User_Model_Calcs!I321))^2*COS(RADIANS(User_Model_Calcs!A321))^2)))</f>
        <v>33.284082045715209</v>
      </c>
      <c r="P321" s="4">
        <f t="shared" ca="1" si="38"/>
        <v>45.320463905598601</v>
      </c>
    </row>
    <row r="322" spans="1:16" x14ac:dyDescent="0.25">
      <c r="A322" s="4">
        <f t="shared" ref="A322:A385" ca="1" si="40">RAND()*(-44.106+9.432)-9.432</f>
        <v>-10.322468247279645</v>
      </c>
      <c r="B322" s="4">
        <f t="shared" ref="B322:B385" ca="1" si="41">RAND()*(160-105)+105</f>
        <v>111.96329662689408</v>
      </c>
      <c r="C322" s="4">
        <v>9375</v>
      </c>
      <c r="D322" s="4">
        <f t="shared" ref="D322:D385" ca="1" si="42">CHOOSE(RANDBETWEEN(1,3),0.75,1.2,3)</f>
        <v>3</v>
      </c>
      <c r="E322" s="4">
        <v>0.55000000000000004</v>
      </c>
      <c r="F322" s="4">
        <v>19.899999999999999</v>
      </c>
      <c r="G322" s="4">
        <f t="shared" ref="G322:G385" ca="1" si="43">20.4+20*LOG(F322)+20*LOG(D322)+10*LOG(E322)</f>
        <v>53.323113517529826</v>
      </c>
      <c r="H322" s="4">
        <f t="shared" ca="1" si="39"/>
        <v>22.810702140870305</v>
      </c>
      <c r="I322" s="4">
        <f ca="1">User_Model_Calcs!B322-Sat_Data!$B$5</f>
        <v>1.9632966268940777</v>
      </c>
      <c r="J322" s="4">
        <f ca="1">(Earth_Data!$B$1/SQRT(1-Earth_Data!$B$2^2*SIN(RADIANS(User_Model_Calcs!A322))^2))*COS(RADIANS(User_Model_Calcs!A322))</f>
        <v>6275.5833250448568</v>
      </c>
      <c r="K322" s="4">
        <f ca="1">((Earth_Data!$B$1*(1-Earth_Data!$B$2^2))/SQRT(1-Earth_Data!$B$2^2*SIN(RADIANS(User_Model_Calcs!A322))^2))*SIN(RADIANS(User_Model_Calcs!A322))</f>
        <v>-1135.3572838604136</v>
      </c>
      <c r="L322" s="4">
        <f t="shared" ref="L322:L385" ca="1" si="44">DEGREES(ATAN((K322/J322)))</f>
        <v>-10.254835488705455</v>
      </c>
      <c r="M322" s="4">
        <f t="shared" ref="M322:M385" ca="1" si="45">SQRT(J322^2+K322^2)</f>
        <v>6377.4589164961271</v>
      </c>
      <c r="N322" s="4">
        <f ca="1">SQRT(User_Model_Calcs!M322^2+Sat_Data!$B$3^2-2*User_Model_Calcs!M322*Sat_Data!$B$3*COS(RADIANS(L322))*COS(RADIANS(I322)))</f>
        <v>35910.836715077923</v>
      </c>
      <c r="O322" s="4">
        <f ca="1">DEGREES(ACOS(((Earth_Data!$B$1+Sat_Data!$B$2)/User_Model_Calcs!N322)*SQRT(1-COS(RADIANS(User_Model_Calcs!I322))^2*COS(RADIANS(User_Model_Calcs!A322))^2)))</f>
        <v>77.638423305302069</v>
      </c>
      <c r="P322" s="4">
        <f t="shared" ref="P322:P385" ca="1" si="46">DEGREES(ASIN(SIN(RADIANS(ABS(I322)))/(SIN(ACOS(COS(RADIANS(I322))*COS(RADIANS(A322)))))))</f>
        <v>10.830066973341108</v>
      </c>
    </row>
    <row r="323" spans="1:16" x14ac:dyDescent="0.25">
      <c r="A323" s="4">
        <f t="shared" ca="1" si="40"/>
        <v>-37.190734299927826</v>
      </c>
      <c r="B323" s="4">
        <f t="shared" ca="1" si="41"/>
        <v>123.49146825226978</v>
      </c>
      <c r="C323" s="4">
        <v>6250</v>
      </c>
      <c r="D323" s="4">
        <f t="shared" ca="1" si="42"/>
        <v>0.75</v>
      </c>
      <c r="E323" s="4">
        <v>0.55000000000000004</v>
      </c>
      <c r="F323" s="4">
        <v>19.899999999999999</v>
      </c>
      <c r="G323" s="4">
        <f t="shared" ca="1" si="43"/>
        <v>41.281913690970576</v>
      </c>
      <c r="H323" s="4">
        <f t="shared" ref="H323:H386" ca="1" si="47">RAND()*(24-14)+14</f>
        <v>19.320176125739735</v>
      </c>
      <c r="I323" s="4">
        <f ca="1">User_Model_Calcs!B323-Sat_Data!$B$5</f>
        <v>13.491468252269783</v>
      </c>
      <c r="J323" s="4">
        <f ca="1">(Earth_Data!$B$1/SQRT(1-Earth_Data!$B$2^2*SIN(RADIANS(User_Model_Calcs!A323))^2))*COS(RADIANS(User_Model_Calcs!A323))</f>
        <v>5087.2285487243689</v>
      </c>
      <c r="K323" s="4">
        <f ca="1">((Earth_Data!$B$1*(1-Earth_Data!$B$2^2))/SQRT(1-Earth_Data!$B$2^2*SIN(RADIANS(User_Model_Calcs!A323))^2))*SIN(RADIANS(User_Model_Calcs!A323))</f>
        <v>-3834.2784949944567</v>
      </c>
      <c r="L323" s="4">
        <f t="shared" ca="1" si="44"/>
        <v>-37.005579897134282</v>
      </c>
      <c r="M323" s="4">
        <f t="shared" ca="1" si="45"/>
        <v>6370.3677981834926</v>
      </c>
      <c r="N323" s="4">
        <f ca="1">SQRT(User_Model_Calcs!M323^2+Sat_Data!$B$3^2-2*User_Model_Calcs!M323*Sat_Data!$B$3*COS(RADIANS(L323))*COS(RADIANS(I323)))</f>
        <v>37433.105321598552</v>
      </c>
      <c r="O323" s="4">
        <f ca="1">DEGREES(ACOS(((Earth_Data!$B$1+Sat_Data!$B$2)/User_Model_Calcs!N323)*SQRT(1-COS(RADIANS(User_Model_Calcs!I323))^2*COS(RADIANS(User_Model_Calcs!A323))^2)))</f>
        <v>44.575735787826012</v>
      </c>
      <c r="P323" s="4">
        <f t="shared" ca="1" si="46"/>
        <v>21.648702406198524</v>
      </c>
    </row>
    <row r="324" spans="1:16" x14ac:dyDescent="0.25">
      <c r="A324" s="4">
        <f t="shared" ca="1" si="40"/>
        <v>-21.884063016771911</v>
      </c>
      <c r="B324" s="4">
        <f t="shared" ca="1" si="41"/>
        <v>127.087442250919</v>
      </c>
      <c r="C324" s="4">
        <v>6250</v>
      </c>
      <c r="D324" s="4">
        <f t="shared" ca="1" si="42"/>
        <v>3</v>
      </c>
      <c r="E324" s="4">
        <v>0.55000000000000004</v>
      </c>
      <c r="F324" s="4">
        <v>19.899999999999999</v>
      </c>
      <c r="G324" s="4">
        <f t="shared" ca="1" si="43"/>
        <v>53.323113517529826</v>
      </c>
      <c r="H324" s="4">
        <f t="shared" ca="1" si="47"/>
        <v>22.289895033898922</v>
      </c>
      <c r="I324" s="4">
        <f ca="1">User_Model_Calcs!B324-Sat_Data!$B$5</f>
        <v>17.087442250918997</v>
      </c>
      <c r="J324" s="4">
        <f ca="1">(Earth_Data!$B$1/SQRT(1-Earth_Data!$B$2^2*SIN(RADIANS(User_Model_Calcs!A324))^2))*COS(RADIANS(User_Model_Calcs!A324))</f>
        <v>5921.2852024130234</v>
      </c>
      <c r="K324" s="4">
        <f ca="1">((Earth_Data!$B$1*(1-Earth_Data!$B$2^2))/SQRT(1-Earth_Data!$B$2^2*SIN(RADIANS(User_Model_Calcs!A324))^2))*SIN(RADIANS(User_Model_Calcs!A324))</f>
        <v>-2362.5060004020083</v>
      </c>
      <c r="L324" s="4">
        <f t="shared" ca="1" si="44"/>
        <v>-21.751275033600024</v>
      </c>
      <c r="M324" s="4">
        <f t="shared" ca="1" si="45"/>
        <v>6375.1904324695224</v>
      </c>
      <c r="N324" s="4">
        <f ca="1">SQRT(User_Model_Calcs!M324^2+Sat_Data!$B$3^2-2*User_Model_Calcs!M324*Sat_Data!$B$3*COS(RADIANS(L324))*COS(RADIANS(I324)))</f>
        <v>36621.9571205467</v>
      </c>
      <c r="O324" s="4">
        <f ca="1">DEGREES(ACOS(((Earth_Data!$B$1+Sat_Data!$B$2)/User_Model_Calcs!N324)*SQRT(1-COS(RADIANS(User_Model_Calcs!I324))^2*COS(RADIANS(User_Model_Calcs!A324))^2)))</f>
        <v>57.879662697909723</v>
      </c>
      <c r="P324" s="4">
        <f t="shared" ca="1" si="46"/>
        <v>39.513325785697056</v>
      </c>
    </row>
    <row r="325" spans="1:16" x14ac:dyDescent="0.25">
      <c r="A325" s="4">
        <f t="shared" ca="1" si="40"/>
        <v>-41.016142168958474</v>
      </c>
      <c r="B325" s="4">
        <f t="shared" ca="1" si="41"/>
        <v>145.83141492143943</v>
      </c>
      <c r="C325" s="4">
        <v>6250</v>
      </c>
      <c r="D325" s="4">
        <f t="shared" ca="1" si="42"/>
        <v>3</v>
      </c>
      <c r="E325" s="4">
        <v>0.55000000000000004</v>
      </c>
      <c r="F325" s="4">
        <v>19.899999999999999</v>
      </c>
      <c r="G325" s="4">
        <f t="shared" ca="1" si="43"/>
        <v>53.323113517529826</v>
      </c>
      <c r="H325" s="4">
        <f t="shared" ca="1" si="47"/>
        <v>19.259918451068071</v>
      </c>
      <c r="I325" s="4">
        <f ca="1">User_Model_Calcs!B325-Sat_Data!$B$5</f>
        <v>35.831414921439432</v>
      </c>
      <c r="J325" s="4">
        <f ca="1">(Earth_Data!$B$1/SQRT(1-Earth_Data!$B$2^2*SIN(RADIANS(User_Model_Calcs!A325))^2))*COS(RADIANS(User_Model_Calcs!A325))</f>
        <v>4819.4171431924733</v>
      </c>
      <c r="K325" s="4">
        <f ca="1">((Earth_Data!$B$1*(1-Earth_Data!$B$2^2))/SQRT(1-Earth_Data!$B$2^2*SIN(RADIANS(User_Model_Calcs!A325))^2))*SIN(RADIANS(User_Model_Calcs!A325))</f>
        <v>-4163.7774902270003</v>
      </c>
      <c r="L325" s="4">
        <f t="shared" ca="1" si="44"/>
        <v>-40.825661422813198</v>
      </c>
      <c r="M325" s="4">
        <f t="shared" ca="1" si="45"/>
        <v>6368.9735898509234</v>
      </c>
      <c r="N325" s="4">
        <f ca="1">SQRT(User_Model_Calcs!M325^2+Sat_Data!$B$3^2-2*User_Model_Calcs!M325*Sat_Data!$B$3*COS(RADIANS(L325))*COS(RADIANS(I325)))</f>
        <v>38586.032656564603</v>
      </c>
      <c r="O325" s="4">
        <f ca="1">DEGREES(ACOS(((Earth_Data!$B$1+Sat_Data!$B$2)/User_Model_Calcs!N325)*SQRT(1-COS(RADIANS(User_Model_Calcs!I325))^2*COS(RADIANS(User_Model_Calcs!A325))^2)))</f>
        <v>30.182722424168766</v>
      </c>
      <c r="P325" s="4">
        <f t="shared" ca="1" si="46"/>
        <v>47.732543206463276</v>
      </c>
    </row>
    <row r="326" spans="1:16" x14ac:dyDescent="0.25">
      <c r="A326" s="4">
        <f t="shared" ca="1" si="40"/>
        <v>-42.822202944101406</v>
      </c>
      <c r="B326" s="4">
        <f t="shared" ca="1" si="41"/>
        <v>143.0707100328049</v>
      </c>
      <c r="C326" s="4">
        <v>6250</v>
      </c>
      <c r="D326" s="4">
        <f t="shared" ca="1" si="42"/>
        <v>3</v>
      </c>
      <c r="E326" s="4">
        <v>0.55000000000000004</v>
      </c>
      <c r="F326" s="4">
        <v>19.899999999999999</v>
      </c>
      <c r="G326" s="4">
        <f t="shared" ca="1" si="43"/>
        <v>53.323113517529826</v>
      </c>
      <c r="H326" s="4">
        <f t="shared" ca="1" si="47"/>
        <v>16.074979280620809</v>
      </c>
      <c r="I326" s="4">
        <f ca="1">User_Model_Calcs!B326-Sat_Data!$B$5</f>
        <v>33.070710032804897</v>
      </c>
      <c r="J326" s="4">
        <f ca="1">(Earth_Data!$B$1/SQRT(1-Earth_Data!$B$2^2*SIN(RADIANS(User_Model_Calcs!A326))^2))*COS(RADIANS(User_Model_Calcs!A326))</f>
        <v>4685.4038181494498</v>
      </c>
      <c r="K326" s="4">
        <f ca="1">((Earth_Data!$B$1*(1-Earth_Data!$B$2^2))/SQRT(1-Earth_Data!$B$2^2*SIN(RADIANS(User_Model_Calcs!A326))^2))*SIN(RADIANS(User_Model_Calcs!A326))</f>
        <v>-4313.0370230517929</v>
      </c>
      <c r="L326" s="4">
        <f t="shared" ca="1" si="44"/>
        <v>-42.630380578255576</v>
      </c>
      <c r="M326" s="4">
        <f t="shared" ca="1" si="45"/>
        <v>6368.304115017193</v>
      </c>
      <c r="N326" s="4">
        <f ca="1">SQRT(User_Model_Calcs!M326^2+Sat_Data!$B$3^2-2*User_Model_Calcs!M326*Sat_Data!$B$3*COS(RADIANS(L326))*COS(RADIANS(I326)))</f>
        <v>38565.100588693167</v>
      </c>
      <c r="O326" s="4">
        <f ca="1">DEGREES(ACOS(((Earth_Data!$B$1+Sat_Data!$B$2)/User_Model_Calcs!N326)*SQRT(1-COS(RADIANS(User_Model_Calcs!I326))^2*COS(RADIANS(User_Model_Calcs!A326))^2)))</f>
        <v>30.410669525525087</v>
      </c>
      <c r="P326" s="4">
        <f t="shared" ca="1" si="46"/>
        <v>43.770573453228451</v>
      </c>
    </row>
    <row r="327" spans="1:16" x14ac:dyDescent="0.25">
      <c r="A327" s="4">
        <f t="shared" ca="1" si="40"/>
        <v>-12.492601683297817</v>
      </c>
      <c r="B327" s="4">
        <f t="shared" ca="1" si="41"/>
        <v>110.76643378291854</v>
      </c>
      <c r="C327" s="4">
        <v>50000</v>
      </c>
      <c r="D327" s="4">
        <f t="shared" ca="1" si="42"/>
        <v>0.75</v>
      </c>
      <c r="E327" s="4">
        <v>0.55000000000000004</v>
      </c>
      <c r="F327" s="4">
        <v>19.899999999999999</v>
      </c>
      <c r="G327" s="4">
        <f t="shared" ca="1" si="43"/>
        <v>41.281913690970576</v>
      </c>
      <c r="H327" s="4">
        <f t="shared" ca="1" si="47"/>
        <v>16.71929329203666</v>
      </c>
      <c r="I327" s="4">
        <f ca="1">User_Model_Calcs!B327-Sat_Data!$B$5</f>
        <v>0.76643378291853992</v>
      </c>
      <c r="J327" s="4">
        <f ca="1">(Earth_Data!$B$1/SQRT(1-Earth_Data!$B$2^2*SIN(RADIANS(User_Model_Calcs!A327))^2))*COS(RADIANS(User_Model_Calcs!A327))</f>
        <v>6228.1063607094393</v>
      </c>
      <c r="K327" s="4">
        <f ca="1">((Earth_Data!$B$1*(1-Earth_Data!$B$2^2))/SQRT(1-Earth_Data!$B$2^2*SIN(RADIANS(User_Model_Calcs!A327))^2))*SIN(RADIANS(User_Model_Calcs!A327))</f>
        <v>-1370.6565140450466</v>
      </c>
      <c r="L327" s="4">
        <f t="shared" ca="1" si="44"/>
        <v>-12.411569970672709</v>
      </c>
      <c r="M327" s="4">
        <f t="shared" ca="1" si="45"/>
        <v>6377.1473340204002</v>
      </c>
      <c r="N327" s="4">
        <f ca="1">SQRT(User_Model_Calcs!M327^2+Sat_Data!$B$3^2-2*User_Model_Calcs!M327*Sat_Data!$B$3*COS(RADIANS(L327))*COS(RADIANS(I327)))</f>
        <v>35962.816937343901</v>
      </c>
      <c r="O327" s="4">
        <f ca="1">DEGREES(ACOS(((Earth_Data!$B$1+Sat_Data!$B$2)/User_Model_Calcs!N327)*SQRT(1-COS(RADIANS(User_Model_Calcs!I327))^2*COS(RADIANS(User_Model_Calcs!A327))^2)))</f>
        <v>75.281170167545497</v>
      </c>
      <c r="P327" s="4">
        <f t="shared" ca="1" si="46"/>
        <v>3.5388655965882356</v>
      </c>
    </row>
    <row r="328" spans="1:16" x14ac:dyDescent="0.25">
      <c r="A328" s="4">
        <f t="shared" ca="1" si="40"/>
        <v>-34.173126031447353</v>
      </c>
      <c r="B328" s="4">
        <f t="shared" ca="1" si="41"/>
        <v>158.79558579600467</v>
      </c>
      <c r="C328" s="4">
        <v>50000</v>
      </c>
      <c r="D328" s="4">
        <f t="shared" ca="1" si="42"/>
        <v>3</v>
      </c>
      <c r="E328" s="4">
        <v>0.55000000000000004</v>
      </c>
      <c r="F328" s="4">
        <v>19.899999999999999</v>
      </c>
      <c r="G328" s="4">
        <f t="shared" ca="1" si="43"/>
        <v>53.323113517529826</v>
      </c>
      <c r="H328" s="4">
        <f t="shared" ca="1" si="47"/>
        <v>21.842484852287644</v>
      </c>
      <c r="I328" s="4">
        <f ca="1">User_Model_Calcs!B328-Sat_Data!$B$5</f>
        <v>48.795585796004673</v>
      </c>
      <c r="J328" s="4">
        <f ca="1">(Earth_Data!$B$1/SQRT(1-Earth_Data!$B$2^2*SIN(RADIANS(User_Model_Calcs!A328))^2))*COS(RADIANS(User_Model_Calcs!A328))</f>
        <v>5282.4982516388545</v>
      </c>
      <c r="K328" s="4">
        <f ca="1">((Earth_Data!$B$1*(1-Earth_Data!$B$2^2))/SQRT(1-Earth_Data!$B$2^2*SIN(RADIANS(User_Model_Calcs!A328))^2))*SIN(RADIANS(User_Model_Calcs!A328))</f>
        <v>-3562.3522818525471</v>
      </c>
      <c r="L328" s="4">
        <f t="shared" ca="1" si="44"/>
        <v>-33.994499702821997</v>
      </c>
      <c r="M328" s="4">
        <f t="shared" ca="1" si="45"/>
        <v>6371.431672598208</v>
      </c>
      <c r="N328" s="4">
        <f ca="1">SQRT(User_Model_Calcs!M328^2+Sat_Data!$B$3^2-2*User_Model_Calcs!M328*Sat_Data!$B$3*COS(RADIANS(L328))*COS(RADIANS(I328)))</f>
        <v>39050.756530570266</v>
      </c>
      <c r="O328" s="4">
        <f ca="1">DEGREES(ACOS(((Earth_Data!$B$1+Sat_Data!$B$2)/User_Model_Calcs!N328)*SQRT(1-COS(RADIANS(User_Model_Calcs!I328))^2*COS(RADIANS(User_Model_Calcs!A328))^2)))</f>
        <v>25.139775077680014</v>
      </c>
      <c r="P328" s="4">
        <f t="shared" ca="1" si="46"/>
        <v>63.811875374014996</v>
      </c>
    </row>
    <row r="329" spans="1:16" x14ac:dyDescent="0.25">
      <c r="A329" s="4">
        <f t="shared" ca="1" si="40"/>
        <v>-15.998079350901511</v>
      </c>
      <c r="B329" s="4">
        <f t="shared" ca="1" si="41"/>
        <v>125.06886811328887</v>
      </c>
      <c r="C329" s="4">
        <v>50000</v>
      </c>
      <c r="D329" s="4">
        <f t="shared" ca="1" si="42"/>
        <v>0.75</v>
      </c>
      <c r="E329" s="4">
        <v>0.55000000000000004</v>
      </c>
      <c r="F329" s="4">
        <v>19.899999999999999</v>
      </c>
      <c r="G329" s="4">
        <f t="shared" ca="1" si="43"/>
        <v>41.281913690970576</v>
      </c>
      <c r="H329" s="4">
        <f t="shared" ca="1" si="47"/>
        <v>23.687256633780198</v>
      </c>
      <c r="I329" s="4">
        <f ca="1">User_Model_Calcs!B329-Sat_Data!$B$5</f>
        <v>15.068868113288872</v>
      </c>
      <c r="J329" s="4">
        <f ca="1">(Earth_Data!$B$1/SQRT(1-Earth_Data!$B$2^2*SIN(RADIANS(User_Model_Calcs!A329))^2))*COS(RADIANS(User_Model_Calcs!A329))</f>
        <v>6132.6800442369913</v>
      </c>
      <c r="K329" s="4">
        <f ca="1">((Earth_Data!$B$1*(1-Earth_Data!$B$2^2))/SQRT(1-Earth_Data!$B$2^2*SIN(RADIANS(User_Model_Calcs!A329))^2))*SIN(RADIANS(User_Model_Calcs!A329))</f>
        <v>-1746.5242972187825</v>
      </c>
      <c r="L329" s="4">
        <f t="shared" ca="1" si="44"/>
        <v>-15.896408809650122</v>
      </c>
      <c r="M329" s="4">
        <f t="shared" ca="1" si="45"/>
        <v>6376.5281812094418</v>
      </c>
      <c r="N329" s="4">
        <f ca="1">SQRT(User_Model_Calcs!M329^2+Sat_Data!$B$3^2-2*User_Model_Calcs!M329*Sat_Data!$B$3*COS(RADIANS(L329))*COS(RADIANS(I329)))</f>
        <v>36319.408629367201</v>
      </c>
      <c r="O329" s="4">
        <f ca="1">DEGREES(ACOS(((Earth_Data!$B$1+Sat_Data!$B$2)/User_Model_Calcs!N329)*SQRT(1-COS(RADIANS(User_Model_Calcs!I329))^2*COS(RADIANS(User_Model_Calcs!A329))^2)))</f>
        <v>64.411112751572603</v>
      </c>
      <c r="P329" s="4">
        <f t="shared" ca="1" si="46"/>
        <v>44.33044931151877</v>
      </c>
    </row>
    <row r="330" spans="1:16" x14ac:dyDescent="0.25">
      <c r="A330" s="4">
        <f t="shared" ca="1" si="40"/>
        <v>-35.327775124976519</v>
      </c>
      <c r="B330" s="4">
        <f t="shared" ca="1" si="41"/>
        <v>133.85193014449121</v>
      </c>
      <c r="C330" s="4">
        <v>50000</v>
      </c>
      <c r="D330" s="4">
        <f t="shared" ca="1" si="42"/>
        <v>1.2</v>
      </c>
      <c r="E330" s="4">
        <v>0.55000000000000004</v>
      </c>
      <c r="F330" s="4">
        <v>19.899999999999999</v>
      </c>
      <c r="G330" s="4">
        <f t="shared" ca="1" si="43"/>
        <v>45.364313344089069</v>
      </c>
      <c r="H330" s="4">
        <f t="shared" ca="1" si="47"/>
        <v>20.082268676112992</v>
      </c>
      <c r="I330" s="4">
        <f ca="1">User_Model_Calcs!B330-Sat_Data!$B$5</f>
        <v>23.851930144491206</v>
      </c>
      <c r="J330" s="4">
        <f ca="1">(Earth_Data!$B$1/SQRT(1-Earth_Data!$B$2^2*SIN(RADIANS(User_Model_Calcs!A330))^2))*COS(RADIANS(User_Model_Calcs!A330))</f>
        <v>5209.4864676137249</v>
      </c>
      <c r="K330" s="4">
        <f ca="1">((Earth_Data!$B$1*(1-Earth_Data!$B$2^2))/SQRT(1-Earth_Data!$B$2^2*SIN(RADIANS(User_Model_Calcs!A330))^2))*SIN(RADIANS(User_Model_Calcs!A330))</f>
        <v>-3667.5964947020211</v>
      </c>
      <c r="L330" s="4">
        <f t="shared" ca="1" si="44"/>
        <v>-35.146413388581323</v>
      </c>
      <c r="M330" s="4">
        <f t="shared" ca="1" si="45"/>
        <v>6371.0292185957742</v>
      </c>
      <c r="N330" s="4">
        <f ca="1">SQRT(User_Model_Calcs!M330^2+Sat_Data!$B$3^2-2*User_Model_Calcs!M330*Sat_Data!$B$3*COS(RADIANS(L330))*COS(RADIANS(I330)))</f>
        <v>37637.977379334297</v>
      </c>
      <c r="O330" s="4">
        <f ca="1">DEGREES(ACOS(((Earth_Data!$B$1+Sat_Data!$B$2)/User_Model_Calcs!N330)*SQRT(1-COS(RADIANS(User_Model_Calcs!I330))^2*COS(RADIANS(User_Model_Calcs!A330))^2)))</f>
        <v>41.771614025412575</v>
      </c>
      <c r="P330" s="4">
        <f t="shared" ca="1" si="46"/>
        <v>37.401731954904399</v>
      </c>
    </row>
    <row r="331" spans="1:16" x14ac:dyDescent="0.25">
      <c r="A331" s="4">
        <f t="shared" ca="1" si="40"/>
        <v>-24.01598072293416</v>
      </c>
      <c r="B331" s="4">
        <f t="shared" ca="1" si="41"/>
        <v>125.83805127299846</v>
      </c>
      <c r="C331" s="4">
        <v>50000</v>
      </c>
      <c r="D331" s="4">
        <f t="shared" ca="1" si="42"/>
        <v>3</v>
      </c>
      <c r="E331" s="4">
        <v>0.55000000000000004</v>
      </c>
      <c r="F331" s="4">
        <v>19.899999999999999</v>
      </c>
      <c r="G331" s="4">
        <f t="shared" ca="1" si="43"/>
        <v>53.323113517529826</v>
      </c>
      <c r="H331" s="4">
        <f t="shared" ca="1" si="47"/>
        <v>19.320977990775493</v>
      </c>
      <c r="I331" s="4">
        <f ca="1">User_Model_Calcs!B331-Sat_Data!$B$5</f>
        <v>15.838051272998456</v>
      </c>
      <c r="J331" s="4">
        <f ca="1">(Earth_Data!$B$1/SQRT(1-Earth_Data!$B$2^2*SIN(RADIANS(User_Model_Calcs!A331))^2))*COS(RADIANS(User_Model_Calcs!A331))</f>
        <v>5829.2299189945079</v>
      </c>
      <c r="K331" s="4">
        <f ca="1">((Earth_Data!$B$1*(1-Earth_Data!$B$2^2))/SQRT(1-Earth_Data!$B$2^2*SIN(RADIANS(User_Model_Calcs!A331))^2))*SIN(RADIANS(User_Model_Calcs!A331))</f>
        <v>-2579.9011934126279</v>
      </c>
      <c r="L331" s="4">
        <f t="shared" ca="1" si="44"/>
        <v>-23.873228127682829</v>
      </c>
      <c r="M331" s="4">
        <f t="shared" ca="1" si="45"/>
        <v>6374.6224685288316</v>
      </c>
      <c r="N331" s="4">
        <f ca="1">SQRT(User_Model_Calcs!M331^2+Sat_Data!$B$3^2-2*User_Model_Calcs!M331*Sat_Data!$B$3*COS(RADIANS(L331))*COS(RADIANS(I331)))</f>
        <v>36681.644380813654</v>
      </c>
      <c r="O331" s="4">
        <f ca="1">DEGREES(ACOS(((Earth_Data!$B$1+Sat_Data!$B$2)/User_Model_Calcs!N331)*SQRT(1-COS(RADIANS(User_Model_Calcs!I331))^2*COS(RADIANS(User_Model_Calcs!A331))^2)))</f>
        <v>56.728537636235103</v>
      </c>
      <c r="P331" s="4">
        <f t="shared" ca="1" si="46"/>
        <v>34.878001823527889</v>
      </c>
    </row>
    <row r="332" spans="1:16" x14ac:dyDescent="0.25">
      <c r="A332" s="4">
        <f t="shared" ca="1" si="40"/>
        <v>-15.099553471022368</v>
      </c>
      <c r="B332" s="4">
        <f t="shared" ca="1" si="41"/>
        <v>118.19336002932025</v>
      </c>
      <c r="C332" s="4">
        <v>50000</v>
      </c>
      <c r="D332" s="4">
        <f t="shared" ca="1" si="42"/>
        <v>1.2</v>
      </c>
      <c r="E332" s="4">
        <v>0.55000000000000004</v>
      </c>
      <c r="F332" s="4">
        <v>19.899999999999999</v>
      </c>
      <c r="G332" s="4">
        <f t="shared" ca="1" si="43"/>
        <v>45.364313344089069</v>
      </c>
      <c r="H332" s="4">
        <f t="shared" ca="1" si="47"/>
        <v>14.961821470002089</v>
      </c>
      <c r="I332" s="4">
        <f ca="1">User_Model_Calcs!B332-Sat_Data!$B$5</f>
        <v>8.193360029320246</v>
      </c>
      <c r="J332" s="4">
        <f ca="1">(Earth_Data!$B$1/SQRT(1-Earth_Data!$B$2^2*SIN(RADIANS(User_Model_Calcs!A332))^2))*COS(RADIANS(User_Model_Calcs!A332))</f>
        <v>6159.3317466306835</v>
      </c>
      <c r="K332" s="4">
        <f ca="1">((Earth_Data!$B$1*(1-Earth_Data!$B$2^2))/SQRT(1-Earth_Data!$B$2^2*SIN(RADIANS(User_Model_Calcs!A332))^2))*SIN(RADIANS(User_Model_Calcs!A332))</f>
        <v>-1650.738387304187</v>
      </c>
      <c r="L332" s="4">
        <f t="shared" ca="1" si="44"/>
        <v>-15.003041299219708</v>
      </c>
      <c r="M332" s="4">
        <f t="shared" ca="1" si="45"/>
        <v>6376.7001488522428</v>
      </c>
      <c r="N332" s="4">
        <f ca="1">SQRT(User_Model_Calcs!M332^2+Sat_Data!$B$3^2-2*User_Model_Calcs!M332*Sat_Data!$B$3*COS(RADIANS(L332))*COS(RADIANS(I332)))</f>
        <v>36116.102477772321</v>
      </c>
      <c r="O332" s="4">
        <f ca="1">DEGREES(ACOS(((Earth_Data!$B$1+Sat_Data!$B$2)/User_Model_Calcs!N332)*SQRT(1-COS(RADIANS(User_Model_Calcs!I332))^2*COS(RADIANS(User_Model_Calcs!A332))^2)))</f>
        <v>69.883070489219236</v>
      </c>
      <c r="P332" s="4">
        <f t="shared" ca="1" si="46"/>
        <v>28.930645968511723</v>
      </c>
    </row>
    <row r="333" spans="1:16" x14ac:dyDescent="0.25">
      <c r="A333" s="4">
        <f t="shared" ca="1" si="40"/>
        <v>-33.615147149601064</v>
      </c>
      <c r="B333" s="4">
        <f t="shared" ca="1" si="41"/>
        <v>134.54029918321436</v>
      </c>
      <c r="C333" s="4">
        <v>50000</v>
      </c>
      <c r="D333" s="4">
        <f t="shared" ca="1" si="42"/>
        <v>1.2</v>
      </c>
      <c r="E333" s="4">
        <v>0.55000000000000004</v>
      </c>
      <c r="F333" s="4">
        <v>19.899999999999999</v>
      </c>
      <c r="G333" s="4">
        <f t="shared" ca="1" si="43"/>
        <v>45.364313344089069</v>
      </c>
      <c r="H333" s="4">
        <f t="shared" ca="1" si="47"/>
        <v>18.478183665569443</v>
      </c>
      <c r="I333" s="4">
        <f ca="1">User_Model_Calcs!B333-Sat_Data!$B$5</f>
        <v>24.540299183214358</v>
      </c>
      <c r="J333" s="4">
        <f ca="1">(Earth_Data!$B$1/SQRT(1-Earth_Data!$B$2^2*SIN(RADIANS(User_Model_Calcs!A333))^2))*COS(RADIANS(User_Model_Calcs!A333))</f>
        <v>5317.0124368971292</v>
      </c>
      <c r="K333" s="4">
        <f ca="1">((Earth_Data!$B$1*(1-Earth_Data!$B$2^2))/SQRT(1-Earth_Data!$B$2^2*SIN(RADIANS(User_Model_Calcs!A333))^2))*SIN(RADIANS(User_Model_Calcs!A333))</f>
        <v>-3510.9784079665396</v>
      </c>
      <c r="L333" s="4">
        <f t="shared" ca="1" si="44"/>
        <v>-33.43794658450016</v>
      </c>
      <c r="M333" s="4">
        <f t="shared" ca="1" si="45"/>
        <v>6371.6238617267736</v>
      </c>
      <c r="N333" s="4">
        <f ca="1">SQRT(User_Model_Calcs!M333^2+Sat_Data!$B$3^2-2*User_Model_Calcs!M333*Sat_Data!$B$3*COS(RADIANS(L333))*COS(RADIANS(I333)))</f>
        <v>37557.152865472155</v>
      </c>
      <c r="O333" s="4">
        <f ca="1">DEGREES(ACOS(((Earth_Data!$B$1+Sat_Data!$B$2)/User_Model_Calcs!N333)*SQRT(1-COS(RADIANS(User_Model_Calcs!I333))^2*COS(RADIANS(User_Model_Calcs!A333))^2)))</f>
        <v>42.874065306585685</v>
      </c>
      <c r="P333" s="4">
        <f t="shared" ca="1" si="46"/>
        <v>39.513163962447706</v>
      </c>
    </row>
    <row r="334" spans="1:16" x14ac:dyDescent="0.25">
      <c r="A334" s="4">
        <f t="shared" ca="1" si="40"/>
        <v>-25.191312100996321</v>
      </c>
      <c r="B334" s="4">
        <f t="shared" ca="1" si="41"/>
        <v>109.84827664586069</v>
      </c>
      <c r="C334" s="4">
        <v>50000</v>
      </c>
      <c r="D334" s="4">
        <f t="shared" ca="1" si="42"/>
        <v>3</v>
      </c>
      <c r="E334" s="4">
        <v>0.55000000000000004</v>
      </c>
      <c r="F334" s="4">
        <v>19.899999999999999</v>
      </c>
      <c r="G334" s="4">
        <f t="shared" ca="1" si="43"/>
        <v>53.323113517529826</v>
      </c>
      <c r="H334" s="4">
        <f t="shared" ca="1" si="47"/>
        <v>22.467539119116672</v>
      </c>
      <c r="I334" s="4">
        <f ca="1">User_Model_Calcs!B334-Sat_Data!$B$5</f>
        <v>-0.15172335413930682</v>
      </c>
      <c r="J334" s="4">
        <f ca="1">(Earth_Data!$B$1/SQRT(1-Earth_Data!$B$2^2*SIN(RADIANS(User_Model_Calcs!A334))^2))*COS(RADIANS(User_Model_Calcs!A334))</f>
        <v>5775.0285273850586</v>
      </c>
      <c r="K334" s="4">
        <f ca="1">((Earth_Data!$B$1*(1-Earth_Data!$B$2^2))/SQRT(1-Earth_Data!$B$2^2*SIN(RADIANS(User_Model_Calcs!A334))^2))*SIN(RADIANS(User_Model_Calcs!A334))</f>
        <v>-2698.2673138650739</v>
      </c>
      <c r="L334" s="4">
        <f t="shared" ca="1" si="44"/>
        <v>-25.043398267117226</v>
      </c>
      <c r="M334" s="4">
        <f t="shared" ca="1" si="45"/>
        <v>6374.2921951526414</v>
      </c>
      <c r="N334" s="4">
        <f ca="1">SQRT(User_Model_Calcs!M334^2+Sat_Data!$B$3^2-2*User_Model_Calcs!M334*Sat_Data!$B$3*COS(RADIANS(L334))*COS(RADIANS(I334)))</f>
        <v>36489.036541786358</v>
      </c>
      <c r="O334" s="4">
        <f ca="1">DEGREES(ACOS(((Earth_Data!$B$1+Sat_Data!$B$2)/User_Model_Calcs!N334)*SQRT(1-COS(RADIANS(User_Model_Calcs!I334))^2*COS(RADIANS(User_Model_Calcs!A334))^2)))</f>
        <v>60.537779000897437</v>
      </c>
      <c r="P334" s="4">
        <f t="shared" ca="1" si="46"/>
        <v>0.35645382933523478</v>
      </c>
    </row>
    <row r="335" spans="1:16" x14ac:dyDescent="0.25">
      <c r="A335" s="4">
        <f t="shared" ca="1" si="40"/>
        <v>-32.50634669066924</v>
      </c>
      <c r="B335" s="4">
        <f t="shared" ca="1" si="41"/>
        <v>130.79963618899285</v>
      </c>
      <c r="C335" s="4">
        <v>9375</v>
      </c>
      <c r="D335" s="4">
        <f t="shared" ca="1" si="42"/>
        <v>1.2</v>
      </c>
      <c r="E335" s="4">
        <v>0.55000000000000004</v>
      </c>
      <c r="F335" s="4">
        <v>19.899999999999999</v>
      </c>
      <c r="G335" s="4">
        <f t="shared" ca="1" si="43"/>
        <v>45.364313344089069</v>
      </c>
      <c r="H335" s="4">
        <f t="shared" ca="1" si="47"/>
        <v>21.689285126994239</v>
      </c>
      <c r="I335" s="4">
        <f ca="1">User_Model_Calcs!B335-Sat_Data!$B$5</f>
        <v>20.799636188992849</v>
      </c>
      <c r="J335" s="4">
        <f ca="1">(Earth_Data!$B$1/SQRT(1-Earth_Data!$B$2^2*SIN(RADIANS(User_Model_Calcs!A335))^2))*COS(RADIANS(User_Model_Calcs!A335))</f>
        <v>5384.0961747967413</v>
      </c>
      <c r="K335" s="4">
        <f ca="1">((Earth_Data!$B$1*(1-Earth_Data!$B$2^2))/SQRT(1-Earth_Data!$B$2^2*SIN(RADIANS(User_Model_Calcs!A335))^2))*SIN(RADIANS(User_Model_Calcs!A335))</f>
        <v>-3407.9179579220336</v>
      </c>
      <c r="L335" s="4">
        <f t="shared" ca="1" si="44"/>
        <v>-32.33217753169145</v>
      </c>
      <c r="M335" s="4">
        <f t="shared" ca="1" si="45"/>
        <v>6372.000975155951</v>
      </c>
      <c r="N335" s="4">
        <f ca="1">SQRT(User_Model_Calcs!M335^2+Sat_Data!$B$3^2-2*User_Model_Calcs!M335*Sat_Data!$B$3*COS(RADIANS(L335))*COS(RADIANS(I335)))</f>
        <v>37335.984054188804</v>
      </c>
      <c r="O335" s="4">
        <f ca="1">DEGREES(ACOS(((Earth_Data!$B$1+Sat_Data!$B$2)/User_Model_Calcs!N335)*SQRT(1-COS(RADIANS(User_Model_Calcs!I335))^2*COS(RADIANS(User_Model_Calcs!A335))^2)))</f>
        <v>45.992168792637308</v>
      </c>
      <c r="P335" s="4">
        <f t="shared" ca="1" si="46"/>
        <v>35.254639731858695</v>
      </c>
    </row>
    <row r="336" spans="1:16" x14ac:dyDescent="0.25">
      <c r="A336" s="4">
        <f t="shared" ca="1" si="40"/>
        <v>-10.063475552197733</v>
      </c>
      <c r="B336" s="4">
        <f t="shared" ca="1" si="41"/>
        <v>152.85373214577533</v>
      </c>
      <c r="C336" s="4">
        <v>9375</v>
      </c>
      <c r="D336" s="4">
        <f t="shared" ca="1" si="42"/>
        <v>0.75</v>
      </c>
      <c r="E336" s="4">
        <v>0.55000000000000004</v>
      </c>
      <c r="F336" s="4">
        <v>19.899999999999999</v>
      </c>
      <c r="G336" s="4">
        <f t="shared" ca="1" si="43"/>
        <v>41.281913690970576</v>
      </c>
      <c r="H336" s="4">
        <f t="shared" ca="1" si="47"/>
        <v>19.953923202932067</v>
      </c>
      <c r="I336" s="4">
        <f ca="1">User_Model_Calcs!B336-Sat_Data!$B$5</f>
        <v>42.853732145775325</v>
      </c>
      <c r="J336" s="4">
        <f ca="1">(Earth_Data!$B$1/SQRT(1-Earth_Data!$B$2^2*SIN(RADIANS(User_Model_Calcs!A336))^2))*COS(RADIANS(User_Model_Calcs!A336))</f>
        <v>6280.6527998012252</v>
      </c>
      <c r="K336" s="4">
        <f ca="1">((Earth_Data!$B$1*(1-Earth_Data!$B$2^2))/SQRT(1-Earth_Data!$B$2^2*SIN(RADIANS(User_Model_Calcs!A336))^2))*SIN(RADIANS(User_Model_Calcs!A336))</f>
        <v>-1107.1624854725628</v>
      </c>
      <c r="L336" s="4">
        <f t="shared" ca="1" si="44"/>
        <v>-9.997469066900063</v>
      </c>
      <c r="M336" s="4">
        <f t="shared" ca="1" si="45"/>
        <v>6377.4923254276637</v>
      </c>
      <c r="N336" s="4">
        <f ca="1">SQRT(User_Model_Calcs!M336^2+Sat_Data!$B$3^2-2*User_Model_Calcs!M336*Sat_Data!$B$3*COS(RADIANS(L336))*COS(RADIANS(I336)))</f>
        <v>37818.177245688355</v>
      </c>
      <c r="O336" s="4">
        <f ca="1">DEGREES(ACOS(((Earth_Data!$B$1+Sat_Data!$B$2)/User_Model_Calcs!N336)*SQRT(1-COS(RADIANS(User_Model_Calcs!I336))^2*COS(RADIANS(User_Model_Calcs!A336))^2)))</f>
        <v>39.500378599886176</v>
      </c>
      <c r="P336" s="4">
        <f t="shared" ca="1" si="46"/>
        <v>79.333501339823016</v>
      </c>
    </row>
    <row r="337" spans="1:16" x14ac:dyDescent="0.25">
      <c r="A337" s="4">
        <f t="shared" ca="1" si="40"/>
        <v>-38.818671367545349</v>
      </c>
      <c r="B337" s="4">
        <f t="shared" ca="1" si="41"/>
        <v>158.12602284168665</v>
      </c>
      <c r="C337" s="4">
        <v>9375</v>
      </c>
      <c r="D337" s="4">
        <f t="shared" ca="1" si="42"/>
        <v>0.75</v>
      </c>
      <c r="E337" s="4">
        <v>0.55000000000000004</v>
      </c>
      <c r="F337" s="4">
        <v>19.899999999999999</v>
      </c>
      <c r="G337" s="4">
        <f t="shared" ca="1" si="43"/>
        <v>41.281913690970576</v>
      </c>
      <c r="H337" s="4">
        <f t="shared" ca="1" si="47"/>
        <v>23.873345659432871</v>
      </c>
      <c r="I337" s="4">
        <f ca="1">User_Model_Calcs!B337-Sat_Data!$B$5</f>
        <v>48.126022841686648</v>
      </c>
      <c r="J337" s="4">
        <f ca="1">(Earth_Data!$B$1/SQRT(1-Earth_Data!$B$2^2*SIN(RADIANS(User_Model_Calcs!A337))^2))*COS(RADIANS(User_Model_Calcs!A337))</f>
        <v>4975.9732348042808</v>
      </c>
      <c r="K337" s="4">
        <f ca="1">((Earth_Data!$B$1*(1-Earth_Data!$B$2^2))/SQRT(1-Earth_Data!$B$2^2*SIN(RADIANS(User_Model_Calcs!A337))^2))*SIN(RADIANS(User_Model_Calcs!A337))</f>
        <v>-3976.6545207203062</v>
      </c>
      <c r="L337" s="4">
        <f t="shared" ca="1" si="44"/>
        <v>-38.630841351848282</v>
      </c>
      <c r="M337" s="4">
        <f t="shared" ca="1" si="45"/>
        <v>6369.779494664931</v>
      </c>
      <c r="N337" s="4">
        <f ca="1">SQRT(User_Model_Calcs!M337^2+Sat_Data!$B$3^2-2*User_Model_Calcs!M337*Sat_Data!$B$3*COS(RADIANS(L337))*COS(RADIANS(I337)))</f>
        <v>39221.141496652788</v>
      </c>
      <c r="O337" s="4">
        <f ca="1">DEGREES(ACOS(((Earth_Data!$B$1+Sat_Data!$B$2)/User_Model_Calcs!N337)*SQRT(1-COS(RADIANS(User_Model_Calcs!I337))^2*COS(RADIANS(User_Model_Calcs!A337))^2)))</f>
        <v>23.333440095517705</v>
      </c>
      <c r="P337" s="4">
        <f t="shared" ca="1" si="46"/>
        <v>60.666905422296395</v>
      </c>
    </row>
    <row r="338" spans="1:16" x14ac:dyDescent="0.25">
      <c r="A338" s="4">
        <f t="shared" ca="1" si="40"/>
        <v>-40.620540935316171</v>
      </c>
      <c r="B338" s="4">
        <f t="shared" ca="1" si="41"/>
        <v>145.35094752878786</v>
      </c>
      <c r="C338" s="4">
        <v>9375</v>
      </c>
      <c r="D338" s="4">
        <f t="shared" ca="1" si="42"/>
        <v>1.2</v>
      </c>
      <c r="E338" s="4">
        <v>0.55000000000000004</v>
      </c>
      <c r="F338" s="4">
        <v>19.899999999999999</v>
      </c>
      <c r="G338" s="4">
        <f t="shared" ca="1" si="43"/>
        <v>45.364313344089069</v>
      </c>
      <c r="H338" s="4">
        <f t="shared" ca="1" si="47"/>
        <v>20.354173628654923</v>
      </c>
      <c r="I338" s="4">
        <f ca="1">User_Model_Calcs!B338-Sat_Data!$B$5</f>
        <v>35.350947528787856</v>
      </c>
      <c r="J338" s="4">
        <f ca="1">(Earth_Data!$B$1/SQRT(1-Earth_Data!$B$2^2*SIN(RADIANS(User_Model_Calcs!A338))^2))*COS(RADIANS(User_Model_Calcs!A338))</f>
        <v>4848.1336055436877</v>
      </c>
      <c r="K338" s="4">
        <f ca="1">((Earth_Data!$B$1*(1-Earth_Data!$B$2^2))/SQRT(1-Earth_Data!$B$2^2*SIN(RADIANS(User_Model_Calcs!A338))^2))*SIN(RADIANS(User_Model_Calcs!A338))</f>
        <v>-4130.5306738000836</v>
      </c>
      <c r="L338" s="4">
        <f t="shared" ca="1" si="44"/>
        <v>-40.430455216100285</v>
      </c>
      <c r="M338" s="4">
        <f t="shared" ca="1" si="45"/>
        <v>6369.1194920809421</v>
      </c>
      <c r="N338" s="4">
        <f ca="1">SQRT(User_Model_Calcs!M338^2+Sat_Data!$B$3^2-2*User_Model_Calcs!M338*Sat_Data!$B$3*COS(RADIANS(L338))*COS(RADIANS(I338)))</f>
        <v>38534.726766581793</v>
      </c>
      <c r="O338" s="4">
        <f ca="1">DEGREES(ACOS(((Earth_Data!$B$1+Sat_Data!$B$2)/User_Model_Calcs!N338)*SQRT(1-COS(RADIANS(User_Model_Calcs!I338))^2*COS(RADIANS(User_Model_Calcs!A338))^2)))</f>
        <v>30.763427911205362</v>
      </c>
      <c r="P338" s="4">
        <f t="shared" ca="1" si="46"/>
        <v>47.455087701744858</v>
      </c>
    </row>
    <row r="339" spans="1:16" x14ac:dyDescent="0.25">
      <c r="A339" s="4">
        <f t="shared" ca="1" si="40"/>
        <v>-10.09961010137506</v>
      </c>
      <c r="B339" s="4">
        <f t="shared" ca="1" si="41"/>
        <v>149.76975437354025</v>
      </c>
      <c r="C339" s="4">
        <v>46875</v>
      </c>
      <c r="D339" s="4">
        <f t="shared" ca="1" si="42"/>
        <v>3</v>
      </c>
      <c r="E339" s="4">
        <v>0.55000000000000004</v>
      </c>
      <c r="F339" s="4">
        <v>19.899999999999999</v>
      </c>
      <c r="G339" s="4">
        <f t="shared" ca="1" si="43"/>
        <v>53.323113517529826</v>
      </c>
      <c r="H339" s="4">
        <f t="shared" ca="1" si="47"/>
        <v>14.391419096904933</v>
      </c>
      <c r="I339" s="4">
        <f ca="1">User_Model_Calcs!B339-Sat_Data!$B$5</f>
        <v>39.769754373540252</v>
      </c>
      <c r="J339" s="4">
        <f ca="1">(Earth_Data!$B$1/SQRT(1-Earth_Data!$B$2^2*SIN(RADIANS(User_Model_Calcs!A339))^2))*COS(RADIANS(User_Model_Calcs!A339))</f>
        <v>6279.9531647138465</v>
      </c>
      <c r="K339" s="4">
        <f ca="1">((Earth_Data!$B$1*(1-Earth_Data!$B$2^2))/SQRT(1-Earth_Data!$B$2^2*SIN(RADIANS(User_Model_Calcs!A339))^2))*SIN(RADIANS(User_Model_Calcs!A339))</f>
        <v>-1111.0975562843626</v>
      </c>
      <c r="L339" s="4">
        <f t="shared" ca="1" si="44"/>
        <v>-10.033376395337079</v>
      </c>
      <c r="M339" s="4">
        <f t="shared" ca="1" si="45"/>
        <v>6377.4877130873838</v>
      </c>
      <c r="N339" s="4">
        <f ca="1">SQRT(User_Model_Calcs!M339^2+Sat_Data!$B$3^2-2*User_Model_Calcs!M339*Sat_Data!$B$3*COS(RADIANS(L339))*COS(RADIANS(I339)))</f>
        <v>37569.167934032695</v>
      </c>
      <c r="O339" s="4">
        <f ca="1">DEGREES(ACOS(((Earth_Data!$B$1+Sat_Data!$B$2)/User_Model_Calcs!N339)*SQRT(1-COS(RADIANS(User_Model_Calcs!I339))^2*COS(RADIANS(User_Model_Calcs!A339))^2)))</f>
        <v>42.801876169591672</v>
      </c>
      <c r="P339" s="4">
        <f t="shared" ca="1" si="46"/>
        <v>78.101829285421303</v>
      </c>
    </row>
    <row r="340" spans="1:16" x14ac:dyDescent="0.25">
      <c r="A340" s="4">
        <f t="shared" ca="1" si="40"/>
        <v>-20.7623448224521</v>
      </c>
      <c r="B340" s="4">
        <f t="shared" ca="1" si="41"/>
        <v>124.63321281217908</v>
      </c>
      <c r="C340" s="4">
        <v>46875</v>
      </c>
      <c r="D340" s="4">
        <f t="shared" ca="1" si="42"/>
        <v>0.75</v>
      </c>
      <c r="E340" s="4">
        <v>0.55000000000000004</v>
      </c>
      <c r="F340" s="4">
        <v>19.899999999999999</v>
      </c>
      <c r="G340" s="4">
        <f t="shared" ca="1" si="43"/>
        <v>41.281913690970576</v>
      </c>
      <c r="H340" s="4">
        <f t="shared" ca="1" si="47"/>
        <v>16.803043357679115</v>
      </c>
      <c r="I340" s="4">
        <f ca="1">User_Model_Calcs!B340-Sat_Data!$B$5</f>
        <v>14.633212812179082</v>
      </c>
      <c r="J340" s="4">
        <f ca="1">(Earth_Data!$B$1/SQRT(1-Earth_Data!$B$2^2*SIN(RADIANS(User_Model_Calcs!A340))^2))*COS(RADIANS(User_Model_Calcs!A340))</f>
        <v>5966.4464849013084</v>
      </c>
      <c r="K340" s="4">
        <f ca="1">((Earth_Data!$B$1*(1-Earth_Data!$B$2^2))/SQRT(1-Earth_Data!$B$2^2*SIN(RADIANS(User_Model_Calcs!A340))^2))*SIN(RADIANS(User_Model_Calcs!A340))</f>
        <v>-2246.8118398872871</v>
      </c>
      <c r="L340" s="4">
        <f t="shared" ca="1" si="44"/>
        <v>-20.635096404426552</v>
      </c>
      <c r="M340" s="4">
        <f t="shared" ca="1" si="45"/>
        <v>6375.4723041551106</v>
      </c>
      <c r="N340" s="4">
        <f ca="1">SQRT(User_Model_Calcs!M340^2+Sat_Data!$B$3^2-2*User_Model_Calcs!M340*Sat_Data!$B$3*COS(RADIANS(L340))*COS(RADIANS(I340)))</f>
        <v>36491.664695214386</v>
      </c>
      <c r="O340" s="4">
        <f ca="1">DEGREES(ACOS(((Earth_Data!$B$1+Sat_Data!$B$2)/User_Model_Calcs!N340)*SQRT(1-COS(RADIANS(User_Model_Calcs!I340))^2*COS(RADIANS(User_Model_Calcs!A340))^2)))</f>
        <v>60.514227184697809</v>
      </c>
      <c r="P340" s="4">
        <f t="shared" ca="1" si="46"/>
        <v>36.373306932570145</v>
      </c>
    </row>
    <row r="341" spans="1:16" x14ac:dyDescent="0.25">
      <c r="A341" s="4">
        <f t="shared" ca="1" si="40"/>
        <v>-42.420869931652931</v>
      </c>
      <c r="B341" s="4">
        <f t="shared" ca="1" si="41"/>
        <v>134.09083324693205</v>
      </c>
      <c r="C341" s="4">
        <v>46875</v>
      </c>
      <c r="D341" s="4">
        <f t="shared" ca="1" si="42"/>
        <v>1.2</v>
      </c>
      <c r="E341" s="4">
        <v>0.55000000000000004</v>
      </c>
      <c r="F341" s="4">
        <v>19.899999999999999</v>
      </c>
      <c r="G341" s="4">
        <f t="shared" ca="1" si="43"/>
        <v>45.364313344089069</v>
      </c>
      <c r="H341" s="4">
        <f t="shared" ca="1" si="47"/>
        <v>17.583428768327934</v>
      </c>
      <c r="I341" s="4">
        <f ca="1">User_Model_Calcs!B341-Sat_Data!$B$5</f>
        <v>24.09083324693205</v>
      </c>
      <c r="J341" s="4">
        <f ca="1">(Earth_Data!$B$1/SQRT(1-Earth_Data!$B$2^2*SIN(RADIANS(User_Model_Calcs!A341))^2))*COS(RADIANS(User_Model_Calcs!A341))</f>
        <v>4715.5927405875618</v>
      </c>
      <c r="K341" s="4">
        <f ca="1">((Earth_Data!$B$1*(1-Earth_Data!$B$2^2))/SQRT(1-Earth_Data!$B$2^2*SIN(RADIANS(User_Model_Calcs!A341))^2))*SIN(RADIANS(User_Model_Calcs!A341))</f>
        <v>-4280.2315765334624</v>
      </c>
      <c r="L341" s="4">
        <f t="shared" ca="1" si="44"/>
        <v>-42.229280040452807</v>
      </c>
      <c r="M341" s="4">
        <f t="shared" ca="1" si="45"/>
        <v>6368.4532850478099</v>
      </c>
      <c r="N341" s="4">
        <f ca="1">SQRT(User_Model_Calcs!M341^2+Sat_Data!$B$3^2-2*User_Model_Calcs!M341*Sat_Data!$B$3*COS(RADIANS(L341))*COS(RADIANS(I341)))</f>
        <v>38149.053354205796</v>
      </c>
      <c r="O341" s="4">
        <f ca="1">DEGREES(ACOS(((Earth_Data!$B$1+Sat_Data!$B$2)/User_Model_Calcs!N341)*SQRT(1-COS(RADIANS(User_Model_Calcs!I341))^2*COS(RADIANS(User_Model_Calcs!A341))^2)))</f>
        <v>35.257068012842076</v>
      </c>
      <c r="P341" s="4">
        <f t="shared" ca="1" si="46"/>
        <v>33.53781902190169</v>
      </c>
    </row>
    <row r="342" spans="1:16" x14ac:dyDescent="0.25">
      <c r="A342" s="4">
        <f t="shared" ca="1" si="40"/>
        <v>-40.829258020912086</v>
      </c>
      <c r="B342" s="4">
        <f t="shared" ca="1" si="41"/>
        <v>108.20838765437497</v>
      </c>
      <c r="C342" s="4">
        <v>46875</v>
      </c>
      <c r="D342" s="4">
        <f t="shared" ca="1" si="42"/>
        <v>3</v>
      </c>
      <c r="E342" s="4">
        <v>0.55000000000000004</v>
      </c>
      <c r="F342" s="4">
        <v>19.899999999999999</v>
      </c>
      <c r="G342" s="4">
        <f t="shared" ca="1" si="43"/>
        <v>53.323113517529826</v>
      </c>
      <c r="H342" s="4">
        <f t="shared" ca="1" si="47"/>
        <v>15.66158837797415</v>
      </c>
      <c r="I342" s="4">
        <f ca="1">User_Model_Calcs!B342-Sat_Data!$B$5</f>
        <v>-1.7916123456250261</v>
      </c>
      <c r="J342" s="4">
        <f ca="1">(Earth_Data!$B$1/SQRT(1-Earth_Data!$B$2^2*SIN(RADIANS(User_Model_Calcs!A342))^2))*COS(RADIANS(User_Model_Calcs!A342))</f>
        <v>4833.0118058299358</v>
      </c>
      <c r="K342" s="4">
        <f ca="1">((Earth_Data!$B$1*(1-Earth_Data!$B$2^2))/SQRT(1-Earth_Data!$B$2^2*SIN(RADIANS(User_Model_Calcs!A342))^2))*SIN(RADIANS(User_Model_Calcs!A342))</f>
        <v>-4148.0959411503036</v>
      </c>
      <c r="L342" s="4">
        <f t="shared" ca="1" si="44"/>
        <v>-40.638959372337567</v>
      </c>
      <c r="M342" s="4">
        <f t="shared" ca="1" si="45"/>
        <v>6369.0425538128693</v>
      </c>
      <c r="N342" s="4">
        <f ca="1">SQRT(User_Model_Calcs!M342^2+Sat_Data!$B$3^2-2*User_Model_Calcs!M342*Sat_Data!$B$3*COS(RADIANS(L342))*COS(RADIANS(I342)))</f>
        <v>37563.533759766426</v>
      </c>
      <c r="O342" s="4">
        <f ca="1">DEGREES(ACOS(((Earth_Data!$B$1+Sat_Data!$B$2)/User_Model_Calcs!N342)*SQRT(1-COS(RADIANS(User_Model_Calcs!I342))^2*COS(RADIANS(User_Model_Calcs!A342))^2)))</f>
        <v>42.746619584395255</v>
      </c>
      <c r="P342" s="4">
        <f t="shared" ca="1" si="46"/>
        <v>2.7390816975531589</v>
      </c>
    </row>
    <row r="343" spans="1:16" x14ac:dyDescent="0.25">
      <c r="A343" s="4">
        <f t="shared" ca="1" si="40"/>
        <v>-33.411302084703728</v>
      </c>
      <c r="B343" s="4">
        <f t="shared" ca="1" si="41"/>
        <v>131.50757952313745</v>
      </c>
      <c r="C343" s="4">
        <v>25000</v>
      </c>
      <c r="D343" s="4">
        <f t="shared" ca="1" si="42"/>
        <v>3</v>
      </c>
      <c r="E343" s="4">
        <v>0.55000000000000004</v>
      </c>
      <c r="F343" s="4">
        <v>19.899999999999999</v>
      </c>
      <c r="G343" s="4">
        <f t="shared" ca="1" si="43"/>
        <v>53.323113517529826</v>
      </c>
      <c r="H343" s="4">
        <f t="shared" ca="1" si="47"/>
        <v>18.250069927227134</v>
      </c>
      <c r="I343" s="4">
        <f ca="1">User_Model_Calcs!B343-Sat_Data!$B$5</f>
        <v>21.507579523137451</v>
      </c>
      <c r="J343" s="4">
        <f ca="1">(Earth_Data!$B$1/SQRT(1-Earth_Data!$B$2^2*SIN(RADIANS(User_Model_Calcs!A343))^2))*COS(RADIANS(User_Model_Calcs!A343))</f>
        <v>5329.4956377755489</v>
      </c>
      <c r="K343" s="4">
        <f ca="1">((Earth_Data!$B$1*(1-Earth_Data!$B$2^2))/SQRT(1-Earth_Data!$B$2^2*SIN(RADIANS(User_Model_Calcs!A343))^2))*SIN(RADIANS(User_Model_Calcs!A343))</f>
        <v>-3492.1278040307484</v>
      </c>
      <c r="L343" s="4">
        <f t="shared" ca="1" si="44"/>
        <v>-33.234639119030916</v>
      </c>
      <c r="M343" s="4">
        <f t="shared" ca="1" si="45"/>
        <v>6371.6936800785725</v>
      </c>
      <c r="N343" s="4">
        <f ca="1">SQRT(User_Model_Calcs!M343^2+Sat_Data!$B$3^2-2*User_Model_Calcs!M343*Sat_Data!$B$3*COS(RADIANS(L343))*COS(RADIANS(I343)))</f>
        <v>37420.315511881257</v>
      </c>
      <c r="O343" s="4">
        <f ca="1">DEGREES(ACOS(((Earth_Data!$B$1+Sat_Data!$B$2)/User_Model_Calcs!N343)*SQRT(1-COS(RADIANS(User_Model_Calcs!I343))^2*COS(RADIANS(User_Model_Calcs!A343))^2)))</f>
        <v>44.778301418990623</v>
      </c>
      <c r="P343" s="4">
        <f t="shared" ca="1" si="46"/>
        <v>35.588985098250582</v>
      </c>
    </row>
    <row r="344" spans="1:16" x14ac:dyDescent="0.25">
      <c r="A344" s="4">
        <f t="shared" ca="1" si="40"/>
        <v>-20.19488372777775</v>
      </c>
      <c r="B344" s="4">
        <f t="shared" ca="1" si="41"/>
        <v>106.08671040344474</v>
      </c>
      <c r="C344" s="4">
        <v>25000</v>
      </c>
      <c r="D344" s="4">
        <f t="shared" ca="1" si="42"/>
        <v>1.2</v>
      </c>
      <c r="E344" s="4">
        <v>0.55000000000000004</v>
      </c>
      <c r="F344" s="4">
        <v>19.899999999999999</v>
      </c>
      <c r="G344" s="4">
        <f t="shared" ca="1" si="43"/>
        <v>45.364313344089069</v>
      </c>
      <c r="H344" s="4">
        <f t="shared" ca="1" si="47"/>
        <v>14.834901251602782</v>
      </c>
      <c r="I344" s="4">
        <f ca="1">User_Model_Calcs!B344-Sat_Data!$B$5</f>
        <v>-3.9132895965552592</v>
      </c>
      <c r="J344" s="4">
        <f ca="1">(Earth_Data!$B$1/SQRT(1-Earth_Data!$B$2^2*SIN(RADIANS(User_Model_Calcs!A344))^2))*COS(RADIANS(User_Model_Calcs!A344))</f>
        <v>5988.4258004271969</v>
      </c>
      <c r="K344" s="4">
        <f ca="1">((Earth_Data!$B$1*(1-Earth_Data!$B$2^2))/SQRT(1-Earth_Data!$B$2^2*SIN(RADIANS(User_Model_Calcs!A344))^2))*SIN(RADIANS(User_Model_Calcs!A344))</f>
        <v>-2187.9585424094944</v>
      </c>
      <c r="L344" s="4">
        <f t="shared" ca="1" si="44"/>
        <v>-20.070511981614995</v>
      </c>
      <c r="M344" s="4">
        <f t="shared" ca="1" si="45"/>
        <v>6375.6102571067495</v>
      </c>
      <c r="N344" s="4">
        <f ca="1">SQRT(User_Model_Calcs!M344^2+Sat_Data!$B$3^2-2*User_Model_Calcs!M344*Sat_Data!$B$3*COS(RADIANS(L344))*COS(RADIANS(I344)))</f>
        <v>36258.059314049802</v>
      </c>
      <c r="O344" s="4">
        <f ca="1">DEGREES(ACOS(((Earth_Data!$B$1+Sat_Data!$B$2)/User_Model_Calcs!N344)*SQRT(1-COS(RADIANS(User_Model_Calcs!I344))^2*COS(RADIANS(User_Model_Calcs!A344))^2)))</f>
        <v>65.902044780743438</v>
      </c>
      <c r="P344" s="4">
        <f t="shared" ca="1" si="46"/>
        <v>11.20828852961402</v>
      </c>
    </row>
    <row r="345" spans="1:16" x14ac:dyDescent="0.25">
      <c r="A345" s="4">
        <f t="shared" ca="1" si="40"/>
        <v>-39.341240484629466</v>
      </c>
      <c r="B345" s="4">
        <f t="shared" ca="1" si="41"/>
        <v>110.31963635175026</v>
      </c>
      <c r="C345" s="4">
        <v>25000</v>
      </c>
      <c r="D345" s="4">
        <f t="shared" ca="1" si="42"/>
        <v>0.75</v>
      </c>
      <c r="E345" s="4">
        <v>0.55000000000000004</v>
      </c>
      <c r="F345" s="4">
        <v>19.899999999999999</v>
      </c>
      <c r="G345" s="4">
        <f t="shared" ca="1" si="43"/>
        <v>41.281913690970576</v>
      </c>
      <c r="H345" s="4">
        <f t="shared" ca="1" si="47"/>
        <v>14.568135421978301</v>
      </c>
      <c r="I345" s="4">
        <f ca="1">User_Model_Calcs!B345-Sat_Data!$B$5</f>
        <v>0.31963635175026184</v>
      </c>
      <c r="J345" s="4">
        <f ca="1">(Earth_Data!$B$1/SQRT(1-Earth_Data!$B$2^2*SIN(RADIANS(User_Model_Calcs!A345))^2))*COS(RADIANS(User_Model_Calcs!A345))</f>
        <v>4939.4010313002282</v>
      </c>
      <c r="K345" s="4">
        <f ca="1">((Earth_Data!$B$1*(1-Earth_Data!$B$2^2))/SQRT(1-Earth_Data!$B$2^2*SIN(RADIANS(User_Model_Calcs!A345))^2))*SIN(RADIANS(User_Model_Calcs!A345))</f>
        <v>-4021.6887809878785</v>
      </c>
      <c r="L345" s="4">
        <f t="shared" ca="1" si="44"/>
        <v>-39.152679502220636</v>
      </c>
      <c r="M345" s="4">
        <f t="shared" ca="1" si="45"/>
        <v>6369.5889348633418</v>
      </c>
      <c r="N345" s="4">
        <f ca="1">SQRT(User_Model_Calcs!M345^2+Sat_Data!$B$3^2-2*User_Model_Calcs!M345*Sat_Data!$B$3*COS(RADIANS(L345))*COS(RADIANS(I345)))</f>
        <v>37441.442995130201</v>
      </c>
      <c r="O345" s="4">
        <f ca="1">DEGREES(ACOS(((Earth_Data!$B$1+Sat_Data!$B$2)/User_Model_Calcs!N345)*SQRT(1-COS(RADIANS(User_Model_Calcs!I345))^2*COS(RADIANS(User_Model_Calcs!A345))^2)))</f>
        <v>44.445542136657721</v>
      </c>
      <c r="P345" s="4">
        <f t="shared" ca="1" si="46"/>
        <v>0.50420004092769422</v>
      </c>
    </row>
    <row r="346" spans="1:16" x14ac:dyDescent="0.25">
      <c r="A346" s="4">
        <f t="shared" ca="1" si="40"/>
        <v>-39.18858988666922</v>
      </c>
      <c r="B346" s="4">
        <f t="shared" ca="1" si="41"/>
        <v>156.46816573659908</v>
      </c>
      <c r="C346" s="4">
        <v>25000</v>
      </c>
      <c r="D346" s="4">
        <f t="shared" ca="1" si="42"/>
        <v>3</v>
      </c>
      <c r="E346" s="4">
        <v>0.55000000000000004</v>
      </c>
      <c r="F346" s="4">
        <v>19.899999999999999</v>
      </c>
      <c r="G346" s="4">
        <f t="shared" ca="1" si="43"/>
        <v>53.323113517529826</v>
      </c>
      <c r="H346" s="4">
        <f t="shared" ca="1" si="47"/>
        <v>18.761522424702996</v>
      </c>
      <c r="I346" s="4">
        <f ca="1">User_Model_Calcs!B346-Sat_Data!$B$5</f>
        <v>46.468165736599076</v>
      </c>
      <c r="J346" s="4">
        <f ca="1">(Earth_Data!$B$1/SQRT(1-Earth_Data!$B$2^2*SIN(RADIANS(User_Model_Calcs!A346))^2))*COS(RADIANS(User_Model_Calcs!A346))</f>
        <v>4950.1271286481106</v>
      </c>
      <c r="K346" s="4">
        <f ca="1">((Earth_Data!$B$1*(1-Earth_Data!$B$2^2))/SQRT(1-Earth_Data!$B$2^2*SIN(RADIANS(User_Model_Calcs!A346))^2))*SIN(RADIANS(User_Model_Calcs!A346))</f>
        <v>-4008.567666477953</v>
      </c>
      <c r="L346" s="4">
        <f t="shared" ca="1" si="44"/>
        <v>-39.000235968183759</v>
      </c>
      <c r="M346" s="4">
        <f t="shared" ca="1" si="45"/>
        <v>6369.644678199129</v>
      </c>
      <c r="N346" s="4">
        <f ca="1">SQRT(User_Model_Calcs!M346^2+Sat_Data!$B$3^2-2*User_Model_Calcs!M346*Sat_Data!$B$3*COS(RADIANS(L346))*COS(RADIANS(I346)))</f>
        <v>39126.399055105947</v>
      </c>
      <c r="O346" s="4">
        <f ca="1">DEGREES(ACOS(((Earth_Data!$B$1+Sat_Data!$B$2)/User_Model_Calcs!N346)*SQRT(1-COS(RADIANS(User_Model_Calcs!I346))^2*COS(RADIANS(User_Model_Calcs!A346))^2)))</f>
        <v>24.322845681344624</v>
      </c>
      <c r="P346" s="4">
        <f t="shared" ca="1" si="46"/>
        <v>59.023836367013651</v>
      </c>
    </row>
    <row r="347" spans="1:16" x14ac:dyDescent="0.25">
      <c r="A347" s="4">
        <f t="shared" ca="1" si="40"/>
        <v>-25.656693362737627</v>
      </c>
      <c r="B347" s="4">
        <f t="shared" ca="1" si="41"/>
        <v>156.0575744988646</v>
      </c>
      <c r="C347" s="4">
        <v>25000</v>
      </c>
      <c r="D347" s="4">
        <f t="shared" ca="1" si="42"/>
        <v>3</v>
      </c>
      <c r="E347" s="4">
        <v>0.55000000000000004</v>
      </c>
      <c r="F347" s="4">
        <v>19.899999999999999</v>
      </c>
      <c r="G347" s="4">
        <f t="shared" ca="1" si="43"/>
        <v>53.323113517529826</v>
      </c>
      <c r="H347" s="4">
        <f t="shared" ca="1" si="47"/>
        <v>21.617677956733818</v>
      </c>
      <c r="I347" s="4">
        <f ca="1">User_Model_Calcs!B347-Sat_Data!$B$5</f>
        <v>46.057574498864597</v>
      </c>
      <c r="J347" s="4">
        <f ca="1">(Earth_Data!$B$1/SQRT(1-Earth_Data!$B$2^2*SIN(RADIANS(User_Model_Calcs!A347))^2))*COS(RADIANS(User_Model_Calcs!A347))</f>
        <v>5752.895497807217</v>
      </c>
      <c r="K347" s="4">
        <f ca="1">((Earth_Data!$B$1*(1-Earth_Data!$B$2^2))/SQRT(1-Earth_Data!$B$2^2*SIN(RADIANS(User_Model_Calcs!A347))^2))*SIN(RADIANS(User_Model_Calcs!A347))</f>
        <v>-2744.8290092142252</v>
      </c>
      <c r="L347" s="4">
        <f t="shared" ca="1" si="44"/>
        <v>-25.506803783058619</v>
      </c>
      <c r="M347" s="4">
        <f t="shared" ca="1" si="45"/>
        <v>6374.1582109729979</v>
      </c>
      <c r="N347" s="4">
        <f ca="1">SQRT(User_Model_Calcs!M347^2+Sat_Data!$B$3^2-2*User_Model_Calcs!M347*Sat_Data!$B$3*COS(RADIANS(L347))*COS(RADIANS(I347)))</f>
        <v>38494.085048859321</v>
      </c>
      <c r="O347" s="4">
        <f ca="1">DEGREES(ACOS(((Earth_Data!$B$1+Sat_Data!$B$2)/User_Model_Calcs!N347)*SQRT(1-COS(RADIANS(User_Model_Calcs!I347))^2*COS(RADIANS(User_Model_Calcs!A347))^2)))</f>
        <v>31.284759639732279</v>
      </c>
      <c r="P347" s="4">
        <f t="shared" ca="1" si="46"/>
        <v>67.350107012537194</v>
      </c>
    </row>
    <row r="348" spans="1:16" x14ac:dyDescent="0.25">
      <c r="A348" s="4">
        <f t="shared" ca="1" si="40"/>
        <v>-19.119862753722337</v>
      </c>
      <c r="B348" s="4">
        <f t="shared" ca="1" si="41"/>
        <v>105.44112226147192</v>
      </c>
      <c r="C348" s="4">
        <v>25000</v>
      </c>
      <c r="D348" s="4">
        <f t="shared" ca="1" si="42"/>
        <v>3</v>
      </c>
      <c r="E348" s="4">
        <v>0.55000000000000004</v>
      </c>
      <c r="F348" s="4">
        <v>19.899999999999999</v>
      </c>
      <c r="G348" s="4">
        <f t="shared" ca="1" si="43"/>
        <v>53.323113517529826</v>
      </c>
      <c r="H348" s="4">
        <f t="shared" ca="1" si="47"/>
        <v>14.698806980551325</v>
      </c>
      <c r="I348" s="4">
        <f ca="1">User_Model_Calcs!B348-Sat_Data!$B$5</f>
        <v>-4.5588777385280821</v>
      </c>
      <c r="J348" s="4">
        <f ca="1">(Earth_Data!$B$1/SQRT(1-Earth_Data!$B$2^2*SIN(RADIANS(User_Model_Calcs!A348))^2))*COS(RADIANS(User_Model_Calcs!A348))</f>
        <v>6028.4578682829206</v>
      </c>
      <c r="K348" s="4">
        <f ca="1">((Earth_Data!$B$1*(1-Earth_Data!$B$2^2))/SQRT(1-Earth_Data!$B$2^2*SIN(RADIANS(User_Model_Calcs!A348))^2))*SIN(RADIANS(User_Model_Calcs!A348))</f>
        <v>-2075.8907359733985</v>
      </c>
      <c r="L348" s="4">
        <f t="shared" ca="1" si="44"/>
        <v>-19.001072516118246</v>
      </c>
      <c r="M348" s="4">
        <f t="shared" ca="1" si="45"/>
        <v>6375.8628135619756</v>
      </c>
      <c r="N348" s="4">
        <f ca="1">SQRT(User_Model_Calcs!M348^2+Sat_Data!$B$3^2-2*User_Model_Calcs!M348*Sat_Data!$B$3*COS(RADIANS(L348))*COS(RADIANS(I348)))</f>
        <v>36217.47139148209</v>
      </c>
      <c r="O348" s="4">
        <f ca="1">DEGREES(ACOS(((Earth_Data!$B$1+Sat_Data!$B$2)/User_Model_Calcs!N348)*SQRT(1-COS(RADIANS(User_Model_Calcs!I348))^2*COS(RADIANS(User_Model_Calcs!A348))^2)))</f>
        <v>66.969523286977562</v>
      </c>
      <c r="P348" s="4">
        <f t="shared" ca="1" si="46"/>
        <v>13.681636162213001</v>
      </c>
    </row>
    <row r="349" spans="1:16" x14ac:dyDescent="0.25">
      <c r="A349" s="4">
        <f t="shared" ca="1" si="40"/>
        <v>-12.07202585127796</v>
      </c>
      <c r="B349" s="4">
        <f t="shared" ca="1" si="41"/>
        <v>152.97853787477513</v>
      </c>
      <c r="C349" s="4">
        <v>25000</v>
      </c>
      <c r="D349" s="4">
        <f t="shared" ca="1" si="42"/>
        <v>0.75</v>
      </c>
      <c r="E349" s="4">
        <v>0.55000000000000004</v>
      </c>
      <c r="F349" s="4">
        <v>19.899999999999999</v>
      </c>
      <c r="G349" s="4">
        <f t="shared" ca="1" si="43"/>
        <v>41.281913690970576</v>
      </c>
      <c r="H349" s="4">
        <f t="shared" ca="1" si="47"/>
        <v>15.207936215786715</v>
      </c>
      <c r="I349" s="4">
        <f ca="1">User_Model_Calcs!B349-Sat_Data!$B$5</f>
        <v>42.978537874775128</v>
      </c>
      <c r="J349" s="4">
        <f ca="1">(Earth_Data!$B$1/SQRT(1-Earth_Data!$B$2^2*SIN(RADIANS(User_Model_Calcs!A349))^2))*COS(RADIANS(User_Model_Calcs!A349))</f>
        <v>6238.0037641721983</v>
      </c>
      <c r="K349" s="4">
        <f ca="1">((Earth_Data!$B$1*(1-Earth_Data!$B$2^2))/SQRT(1-Earth_Data!$B$2^2*SIN(RADIANS(User_Model_Calcs!A349))^2))*SIN(RADIANS(User_Model_Calcs!A349))</f>
        <v>-1325.1955105264319</v>
      </c>
      <c r="L349" s="4">
        <f t="shared" ca="1" si="44"/>
        <v>-11.993557239513843</v>
      </c>
      <c r="M349" s="4">
        <f t="shared" ca="1" si="45"/>
        <v>6377.2120948691936</v>
      </c>
      <c r="N349" s="4">
        <f ca="1">SQRT(User_Model_Calcs!M349^2+Sat_Data!$B$3^2-2*User_Model_Calcs!M349*Sat_Data!$B$3*COS(RADIANS(L349))*COS(RADIANS(I349)))</f>
        <v>37863.277495621885</v>
      </c>
      <c r="O349" s="4">
        <f ca="1">DEGREES(ACOS(((Earth_Data!$B$1+Sat_Data!$B$2)/User_Model_Calcs!N349)*SQRT(1-COS(RADIANS(User_Model_Calcs!I349))^2*COS(RADIANS(User_Model_Calcs!A349))^2)))</f>
        <v>38.917841364762694</v>
      </c>
      <c r="P349" s="4">
        <f t="shared" ca="1" si="46"/>
        <v>77.349891476690246</v>
      </c>
    </row>
    <row r="350" spans="1:16" x14ac:dyDescent="0.25">
      <c r="A350" s="4">
        <f t="shared" ca="1" si="40"/>
        <v>-28.646151186585179</v>
      </c>
      <c r="B350" s="4">
        <f t="shared" ca="1" si="41"/>
        <v>152.30539547224615</v>
      </c>
      <c r="C350" s="4">
        <v>25000</v>
      </c>
      <c r="D350" s="4">
        <f t="shared" ca="1" si="42"/>
        <v>0.75</v>
      </c>
      <c r="E350" s="4">
        <v>0.55000000000000004</v>
      </c>
      <c r="F350" s="4">
        <v>19.899999999999999</v>
      </c>
      <c r="G350" s="4">
        <f t="shared" ca="1" si="43"/>
        <v>41.281913690970576</v>
      </c>
      <c r="H350" s="4">
        <f t="shared" ca="1" si="47"/>
        <v>15.179606649089969</v>
      </c>
      <c r="I350" s="4">
        <f ca="1">User_Model_Calcs!B350-Sat_Data!$B$5</f>
        <v>42.305395472246147</v>
      </c>
      <c r="J350" s="4">
        <f ca="1">(Earth_Data!$B$1/SQRT(1-Earth_Data!$B$2^2*SIN(RADIANS(User_Model_Calcs!A350))^2))*COS(RADIANS(User_Model_Calcs!A350))</f>
        <v>5601.7481829211174</v>
      </c>
      <c r="K350" s="4">
        <f ca="1">((Earth_Data!$B$1*(1-Earth_Data!$B$2^2))/SQRT(1-Earth_Data!$B$2^2*SIN(RADIANS(User_Model_Calcs!A350))^2))*SIN(RADIANS(User_Model_Calcs!A350))</f>
        <v>-3039.5428786988814</v>
      </c>
      <c r="L350" s="4">
        <f t="shared" ca="1" si="44"/>
        <v>-28.484528859040861</v>
      </c>
      <c r="M350" s="4">
        <f t="shared" ca="1" si="45"/>
        <v>6373.2569080736985</v>
      </c>
      <c r="N350" s="4">
        <f ca="1">SQRT(User_Model_Calcs!M350^2+Sat_Data!$B$3^2-2*User_Model_Calcs!M350*Sat_Data!$B$3*COS(RADIANS(L350))*COS(RADIANS(I350)))</f>
        <v>38328.472795293899</v>
      </c>
      <c r="O350" s="4">
        <f ca="1">DEGREES(ACOS(((Earth_Data!$B$1+Sat_Data!$B$2)/User_Model_Calcs!N350)*SQRT(1-COS(RADIANS(User_Model_Calcs!I350))^2*COS(RADIANS(User_Model_Calcs!A350))^2)))</f>
        <v>33.187542652386988</v>
      </c>
      <c r="P350" s="4">
        <f t="shared" ca="1" si="46"/>
        <v>62.221852623920675</v>
      </c>
    </row>
    <row r="351" spans="1:16" x14ac:dyDescent="0.25">
      <c r="A351" s="4">
        <f t="shared" ca="1" si="40"/>
        <v>-13.544702887695163</v>
      </c>
      <c r="B351" s="4">
        <f t="shared" ca="1" si="41"/>
        <v>109.15852737402855</v>
      </c>
      <c r="C351" s="4">
        <v>25000</v>
      </c>
      <c r="D351" s="4">
        <f t="shared" ca="1" si="42"/>
        <v>3</v>
      </c>
      <c r="E351" s="4">
        <v>0.55000000000000004</v>
      </c>
      <c r="F351" s="4">
        <v>19.899999999999999</v>
      </c>
      <c r="G351" s="4">
        <f t="shared" ca="1" si="43"/>
        <v>53.323113517529826</v>
      </c>
      <c r="H351" s="4">
        <f t="shared" ca="1" si="47"/>
        <v>23.828281815167632</v>
      </c>
      <c r="I351" s="4">
        <f ca="1">User_Model_Calcs!B351-Sat_Data!$B$5</f>
        <v>-0.84147262597144845</v>
      </c>
      <c r="J351" s="4">
        <f ca="1">(Earth_Data!$B$1/SQRT(1-Earth_Data!$B$2^2*SIN(RADIANS(User_Model_Calcs!A351))^2))*COS(RADIANS(User_Model_Calcs!A351))</f>
        <v>6201.8866844857257</v>
      </c>
      <c r="K351" s="4">
        <f ca="1">((Earth_Data!$B$1*(1-Earth_Data!$B$2^2))/SQRT(1-Earth_Data!$B$2^2*SIN(RADIANS(User_Model_Calcs!A351))^2))*SIN(RADIANS(User_Model_Calcs!A351))</f>
        <v>-1484.0579036662252</v>
      </c>
      <c r="L351" s="4">
        <f t="shared" ca="1" si="44"/>
        <v>-13.457336377392425</v>
      </c>
      <c r="M351" s="4">
        <f t="shared" ca="1" si="45"/>
        <v>6376.9762669023276</v>
      </c>
      <c r="N351" s="4">
        <f ca="1">SQRT(User_Model_Calcs!M351^2+Sat_Data!$B$3^2-2*User_Model_Calcs!M351*Sat_Data!$B$3*COS(RADIANS(L351))*COS(RADIANS(I351)))</f>
        <v>35993.64517971954</v>
      </c>
      <c r="O351" s="4">
        <f ca="1">DEGREES(ACOS(((Earth_Data!$B$1+Sat_Data!$B$2)/User_Model_Calcs!N351)*SQRT(1-COS(RADIANS(User_Model_Calcs!I351))^2*COS(RADIANS(User_Model_Calcs!A351))^2)))</f>
        <v>74.046118236693289</v>
      </c>
      <c r="P351" s="4">
        <f t="shared" ca="1" si="46"/>
        <v>3.5884643400346334</v>
      </c>
    </row>
    <row r="352" spans="1:16" x14ac:dyDescent="0.25">
      <c r="A352" s="4">
        <f t="shared" ca="1" si="40"/>
        <v>-31.774346401609527</v>
      </c>
      <c r="B352" s="4">
        <f t="shared" ca="1" si="41"/>
        <v>110.39162420966215</v>
      </c>
      <c r="C352" s="4">
        <v>25000</v>
      </c>
      <c r="D352" s="4">
        <f t="shared" ca="1" si="42"/>
        <v>3</v>
      </c>
      <c r="E352" s="4">
        <v>0.55000000000000004</v>
      </c>
      <c r="F352" s="4">
        <v>19.899999999999999</v>
      </c>
      <c r="G352" s="4">
        <f t="shared" ca="1" si="43"/>
        <v>53.323113517529826</v>
      </c>
      <c r="H352" s="4">
        <f t="shared" ca="1" si="47"/>
        <v>21.29734443956221</v>
      </c>
      <c r="I352" s="4">
        <f ca="1">User_Model_Calcs!B352-Sat_Data!$B$5</f>
        <v>0.3916242096621545</v>
      </c>
      <c r="J352" s="4">
        <f ca="1">(Earth_Data!$B$1/SQRT(1-Earth_Data!$B$2^2*SIN(RADIANS(User_Model_Calcs!A352))^2))*COS(RADIANS(User_Model_Calcs!A352))</f>
        <v>5427.2784607496578</v>
      </c>
      <c r="K352" s="4">
        <f ca="1">((Earth_Data!$B$1*(1-Earth_Data!$B$2^2))/SQRT(1-Earth_Data!$B$2^2*SIN(RADIANS(User_Model_Calcs!A352))^2))*SIN(RADIANS(User_Model_Calcs!A352))</f>
        <v>-3339.1870771292615</v>
      </c>
      <c r="L352" s="4">
        <f t="shared" ca="1" si="44"/>
        <v>-31.602321149418849</v>
      </c>
      <c r="M352" s="4">
        <f t="shared" ca="1" si="45"/>
        <v>6372.2462151571199</v>
      </c>
      <c r="N352" s="4">
        <f ca="1">SQRT(User_Model_Calcs!M352^2+Sat_Data!$B$3^2-2*User_Model_Calcs!M352*Sat_Data!$B$3*COS(RADIANS(L352))*COS(RADIANS(I352)))</f>
        <v>36888.451540674359</v>
      </c>
      <c r="O352" s="4">
        <f ca="1">DEGREES(ACOS(((Earth_Data!$B$1+Sat_Data!$B$2)/User_Model_Calcs!N352)*SQRT(1-COS(RADIANS(User_Model_Calcs!I352))^2*COS(RADIANS(User_Model_Calcs!A352))^2)))</f>
        <v>52.992378986878308</v>
      </c>
      <c r="P352" s="4">
        <f t="shared" ca="1" si="46"/>
        <v>0.74368923184332114</v>
      </c>
    </row>
    <row r="353" spans="1:16" x14ac:dyDescent="0.25">
      <c r="A353" s="4">
        <f t="shared" ca="1" si="40"/>
        <v>-15.014576476817929</v>
      </c>
      <c r="B353" s="4">
        <f t="shared" ca="1" si="41"/>
        <v>144.92758405507305</v>
      </c>
      <c r="C353" s="4">
        <v>25000</v>
      </c>
      <c r="D353" s="4">
        <f t="shared" ca="1" si="42"/>
        <v>0.75</v>
      </c>
      <c r="E353" s="4">
        <v>0.55000000000000004</v>
      </c>
      <c r="F353" s="4">
        <v>19.899999999999999</v>
      </c>
      <c r="G353" s="4">
        <f t="shared" ca="1" si="43"/>
        <v>41.281913690970576</v>
      </c>
      <c r="H353" s="4">
        <f t="shared" ca="1" si="47"/>
        <v>14.658667339957693</v>
      </c>
      <c r="I353" s="4">
        <f ca="1">User_Model_Calcs!B353-Sat_Data!$B$5</f>
        <v>34.927584055073055</v>
      </c>
      <c r="J353" s="4">
        <f ca="1">(Earth_Data!$B$1/SQRT(1-Earth_Data!$B$2^2*SIN(RADIANS(User_Model_Calcs!A353))^2))*COS(RADIANS(User_Model_Calcs!A353))</f>
        <v>6161.7743742300863</v>
      </c>
      <c r="K353" s="4">
        <f ca="1">((Earth_Data!$B$1*(1-Earth_Data!$B$2^2))/SQRT(1-Earth_Data!$B$2^2*SIN(RADIANS(User_Model_Calcs!A353))^2))*SIN(RADIANS(User_Model_Calcs!A353))</f>
        <v>-1641.6585597055259</v>
      </c>
      <c r="L353" s="4">
        <f t="shared" ca="1" si="44"/>
        <v>-14.918557102205796</v>
      </c>
      <c r="M353" s="4">
        <f t="shared" ca="1" si="45"/>
        <v>6376.71594675292</v>
      </c>
      <c r="N353" s="4">
        <f ca="1">SQRT(User_Model_Calcs!M353^2+Sat_Data!$B$3^2-2*User_Model_Calcs!M353*Sat_Data!$B$3*COS(RADIANS(L353))*COS(RADIANS(I353)))</f>
        <v>37315.677181517785</v>
      </c>
      <c r="O353" s="4">
        <f ca="1">DEGREES(ACOS(((Earth_Data!$B$1+Sat_Data!$B$2)/User_Model_Calcs!N353)*SQRT(1-COS(RADIANS(User_Model_Calcs!I353))^2*COS(RADIANS(User_Model_Calcs!A353))^2)))</f>
        <v>46.368767920097554</v>
      </c>
      <c r="P353" s="4">
        <f t="shared" ca="1" si="46"/>
        <v>69.646158273914196</v>
      </c>
    </row>
    <row r="354" spans="1:16" x14ac:dyDescent="0.25">
      <c r="A354" s="4">
        <f t="shared" ca="1" si="40"/>
        <v>-21.522950373150785</v>
      </c>
      <c r="B354" s="4">
        <f t="shared" ca="1" si="41"/>
        <v>142.8101664630226</v>
      </c>
      <c r="C354" s="4">
        <v>25000</v>
      </c>
      <c r="D354" s="4">
        <f t="shared" ca="1" si="42"/>
        <v>1.2</v>
      </c>
      <c r="E354" s="4">
        <v>0.55000000000000004</v>
      </c>
      <c r="F354" s="4">
        <v>19.899999999999999</v>
      </c>
      <c r="G354" s="4">
        <f t="shared" ca="1" si="43"/>
        <v>45.364313344089069</v>
      </c>
      <c r="H354" s="4">
        <f t="shared" ca="1" si="47"/>
        <v>14.074235602388478</v>
      </c>
      <c r="I354" s="4">
        <f ca="1">User_Model_Calcs!B354-Sat_Data!$B$5</f>
        <v>32.810166463022597</v>
      </c>
      <c r="J354" s="4">
        <f ca="1">(Earth_Data!$B$1/SQRT(1-Earth_Data!$B$2^2*SIN(RADIANS(User_Model_Calcs!A354))^2))*COS(RADIANS(User_Model_Calcs!A354))</f>
        <v>5936.0716583950625</v>
      </c>
      <c r="K354" s="4">
        <f ca="1">((Earth_Data!$B$1*(1-Earth_Data!$B$2^2))/SQRT(1-Earth_Data!$B$2^2*SIN(RADIANS(User_Model_Calcs!A354))^2))*SIN(RADIANS(User_Model_Calcs!A354))</f>
        <v>-2325.3558983582984</v>
      </c>
      <c r="L354" s="4">
        <f t="shared" ca="1" si="44"/>
        <v>-21.391924077801427</v>
      </c>
      <c r="M354" s="4">
        <f t="shared" ca="1" si="45"/>
        <v>6375.2824868887847</v>
      </c>
      <c r="N354" s="4">
        <f ca="1">SQRT(User_Model_Calcs!M354^2+Sat_Data!$B$3^2-2*User_Model_Calcs!M354*Sat_Data!$B$3*COS(RADIANS(L354))*COS(RADIANS(I354)))</f>
        <v>37386.325071655039</v>
      </c>
      <c r="O354" s="4">
        <f ca="1">DEGREES(ACOS(((Earth_Data!$B$1+Sat_Data!$B$2)/User_Model_Calcs!N354)*SQRT(1-COS(RADIANS(User_Model_Calcs!I354))^2*COS(RADIANS(User_Model_Calcs!A354))^2)))</f>
        <v>45.322001131158046</v>
      </c>
      <c r="P354" s="4">
        <f t="shared" ca="1" si="46"/>
        <v>60.357740731896847</v>
      </c>
    </row>
    <row r="355" spans="1:16" x14ac:dyDescent="0.25">
      <c r="A355" s="4">
        <f t="shared" ca="1" si="40"/>
        <v>-30.116591006677588</v>
      </c>
      <c r="B355" s="4">
        <f t="shared" ca="1" si="41"/>
        <v>132.87147892417198</v>
      </c>
      <c r="C355" s="4">
        <v>25000</v>
      </c>
      <c r="D355" s="4">
        <f t="shared" ca="1" si="42"/>
        <v>3</v>
      </c>
      <c r="E355" s="4">
        <v>0.55000000000000004</v>
      </c>
      <c r="F355" s="4">
        <v>19.899999999999999</v>
      </c>
      <c r="G355" s="4">
        <f t="shared" ca="1" si="43"/>
        <v>53.323113517529826</v>
      </c>
      <c r="H355" s="4">
        <f t="shared" ca="1" si="47"/>
        <v>21.772552806080462</v>
      </c>
      <c r="I355" s="4">
        <f ca="1">User_Model_Calcs!B355-Sat_Data!$B$5</f>
        <v>22.871478924171981</v>
      </c>
      <c r="J355" s="4">
        <f ca="1">(Earth_Data!$B$1/SQRT(1-Earth_Data!$B$2^2*SIN(RADIANS(User_Model_Calcs!A355))^2))*COS(RADIANS(User_Model_Calcs!A355))</f>
        <v>5521.7856886173058</v>
      </c>
      <c r="K355" s="4">
        <f ca="1">((Earth_Data!$B$1*(1-Earth_Data!$B$2^2))/SQRT(1-Earth_Data!$B$2^2*SIN(RADIANS(User_Model_Calcs!A355))^2))*SIN(RADIANS(User_Model_Calcs!A355))</f>
        <v>-3181.5612342650948</v>
      </c>
      <c r="L355" s="4">
        <f t="shared" ca="1" si="44"/>
        <v>-29.949832015452614</v>
      </c>
      <c r="M355" s="4">
        <f t="shared" ca="1" si="45"/>
        <v>6372.7897406392849</v>
      </c>
      <c r="N355" s="4">
        <f ca="1">SQRT(User_Model_Calcs!M355^2+Sat_Data!$B$3^2-2*User_Model_Calcs!M355*Sat_Data!$B$3*COS(RADIANS(L355))*COS(RADIANS(I355)))</f>
        <v>37274.572551922152</v>
      </c>
      <c r="O355" s="4">
        <f ca="1">DEGREES(ACOS(((Earth_Data!$B$1+Sat_Data!$B$2)/User_Model_Calcs!N355)*SQRT(1-COS(RADIANS(User_Model_Calcs!I355))^2*COS(RADIANS(User_Model_Calcs!A355))^2)))</f>
        <v>46.905024493399075</v>
      </c>
      <c r="P355" s="4">
        <f t="shared" ca="1" si="46"/>
        <v>40.053724660264947</v>
      </c>
    </row>
    <row r="356" spans="1:16" x14ac:dyDescent="0.25">
      <c r="A356" s="4">
        <f t="shared" ca="1" si="40"/>
        <v>-21.99017682817427</v>
      </c>
      <c r="B356" s="4">
        <f t="shared" ca="1" si="41"/>
        <v>110.29639105856796</v>
      </c>
      <c r="C356" s="4">
        <v>25000</v>
      </c>
      <c r="D356" s="4">
        <f t="shared" ca="1" si="42"/>
        <v>0.75</v>
      </c>
      <c r="E356" s="4">
        <v>0.55000000000000004</v>
      </c>
      <c r="F356" s="4">
        <v>19.899999999999999</v>
      </c>
      <c r="G356" s="4">
        <f t="shared" ca="1" si="43"/>
        <v>41.281913690970576</v>
      </c>
      <c r="H356" s="4">
        <f t="shared" ca="1" si="47"/>
        <v>23.800882123452425</v>
      </c>
      <c r="I356" s="4">
        <f ca="1">User_Model_Calcs!B356-Sat_Data!$B$5</f>
        <v>0.29639105856796277</v>
      </c>
      <c r="J356" s="4">
        <f ca="1">(Earth_Data!$B$1/SQRT(1-Earth_Data!$B$2^2*SIN(RADIANS(User_Model_Calcs!A356))^2))*COS(RADIANS(User_Model_Calcs!A356))</f>
        <v>5916.8955621841942</v>
      </c>
      <c r="K356" s="4">
        <f ca="1">((Earth_Data!$B$1*(1-Earth_Data!$B$2^2))/SQRT(1-Earth_Data!$B$2^2*SIN(RADIANS(User_Model_Calcs!A356))^2))*SIN(RADIANS(User_Model_Calcs!A356))</f>
        <v>-2373.405164262037</v>
      </c>
      <c r="L356" s="4">
        <f t="shared" ca="1" si="44"/>
        <v>-21.856875138138385</v>
      </c>
      <c r="M356" s="4">
        <f t="shared" ca="1" si="45"/>
        <v>6375.1631483077135</v>
      </c>
      <c r="N356" s="4">
        <f ca="1">SQRT(User_Model_Calcs!M356^2+Sat_Data!$B$3^2-2*User_Model_Calcs!M356*Sat_Data!$B$3*COS(RADIANS(L356))*COS(RADIANS(I356)))</f>
        <v>36324.956400277573</v>
      </c>
      <c r="O356" s="4">
        <f ca="1">DEGREES(ACOS(((Earth_Data!$B$1+Sat_Data!$B$2)/User_Model_Calcs!N356)*SQRT(1-COS(RADIANS(User_Model_Calcs!I356))^2*COS(RADIANS(User_Model_Calcs!A356))^2)))</f>
        <v>64.235372322561048</v>
      </c>
      <c r="P356" s="4">
        <f t="shared" ca="1" si="46"/>
        <v>0.79149880557313868</v>
      </c>
    </row>
    <row r="357" spans="1:16" x14ac:dyDescent="0.25">
      <c r="A357" s="4">
        <f t="shared" ca="1" si="40"/>
        <v>-25.266171533562215</v>
      </c>
      <c r="B357" s="4">
        <f t="shared" ca="1" si="41"/>
        <v>138.82255310427831</v>
      </c>
      <c r="C357" s="4">
        <v>37500</v>
      </c>
      <c r="D357" s="4">
        <f t="shared" ca="1" si="42"/>
        <v>0.75</v>
      </c>
      <c r="E357" s="4">
        <v>0.55000000000000004</v>
      </c>
      <c r="F357" s="4">
        <v>19.899999999999999</v>
      </c>
      <c r="G357" s="4">
        <f t="shared" ca="1" si="43"/>
        <v>41.281913690970576</v>
      </c>
      <c r="H357" s="4">
        <f t="shared" ca="1" si="47"/>
        <v>18.491925131866552</v>
      </c>
      <c r="I357" s="4">
        <f ca="1">User_Model_Calcs!B357-Sat_Data!$B$5</f>
        <v>28.822553104278313</v>
      </c>
      <c r="J357" s="4">
        <f ca="1">(Earth_Data!$B$1/SQRT(1-Earth_Data!$B$2^2*SIN(RADIANS(User_Model_Calcs!A357))^2))*COS(RADIANS(User_Model_Calcs!A357))</f>
        <v>5771.4939235805778</v>
      </c>
      <c r="K357" s="4">
        <f ca="1">((Earth_Data!$B$1*(1-Earth_Data!$B$2^2))/SQRT(1-Earth_Data!$B$2^2*SIN(RADIANS(User_Model_Calcs!A357))^2))*SIN(RADIANS(User_Model_Calcs!A357))</f>
        <v>-2705.7689591422518</v>
      </c>
      <c r="L357" s="4">
        <f t="shared" ca="1" si="44"/>
        <v>-25.117937257610418</v>
      </c>
      <c r="M357" s="4">
        <f t="shared" ca="1" si="45"/>
        <v>6374.2707637960657</v>
      </c>
      <c r="N357" s="4">
        <f ca="1">SQRT(User_Model_Calcs!M357^2+Sat_Data!$B$3^2-2*User_Model_Calcs!M357*Sat_Data!$B$3*COS(RADIANS(L357))*COS(RADIANS(I357)))</f>
        <v>37310.04902866538</v>
      </c>
      <c r="O357" s="4">
        <f ca="1">DEGREES(ACOS(((Earth_Data!$B$1+Sat_Data!$B$2)/User_Model_Calcs!N357)*SQRT(1-COS(RADIANS(User_Model_Calcs!I357))^2*COS(RADIANS(User_Model_Calcs!A357))^2)))</f>
        <v>46.408956834703218</v>
      </c>
      <c r="P357" s="4">
        <f t="shared" ca="1" si="46"/>
        <v>52.200462246092044</v>
      </c>
    </row>
    <row r="358" spans="1:16" x14ac:dyDescent="0.25">
      <c r="A358" s="4">
        <f t="shared" ca="1" si="40"/>
        <v>-33.190755781146976</v>
      </c>
      <c r="B358" s="4">
        <f t="shared" ca="1" si="41"/>
        <v>125.32929019584203</v>
      </c>
      <c r="C358" s="4">
        <v>37500</v>
      </c>
      <c r="D358" s="4">
        <f t="shared" ca="1" si="42"/>
        <v>0.75</v>
      </c>
      <c r="E358" s="4">
        <v>0.55000000000000004</v>
      </c>
      <c r="F358" s="4">
        <v>19.899999999999999</v>
      </c>
      <c r="G358" s="4">
        <f t="shared" ca="1" si="43"/>
        <v>41.281913690970576</v>
      </c>
      <c r="H358" s="4">
        <f t="shared" ca="1" si="47"/>
        <v>16.507214423389591</v>
      </c>
      <c r="I358" s="4">
        <f ca="1">User_Model_Calcs!B358-Sat_Data!$B$5</f>
        <v>15.329290195842034</v>
      </c>
      <c r="J358" s="4">
        <f ca="1">(Earth_Data!$B$1/SQRT(1-Earth_Data!$B$2^2*SIN(RADIANS(User_Model_Calcs!A358))^2))*COS(RADIANS(User_Model_Calcs!A358))</f>
        <v>5342.9255132904182</v>
      </c>
      <c r="K358" s="4">
        <f ca="1">((Earth_Data!$B$1*(1-Earth_Data!$B$2^2))/SQRT(1-Earth_Data!$B$2^2*SIN(RADIANS(User_Model_Calcs!A358))^2))*SIN(RADIANS(User_Model_Calcs!A358))</f>
        <v>-3471.6835731206847</v>
      </c>
      <c r="L358" s="4">
        <f t="shared" ca="1" si="44"/>
        <v>-33.014684493840228</v>
      </c>
      <c r="M358" s="4">
        <f t="shared" ca="1" si="45"/>
        <v>6371.7689751312928</v>
      </c>
      <c r="N358" s="4">
        <f ca="1">SQRT(User_Model_Calcs!M358^2+Sat_Data!$B$3^2-2*User_Model_Calcs!M358*Sat_Data!$B$3*COS(RADIANS(L358))*COS(RADIANS(I358)))</f>
        <v>37200.594854807969</v>
      </c>
      <c r="O358" s="4">
        <f ca="1">DEGREES(ACOS(((Earth_Data!$B$1+Sat_Data!$B$2)/User_Model_Calcs!N358)*SQRT(1-COS(RADIANS(User_Model_Calcs!I358))^2*COS(RADIANS(User_Model_Calcs!A358))^2)))</f>
        <v>47.992830261406986</v>
      </c>
      <c r="P358" s="4">
        <f t="shared" ca="1" si="46"/>
        <v>26.598908933569287</v>
      </c>
    </row>
    <row r="359" spans="1:16" x14ac:dyDescent="0.25">
      <c r="A359" s="4">
        <f t="shared" ca="1" si="40"/>
        <v>-14.669264308437167</v>
      </c>
      <c r="B359" s="4">
        <f t="shared" ca="1" si="41"/>
        <v>118.27522978025473</v>
      </c>
      <c r="C359" s="4">
        <v>37500</v>
      </c>
      <c r="D359" s="4">
        <f t="shared" ca="1" si="42"/>
        <v>3</v>
      </c>
      <c r="E359" s="4">
        <v>0.55000000000000004</v>
      </c>
      <c r="F359" s="4">
        <v>19.899999999999999</v>
      </c>
      <c r="G359" s="4">
        <f t="shared" ca="1" si="43"/>
        <v>53.323113517529826</v>
      </c>
      <c r="H359" s="4">
        <f t="shared" ca="1" si="47"/>
        <v>17.253092023112522</v>
      </c>
      <c r="I359" s="4">
        <f ca="1">User_Model_Calcs!B359-Sat_Data!$B$5</f>
        <v>8.2752297802547332</v>
      </c>
      <c r="J359" s="4">
        <f ca="1">(Earth_Data!$B$1/SQRT(1-Earth_Data!$B$2^2*SIN(RADIANS(User_Model_Calcs!A359))^2))*COS(RADIANS(User_Model_Calcs!A359))</f>
        <v>6171.5614123710811</v>
      </c>
      <c r="K359" s="4">
        <f ca="1">((Earth_Data!$B$1*(1-Earth_Data!$B$2^2))/SQRT(1-Earth_Data!$B$2^2*SIN(RADIANS(User_Model_Calcs!A359))^2))*SIN(RADIANS(User_Model_Calcs!A359))</f>
        <v>-1604.7255442163266</v>
      </c>
      <c r="L359" s="4">
        <f t="shared" ca="1" si="44"/>
        <v>-14.575256033480638</v>
      </c>
      <c r="M359" s="4">
        <f t="shared" ca="1" si="45"/>
        <v>6376.7793076856688</v>
      </c>
      <c r="N359" s="4">
        <f ca="1">SQRT(User_Model_Calcs!M359^2+Sat_Data!$B$3^2-2*User_Model_Calcs!M359*Sat_Data!$B$3*COS(RADIANS(L359))*COS(RADIANS(I359)))</f>
        <v>36103.456822603264</v>
      </c>
      <c r="O359" s="4">
        <f ca="1">DEGREES(ACOS(((Earth_Data!$B$1+Sat_Data!$B$2)/User_Model_Calcs!N359)*SQRT(1-COS(RADIANS(User_Model_Calcs!I359))^2*COS(RADIANS(User_Model_Calcs!A359))^2)))</f>
        <v>70.2749931177175</v>
      </c>
      <c r="P359" s="4">
        <f t="shared" ca="1" si="46"/>
        <v>29.870036503398584</v>
      </c>
    </row>
    <row r="360" spans="1:16" x14ac:dyDescent="0.25">
      <c r="A360" s="4">
        <f t="shared" ca="1" si="40"/>
        <v>-14.842092430454983</v>
      </c>
      <c r="B360" s="4">
        <f t="shared" ca="1" si="41"/>
        <v>157.62393753938906</v>
      </c>
      <c r="C360" s="4">
        <v>37500</v>
      </c>
      <c r="D360" s="4">
        <f t="shared" ca="1" si="42"/>
        <v>1.2</v>
      </c>
      <c r="E360" s="4">
        <v>0.55000000000000004</v>
      </c>
      <c r="F360" s="4">
        <v>19.899999999999999</v>
      </c>
      <c r="G360" s="4">
        <f t="shared" ca="1" si="43"/>
        <v>45.364313344089069</v>
      </c>
      <c r="H360" s="4">
        <f t="shared" ca="1" si="47"/>
        <v>19.931705516515606</v>
      </c>
      <c r="I360" s="4">
        <f ca="1">User_Model_Calcs!B360-Sat_Data!$B$5</f>
        <v>47.623937539389061</v>
      </c>
      <c r="J360" s="4">
        <f ca="1">(Earth_Data!$B$1/SQRT(1-Earth_Data!$B$2^2*SIN(RADIANS(User_Model_Calcs!A360))^2))*COS(RADIANS(User_Model_Calcs!A360))</f>
        <v>6166.6908776180226</v>
      </c>
      <c r="K360" s="4">
        <f ca="1">((Earth_Data!$B$1*(1-Earth_Data!$B$2^2))/SQRT(1-Earth_Data!$B$2^2*SIN(RADIANS(User_Model_Calcs!A360))^2))*SIN(RADIANS(User_Model_Calcs!A360))</f>
        <v>-1623.2176870530877</v>
      </c>
      <c r="L360" s="4">
        <f t="shared" ca="1" si="44"/>
        <v>-14.747075893154543</v>
      </c>
      <c r="M360" s="4">
        <f t="shared" ca="1" si="45"/>
        <v>6376.7477635279974</v>
      </c>
      <c r="N360" s="4">
        <f ca="1">SQRT(User_Model_Calcs!M360^2+Sat_Data!$B$3^2-2*User_Model_Calcs!M360*Sat_Data!$B$3*COS(RADIANS(L360))*COS(RADIANS(I360)))</f>
        <v>38314.266475917866</v>
      </c>
      <c r="O360" s="4">
        <f ca="1">DEGREES(ACOS(((Earth_Data!$B$1+Sat_Data!$B$2)/User_Model_Calcs!N360)*SQRT(1-COS(RADIANS(User_Model_Calcs!I360))^2*COS(RADIANS(User_Model_Calcs!A360))^2)))</f>
        <v>33.39740589515219</v>
      </c>
      <c r="P360" s="4">
        <f t="shared" ca="1" si="46"/>
        <v>76.845709850194581</v>
      </c>
    </row>
    <row r="361" spans="1:16" x14ac:dyDescent="0.25">
      <c r="A361" s="4">
        <f t="shared" ca="1" si="40"/>
        <v>-27.392609995585495</v>
      </c>
      <c r="B361" s="4">
        <f t="shared" ca="1" si="41"/>
        <v>124.67726033355673</v>
      </c>
      <c r="C361" s="4">
        <v>9375</v>
      </c>
      <c r="D361" s="4">
        <f t="shared" ca="1" si="42"/>
        <v>0.75</v>
      </c>
      <c r="E361" s="4">
        <v>0.55000000000000004</v>
      </c>
      <c r="F361" s="4">
        <v>19.899999999999999</v>
      </c>
      <c r="G361" s="4">
        <f t="shared" ca="1" si="43"/>
        <v>41.281913690970576</v>
      </c>
      <c r="H361" s="4">
        <f t="shared" ca="1" si="47"/>
        <v>14.899114964620821</v>
      </c>
      <c r="I361" s="4">
        <f ca="1">User_Model_Calcs!B361-Sat_Data!$B$5</f>
        <v>14.677260333556731</v>
      </c>
      <c r="J361" s="4">
        <f ca="1">(Earth_Data!$B$1/SQRT(1-Earth_Data!$B$2^2*SIN(RADIANS(User_Model_Calcs!A361))^2))*COS(RADIANS(User_Model_Calcs!A361))</f>
        <v>5667.0060931766793</v>
      </c>
      <c r="K361" s="4">
        <f ca="1">((Earth_Data!$B$1*(1-Earth_Data!$B$2^2))/SQRT(1-Earth_Data!$B$2^2*SIN(RADIANS(User_Model_Calcs!A361))^2))*SIN(RADIANS(User_Model_Calcs!A361))</f>
        <v>-2916.9107863700315</v>
      </c>
      <c r="L361" s="4">
        <f t="shared" ca="1" si="44"/>
        <v>-27.235701523740879</v>
      </c>
      <c r="M361" s="4">
        <f t="shared" ca="1" si="45"/>
        <v>6373.6431180089967</v>
      </c>
      <c r="N361" s="4">
        <f ca="1">SQRT(User_Model_Calcs!M361^2+Sat_Data!$B$3^2-2*User_Model_Calcs!M361*Sat_Data!$B$3*COS(RADIANS(L361))*COS(RADIANS(I361)))</f>
        <v>36825.85282213139</v>
      </c>
      <c r="O361" s="4">
        <f ca="1">DEGREES(ACOS(((Earth_Data!$B$1+Sat_Data!$B$2)/User_Model_Calcs!N361)*SQRT(1-COS(RADIANS(User_Model_Calcs!I361))^2*COS(RADIANS(User_Model_Calcs!A361))^2)))</f>
        <v>54.099456469748404</v>
      </c>
      <c r="P361" s="4">
        <f t="shared" ca="1" si="46"/>
        <v>29.652331779404904</v>
      </c>
    </row>
    <row r="362" spans="1:16" x14ac:dyDescent="0.25">
      <c r="A362" s="4">
        <f t="shared" ca="1" si="40"/>
        <v>-39.55940143933644</v>
      </c>
      <c r="B362" s="4">
        <f t="shared" ca="1" si="41"/>
        <v>106.61692601376427</v>
      </c>
      <c r="C362" s="4">
        <v>9375</v>
      </c>
      <c r="D362" s="4">
        <f t="shared" ca="1" si="42"/>
        <v>3</v>
      </c>
      <c r="E362" s="4">
        <v>0.55000000000000004</v>
      </c>
      <c r="F362" s="4">
        <v>19.899999999999999</v>
      </c>
      <c r="G362" s="4">
        <f t="shared" ca="1" si="43"/>
        <v>53.323113517529826</v>
      </c>
      <c r="H362" s="4">
        <f t="shared" ca="1" si="47"/>
        <v>14.401465500579906</v>
      </c>
      <c r="I362" s="4">
        <f ca="1">User_Model_Calcs!B362-Sat_Data!$B$5</f>
        <v>-3.3830739862357291</v>
      </c>
      <c r="J362" s="4">
        <f ca="1">(Earth_Data!$B$1/SQRT(1-Earth_Data!$B$2^2*SIN(RADIANS(User_Model_Calcs!A362))^2))*COS(RADIANS(User_Model_Calcs!A362))</f>
        <v>4924.0107171256232</v>
      </c>
      <c r="K362" s="4">
        <f ca="1">((Earth_Data!$B$1*(1-Earth_Data!$B$2^2))/SQRT(1-Earth_Data!$B$2^2*SIN(RADIANS(User_Model_Calcs!A362))^2))*SIN(RADIANS(User_Model_Calcs!A362))</f>
        <v>-4040.3917412858523</v>
      </c>
      <c r="L362" s="4">
        <f t="shared" ca="1" si="44"/>
        <v>-39.370553807126214</v>
      </c>
      <c r="M362" s="4">
        <f t="shared" ca="1" si="45"/>
        <v>6369.5091620484318</v>
      </c>
      <c r="N362" s="4">
        <f ca="1">SQRT(User_Model_Calcs!M362^2+Sat_Data!$B$3^2-2*User_Model_Calcs!M362*Sat_Data!$B$3*COS(RADIANS(L362))*COS(RADIANS(I362)))</f>
        <v>37468.328222563548</v>
      </c>
      <c r="O362" s="4">
        <f ca="1">DEGREES(ACOS(((Earth_Data!$B$1+Sat_Data!$B$2)/User_Model_Calcs!N362)*SQRT(1-COS(RADIANS(User_Model_Calcs!I362))^2*COS(RADIANS(User_Model_Calcs!A362))^2)))</f>
        <v>44.067369610622201</v>
      </c>
      <c r="P362" s="4">
        <f t="shared" ca="1" si="46"/>
        <v>5.3029543388513485</v>
      </c>
    </row>
    <row r="363" spans="1:16" x14ac:dyDescent="0.25">
      <c r="A363" s="4">
        <f t="shared" ca="1" si="40"/>
        <v>-35.259393600475427</v>
      </c>
      <c r="B363" s="4">
        <f t="shared" ca="1" si="41"/>
        <v>138.29165789591826</v>
      </c>
      <c r="C363" s="4">
        <v>9375</v>
      </c>
      <c r="D363" s="4">
        <f t="shared" ca="1" si="42"/>
        <v>3</v>
      </c>
      <c r="E363" s="4">
        <v>0.55000000000000004</v>
      </c>
      <c r="F363" s="4">
        <v>19.899999999999999</v>
      </c>
      <c r="G363" s="4">
        <f t="shared" ca="1" si="43"/>
        <v>53.323113517529826</v>
      </c>
      <c r="H363" s="4">
        <f t="shared" ca="1" si="47"/>
        <v>22.585174262927097</v>
      </c>
      <c r="I363" s="4">
        <f ca="1">User_Model_Calcs!B363-Sat_Data!$B$5</f>
        <v>28.291657895918263</v>
      </c>
      <c r="J363" s="4">
        <f ca="1">(Earth_Data!$B$1/SQRT(1-Earth_Data!$B$2^2*SIN(RADIANS(User_Model_Calcs!A363))^2))*COS(RADIANS(User_Model_Calcs!A363))</f>
        <v>5213.8697815966962</v>
      </c>
      <c r="K363" s="4">
        <f ca="1">((Earth_Data!$B$1*(1-Earth_Data!$B$2^2))/SQRT(1-Earth_Data!$B$2^2*SIN(RADIANS(User_Model_Calcs!A363))^2))*SIN(RADIANS(User_Model_Calcs!A363))</f>
        <v>-3661.4042482743153</v>
      </c>
      <c r="L363" s="4">
        <f t="shared" ca="1" si="44"/>
        <v>-35.078185726169032</v>
      </c>
      <c r="M363" s="4">
        <f t="shared" ca="1" si="45"/>
        <v>6371.0532228767624</v>
      </c>
      <c r="N363" s="4">
        <f ca="1">SQRT(User_Model_Calcs!M363^2+Sat_Data!$B$3^2-2*User_Model_Calcs!M363*Sat_Data!$B$3*COS(RADIANS(L363))*COS(RADIANS(I363)))</f>
        <v>37831.855949738972</v>
      </c>
      <c r="O363" s="4">
        <f ca="1">DEGREES(ACOS(((Earth_Data!$B$1+Sat_Data!$B$2)/User_Model_Calcs!N363)*SQRT(1-COS(RADIANS(User_Model_Calcs!I363))^2*COS(RADIANS(User_Model_Calcs!A363))^2)))</f>
        <v>39.232123064420165</v>
      </c>
      <c r="P363" s="4">
        <f t="shared" ca="1" si="46"/>
        <v>42.996564380940953</v>
      </c>
    </row>
    <row r="364" spans="1:16" x14ac:dyDescent="0.25">
      <c r="A364" s="4">
        <f t="shared" ca="1" si="40"/>
        <v>-41.658481248234544</v>
      </c>
      <c r="B364" s="4">
        <f t="shared" ca="1" si="41"/>
        <v>133.13054950527115</v>
      </c>
      <c r="C364" s="4">
        <v>9375</v>
      </c>
      <c r="D364" s="4">
        <f t="shared" ca="1" si="42"/>
        <v>1.2</v>
      </c>
      <c r="E364" s="4">
        <v>0.55000000000000004</v>
      </c>
      <c r="F364" s="4">
        <v>19.899999999999999</v>
      </c>
      <c r="G364" s="4">
        <f t="shared" ca="1" si="43"/>
        <v>45.364313344089069</v>
      </c>
      <c r="H364" s="4">
        <f t="shared" ca="1" si="47"/>
        <v>22.486681982345441</v>
      </c>
      <c r="I364" s="4">
        <f ca="1">User_Model_Calcs!B364-Sat_Data!$B$5</f>
        <v>23.130549505271148</v>
      </c>
      <c r="J364" s="4">
        <f ca="1">(Earth_Data!$B$1/SQRT(1-Earth_Data!$B$2^2*SIN(RADIANS(User_Model_Calcs!A364))^2))*COS(RADIANS(User_Model_Calcs!A364))</f>
        <v>4772.2989722624598</v>
      </c>
      <c r="K364" s="4">
        <f ca="1">((Earth_Data!$B$1*(1-Earth_Data!$B$2^2))/SQRT(1-Earth_Data!$B$2^2*SIN(RADIANS(User_Model_Calcs!A364))^2))*SIN(RADIANS(User_Model_Calcs!A364))</f>
        <v>-4217.3405793283437</v>
      </c>
      <c r="L364" s="4">
        <f t="shared" ca="1" si="44"/>
        <v>-41.467436386784897</v>
      </c>
      <c r="M364" s="4">
        <f t="shared" ca="1" si="45"/>
        <v>6368.7360632002064</v>
      </c>
      <c r="N364" s="4">
        <f ca="1">SQRT(User_Model_Calcs!M364^2+Sat_Data!$B$3^2-2*User_Model_Calcs!M364*Sat_Data!$B$3*COS(RADIANS(L364))*COS(RADIANS(I364)))</f>
        <v>38056.366007450015</v>
      </c>
      <c r="O364" s="4">
        <f ca="1">DEGREES(ACOS(((Earth_Data!$B$1+Sat_Data!$B$2)/User_Model_Calcs!N364)*SQRT(1-COS(RADIANS(User_Model_Calcs!I364))^2*COS(RADIANS(User_Model_Calcs!A364))^2)))</f>
        <v>36.386975670920556</v>
      </c>
      <c r="P364" s="4">
        <f t="shared" ca="1" si="46"/>
        <v>32.727072239518769</v>
      </c>
    </row>
    <row r="365" spans="1:16" x14ac:dyDescent="0.25">
      <c r="A365" s="4">
        <f t="shared" ca="1" si="40"/>
        <v>-17.408582905542886</v>
      </c>
      <c r="B365" s="4">
        <f t="shared" ca="1" si="41"/>
        <v>146.00096848824182</v>
      </c>
      <c r="C365" s="4">
        <v>9375</v>
      </c>
      <c r="D365" s="4">
        <f t="shared" ca="1" si="42"/>
        <v>3</v>
      </c>
      <c r="E365" s="4">
        <v>0.55000000000000004</v>
      </c>
      <c r="F365" s="4">
        <v>19.899999999999999</v>
      </c>
      <c r="G365" s="4">
        <f t="shared" ca="1" si="43"/>
        <v>53.323113517529826</v>
      </c>
      <c r="H365" s="4">
        <f t="shared" ca="1" si="47"/>
        <v>14.234502845478904</v>
      </c>
      <c r="I365" s="4">
        <f ca="1">User_Model_Calcs!B365-Sat_Data!$B$5</f>
        <v>36.000968488241824</v>
      </c>
      <c r="J365" s="4">
        <f ca="1">(Earth_Data!$B$1/SQRT(1-Earth_Data!$B$2^2*SIN(RADIANS(User_Model_Calcs!A365))^2))*COS(RADIANS(User_Model_Calcs!A365))</f>
        <v>6087.8169038706747</v>
      </c>
      <c r="K365" s="4">
        <f ca="1">((Earth_Data!$B$1*(1-Earth_Data!$B$2^2))/SQRT(1-Earth_Data!$B$2^2*SIN(RADIANS(User_Model_Calcs!A365))^2))*SIN(RADIANS(User_Model_Calcs!A365))</f>
        <v>-1896.0291994460758</v>
      </c>
      <c r="L365" s="4">
        <f t="shared" ca="1" si="44"/>
        <v>-17.299016673513893</v>
      </c>
      <c r="M365" s="4">
        <f t="shared" ca="1" si="45"/>
        <v>6376.240379738334</v>
      </c>
      <c r="N365" s="4">
        <f ca="1">SQRT(User_Model_Calcs!M365^2+Sat_Data!$B$3^2-2*User_Model_Calcs!M365*Sat_Data!$B$3*COS(RADIANS(L365))*COS(RADIANS(I365)))</f>
        <v>37458.604360192985</v>
      </c>
      <c r="O365" s="4">
        <f ca="1">DEGREES(ACOS(((Earth_Data!$B$1+Sat_Data!$B$2)/User_Model_Calcs!N365)*SQRT(1-COS(RADIANS(User_Model_Calcs!I365))^2*COS(RADIANS(User_Model_Calcs!A365))^2)))</f>
        <v>44.312832349930247</v>
      </c>
      <c r="P365" s="4">
        <f t="shared" ca="1" si="46"/>
        <v>67.619289849861403</v>
      </c>
    </row>
    <row r="366" spans="1:16" x14ac:dyDescent="0.25">
      <c r="A366" s="4">
        <f t="shared" ca="1" si="40"/>
        <v>-28.640504212609976</v>
      </c>
      <c r="B366" s="4">
        <f t="shared" ca="1" si="41"/>
        <v>137.78928956784912</v>
      </c>
      <c r="C366" s="4">
        <v>9375</v>
      </c>
      <c r="D366" s="4">
        <f t="shared" ca="1" si="42"/>
        <v>1.2</v>
      </c>
      <c r="E366" s="4">
        <v>0.55000000000000004</v>
      </c>
      <c r="F366" s="4">
        <v>19.899999999999999</v>
      </c>
      <c r="G366" s="4">
        <f t="shared" ca="1" si="43"/>
        <v>45.364313344089069</v>
      </c>
      <c r="H366" s="4">
        <f t="shared" ca="1" si="47"/>
        <v>15.978847788867238</v>
      </c>
      <c r="I366" s="4">
        <f ca="1">User_Model_Calcs!B366-Sat_Data!$B$5</f>
        <v>27.789289567849124</v>
      </c>
      <c r="J366" s="4">
        <f ca="1">(Earth_Data!$B$1/SQRT(1-Earth_Data!$B$2^2*SIN(RADIANS(User_Model_Calcs!A366))^2))*COS(RADIANS(User_Model_Calcs!A366))</f>
        <v>5602.048189491903</v>
      </c>
      <c r="K366" s="4">
        <f ca="1">((Earth_Data!$B$1*(1-Earth_Data!$B$2^2))/SQRT(1-Earth_Data!$B$2^2*SIN(RADIANS(User_Model_Calcs!A366))^2))*SIN(RADIANS(User_Model_Calcs!A366))</f>
        <v>-3038.9936164129349</v>
      </c>
      <c r="L366" s="4">
        <f t="shared" ca="1" si="44"/>
        <v>-28.4789024367469</v>
      </c>
      <c r="M366" s="4">
        <f t="shared" ca="1" si="45"/>
        <v>6373.2586733937042</v>
      </c>
      <c r="N366" s="4">
        <f ca="1">SQRT(User_Model_Calcs!M366^2+Sat_Data!$B$3^2-2*User_Model_Calcs!M366*Sat_Data!$B$3*COS(RADIANS(L366))*COS(RADIANS(I366)))</f>
        <v>37423.336143142296</v>
      </c>
      <c r="O366" s="4">
        <f ca="1">DEGREES(ACOS(((Earth_Data!$B$1+Sat_Data!$B$2)/User_Model_Calcs!N366)*SQRT(1-COS(RADIANS(User_Model_Calcs!I366))^2*COS(RADIANS(User_Model_Calcs!A366))^2)))</f>
        <v>44.761319527401909</v>
      </c>
      <c r="P366" s="4">
        <f t="shared" ca="1" si="46"/>
        <v>47.713199817394297</v>
      </c>
    </row>
    <row r="367" spans="1:16" x14ac:dyDescent="0.25">
      <c r="A367" s="4">
        <f t="shared" ca="1" si="40"/>
        <v>-30.339807115246188</v>
      </c>
      <c r="B367" s="4">
        <f t="shared" ca="1" si="41"/>
        <v>124.10199683453341</v>
      </c>
      <c r="C367" s="4">
        <v>9375</v>
      </c>
      <c r="D367" s="4">
        <f t="shared" ca="1" si="42"/>
        <v>0.75</v>
      </c>
      <c r="E367" s="4">
        <v>0.55000000000000004</v>
      </c>
      <c r="F367" s="4">
        <v>19.899999999999999</v>
      </c>
      <c r="G367" s="4">
        <f t="shared" ca="1" si="43"/>
        <v>41.281913690970576</v>
      </c>
      <c r="H367" s="4">
        <f t="shared" ca="1" si="47"/>
        <v>21.847261643041797</v>
      </c>
      <c r="I367" s="4">
        <f ca="1">User_Model_Calcs!B367-Sat_Data!$B$5</f>
        <v>14.101996834533409</v>
      </c>
      <c r="J367" s="4">
        <f ca="1">(Earth_Data!$B$1/SQRT(1-Earth_Data!$B$2^2*SIN(RADIANS(User_Model_Calcs!A367))^2))*COS(RADIANS(User_Model_Calcs!A367))</f>
        <v>5509.3279832326098</v>
      </c>
      <c r="K367" s="4">
        <f ca="1">((Earth_Data!$B$1*(1-Earth_Data!$B$2^2))/SQRT(1-Earth_Data!$B$2^2*SIN(RADIANS(User_Model_Calcs!A367))^2))*SIN(RADIANS(User_Model_Calcs!A367))</f>
        <v>-3202.9415036566534</v>
      </c>
      <c r="L367" s="4">
        <f t="shared" ca="1" si="44"/>
        <v>-30.172306251848973</v>
      </c>
      <c r="M367" s="4">
        <f t="shared" ca="1" si="45"/>
        <v>6372.7175602466677</v>
      </c>
      <c r="N367" s="4">
        <f ca="1">SQRT(User_Model_Calcs!M367^2+Sat_Data!$B$3^2-2*User_Model_Calcs!M367*Sat_Data!$B$3*COS(RADIANS(L367))*COS(RADIANS(I367)))</f>
        <v>36984.256763422898</v>
      </c>
      <c r="O367" s="4">
        <f ca="1">DEGREES(ACOS(((Earth_Data!$B$1+Sat_Data!$B$2)/User_Model_Calcs!N367)*SQRT(1-COS(RADIANS(User_Model_Calcs!I367))^2*COS(RADIANS(User_Model_Calcs!A367))^2)))</f>
        <v>51.407305682797897</v>
      </c>
      <c r="P367" s="4">
        <f t="shared" ca="1" si="46"/>
        <v>26.442964082988528</v>
      </c>
    </row>
    <row r="368" spans="1:16" x14ac:dyDescent="0.25">
      <c r="A368" s="4">
        <f t="shared" ca="1" si="40"/>
        <v>-17.914195321145883</v>
      </c>
      <c r="B368" s="4">
        <f t="shared" ca="1" si="41"/>
        <v>139.13076250293028</v>
      </c>
      <c r="C368" s="4">
        <v>9375</v>
      </c>
      <c r="D368" s="4">
        <f t="shared" ca="1" si="42"/>
        <v>3</v>
      </c>
      <c r="E368" s="4">
        <v>0.55000000000000004</v>
      </c>
      <c r="F368" s="4">
        <v>19.899999999999999</v>
      </c>
      <c r="G368" s="4">
        <f t="shared" ca="1" si="43"/>
        <v>53.323113517529826</v>
      </c>
      <c r="H368" s="4">
        <f t="shared" ca="1" si="47"/>
        <v>23.692282301275299</v>
      </c>
      <c r="I368" s="4">
        <f ca="1">User_Model_Calcs!B368-Sat_Data!$B$5</f>
        <v>29.130762502930281</v>
      </c>
      <c r="J368" s="4">
        <f ca="1">(Earth_Data!$B$1/SQRT(1-Earth_Data!$B$2^2*SIN(RADIANS(User_Model_Calcs!A368))^2))*COS(RADIANS(User_Model_Calcs!A368))</f>
        <v>6070.8393588251392</v>
      </c>
      <c r="K368" s="4">
        <f ca="1">((Earth_Data!$B$1*(1-Earth_Data!$B$2^2))/SQRT(1-Earth_Data!$B$2^2*SIN(RADIANS(User_Model_Calcs!A368))^2))*SIN(RADIANS(User_Model_Calcs!A368))</f>
        <v>-1949.3509049470429</v>
      </c>
      <c r="L368" s="4">
        <f t="shared" ca="1" si="44"/>
        <v>-17.801861932216415</v>
      </c>
      <c r="M368" s="4">
        <f t="shared" ca="1" si="45"/>
        <v>6376.1320148878885</v>
      </c>
      <c r="N368" s="4">
        <f ca="1">SQRT(User_Model_Calcs!M368^2+Sat_Data!$B$3^2-2*User_Model_Calcs!M368*Sat_Data!$B$3*COS(RADIANS(L368))*COS(RADIANS(I368)))</f>
        <v>37030.818842927962</v>
      </c>
      <c r="O368" s="4">
        <f ca="1">DEGREES(ACOS(((Earth_Data!$B$1+Sat_Data!$B$2)/User_Model_Calcs!N368)*SQRT(1-COS(RADIANS(User_Model_Calcs!I368))^2*COS(RADIANS(User_Model_Calcs!A368))^2)))</f>
        <v>50.72008651599068</v>
      </c>
      <c r="P368" s="4">
        <f t="shared" ca="1" si="46"/>
        <v>61.104075555825453</v>
      </c>
    </row>
    <row r="369" spans="1:16" x14ac:dyDescent="0.25">
      <c r="A369" s="4">
        <f t="shared" ca="1" si="40"/>
        <v>-25.241378931253799</v>
      </c>
      <c r="B369" s="4">
        <f t="shared" ca="1" si="41"/>
        <v>130.01723970090174</v>
      </c>
      <c r="C369" s="4">
        <v>9375</v>
      </c>
      <c r="D369" s="4">
        <f t="shared" ca="1" si="42"/>
        <v>0.75</v>
      </c>
      <c r="E369" s="4">
        <v>0.55000000000000004</v>
      </c>
      <c r="F369" s="4">
        <v>19.899999999999999</v>
      </c>
      <c r="G369" s="4">
        <f t="shared" ca="1" si="43"/>
        <v>41.281913690970576</v>
      </c>
      <c r="H369" s="4">
        <f t="shared" ca="1" si="47"/>
        <v>14.666504890790637</v>
      </c>
      <c r="I369" s="4">
        <f ca="1">User_Model_Calcs!B369-Sat_Data!$B$5</f>
        <v>20.01723970090174</v>
      </c>
      <c r="J369" s="4">
        <f ca="1">(Earth_Data!$B$1/SQRT(1-Earth_Data!$B$2^2*SIN(RADIANS(User_Model_Calcs!A369))^2))*COS(RADIANS(User_Model_Calcs!A369))</f>
        <v>5772.6656340447234</v>
      </c>
      <c r="K369" s="4">
        <f ca="1">((Earth_Data!$B$1*(1-Earth_Data!$B$2^2))/SQRT(1-Earth_Data!$B$2^2*SIN(RADIANS(User_Model_Calcs!A369))^2))*SIN(RADIANS(User_Model_Calcs!A369))</f>
        <v>-2703.2850017045698</v>
      </c>
      <c r="L369" s="4">
        <f t="shared" ca="1" si="44"/>
        <v>-25.093250670838415</v>
      </c>
      <c r="M369" s="4">
        <f t="shared" ca="1" si="45"/>
        <v>6374.2778667800358</v>
      </c>
      <c r="N369" s="4">
        <f ca="1">SQRT(User_Model_Calcs!M369^2+Sat_Data!$B$3^2-2*User_Model_Calcs!M369*Sat_Data!$B$3*COS(RADIANS(L369))*COS(RADIANS(I369)))</f>
        <v>36892.476785568098</v>
      </c>
      <c r="O369" s="4">
        <f ca="1">DEGREES(ACOS(((Earth_Data!$B$1+Sat_Data!$B$2)/User_Model_Calcs!N369)*SQRT(1-COS(RADIANS(User_Model_Calcs!I369))^2*COS(RADIANS(User_Model_Calcs!A369))^2)))</f>
        <v>52.966432532089534</v>
      </c>
      <c r="P369" s="4">
        <f t="shared" ca="1" si="46"/>
        <v>40.508011588228086</v>
      </c>
    </row>
    <row r="370" spans="1:16" x14ac:dyDescent="0.25">
      <c r="A370" s="4">
        <f t="shared" ca="1" si="40"/>
        <v>-14.745985564496408</v>
      </c>
      <c r="B370" s="4">
        <f t="shared" ca="1" si="41"/>
        <v>107.81497440354087</v>
      </c>
      <c r="C370" s="4">
        <v>9375</v>
      </c>
      <c r="D370" s="4">
        <f t="shared" ca="1" si="42"/>
        <v>3</v>
      </c>
      <c r="E370" s="4">
        <v>0.55000000000000004</v>
      </c>
      <c r="F370" s="4">
        <v>19.899999999999999</v>
      </c>
      <c r="G370" s="4">
        <f t="shared" ca="1" si="43"/>
        <v>53.323113517529826</v>
      </c>
      <c r="H370" s="4">
        <f t="shared" ca="1" si="47"/>
        <v>16.989135194574011</v>
      </c>
      <c r="I370" s="4">
        <f ca="1">User_Model_Calcs!B370-Sat_Data!$B$5</f>
        <v>-2.185025596459127</v>
      </c>
      <c r="J370" s="4">
        <f ca="1">(Earth_Data!$B$1/SQRT(1-Earth_Data!$B$2^2*SIN(RADIANS(User_Model_Calcs!A370))^2))*COS(RADIANS(User_Model_Calcs!A370))</f>
        <v>6169.4061954569033</v>
      </c>
      <c r="K370" s="4">
        <f ca="1">((Earth_Data!$B$1*(1-Earth_Data!$B$2^2))/SQRT(1-Earth_Data!$B$2^2*SIN(RADIANS(User_Model_Calcs!A370))^2))*SIN(RADIANS(User_Model_Calcs!A370))</f>
        <v>-1612.9362905416006</v>
      </c>
      <c r="L370" s="4">
        <f t="shared" ca="1" si="44"/>
        <v>-14.651529284468856</v>
      </c>
      <c r="M370" s="4">
        <f t="shared" ca="1" si="45"/>
        <v>6376.765346309061</v>
      </c>
      <c r="N370" s="4">
        <f ca="1">SQRT(User_Model_Calcs!M370^2+Sat_Data!$B$3^2-2*User_Model_Calcs!M370*Sat_Data!$B$3*COS(RADIANS(L370))*COS(RADIANS(I370)))</f>
        <v>36036.102661417761</v>
      </c>
      <c r="O370" s="4">
        <f ca="1">DEGREES(ACOS(((Earth_Data!$B$1+Sat_Data!$B$2)/User_Model_Calcs!N370)*SQRT(1-COS(RADIANS(User_Model_Calcs!I370))^2*COS(RADIANS(User_Model_Calcs!A370))^2)))</f>
        <v>72.486721491472764</v>
      </c>
      <c r="P370" s="4">
        <f t="shared" ca="1" si="46"/>
        <v>8.5250990570144403</v>
      </c>
    </row>
    <row r="371" spans="1:16" x14ac:dyDescent="0.25">
      <c r="A371" s="4">
        <f t="shared" ca="1" si="40"/>
        <v>-22.58084971850143</v>
      </c>
      <c r="B371" s="4">
        <f t="shared" ca="1" si="41"/>
        <v>143.87677950172775</v>
      </c>
      <c r="C371" s="4">
        <v>9375</v>
      </c>
      <c r="D371" s="4">
        <f t="shared" ca="1" si="42"/>
        <v>1.2</v>
      </c>
      <c r="E371" s="4">
        <v>0.55000000000000004</v>
      </c>
      <c r="F371" s="4">
        <v>19.899999999999999</v>
      </c>
      <c r="G371" s="4">
        <f t="shared" ca="1" si="43"/>
        <v>45.364313344089069</v>
      </c>
      <c r="H371" s="4">
        <f t="shared" ca="1" si="47"/>
        <v>19.603484549956015</v>
      </c>
      <c r="I371" s="4">
        <f ca="1">User_Model_Calcs!B371-Sat_Data!$B$5</f>
        <v>33.876779501727754</v>
      </c>
      <c r="J371" s="4">
        <f ca="1">(Earth_Data!$B$1/SQRT(1-Earth_Data!$B$2^2*SIN(RADIANS(User_Model_Calcs!A371))^2))*COS(RADIANS(User_Model_Calcs!A371))</f>
        <v>5892.0916206341599</v>
      </c>
      <c r="K371" s="4">
        <f ca="1">((Earth_Data!$B$1*(1-Earth_Data!$B$2^2))/SQRT(1-Earth_Data!$B$2^2*SIN(RADIANS(User_Model_Calcs!A371))^2))*SIN(RADIANS(User_Model_Calcs!A371))</f>
        <v>-2433.9269947549014</v>
      </c>
      <c r="L371" s="4">
        <f t="shared" ca="1" si="44"/>
        <v>-22.444721903349254</v>
      </c>
      <c r="M371" s="4">
        <f t="shared" ca="1" si="45"/>
        <v>6375.0093554240302</v>
      </c>
      <c r="N371" s="4">
        <f ca="1">SQRT(User_Model_Calcs!M371^2+Sat_Data!$B$3^2-2*User_Model_Calcs!M371*Sat_Data!$B$3*COS(RADIANS(L371))*COS(RADIANS(I371)))</f>
        <v>37495.799811985424</v>
      </c>
      <c r="O371" s="4">
        <f ca="1">DEGREES(ACOS(((Earth_Data!$B$1+Sat_Data!$B$2)/User_Model_Calcs!N371)*SQRT(1-COS(RADIANS(User_Model_Calcs!I371))^2*COS(RADIANS(User_Model_Calcs!A371))^2)))</f>
        <v>43.773235931393756</v>
      </c>
      <c r="P371" s="4">
        <f t="shared" ca="1" si="46"/>
        <v>60.23333174596695</v>
      </c>
    </row>
    <row r="372" spans="1:16" x14ac:dyDescent="0.25">
      <c r="A372" s="4">
        <f t="shared" ca="1" si="40"/>
        <v>-25.833287815851385</v>
      </c>
      <c r="B372" s="4">
        <f t="shared" ca="1" si="41"/>
        <v>114.45167897827227</v>
      </c>
      <c r="C372" s="4">
        <v>9375</v>
      </c>
      <c r="D372" s="4">
        <f t="shared" ca="1" si="42"/>
        <v>1.2</v>
      </c>
      <c r="E372" s="4">
        <v>0.55000000000000004</v>
      </c>
      <c r="F372" s="4">
        <v>19.899999999999999</v>
      </c>
      <c r="G372" s="4">
        <f t="shared" ca="1" si="43"/>
        <v>45.364313344089069</v>
      </c>
      <c r="H372" s="4">
        <f t="shared" ca="1" si="47"/>
        <v>20.987915987510011</v>
      </c>
      <c r="I372" s="4">
        <f ca="1">User_Model_Calcs!B372-Sat_Data!$B$5</f>
        <v>4.4516789782722697</v>
      </c>
      <c r="J372" s="4">
        <f ca="1">(Earth_Data!$B$1/SQRT(1-Earth_Data!$B$2^2*SIN(RADIANS(User_Model_Calcs!A372))^2))*COS(RADIANS(User_Model_Calcs!A372))</f>
        <v>5744.3976134027989</v>
      </c>
      <c r="K372" s="4">
        <f ca="1">((Earth_Data!$B$1*(1-Earth_Data!$B$2^2))/SQRT(1-Earth_Data!$B$2^2*SIN(RADIANS(User_Model_Calcs!A372))^2))*SIN(RADIANS(User_Model_Calcs!A372))</f>
        <v>-2762.4508838937677</v>
      </c>
      <c r="L372" s="4">
        <f t="shared" ca="1" si="44"/>
        <v>-25.68265877522478</v>
      </c>
      <c r="M372" s="4">
        <f t="shared" ca="1" si="45"/>
        <v>6374.1069042488789</v>
      </c>
      <c r="N372" s="4">
        <f ca="1">SQRT(User_Model_Calcs!M372^2+Sat_Data!$B$3^2-2*User_Model_Calcs!M372*Sat_Data!$B$3*COS(RADIANS(L372))*COS(RADIANS(I372)))</f>
        <v>36544.359058705675</v>
      </c>
      <c r="O372" s="4">
        <f ca="1">DEGREES(ACOS(((Earth_Data!$B$1+Sat_Data!$B$2)/User_Model_Calcs!N372)*SQRT(1-COS(RADIANS(User_Model_Calcs!I372))^2*COS(RADIANS(User_Model_Calcs!A372))^2)))</f>
        <v>59.390464270399889</v>
      </c>
      <c r="P372" s="4">
        <f t="shared" ca="1" si="46"/>
        <v>10.12976175723297</v>
      </c>
    </row>
    <row r="373" spans="1:16" x14ac:dyDescent="0.25">
      <c r="A373" s="4">
        <f t="shared" ca="1" si="40"/>
        <v>-34.471258011712912</v>
      </c>
      <c r="B373" s="4">
        <f t="shared" ca="1" si="41"/>
        <v>139.22763741232214</v>
      </c>
      <c r="C373" s="4">
        <v>9375</v>
      </c>
      <c r="D373" s="4">
        <f t="shared" ca="1" si="42"/>
        <v>1.2</v>
      </c>
      <c r="E373" s="4">
        <v>0.55000000000000004</v>
      </c>
      <c r="F373" s="4">
        <v>19.899999999999999</v>
      </c>
      <c r="G373" s="4">
        <f t="shared" ca="1" si="43"/>
        <v>45.364313344089069</v>
      </c>
      <c r="H373" s="4">
        <f t="shared" ca="1" si="47"/>
        <v>23.357433728786322</v>
      </c>
      <c r="I373" s="4">
        <f ca="1">User_Model_Calcs!B373-Sat_Data!$B$5</f>
        <v>29.227637412322139</v>
      </c>
      <c r="J373" s="4">
        <f ca="1">(Earth_Data!$B$1/SQRT(1-Earth_Data!$B$2^2*SIN(RADIANS(User_Model_Calcs!A373))^2))*COS(RADIANS(User_Model_Calcs!A373))</f>
        <v>5263.8511735461143</v>
      </c>
      <c r="K373" s="4">
        <f ca="1">((Earth_Data!$B$1*(1-Earth_Data!$B$2^2))/SQRT(1-Earth_Data!$B$2^2*SIN(RADIANS(User_Model_Calcs!A373))^2))*SIN(RADIANS(User_Model_Calcs!A373))</f>
        <v>-3589.6651442578386</v>
      </c>
      <c r="L373" s="4">
        <f t="shared" ca="1" si="44"/>
        <v>-34.291897525028673</v>
      </c>
      <c r="M373" s="4">
        <f t="shared" ca="1" si="45"/>
        <v>6371.3283564059429</v>
      </c>
      <c r="N373" s="4">
        <f ca="1">SQRT(User_Model_Calcs!M373^2+Sat_Data!$B$3^2-2*User_Model_Calcs!M373*Sat_Data!$B$3*COS(RADIANS(L373))*COS(RADIANS(I373)))</f>
        <v>37828.961488203015</v>
      </c>
      <c r="O373" s="4">
        <f ca="1">DEGREES(ACOS(((Earth_Data!$B$1+Sat_Data!$B$2)/User_Model_Calcs!N373)*SQRT(1-COS(RADIANS(User_Model_Calcs!I373))^2*COS(RADIANS(User_Model_Calcs!A373))^2)))</f>
        <v>39.273184190202386</v>
      </c>
      <c r="P373" s="4">
        <f t="shared" ca="1" si="46"/>
        <v>44.670208074056887</v>
      </c>
    </row>
    <row r="374" spans="1:16" x14ac:dyDescent="0.25">
      <c r="A374" s="4">
        <f t="shared" ca="1" si="40"/>
        <v>-36.186054926752824</v>
      </c>
      <c r="B374" s="4">
        <f t="shared" ca="1" si="41"/>
        <v>121.72783110931505</v>
      </c>
      <c r="C374" s="4">
        <v>9375</v>
      </c>
      <c r="D374" s="4">
        <f t="shared" ca="1" si="42"/>
        <v>3</v>
      </c>
      <c r="E374" s="4">
        <v>0.55000000000000004</v>
      </c>
      <c r="F374" s="4">
        <v>19.899999999999999</v>
      </c>
      <c r="G374" s="4">
        <f t="shared" ca="1" si="43"/>
        <v>53.323113517529826</v>
      </c>
      <c r="H374" s="4">
        <f t="shared" ca="1" si="47"/>
        <v>18.2447998879015</v>
      </c>
      <c r="I374" s="4">
        <f ca="1">User_Model_Calcs!B374-Sat_Data!$B$5</f>
        <v>11.727831109315048</v>
      </c>
      <c r="J374" s="4">
        <f ca="1">(Earth_Data!$B$1/SQRT(1-Earth_Data!$B$2^2*SIN(RADIANS(User_Model_Calcs!A374))^2))*COS(RADIANS(User_Model_Calcs!A374))</f>
        <v>5153.8395211464631</v>
      </c>
      <c r="K374" s="4">
        <f ca="1">((Earth_Data!$B$1*(1-Earth_Data!$B$2^2))/SQRT(1-Earth_Data!$B$2^2*SIN(RADIANS(User_Model_Calcs!A374))^2))*SIN(RADIANS(User_Model_Calcs!A374))</f>
        <v>-3744.8752787253434</v>
      </c>
      <c r="L374" s="4">
        <f t="shared" ca="1" si="44"/>
        <v>-36.002849884599421</v>
      </c>
      <c r="M374" s="4">
        <f t="shared" ca="1" si="45"/>
        <v>6370.7262272789139</v>
      </c>
      <c r="N374" s="4">
        <f ca="1">SQRT(User_Model_Calcs!M374^2+Sat_Data!$B$3^2-2*User_Model_Calcs!M374*Sat_Data!$B$3*COS(RADIANS(L374))*COS(RADIANS(I374)))</f>
        <v>37321.031061505535</v>
      </c>
      <c r="O374" s="4">
        <f ca="1">DEGREES(ACOS(((Earth_Data!$B$1+Sat_Data!$B$2)/User_Model_Calcs!N374)*SQRT(1-COS(RADIANS(User_Model_Calcs!I374))^2*COS(RADIANS(User_Model_Calcs!A374))^2)))</f>
        <v>46.18774430302733</v>
      </c>
      <c r="P374" s="4">
        <f t="shared" ca="1" si="46"/>
        <v>19.37243262472419</v>
      </c>
    </row>
    <row r="375" spans="1:16" x14ac:dyDescent="0.25">
      <c r="A375" s="4">
        <f t="shared" ca="1" si="40"/>
        <v>-40.824701678804331</v>
      </c>
      <c r="B375" s="4">
        <f t="shared" ca="1" si="41"/>
        <v>145.83155277526566</v>
      </c>
      <c r="C375" s="4">
        <v>9375</v>
      </c>
      <c r="D375" s="4">
        <f t="shared" ca="1" si="42"/>
        <v>3</v>
      </c>
      <c r="E375" s="4">
        <v>0.55000000000000004</v>
      </c>
      <c r="F375" s="4">
        <v>19.899999999999999</v>
      </c>
      <c r="G375" s="4">
        <f t="shared" ca="1" si="43"/>
        <v>53.323113517529826</v>
      </c>
      <c r="H375" s="4">
        <f t="shared" ca="1" si="47"/>
        <v>14.231416659431344</v>
      </c>
      <c r="I375" s="4">
        <f ca="1">User_Model_Calcs!B375-Sat_Data!$B$5</f>
        <v>35.831552775265664</v>
      </c>
      <c r="J375" s="4">
        <f ca="1">(Earth_Data!$B$1/SQRT(1-Earth_Data!$B$2^2*SIN(RADIANS(User_Model_Calcs!A375))^2))*COS(RADIANS(User_Model_Calcs!A375))</f>
        <v>4833.3426069053794</v>
      </c>
      <c r="K375" s="4">
        <f ca="1">((Earth_Data!$B$1*(1-Earth_Data!$B$2^2))/SQRT(1-Earth_Data!$B$2^2*SIN(RADIANS(User_Model_Calcs!A375))^2))*SIN(RADIANS(User_Model_Calcs!A375))</f>
        <v>-4147.7130690533331</v>
      </c>
      <c r="L375" s="4">
        <f t="shared" ca="1" si="44"/>
        <v>-40.634407570883475</v>
      </c>
      <c r="M375" s="4">
        <f t="shared" ca="1" si="45"/>
        <v>6369.0442343355344</v>
      </c>
      <c r="N375" s="4">
        <f ca="1">SQRT(User_Model_Calcs!M375^2+Sat_Data!$B$3^2-2*User_Model_Calcs!M375*Sat_Data!$B$3*COS(RADIANS(L375))*COS(RADIANS(I375)))</f>
        <v>38573.712891317125</v>
      </c>
      <c r="O375" s="4">
        <f ca="1">DEGREES(ACOS(((Earth_Data!$B$1+Sat_Data!$B$2)/User_Model_Calcs!N375)*SQRT(1-COS(RADIANS(User_Model_Calcs!I375))^2*COS(RADIANS(User_Model_Calcs!A375))^2)))</f>
        <v>30.322183411324524</v>
      </c>
      <c r="P375" s="4">
        <f t="shared" ca="1" si="46"/>
        <v>47.842588498768976</v>
      </c>
    </row>
    <row r="376" spans="1:16" x14ac:dyDescent="0.25">
      <c r="A376" s="4">
        <f t="shared" ca="1" si="40"/>
        <v>-32.461442132954346</v>
      </c>
      <c r="B376" s="4">
        <f t="shared" ca="1" si="41"/>
        <v>114.33942660013119</v>
      </c>
      <c r="C376" s="4">
        <v>9375</v>
      </c>
      <c r="D376" s="4">
        <f t="shared" ca="1" si="42"/>
        <v>3</v>
      </c>
      <c r="E376" s="4">
        <v>0.55000000000000004</v>
      </c>
      <c r="F376" s="4">
        <v>19.899999999999999</v>
      </c>
      <c r="G376" s="4">
        <f t="shared" ca="1" si="43"/>
        <v>53.323113517529826</v>
      </c>
      <c r="H376" s="4">
        <f t="shared" ca="1" si="47"/>
        <v>18.063689276981769</v>
      </c>
      <c r="I376" s="4">
        <f ca="1">User_Model_Calcs!B376-Sat_Data!$B$5</f>
        <v>4.3394266001311905</v>
      </c>
      <c r="J376" s="4">
        <f ca="1">(Earth_Data!$B$1/SQRT(1-Earth_Data!$B$2^2*SIN(RADIANS(User_Model_Calcs!A376))^2))*COS(RADIANS(User_Model_Calcs!A376))</f>
        <v>5386.7705886498616</v>
      </c>
      <c r="K376" s="4">
        <f ca="1">((Earth_Data!$B$1*(1-Earth_Data!$B$2^2))/SQRT(1-Earth_Data!$B$2^2*SIN(RADIANS(User_Model_Calcs!A376))^2))*SIN(RADIANS(User_Model_Calcs!A376))</f>
        <v>-3403.7173638730837</v>
      </c>
      <c r="L376" s="4">
        <f t="shared" ca="1" si="44"/>
        <v>-32.287401246309408</v>
      </c>
      <c r="M376" s="4">
        <f t="shared" ca="1" si="45"/>
        <v>6372.0161070005397</v>
      </c>
      <c r="N376" s="4">
        <f ca="1">SQRT(User_Model_Calcs!M376^2+Sat_Data!$B$3^2-2*User_Model_Calcs!M376*Sat_Data!$B$3*COS(RADIANS(L376))*COS(RADIANS(I376)))</f>
        <v>36952.16381045046</v>
      </c>
      <c r="O376" s="4">
        <f ca="1">DEGREES(ACOS(((Earth_Data!$B$1+Sat_Data!$B$2)/User_Model_Calcs!N376)*SQRT(1-COS(RADIANS(User_Model_Calcs!I376))^2*COS(RADIANS(User_Model_Calcs!A376))^2)))</f>
        <v>51.920566212164566</v>
      </c>
      <c r="P376" s="4">
        <f t="shared" ca="1" si="46"/>
        <v>8.0470674452668955</v>
      </c>
    </row>
    <row r="377" spans="1:16" x14ac:dyDescent="0.25">
      <c r="A377" s="4">
        <f t="shared" ca="1" si="40"/>
        <v>-36.85828699963804</v>
      </c>
      <c r="B377" s="4">
        <f t="shared" ca="1" si="41"/>
        <v>107.06409234639163</v>
      </c>
      <c r="C377" s="4">
        <v>9375</v>
      </c>
      <c r="D377" s="4">
        <f t="shared" ca="1" si="42"/>
        <v>3</v>
      </c>
      <c r="E377" s="4">
        <v>0.55000000000000004</v>
      </c>
      <c r="F377" s="4">
        <v>19.899999999999999</v>
      </c>
      <c r="G377" s="4">
        <f t="shared" ca="1" si="43"/>
        <v>53.323113517529826</v>
      </c>
      <c r="H377" s="4">
        <f t="shared" ca="1" si="47"/>
        <v>15.678112600372859</v>
      </c>
      <c r="I377" s="4">
        <f ca="1">User_Model_Calcs!B377-Sat_Data!$B$5</f>
        <v>-2.9359076536083677</v>
      </c>
      <c r="J377" s="4">
        <f ca="1">(Earth_Data!$B$1/SQRT(1-Earth_Data!$B$2^2*SIN(RADIANS(User_Model_Calcs!A377))^2))*COS(RADIANS(User_Model_Calcs!A377))</f>
        <v>5109.4447168504739</v>
      </c>
      <c r="K377" s="4">
        <f ca="1">((Earth_Data!$B$1*(1-Earth_Data!$B$2^2))/SQRT(1-Earth_Data!$B$2^2*SIN(RADIANS(User_Model_Calcs!A377))^2))*SIN(RADIANS(User_Model_Calcs!A377))</f>
        <v>-3804.8228715961714</v>
      </c>
      <c r="L377" s="4">
        <f t="shared" ca="1" si="44"/>
        <v>-36.673752615874122</v>
      </c>
      <c r="M377" s="4">
        <f t="shared" ca="1" si="45"/>
        <v>6370.4868258848592</v>
      </c>
      <c r="N377" s="4">
        <f ca="1">SQRT(User_Model_Calcs!M377^2+Sat_Data!$B$3^2-2*User_Model_Calcs!M377*Sat_Data!$B$3*COS(RADIANS(L377))*COS(RADIANS(I377)))</f>
        <v>37257.115523803361</v>
      </c>
      <c r="O377" s="4">
        <f ca="1">DEGREES(ACOS(((Earth_Data!$B$1+Sat_Data!$B$2)/User_Model_Calcs!N377)*SQRT(1-COS(RADIANS(User_Model_Calcs!I377))^2*COS(RADIANS(User_Model_Calcs!A377))^2)))</f>
        <v>47.123276616258458</v>
      </c>
      <c r="P377" s="4">
        <f t="shared" ca="1" si="46"/>
        <v>4.8869052121998866</v>
      </c>
    </row>
    <row r="378" spans="1:16" x14ac:dyDescent="0.25">
      <c r="A378" s="4">
        <f t="shared" ca="1" si="40"/>
        <v>-22.600934260430783</v>
      </c>
      <c r="B378" s="4">
        <f t="shared" ca="1" si="41"/>
        <v>156.47138184141272</v>
      </c>
      <c r="C378" s="4">
        <v>9375</v>
      </c>
      <c r="D378" s="4">
        <f t="shared" ca="1" si="42"/>
        <v>0.75</v>
      </c>
      <c r="E378" s="4">
        <v>0.55000000000000004</v>
      </c>
      <c r="F378" s="4">
        <v>19.899999999999999</v>
      </c>
      <c r="G378" s="4">
        <f t="shared" ca="1" si="43"/>
        <v>41.281913690970576</v>
      </c>
      <c r="H378" s="4">
        <f t="shared" ca="1" si="47"/>
        <v>15.330232632610148</v>
      </c>
      <c r="I378" s="4">
        <f ca="1">User_Model_Calcs!B378-Sat_Data!$B$5</f>
        <v>46.471381841412722</v>
      </c>
      <c r="J378" s="4">
        <f ca="1">(Earth_Data!$B$1/SQRT(1-Earth_Data!$B$2^2*SIN(RADIANS(User_Model_Calcs!A378))^2))*COS(RADIANS(User_Model_Calcs!A378))</f>
        <v>5891.2372245042397</v>
      </c>
      <c r="K378" s="4">
        <f ca="1">((Earth_Data!$B$1*(1-Earth_Data!$B$2^2))/SQRT(1-Earth_Data!$B$2^2*SIN(RADIANS(User_Model_Calcs!A378))^2))*SIN(RADIANS(User_Model_Calcs!A378))</f>
        <v>-2435.9804696429437</v>
      </c>
      <c r="L378" s="4">
        <f t="shared" ca="1" si="44"/>
        <v>-22.464711352415957</v>
      </c>
      <c r="M378" s="4">
        <f t="shared" ca="1" si="45"/>
        <v>6375.004069321546</v>
      </c>
      <c r="N378" s="4">
        <f ca="1">SQRT(User_Model_Calcs!M378^2+Sat_Data!$B$3^2-2*User_Model_Calcs!M378*Sat_Data!$B$3*COS(RADIANS(L378))*COS(RADIANS(I378)))</f>
        <v>38422.679722622248</v>
      </c>
      <c r="O378" s="4">
        <f ca="1">DEGREES(ACOS(((Earth_Data!$B$1+Sat_Data!$B$2)/User_Model_Calcs!N378)*SQRT(1-COS(RADIANS(User_Model_Calcs!I378))^2*COS(RADIANS(User_Model_Calcs!A378))^2)))</f>
        <v>32.114157649219564</v>
      </c>
      <c r="P378" s="4">
        <f t="shared" ca="1" si="46"/>
        <v>69.944787181033249</v>
      </c>
    </row>
    <row r="379" spans="1:16" x14ac:dyDescent="0.25">
      <c r="A379" s="4">
        <f t="shared" ca="1" si="40"/>
        <v>-25.266735230901752</v>
      </c>
      <c r="B379" s="4">
        <f t="shared" ca="1" si="41"/>
        <v>154.9865634775546</v>
      </c>
      <c r="C379" s="4">
        <v>9375</v>
      </c>
      <c r="D379" s="4">
        <f t="shared" ca="1" si="42"/>
        <v>1.2</v>
      </c>
      <c r="E379" s="4">
        <v>0.55000000000000004</v>
      </c>
      <c r="F379" s="4">
        <v>19.899999999999999</v>
      </c>
      <c r="G379" s="4">
        <f t="shared" ca="1" si="43"/>
        <v>45.364313344089069</v>
      </c>
      <c r="H379" s="4">
        <f t="shared" ca="1" si="47"/>
        <v>21.972609033268334</v>
      </c>
      <c r="I379" s="4">
        <f ca="1">User_Model_Calcs!B379-Sat_Data!$B$5</f>
        <v>44.986563477554597</v>
      </c>
      <c r="J379" s="4">
        <f ca="1">(Earth_Data!$B$1/SQRT(1-Earth_Data!$B$2^2*SIN(RADIANS(User_Model_Calcs!A379))^2))*COS(RADIANS(User_Model_Calcs!A379))</f>
        <v>5771.4672704274926</v>
      </c>
      <c r="K379" s="4">
        <f ca="1">((Earth_Data!$B$1*(1-Earth_Data!$B$2^2))/SQRT(1-Earth_Data!$B$2^2*SIN(RADIANS(User_Model_Calcs!A379))^2))*SIN(RADIANS(User_Model_Calcs!A379))</f>
        <v>-2705.8254298754227</v>
      </c>
      <c r="L379" s="4">
        <f t="shared" ca="1" si="44"/>
        <v>-25.118498545808521</v>
      </c>
      <c r="M379" s="4">
        <f t="shared" ca="1" si="45"/>
        <v>6374.2706022396233</v>
      </c>
      <c r="N379" s="4">
        <f ca="1">SQRT(User_Model_Calcs!M379^2+Sat_Data!$B$3^2-2*User_Model_Calcs!M379*Sat_Data!$B$3*COS(RADIANS(L379))*COS(RADIANS(I379)))</f>
        <v>38395.545828178329</v>
      </c>
      <c r="O379" s="4">
        <f ca="1">DEGREES(ACOS(((Earth_Data!$B$1+Sat_Data!$B$2)/User_Model_Calcs!N379)*SQRT(1-COS(RADIANS(User_Model_Calcs!I379))^2*COS(RADIANS(User_Model_Calcs!A379))^2)))</f>
        <v>32.418963127558321</v>
      </c>
      <c r="P379" s="4">
        <f t="shared" ca="1" si="46"/>
        <v>66.875911842453561</v>
      </c>
    </row>
    <row r="380" spans="1:16" x14ac:dyDescent="0.25">
      <c r="A380" s="4">
        <f t="shared" ca="1" si="40"/>
        <v>-16.839046812484277</v>
      </c>
      <c r="B380" s="4">
        <f t="shared" ca="1" si="41"/>
        <v>150.85887259182945</v>
      </c>
      <c r="C380" s="4">
        <v>9375</v>
      </c>
      <c r="D380" s="4">
        <f t="shared" ca="1" si="42"/>
        <v>0.75</v>
      </c>
      <c r="E380" s="4">
        <v>0.55000000000000004</v>
      </c>
      <c r="F380" s="4">
        <v>19.899999999999999</v>
      </c>
      <c r="G380" s="4">
        <f t="shared" ca="1" si="43"/>
        <v>41.281913690970576</v>
      </c>
      <c r="H380" s="4">
        <f t="shared" ca="1" si="47"/>
        <v>22.152647132552119</v>
      </c>
      <c r="I380" s="4">
        <f ca="1">User_Model_Calcs!B380-Sat_Data!$B$5</f>
        <v>40.858872591829453</v>
      </c>
      <c r="J380" s="4">
        <f ca="1">(Earth_Data!$B$1/SQRT(1-Earth_Data!$B$2^2*SIN(RADIANS(User_Model_Calcs!A380))^2))*COS(RADIANS(User_Model_Calcs!A380))</f>
        <v>6106.3755044910622</v>
      </c>
      <c r="K380" s="4">
        <f ca="1">((Earth_Data!$B$1*(1-Earth_Data!$B$2^2))/SQRT(1-Earth_Data!$B$2^2*SIN(RADIANS(User_Model_Calcs!A380))^2))*SIN(RADIANS(User_Model_Calcs!A380))</f>
        <v>-1835.7926338117788</v>
      </c>
      <c r="L380" s="4">
        <f t="shared" ca="1" si="44"/>
        <v>-16.732638076758093</v>
      </c>
      <c r="M380" s="4">
        <f t="shared" ca="1" si="45"/>
        <v>6376.3591803007821</v>
      </c>
      <c r="N380" s="4">
        <f ca="1">SQRT(User_Model_Calcs!M380^2+Sat_Data!$B$3^2-2*User_Model_Calcs!M380*Sat_Data!$B$3*COS(RADIANS(L380))*COS(RADIANS(I380)))</f>
        <v>37802.267842172609</v>
      </c>
      <c r="O380" s="4">
        <f ca="1">DEGREES(ACOS(((Earth_Data!$B$1+Sat_Data!$B$2)/User_Model_Calcs!N380)*SQRT(1-COS(RADIANS(User_Model_Calcs!I380))^2*COS(RADIANS(User_Model_Calcs!A380))^2)))</f>
        <v>39.689389339139112</v>
      </c>
      <c r="P380" s="4">
        <f t="shared" ca="1" si="46"/>
        <v>71.483994161642514</v>
      </c>
    </row>
    <row r="381" spans="1:16" x14ac:dyDescent="0.25">
      <c r="A381" s="4">
        <f t="shared" ca="1" si="40"/>
        <v>-27.818622258712686</v>
      </c>
      <c r="B381" s="4">
        <f t="shared" ca="1" si="41"/>
        <v>127.09603866929069</v>
      </c>
      <c r="C381" s="4">
        <v>9375</v>
      </c>
      <c r="D381" s="4">
        <f t="shared" ca="1" si="42"/>
        <v>1.2</v>
      </c>
      <c r="E381" s="4">
        <v>0.55000000000000004</v>
      </c>
      <c r="F381" s="4">
        <v>19.899999999999999</v>
      </c>
      <c r="G381" s="4">
        <f t="shared" ca="1" si="43"/>
        <v>45.364313344089069</v>
      </c>
      <c r="H381" s="4">
        <f t="shared" ca="1" si="47"/>
        <v>22.935712938456589</v>
      </c>
      <c r="I381" s="4">
        <f ca="1">User_Model_Calcs!B381-Sat_Data!$B$5</f>
        <v>17.096038669290692</v>
      </c>
      <c r="J381" s="4">
        <f ca="1">(Earth_Data!$B$1/SQRT(1-Earth_Data!$B$2^2*SIN(RADIANS(User_Model_Calcs!A381))^2))*COS(RADIANS(User_Model_Calcs!A381))</f>
        <v>5645.1308697485501</v>
      </c>
      <c r="K381" s="4">
        <f ca="1">((Earth_Data!$B$1*(1-Earth_Data!$B$2^2))/SQRT(1-Earth_Data!$B$2^2*SIN(RADIANS(User_Model_Calcs!A381))^2))*SIN(RADIANS(User_Model_Calcs!A381))</f>
        <v>-2958.7442378625433</v>
      </c>
      <c r="L381" s="4">
        <f t="shared" ca="1" si="44"/>
        <v>-27.660077830648678</v>
      </c>
      <c r="M381" s="4">
        <f t="shared" ca="1" si="45"/>
        <v>6373.5131600768518</v>
      </c>
      <c r="N381" s="4">
        <f ca="1">SQRT(User_Model_Calcs!M381^2+Sat_Data!$B$3^2-2*User_Model_Calcs!M381*Sat_Data!$B$3*COS(RADIANS(L381))*COS(RADIANS(I381)))</f>
        <v>36924.612341483313</v>
      </c>
      <c r="O381" s="4">
        <f ca="1">DEGREES(ACOS(((Earth_Data!$B$1+Sat_Data!$B$2)/User_Model_Calcs!N381)*SQRT(1-COS(RADIANS(User_Model_Calcs!I381))^2*COS(RADIANS(User_Model_Calcs!A381))^2)))</f>
        <v>52.409215452523284</v>
      </c>
      <c r="P381" s="4">
        <f t="shared" ca="1" si="46"/>
        <v>33.387128512630042</v>
      </c>
    </row>
    <row r="382" spans="1:16" x14ac:dyDescent="0.25">
      <c r="A382" s="4">
        <f t="shared" ca="1" si="40"/>
        <v>-32.577374531468081</v>
      </c>
      <c r="B382" s="4">
        <f t="shared" ca="1" si="41"/>
        <v>123.72648525692102</v>
      </c>
      <c r="C382" s="4">
        <v>9375</v>
      </c>
      <c r="D382" s="4">
        <f t="shared" ca="1" si="42"/>
        <v>1.2</v>
      </c>
      <c r="E382" s="4">
        <v>0.55000000000000004</v>
      </c>
      <c r="F382" s="4">
        <v>19.899999999999999</v>
      </c>
      <c r="G382" s="4">
        <f t="shared" ca="1" si="43"/>
        <v>45.364313344089069</v>
      </c>
      <c r="H382" s="4">
        <f t="shared" ca="1" si="47"/>
        <v>16.37878992356115</v>
      </c>
      <c r="I382" s="4">
        <f ca="1">User_Model_Calcs!B382-Sat_Data!$B$5</f>
        <v>13.726485256921023</v>
      </c>
      <c r="J382" s="4">
        <f ca="1">(Earth_Data!$B$1/SQRT(1-Earth_Data!$B$2^2*SIN(RADIANS(User_Model_Calcs!A382))^2))*COS(RADIANS(User_Model_Calcs!A382))</f>
        <v>5379.8591584988435</v>
      </c>
      <c r="K382" s="4">
        <f ca="1">((Earth_Data!$B$1*(1-Earth_Data!$B$2^2))/SQRT(1-Earth_Data!$B$2^2*SIN(RADIANS(User_Model_Calcs!A382))^2))*SIN(RADIANS(User_Model_Calcs!A382))</f>
        <v>-3414.5580307141918</v>
      </c>
      <c r="L382" s="4">
        <f t="shared" ca="1" si="44"/>
        <v>-32.403003347715185</v>
      </c>
      <c r="M382" s="4">
        <f t="shared" ca="1" si="45"/>
        <v>6371.9770174097976</v>
      </c>
      <c r="N382" s="4">
        <f ca="1">SQRT(User_Model_Calcs!M382^2+Sat_Data!$B$3^2-2*User_Model_Calcs!M382*Sat_Data!$B$3*COS(RADIANS(L382))*COS(RADIANS(I382)))</f>
        <v>37117.376940468814</v>
      </c>
      <c r="O382" s="4">
        <f ca="1">DEGREES(ACOS(((Earth_Data!$B$1+Sat_Data!$B$2)/User_Model_Calcs!N382)*SQRT(1-COS(RADIANS(User_Model_Calcs!I382))^2*COS(RADIANS(User_Model_Calcs!A382))^2)))</f>
        <v>49.272522272263743</v>
      </c>
      <c r="P382" s="4">
        <f t="shared" ca="1" si="46"/>
        <v>24.401514640002528</v>
      </c>
    </row>
    <row r="383" spans="1:16" x14ac:dyDescent="0.25">
      <c r="A383" s="4">
        <f t="shared" ca="1" si="40"/>
        <v>-13.822204714544579</v>
      </c>
      <c r="B383" s="4">
        <f t="shared" ca="1" si="41"/>
        <v>115.08353148760614</v>
      </c>
      <c r="C383" s="4">
        <v>9375</v>
      </c>
      <c r="D383" s="4">
        <f t="shared" ca="1" si="42"/>
        <v>3</v>
      </c>
      <c r="E383" s="4">
        <v>0.55000000000000004</v>
      </c>
      <c r="F383" s="4">
        <v>19.899999999999999</v>
      </c>
      <c r="G383" s="4">
        <f t="shared" ca="1" si="43"/>
        <v>53.323113517529826</v>
      </c>
      <c r="H383" s="4">
        <f t="shared" ca="1" si="47"/>
        <v>14.615064763737891</v>
      </c>
      <c r="I383" s="4">
        <f ca="1">User_Model_Calcs!B383-Sat_Data!$B$5</f>
        <v>5.0835314876061375</v>
      </c>
      <c r="J383" s="4">
        <f ca="1">(Earth_Data!$B$1/SQRT(1-Earth_Data!$B$2^2*SIN(RADIANS(User_Model_Calcs!A383))^2))*COS(RADIANS(User_Model_Calcs!A383))</f>
        <v>6194.6239422630497</v>
      </c>
      <c r="K383" s="4">
        <f ca="1">((Earth_Data!$B$1*(1-Earth_Data!$B$2^2))/SQRT(1-Earth_Data!$B$2^2*SIN(RADIANS(User_Model_Calcs!A383))^2))*SIN(RADIANS(User_Model_Calcs!A383))</f>
        <v>-1513.8883042716552</v>
      </c>
      <c r="L383" s="4">
        <f t="shared" ca="1" si="44"/>
        <v>-13.733186458138771</v>
      </c>
      <c r="M383" s="4">
        <f t="shared" ca="1" si="45"/>
        <v>6376.9290088465868</v>
      </c>
      <c r="N383" s="4">
        <f ca="1">SQRT(User_Model_Calcs!M383^2+Sat_Data!$B$3^2-2*User_Model_Calcs!M383*Sat_Data!$B$3*COS(RADIANS(L383))*COS(RADIANS(I383)))</f>
        <v>36029.886115625632</v>
      </c>
      <c r="O383" s="4">
        <f ca="1">DEGREES(ACOS(((Earth_Data!$B$1+Sat_Data!$B$2)/User_Model_Calcs!N383)*SQRT(1-COS(RADIANS(User_Model_Calcs!I383))^2*COS(RADIANS(User_Model_Calcs!A383))^2)))</f>
        <v>72.712634543451713</v>
      </c>
      <c r="P383" s="4">
        <f t="shared" ca="1" si="46"/>
        <v>20.422782629315531</v>
      </c>
    </row>
    <row r="384" spans="1:16" x14ac:dyDescent="0.25">
      <c r="A384" s="4">
        <f t="shared" ca="1" si="40"/>
        <v>-34.397703362831159</v>
      </c>
      <c r="B384" s="4">
        <f t="shared" ca="1" si="41"/>
        <v>143.4293905786144</v>
      </c>
      <c r="C384" s="4">
        <v>9375</v>
      </c>
      <c r="D384" s="4">
        <f t="shared" ca="1" si="42"/>
        <v>3</v>
      </c>
      <c r="E384" s="4">
        <v>0.55000000000000004</v>
      </c>
      <c r="F384" s="4">
        <v>19.899999999999999</v>
      </c>
      <c r="G384" s="4">
        <f t="shared" ca="1" si="43"/>
        <v>53.323113517529826</v>
      </c>
      <c r="H384" s="4">
        <f t="shared" ca="1" si="47"/>
        <v>16.802770430534139</v>
      </c>
      <c r="I384" s="4">
        <f ca="1">User_Model_Calcs!B384-Sat_Data!$B$5</f>
        <v>33.429390578614402</v>
      </c>
      <c r="J384" s="4">
        <f ca="1">(Earth_Data!$B$1/SQRT(1-Earth_Data!$B$2^2*SIN(RADIANS(User_Model_Calcs!A384))^2))*COS(RADIANS(User_Model_Calcs!A384))</f>
        <v>5268.4650380635185</v>
      </c>
      <c r="K384" s="4">
        <f ca="1">((Earth_Data!$B$1*(1-Earth_Data!$B$2^2))/SQRT(1-Earth_Data!$B$2^2*SIN(RADIANS(User_Model_Calcs!A384))^2))*SIN(RADIANS(User_Model_Calcs!A384))</f>
        <v>-3582.9354565123044</v>
      </c>
      <c r="L384" s="4">
        <f t="shared" ca="1" si="44"/>
        <v>-34.218522211096044</v>
      </c>
      <c r="M384" s="4">
        <f t="shared" ca="1" si="45"/>
        <v>6371.3538861713423</v>
      </c>
      <c r="N384" s="4">
        <f ca="1">SQRT(User_Model_Calcs!M384^2+Sat_Data!$B$3^2-2*User_Model_Calcs!M384*Sat_Data!$B$3*COS(RADIANS(L384))*COS(RADIANS(I384)))</f>
        <v>38047.702294195638</v>
      </c>
      <c r="O384" s="4">
        <f ca="1">DEGREES(ACOS(((Earth_Data!$B$1+Sat_Data!$B$2)/User_Model_Calcs!N384)*SQRT(1-COS(RADIANS(User_Model_Calcs!I384))^2*COS(RADIANS(User_Model_Calcs!A384))^2)))</f>
        <v>36.528210668869121</v>
      </c>
      <c r="P384" s="4">
        <f t="shared" ca="1" si="46"/>
        <v>49.442701251964316</v>
      </c>
    </row>
    <row r="385" spans="1:16" x14ac:dyDescent="0.25">
      <c r="A385" s="4">
        <f t="shared" ca="1" si="40"/>
        <v>-41.76446138582331</v>
      </c>
      <c r="B385" s="4">
        <f t="shared" ca="1" si="41"/>
        <v>130.34150935211164</v>
      </c>
      <c r="C385" s="4">
        <v>9375</v>
      </c>
      <c r="D385" s="4">
        <f t="shared" ca="1" si="42"/>
        <v>1.2</v>
      </c>
      <c r="E385" s="4">
        <v>0.55000000000000004</v>
      </c>
      <c r="F385" s="4">
        <v>19.899999999999999</v>
      </c>
      <c r="G385" s="4">
        <f t="shared" ca="1" si="43"/>
        <v>45.364313344089069</v>
      </c>
      <c r="H385" s="4">
        <f t="shared" ca="1" si="47"/>
        <v>14.339098818999579</v>
      </c>
      <c r="I385" s="4">
        <f ca="1">User_Model_Calcs!B385-Sat_Data!$B$5</f>
        <v>20.341509352111643</v>
      </c>
      <c r="J385" s="4">
        <f ca="1">(Earth_Data!$B$1/SQRT(1-Earth_Data!$B$2^2*SIN(RADIANS(User_Model_Calcs!A385))^2))*COS(RADIANS(User_Model_Calcs!A385))</f>
        <v>4764.4668050619057</v>
      </c>
      <c r="K385" s="4">
        <f ca="1">((Earth_Data!$B$1*(1-Earth_Data!$B$2^2))/SQRT(1-Earth_Data!$B$2^2*SIN(RADIANS(User_Model_Calcs!A385))^2))*SIN(RADIANS(User_Model_Calcs!A385))</f>
        <v>-4226.1276683641181</v>
      </c>
      <c r="L385" s="4">
        <f t="shared" ca="1" si="44"/>
        <v>-41.573332662154158</v>
      </c>
      <c r="M385" s="4">
        <f t="shared" ca="1" si="45"/>
        <v>6368.6968059289447</v>
      </c>
      <c r="N385" s="4">
        <f ca="1">SQRT(User_Model_Calcs!M385^2+Sat_Data!$B$3^2-2*User_Model_Calcs!M385*Sat_Data!$B$3*COS(RADIANS(L385))*COS(RADIANS(I385)))</f>
        <v>37969.089197960748</v>
      </c>
      <c r="O385" s="4">
        <f ca="1">DEGREES(ACOS(((Earth_Data!$B$1+Sat_Data!$B$2)/User_Model_Calcs!N385)*SQRT(1-COS(RADIANS(User_Model_Calcs!I385))^2*COS(RADIANS(User_Model_Calcs!A385))^2)))</f>
        <v>37.464838584799388</v>
      </c>
      <c r="P385" s="4">
        <f t="shared" ca="1" si="46"/>
        <v>29.10034699317967</v>
      </c>
    </row>
    <row r="386" spans="1:16" x14ac:dyDescent="0.25">
      <c r="A386" s="4">
        <f t="shared" ref="A386:A449" ca="1" si="48">RAND()*(-44.106+9.432)-9.432</f>
        <v>-26.288300252241335</v>
      </c>
      <c r="B386" s="4">
        <f t="shared" ref="B386:B449" ca="1" si="49">RAND()*(160-105)+105</f>
        <v>107.52661049155444</v>
      </c>
      <c r="C386" s="4">
        <v>9375</v>
      </c>
      <c r="D386" s="4">
        <f t="shared" ref="D386:D449" ca="1" si="50">CHOOSE(RANDBETWEEN(1,3),0.75,1.2,3)</f>
        <v>1.2</v>
      </c>
      <c r="E386" s="4">
        <v>0.55000000000000004</v>
      </c>
      <c r="F386" s="4">
        <v>19.899999999999999</v>
      </c>
      <c r="G386" s="4">
        <f t="shared" ref="G386:G449" ca="1" si="51">20.4+20*LOG(F386)+20*LOG(D386)+10*LOG(E386)</f>
        <v>45.364313344089069</v>
      </c>
      <c r="H386" s="4">
        <f t="shared" ca="1" si="47"/>
        <v>14.193267411955595</v>
      </c>
      <c r="I386" s="4">
        <f ca="1">User_Model_Calcs!B386-Sat_Data!$B$5</f>
        <v>-2.4733895084455639</v>
      </c>
      <c r="J386" s="4">
        <f ca="1">(Earth_Data!$B$1/SQRT(1-Earth_Data!$B$2^2*SIN(RADIANS(User_Model_Calcs!A386))^2))*COS(RADIANS(User_Model_Calcs!A386))</f>
        <v>5722.251160327427</v>
      </c>
      <c r="K386" s="4">
        <f ca="1">((Earth_Data!$B$1*(1-Earth_Data!$B$2^2))/SQRT(1-Earth_Data!$B$2^2*SIN(RADIANS(User_Model_Calcs!A386))^2))*SIN(RADIANS(User_Model_Calcs!A386))</f>
        <v>-2807.7358214339233</v>
      </c>
      <c r="L386" s="4">
        <f t="shared" ref="L386:L449" ca="1" si="52">DEGREES(ATAN((K386/J386)))</f>
        <v>-26.135792196152675</v>
      </c>
      <c r="M386" s="4">
        <f t="shared" ref="M386:M449" ca="1" si="53">SQRT(J386^2+K386^2)</f>
        <v>6373.9735475472298</v>
      </c>
      <c r="N386" s="4">
        <f ca="1">SQRT(User_Model_Calcs!M386^2+Sat_Data!$B$3^2-2*User_Model_Calcs!M386*Sat_Data!$B$3*COS(RADIANS(L386))*COS(RADIANS(I386)))</f>
        <v>36556.041871114983</v>
      </c>
      <c r="O386" s="4">
        <f ca="1">DEGREES(ACOS(((Earth_Data!$B$1+Sat_Data!$B$2)/User_Model_Calcs!N386)*SQRT(1-COS(RADIANS(User_Model_Calcs!I386))^2*COS(RADIANS(User_Model_Calcs!A386))^2)))</f>
        <v>59.150969122018772</v>
      </c>
      <c r="P386" s="4">
        <f t="shared" ref="P386:P449" ca="1" si="54">DEGREES(ASIN(SIN(RADIANS(ABS(I386)))/(SIN(ACOS(COS(RADIANS(I386))*COS(RADIANS(A386)))))))</f>
        <v>5.5705356078634516</v>
      </c>
    </row>
    <row r="387" spans="1:16" x14ac:dyDescent="0.25">
      <c r="A387" s="4">
        <f t="shared" ca="1" si="48"/>
        <v>-24.405469524936333</v>
      </c>
      <c r="B387" s="4">
        <f t="shared" ca="1" si="49"/>
        <v>126.96061801804683</v>
      </c>
      <c r="C387" s="4">
        <v>9375</v>
      </c>
      <c r="D387" s="4">
        <f t="shared" ca="1" si="50"/>
        <v>0.75</v>
      </c>
      <c r="E387" s="4">
        <v>0.55000000000000004</v>
      </c>
      <c r="F387" s="4">
        <v>19.899999999999999</v>
      </c>
      <c r="G387" s="4">
        <f t="shared" ca="1" si="51"/>
        <v>41.281913690970576</v>
      </c>
      <c r="H387" s="4">
        <f t="shared" ref="H387:H450" ca="1" si="55">RAND()*(24-14)+14</f>
        <v>16.568685940495644</v>
      </c>
      <c r="I387" s="4">
        <f ca="1">User_Model_Calcs!B387-Sat_Data!$B$5</f>
        <v>16.96061801804683</v>
      </c>
      <c r="J387" s="4">
        <f ca="1">(Earth_Data!$B$1/SQRT(1-Earth_Data!$B$2^2*SIN(RADIANS(User_Model_Calcs!A387))^2))*COS(RADIANS(User_Model_Calcs!A387))</f>
        <v>5811.5383869800607</v>
      </c>
      <c r="K387" s="4">
        <f ca="1">((Earth_Data!$B$1*(1-Earth_Data!$B$2^2))/SQRT(1-Earth_Data!$B$2^2*SIN(RADIANS(User_Model_Calcs!A387))^2))*SIN(RADIANS(User_Model_Calcs!A387))</f>
        <v>-2619.2469346730563</v>
      </c>
      <c r="L387" s="4">
        <f t="shared" ca="1" si="52"/>
        <v>-24.260979692672208</v>
      </c>
      <c r="M387" s="4">
        <f t="shared" ca="1" si="53"/>
        <v>6374.5143288047457</v>
      </c>
      <c r="N387" s="4">
        <f ca="1">SQRT(User_Model_Calcs!M387^2+Sat_Data!$B$3^2-2*User_Model_Calcs!M387*Sat_Data!$B$3*COS(RADIANS(L387))*COS(RADIANS(I387)))</f>
        <v>36738.096833199394</v>
      </c>
      <c r="O387" s="4">
        <f ca="1">DEGREES(ACOS(((Earth_Data!$B$1+Sat_Data!$B$2)/User_Model_Calcs!N387)*SQRT(1-COS(RADIANS(User_Model_Calcs!I387))^2*COS(RADIANS(User_Model_Calcs!A387))^2)))</f>
        <v>55.683110964113595</v>
      </c>
      <c r="P387" s="4">
        <f t="shared" ca="1" si="54"/>
        <v>36.431277280121456</v>
      </c>
    </row>
    <row r="388" spans="1:16" x14ac:dyDescent="0.25">
      <c r="A388" s="4">
        <f t="shared" ca="1" si="48"/>
        <v>-18.331588492846151</v>
      </c>
      <c r="B388" s="4">
        <f t="shared" ca="1" si="49"/>
        <v>113.35443729823027</v>
      </c>
      <c r="C388" s="4">
        <v>9375</v>
      </c>
      <c r="D388" s="4">
        <f t="shared" ca="1" si="50"/>
        <v>1.2</v>
      </c>
      <c r="E388" s="4">
        <v>0.55000000000000004</v>
      </c>
      <c r="F388" s="4">
        <v>19.899999999999999</v>
      </c>
      <c r="G388" s="4">
        <f t="shared" ca="1" si="51"/>
        <v>45.364313344089069</v>
      </c>
      <c r="H388" s="4">
        <f t="shared" ca="1" si="55"/>
        <v>17.857431278968367</v>
      </c>
      <c r="I388" s="4">
        <f ca="1">User_Model_Calcs!B388-Sat_Data!$B$5</f>
        <v>3.3544372982302662</v>
      </c>
      <c r="J388" s="4">
        <f ca="1">(Earth_Data!$B$1/SQRT(1-Earth_Data!$B$2^2*SIN(RADIANS(User_Model_Calcs!A388))^2))*COS(RADIANS(User_Model_Calcs!A388))</f>
        <v>6056.4692650434881</v>
      </c>
      <c r="K388" s="4">
        <f ca="1">((Earth_Data!$B$1*(1-Earth_Data!$B$2^2))/SQRT(1-Earth_Data!$B$2^2*SIN(RADIANS(User_Model_Calcs!A388))^2))*SIN(RADIANS(User_Model_Calcs!A388))</f>
        <v>-1993.2568465759734</v>
      </c>
      <c r="L388" s="4">
        <f t="shared" ca="1" si="52"/>
        <v>-18.216996873806821</v>
      </c>
      <c r="M388" s="4">
        <f t="shared" ca="1" si="53"/>
        <v>6376.0405280109699</v>
      </c>
      <c r="N388" s="4">
        <f ca="1">SQRT(User_Model_Calcs!M388^2+Sat_Data!$B$3^2-2*User_Model_Calcs!M388*Sat_Data!$B$3*COS(RADIANS(L388))*COS(RADIANS(I388)))</f>
        <v>36174.742689152001</v>
      </c>
      <c r="O388" s="4">
        <f ca="1">DEGREES(ACOS(((Earth_Data!$B$1+Sat_Data!$B$2)/User_Model_Calcs!N388)*SQRT(1-COS(RADIANS(User_Model_Calcs!I388))^2*COS(RADIANS(User_Model_Calcs!A388))^2)))</f>
        <v>68.144791652010298</v>
      </c>
      <c r="P388" s="4">
        <f t="shared" ca="1" si="54"/>
        <v>10.556505557699614</v>
      </c>
    </row>
    <row r="389" spans="1:16" x14ac:dyDescent="0.25">
      <c r="A389" s="4">
        <f t="shared" ca="1" si="48"/>
        <v>-43.925174784610157</v>
      </c>
      <c r="B389" s="4">
        <f t="shared" ca="1" si="49"/>
        <v>140.52960354023259</v>
      </c>
      <c r="C389" s="4">
        <v>3906.25</v>
      </c>
      <c r="D389" s="4">
        <f t="shared" ca="1" si="50"/>
        <v>0.75</v>
      </c>
      <c r="E389" s="4">
        <v>0.55000000000000004</v>
      </c>
      <c r="F389" s="4">
        <v>19.899999999999999</v>
      </c>
      <c r="G389" s="4">
        <f t="shared" ca="1" si="51"/>
        <v>41.281913690970576</v>
      </c>
      <c r="H389" s="4">
        <f t="shared" ca="1" si="55"/>
        <v>16.44591266236457</v>
      </c>
      <c r="I389" s="4">
        <f ca="1">User_Model_Calcs!B389-Sat_Data!$B$5</f>
        <v>30.529603540232586</v>
      </c>
      <c r="J389" s="4">
        <f ca="1">(Earth_Data!$B$1/SQRT(1-Earth_Data!$B$2^2*SIN(RADIANS(User_Model_Calcs!A389))^2))*COS(RADIANS(User_Model_Calcs!A389))</f>
        <v>4601.250110092079</v>
      </c>
      <c r="K389" s="4">
        <f ca="1">((Earth_Data!$B$1*(1-Earth_Data!$B$2^2))/SQRT(1-Earth_Data!$B$2^2*SIN(RADIANS(User_Model_Calcs!A389))^2))*SIN(RADIANS(User_Model_Calcs!A389))</f>
        <v>-4402.1089175168499</v>
      </c>
      <c r="L389" s="4">
        <f t="shared" ca="1" si="52"/>
        <v>-43.732907387539385</v>
      </c>
      <c r="M389" s="4">
        <f t="shared" ca="1" si="53"/>
        <v>6367.8933327517143</v>
      </c>
      <c r="N389" s="4">
        <f ca="1">SQRT(User_Model_Calcs!M389^2+Sat_Data!$B$3^2-2*User_Model_Calcs!M389*Sat_Data!$B$3*COS(RADIANS(L389))*COS(RADIANS(I389)))</f>
        <v>38524.551743592689</v>
      </c>
      <c r="O389" s="4">
        <f ca="1">DEGREES(ACOS(((Earth_Data!$B$1+Sat_Data!$B$2)/User_Model_Calcs!N389)*SQRT(1-COS(RADIANS(User_Model_Calcs!I389))^2*COS(RADIANS(User_Model_Calcs!A389))^2)))</f>
        <v>30.864409077981964</v>
      </c>
      <c r="P389" s="4">
        <f t="shared" ca="1" si="54"/>
        <v>40.368399925177016</v>
      </c>
    </row>
    <row r="390" spans="1:16" x14ac:dyDescent="0.25">
      <c r="A390" s="4">
        <f t="shared" ca="1" si="48"/>
        <v>-43.641095077981184</v>
      </c>
      <c r="B390" s="4">
        <f t="shared" ca="1" si="49"/>
        <v>145.14891576911896</v>
      </c>
      <c r="C390" s="4">
        <v>3906.25</v>
      </c>
      <c r="D390" s="4">
        <f t="shared" ca="1" si="50"/>
        <v>1.2</v>
      </c>
      <c r="E390" s="4">
        <v>0.55000000000000004</v>
      </c>
      <c r="F390" s="4">
        <v>19.899999999999999</v>
      </c>
      <c r="G390" s="4">
        <f t="shared" ca="1" si="51"/>
        <v>45.364313344089069</v>
      </c>
      <c r="H390" s="4">
        <f t="shared" ca="1" si="55"/>
        <v>17.923975601414096</v>
      </c>
      <c r="I390" s="4">
        <f ca="1">User_Model_Calcs!B390-Sat_Data!$B$5</f>
        <v>35.148915769118958</v>
      </c>
      <c r="J390" s="4">
        <f ca="1">(Earth_Data!$B$1/SQRT(1-Earth_Data!$B$2^2*SIN(RADIANS(User_Model_Calcs!A390))^2))*COS(RADIANS(User_Model_Calcs!A390))</f>
        <v>4623.0898731820007</v>
      </c>
      <c r="K390" s="4">
        <f ca="1">((Earth_Data!$B$1*(1-Earth_Data!$B$2^2))/SQRT(1-Earth_Data!$B$2^2*SIN(RADIANS(User_Model_Calcs!A390))^2))*SIN(RADIANS(User_Model_Calcs!A390))</f>
        <v>-4379.3212009222898</v>
      </c>
      <c r="L390" s="4">
        <f t="shared" ca="1" si="52"/>
        <v>-43.448915090995037</v>
      </c>
      <c r="M390" s="4">
        <f t="shared" ca="1" si="53"/>
        <v>6367.999227101508</v>
      </c>
      <c r="N390" s="4">
        <f ca="1">SQRT(User_Model_Calcs!M390^2+Sat_Data!$B$3^2-2*User_Model_Calcs!M390*Sat_Data!$B$3*COS(RADIANS(L390))*COS(RADIANS(I390)))</f>
        <v>38724.618052055564</v>
      </c>
      <c r="O390" s="4">
        <f ca="1">DEGREES(ACOS(((Earth_Data!$B$1+Sat_Data!$B$2)/User_Model_Calcs!N390)*SQRT(1-COS(RADIANS(User_Model_Calcs!I390))^2*COS(RADIANS(User_Model_Calcs!A390))^2)))</f>
        <v>28.628506611632709</v>
      </c>
      <c r="P390" s="4">
        <f t="shared" ca="1" si="54"/>
        <v>45.573223751245969</v>
      </c>
    </row>
    <row r="391" spans="1:16" x14ac:dyDescent="0.25">
      <c r="A391" s="4">
        <f t="shared" ca="1" si="48"/>
        <v>-22.19663481873085</v>
      </c>
      <c r="B391" s="4">
        <f t="shared" ca="1" si="49"/>
        <v>120.57276680497114</v>
      </c>
      <c r="C391" s="4">
        <v>3906.25</v>
      </c>
      <c r="D391" s="4">
        <f t="shared" ca="1" si="50"/>
        <v>0.75</v>
      </c>
      <c r="E391" s="4">
        <v>0.55000000000000004</v>
      </c>
      <c r="F391" s="4">
        <v>19.899999999999999</v>
      </c>
      <c r="G391" s="4">
        <f t="shared" ca="1" si="51"/>
        <v>41.281913690970576</v>
      </c>
      <c r="H391" s="4">
        <f t="shared" ca="1" si="55"/>
        <v>19.806522767425527</v>
      </c>
      <c r="I391" s="4">
        <f ca="1">User_Model_Calcs!B391-Sat_Data!$B$5</f>
        <v>10.572766804971138</v>
      </c>
      <c r="J391" s="4">
        <f ca="1">(Earth_Data!$B$1/SQRT(1-Earth_Data!$B$2^2*SIN(RADIANS(User_Model_Calcs!A391))^2))*COS(RADIANS(User_Model_Calcs!A391))</f>
        <v>5908.2969840840187</v>
      </c>
      <c r="K391" s="4">
        <f ca="1">((Earth_Data!$B$1*(1-Earth_Data!$B$2^2))/SQRT(1-Earth_Data!$B$2^2*SIN(RADIANS(User_Model_Calcs!A391))^2))*SIN(RADIANS(User_Model_Calcs!A391))</f>
        <v>-2394.5879015904984</v>
      </c>
      <c r="L391" s="4">
        <f t="shared" ca="1" si="52"/>
        <v>-22.062338855562327</v>
      </c>
      <c r="M391" s="4">
        <f t="shared" ca="1" si="53"/>
        <v>6375.1097614535156</v>
      </c>
      <c r="N391" s="4">
        <f ca="1">SQRT(User_Model_Calcs!M391^2+Sat_Data!$B$3^2-2*User_Model_Calcs!M391*Sat_Data!$B$3*COS(RADIANS(L391))*COS(RADIANS(I391)))</f>
        <v>36451.048393140853</v>
      </c>
      <c r="O391" s="4">
        <f ca="1">DEGREES(ACOS(((Earth_Data!$B$1+Sat_Data!$B$2)/User_Model_Calcs!N391)*SQRT(1-COS(RADIANS(User_Model_Calcs!I391))^2*COS(RADIANS(User_Model_Calcs!A391))^2)))</f>
        <v>61.370085817941892</v>
      </c>
      <c r="P391" s="4">
        <f t="shared" ca="1" si="54"/>
        <v>26.292604473168375</v>
      </c>
    </row>
    <row r="392" spans="1:16" x14ac:dyDescent="0.25">
      <c r="A392" s="4">
        <f t="shared" ca="1" si="48"/>
        <v>-42.717276752621984</v>
      </c>
      <c r="B392" s="4">
        <f t="shared" ca="1" si="49"/>
        <v>143.48851866784469</v>
      </c>
      <c r="C392" s="4">
        <v>3906.25</v>
      </c>
      <c r="D392" s="4">
        <f t="shared" ca="1" si="50"/>
        <v>1.2</v>
      </c>
      <c r="E392" s="4">
        <v>0.55000000000000004</v>
      </c>
      <c r="F392" s="4">
        <v>19.899999999999999</v>
      </c>
      <c r="G392" s="4">
        <f t="shared" ca="1" si="51"/>
        <v>45.364313344089069</v>
      </c>
      <c r="H392" s="4">
        <f t="shared" ca="1" si="55"/>
        <v>18.074330798594847</v>
      </c>
      <c r="I392" s="4">
        <f ca="1">User_Model_Calcs!B392-Sat_Data!$B$5</f>
        <v>33.488518667844687</v>
      </c>
      <c r="J392" s="4">
        <f ca="1">(Earth_Data!$B$1/SQRT(1-Earth_Data!$B$2^2*SIN(RADIANS(User_Model_Calcs!A392))^2))*COS(RADIANS(User_Model_Calcs!A392))</f>
        <v>4693.3189159618132</v>
      </c>
      <c r="K392" s="4">
        <f ca="1">((Earth_Data!$B$1*(1-Earth_Data!$B$2^2))/SQRT(1-Earth_Data!$B$2^2*SIN(RADIANS(User_Model_Calcs!A392))^2))*SIN(RADIANS(User_Model_Calcs!A392))</f>
        <v>-4304.4804345656376</v>
      </c>
      <c r="L392" s="4">
        <f t="shared" ca="1" si="52"/>
        <v>-42.525511536213372</v>
      </c>
      <c r="M392" s="4">
        <f t="shared" ca="1" si="53"/>
        <v>6368.3431329101095</v>
      </c>
      <c r="N392" s="4">
        <f ca="1">SQRT(User_Model_Calcs!M392^2+Sat_Data!$B$3^2-2*User_Model_Calcs!M392*Sat_Data!$B$3*COS(RADIANS(L392))*COS(RADIANS(I392)))</f>
        <v>38578.385214463262</v>
      </c>
      <c r="O392" s="4">
        <f ca="1">DEGREES(ACOS(((Earth_Data!$B$1+Sat_Data!$B$2)/User_Model_Calcs!N392)*SQRT(1-COS(RADIANS(User_Model_Calcs!I392))^2*COS(RADIANS(User_Model_Calcs!A392))^2)))</f>
        <v>30.261470982989621</v>
      </c>
      <c r="P392" s="4">
        <f t="shared" ca="1" si="54"/>
        <v>44.282382861363892</v>
      </c>
    </row>
    <row r="393" spans="1:16" x14ac:dyDescent="0.25">
      <c r="A393" s="4">
        <f t="shared" ca="1" si="48"/>
        <v>-12.568778125856211</v>
      </c>
      <c r="B393" s="4">
        <f t="shared" ca="1" si="49"/>
        <v>128.6662433295721</v>
      </c>
      <c r="C393" s="4">
        <v>3906.25</v>
      </c>
      <c r="D393" s="4">
        <f t="shared" ca="1" si="50"/>
        <v>3</v>
      </c>
      <c r="E393" s="4">
        <v>0.55000000000000004</v>
      </c>
      <c r="F393" s="4">
        <v>19.899999999999999</v>
      </c>
      <c r="G393" s="4">
        <f t="shared" ca="1" si="51"/>
        <v>53.323113517529826</v>
      </c>
      <c r="H393" s="4">
        <f t="shared" ca="1" si="55"/>
        <v>18.361329311119988</v>
      </c>
      <c r="I393" s="4">
        <f ca="1">User_Model_Calcs!B393-Sat_Data!$B$5</f>
        <v>18.666243329572097</v>
      </c>
      <c r="J393" s="4">
        <f ca="1">(Earth_Data!$B$1/SQRT(1-Earth_Data!$B$2^2*SIN(RADIANS(User_Model_Calcs!A393))^2))*COS(RADIANS(User_Model_Calcs!A393))</f>
        <v>6226.2779870493259</v>
      </c>
      <c r="K393" s="4">
        <f ca="1">((Earth_Data!$B$1*(1-Earth_Data!$B$2^2))/SQRT(1-Earth_Data!$B$2^2*SIN(RADIANS(User_Model_Calcs!A393))^2))*SIN(RADIANS(User_Model_Calcs!A393))</f>
        <v>-1378.8829193410611</v>
      </c>
      <c r="L393" s="4">
        <f t="shared" ca="1" si="52"/>
        <v>-12.487284008880209</v>
      </c>
      <c r="M393" s="4">
        <f t="shared" ca="1" si="53"/>
        <v>6377.1353817576692</v>
      </c>
      <c r="N393" s="4">
        <f ca="1">SQRT(User_Model_Calcs!M393^2+Sat_Data!$B$3^2-2*User_Model_Calcs!M393*Sat_Data!$B$3*COS(RADIANS(L393))*COS(RADIANS(I393)))</f>
        <v>36346.244159058406</v>
      </c>
      <c r="O393" s="4">
        <f ca="1">DEGREES(ACOS(((Earth_Data!$B$1+Sat_Data!$B$2)/User_Model_Calcs!N393)*SQRT(1-COS(RADIANS(User_Model_Calcs!I393))^2*COS(RADIANS(User_Model_Calcs!A393))^2)))</f>
        <v>63.790912395843662</v>
      </c>
      <c r="P393" s="4">
        <f t="shared" ca="1" si="54"/>
        <v>57.212202234760142</v>
      </c>
    </row>
    <row r="394" spans="1:16" x14ac:dyDescent="0.25">
      <c r="A394" s="4">
        <f t="shared" ca="1" si="48"/>
        <v>-19.081314949069551</v>
      </c>
      <c r="B394" s="4">
        <f t="shared" ca="1" si="49"/>
        <v>107.76191822043727</v>
      </c>
      <c r="C394" s="4">
        <v>3906.25</v>
      </c>
      <c r="D394" s="4">
        <f t="shared" ca="1" si="50"/>
        <v>1.2</v>
      </c>
      <c r="E394" s="4">
        <v>0.55000000000000004</v>
      </c>
      <c r="F394" s="4">
        <v>19.899999999999999</v>
      </c>
      <c r="G394" s="4">
        <f t="shared" ca="1" si="51"/>
        <v>45.364313344089069</v>
      </c>
      <c r="H394" s="4">
        <f t="shared" ca="1" si="55"/>
        <v>19.637645181878945</v>
      </c>
      <c r="I394" s="4">
        <f ca="1">User_Model_Calcs!B394-Sat_Data!$B$5</f>
        <v>-2.2380817795627337</v>
      </c>
      <c r="J394" s="4">
        <f ca="1">(Earth_Data!$B$1/SQRT(1-Earth_Data!$B$2^2*SIN(RADIANS(User_Model_Calcs!A394))^2))*COS(RADIANS(User_Model_Calcs!A394))</f>
        <v>6029.8541433282398</v>
      </c>
      <c r="K394" s="4">
        <f ca="1">((Earth_Data!$B$1*(1-Earth_Data!$B$2^2))/SQRT(1-Earth_Data!$B$2^2*SIN(RADIANS(User_Model_Calcs!A394))^2))*SIN(RADIANS(User_Model_Calcs!A394))</f>
        <v>-2071.8586682448963</v>
      </c>
      <c r="L394" s="4">
        <f t="shared" ca="1" si="52"/>
        <v>-18.962727980853241</v>
      </c>
      <c r="M394" s="4">
        <f t="shared" ca="1" si="53"/>
        <v>6375.8716526443859</v>
      </c>
      <c r="N394" s="4">
        <f ca="1">SQRT(User_Model_Calcs!M394^2+Sat_Data!$B$3^2-2*User_Model_Calcs!M394*Sat_Data!$B$3*COS(RADIANS(L394))*COS(RADIANS(I394)))</f>
        <v>36198.993029632096</v>
      </c>
      <c r="O394" s="4">
        <f ca="1">DEGREES(ACOS(((Earth_Data!$B$1+Sat_Data!$B$2)/User_Model_Calcs!N394)*SQRT(1-COS(RADIANS(User_Model_Calcs!I394))^2*COS(RADIANS(User_Model_Calcs!A394))^2)))</f>
        <v>67.468005792173443</v>
      </c>
      <c r="P394" s="4">
        <f t="shared" ca="1" si="54"/>
        <v>6.8173063261997893</v>
      </c>
    </row>
    <row r="395" spans="1:16" x14ac:dyDescent="0.25">
      <c r="A395" s="4">
        <f t="shared" ca="1" si="48"/>
        <v>-12.635731975580368</v>
      </c>
      <c r="B395" s="4">
        <f t="shared" ca="1" si="49"/>
        <v>152.57827928382727</v>
      </c>
      <c r="C395" s="4">
        <v>3906.25</v>
      </c>
      <c r="D395" s="4">
        <f t="shared" ca="1" si="50"/>
        <v>1.2</v>
      </c>
      <c r="E395" s="4">
        <v>0.55000000000000004</v>
      </c>
      <c r="F395" s="4">
        <v>19.899999999999999</v>
      </c>
      <c r="G395" s="4">
        <f t="shared" ca="1" si="51"/>
        <v>45.364313344089069</v>
      </c>
      <c r="H395" s="4">
        <f t="shared" ca="1" si="55"/>
        <v>16.60587523341766</v>
      </c>
      <c r="I395" s="4">
        <f ca="1">User_Model_Calcs!B395-Sat_Data!$B$5</f>
        <v>42.578279283827271</v>
      </c>
      <c r="J395" s="4">
        <f ca="1">(Earth_Data!$B$1/SQRT(1-Earth_Data!$B$2^2*SIN(RADIANS(User_Model_Calcs!A395))^2))*COS(RADIANS(User_Model_Calcs!A395))</f>
        <v>6224.661933901707</v>
      </c>
      <c r="K395" s="4">
        <f ca="1">((Earth_Data!$B$1*(1-Earth_Data!$B$2^2))/SQRT(1-Earth_Data!$B$2^2*SIN(RADIANS(User_Model_Calcs!A395))^2))*SIN(RADIANS(User_Model_Calcs!A395))</f>
        <v>-1386.1113891272648</v>
      </c>
      <c r="L395" s="4">
        <f t="shared" ca="1" si="52"/>
        <v>-12.553831908371823</v>
      </c>
      <c r="M395" s="4">
        <f t="shared" ca="1" si="53"/>
        <v>6377.1248203585646</v>
      </c>
      <c r="N395" s="4">
        <f ca="1">SQRT(User_Model_Calcs!M395^2+Sat_Data!$B$3^2-2*User_Model_Calcs!M395*Sat_Data!$B$3*COS(RADIANS(L395))*COS(RADIANS(I395)))</f>
        <v>37841.238462843328</v>
      </c>
      <c r="O395" s="4">
        <f ca="1">DEGREES(ACOS(((Earth_Data!$B$1+Sat_Data!$B$2)/User_Model_Calcs!N395)*SQRT(1-COS(RADIANS(User_Model_Calcs!I395))^2*COS(RADIANS(User_Model_Calcs!A395))^2)))</f>
        <v>39.198596891453136</v>
      </c>
      <c r="P395" s="4">
        <f t="shared" ca="1" si="54"/>
        <v>76.608767976032652</v>
      </c>
    </row>
    <row r="396" spans="1:16" x14ac:dyDescent="0.25">
      <c r="A396" s="4">
        <f t="shared" ca="1" si="48"/>
        <v>-18.148267170158093</v>
      </c>
      <c r="B396" s="4">
        <f t="shared" ca="1" si="49"/>
        <v>118.62202370090651</v>
      </c>
      <c r="C396" s="4">
        <v>3906.25</v>
      </c>
      <c r="D396" s="4">
        <f t="shared" ca="1" si="50"/>
        <v>1.2</v>
      </c>
      <c r="E396" s="4">
        <v>0.55000000000000004</v>
      </c>
      <c r="F396" s="4">
        <v>19.899999999999999</v>
      </c>
      <c r="G396" s="4">
        <f t="shared" ca="1" si="51"/>
        <v>45.364313344089069</v>
      </c>
      <c r="H396" s="4">
        <f t="shared" ca="1" si="55"/>
        <v>22.416298845605581</v>
      </c>
      <c r="I396" s="4">
        <f ca="1">User_Model_Calcs!B396-Sat_Data!$B$5</f>
        <v>8.6220237009065102</v>
      </c>
      <c r="J396" s="4">
        <f ca="1">(Earth_Data!$B$1/SQRT(1-Earth_Data!$B$2^2*SIN(RADIANS(User_Model_Calcs!A396))^2))*COS(RADIANS(User_Model_Calcs!A396))</f>
        <v>6062.8201523796442</v>
      </c>
      <c r="K396" s="4">
        <f ca="1">((Earth_Data!$B$1*(1-Earth_Data!$B$2^2))/SQRT(1-Earth_Data!$B$2^2*SIN(RADIANS(User_Model_Calcs!A396))^2))*SIN(RADIANS(User_Model_Calcs!A396))</f>
        <v>-1973.9857850516617</v>
      </c>
      <c r="L396" s="4">
        <f t="shared" ca="1" si="52"/>
        <v>-18.034664434487727</v>
      </c>
      <c r="M396" s="4">
        <f t="shared" ca="1" si="53"/>
        <v>6376.080934217096</v>
      </c>
      <c r="N396" s="4">
        <f ca="1">SQRT(User_Model_Calcs!M396^2+Sat_Data!$B$3^2-2*User_Model_Calcs!M396*Sat_Data!$B$3*COS(RADIANS(L396))*COS(RADIANS(I396)))</f>
        <v>36235.063581799441</v>
      </c>
      <c r="O396" s="4">
        <f ca="1">DEGREES(ACOS(((Earth_Data!$B$1+Sat_Data!$B$2)/User_Model_Calcs!N396)*SQRT(1-COS(RADIANS(User_Model_Calcs!I396))^2*COS(RADIANS(User_Model_Calcs!A396))^2)))</f>
        <v>66.512271548409601</v>
      </c>
      <c r="P396" s="4">
        <f t="shared" ca="1" si="54"/>
        <v>25.957109274525195</v>
      </c>
    </row>
    <row r="397" spans="1:16" x14ac:dyDescent="0.25">
      <c r="A397" s="4">
        <f t="shared" ca="1" si="48"/>
        <v>-36.049059090340045</v>
      </c>
      <c r="B397" s="4">
        <f t="shared" ca="1" si="49"/>
        <v>137.90387548114447</v>
      </c>
      <c r="C397" s="4">
        <v>37500</v>
      </c>
      <c r="D397" s="4">
        <f t="shared" ca="1" si="50"/>
        <v>1.2</v>
      </c>
      <c r="E397" s="4">
        <v>0.55000000000000004</v>
      </c>
      <c r="F397" s="4">
        <v>19.899999999999999</v>
      </c>
      <c r="G397" s="4">
        <f t="shared" ca="1" si="51"/>
        <v>45.364313344089069</v>
      </c>
      <c r="H397" s="4">
        <f t="shared" ca="1" si="55"/>
        <v>20.509892678162679</v>
      </c>
      <c r="I397" s="4">
        <f ca="1">User_Model_Calcs!B397-Sat_Data!$B$5</f>
        <v>27.903875481144468</v>
      </c>
      <c r="J397" s="4">
        <f ca="1">(Earth_Data!$B$1/SQRT(1-Earth_Data!$B$2^2*SIN(RADIANS(User_Model_Calcs!A397))^2))*COS(RADIANS(User_Model_Calcs!A397))</f>
        <v>5162.7997893416214</v>
      </c>
      <c r="K397" s="4">
        <f ca="1">((Earth_Data!$B$1*(1-Earth_Data!$B$2^2))/SQRT(1-Earth_Data!$B$2^2*SIN(RADIANS(User_Model_Calcs!A397))^2))*SIN(RADIANS(User_Model_Calcs!A397))</f>
        <v>-3732.5955899172527</v>
      </c>
      <c r="L397" s="4">
        <f t="shared" ca="1" si="52"/>
        <v>-35.866137318619352</v>
      </c>
      <c r="M397" s="4">
        <f t="shared" ca="1" si="53"/>
        <v>6370.7747961056994</v>
      </c>
      <c r="N397" s="4">
        <f ca="1">SQRT(User_Model_Calcs!M397^2+Sat_Data!$B$3^2-2*User_Model_Calcs!M397*Sat_Data!$B$3*COS(RADIANS(L397))*COS(RADIANS(I397)))</f>
        <v>37863.573372799859</v>
      </c>
      <c r="O397" s="4">
        <f ca="1">DEGREES(ACOS(((Earth_Data!$B$1+Sat_Data!$B$2)/User_Model_Calcs!N397)*SQRT(1-COS(RADIANS(User_Model_Calcs!I397))^2*COS(RADIANS(User_Model_Calcs!A397))^2)))</f>
        <v>38.822833515203989</v>
      </c>
      <c r="P397" s="4">
        <f t="shared" ca="1" si="54"/>
        <v>41.983413188381583</v>
      </c>
    </row>
    <row r="398" spans="1:16" x14ac:dyDescent="0.25">
      <c r="A398" s="4">
        <f t="shared" ca="1" si="48"/>
        <v>-18.643846617508515</v>
      </c>
      <c r="B398" s="4">
        <f t="shared" ca="1" si="49"/>
        <v>144.60839701352404</v>
      </c>
      <c r="C398" s="4">
        <v>37500</v>
      </c>
      <c r="D398" s="4">
        <f t="shared" ca="1" si="50"/>
        <v>0.75</v>
      </c>
      <c r="E398" s="4">
        <v>0.55000000000000004</v>
      </c>
      <c r="F398" s="4">
        <v>19.899999999999999</v>
      </c>
      <c r="G398" s="4">
        <f t="shared" ca="1" si="51"/>
        <v>41.281913690970576</v>
      </c>
      <c r="H398" s="4">
        <f t="shared" ca="1" si="55"/>
        <v>21.214326089545644</v>
      </c>
      <c r="I398" s="4">
        <f ca="1">User_Model_Calcs!B398-Sat_Data!$B$5</f>
        <v>34.608397013524041</v>
      </c>
      <c r="J398" s="4">
        <f ca="1">(Earth_Data!$B$1/SQRT(1-Earth_Data!$B$2^2*SIN(RADIANS(User_Model_Calcs!A398))^2))*COS(RADIANS(User_Model_Calcs!A398))</f>
        <v>6045.5094239202044</v>
      </c>
      <c r="K398" s="4">
        <f ca="1">((Earth_Data!$B$1*(1-Earth_Data!$B$2^2))/SQRT(1-Earth_Data!$B$2^2*SIN(RADIANS(User_Model_Calcs!A398))^2))*SIN(RADIANS(User_Model_Calcs!A398))</f>
        <v>-2026.0357075741665</v>
      </c>
      <c r="L398" s="4">
        <f t="shared" ca="1" si="52"/>
        <v>-18.527581334234338</v>
      </c>
      <c r="M398" s="4">
        <f t="shared" ca="1" si="53"/>
        <v>6375.9708972887856</v>
      </c>
      <c r="N398" s="4">
        <f ca="1">SQRT(User_Model_Calcs!M398^2+Sat_Data!$B$3^2-2*User_Model_Calcs!M398*Sat_Data!$B$3*COS(RADIANS(L398))*COS(RADIANS(I398)))</f>
        <v>37401.458748591263</v>
      </c>
      <c r="O398" s="4">
        <f ca="1">DEGREES(ACOS(((Earth_Data!$B$1+Sat_Data!$B$2)/User_Model_Calcs!N398)*SQRT(1-COS(RADIANS(User_Model_Calcs!I398))^2*COS(RADIANS(User_Model_Calcs!A398))^2)))</f>
        <v>45.117199231846591</v>
      </c>
      <c r="P398" s="4">
        <f t="shared" ca="1" si="54"/>
        <v>65.143417565607024</v>
      </c>
    </row>
    <row r="399" spans="1:16" x14ac:dyDescent="0.25">
      <c r="A399" s="4">
        <f t="shared" ca="1" si="48"/>
        <v>-22.098305965073255</v>
      </c>
      <c r="B399" s="4">
        <f t="shared" ca="1" si="49"/>
        <v>140.84059266453443</v>
      </c>
      <c r="C399" s="4">
        <v>37500</v>
      </c>
      <c r="D399" s="4">
        <f t="shared" ca="1" si="50"/>
        <v>1.2</v>
      </c>
      <c r="E399" s="4">
        <v>0.55000000000000004</v>
      </c>
      <c r="F399" s="4">
        <v>19.899999999999999</v>
      </c>
      <c r="G399" s="4">
        <f t="shared" ca="1" si="51"/>
        <v>45.364313344089069</v>
      </c>
      <c r="H399" s="4">
        <f t="shared" ca="1" si="55"/>
        <v>15.589281468490046</v>
      </c>
      <c r="I399" s="4">
        <f ca="1">User_Model_Calcs!B399-Sat_Data!$B$5</f>
        <v>30.840592664534427</v>
      </c>
      <c r="J399" s="4">
        <f ca="1">(Earth_Data!$B$1/SQRT(1-Earth_Data!$B$2^2*SIN(RADIANS(User_Model_Calcs!A399))^2))*COS(RADIANS(User_Model_Calcs!A399))</f>
        <v>5912.4017382935772</v>
      </c>
      <c r="K399" s="4">
        <f ca="1">((Earth_Data!$B$1*(1-Earth_Data!$B$2^2))/SQRT(1-Earth_Data!$B$2^2*SIN(RADIANS(User_Model_Calcs!A399))^2))*SIN(RADIANS(User_Model_Calcs!A399))</f>
        <v>-2384.5030887922617</v>
      </c>
      <c r="L399" s="4">
        <f t="shared" ca="1" si="52"/>
        <v>-21.964482679576253</v>
      </c>
      <c r="M399" s="4">
        <f t="shared" ca="1" si="53"/>
        <v>6375.1352374233411</v>
      </c>
      <c r="N399" s="4">
        <f ca="1">SQRT(User_Model_Calcs!M399^2+Sat_Data!$B$3^2-2*User_Model_Calcs!M399*Sat_Data!$B$3*COS(RADIANS(L399))*COS(RADIANS(I399)))</f>
        <v>37287.739423132894</v>
      </c>
      <c r="O399" s="4">
        <f ca="1">DEGREES(ACOS(((Earth_Data!$B$1+Sat_Data!$B$2)/User_Model_Calcs!N399)*SQRT(1-COS(RADIANS(User_Model_Calcs!I399))^2*COS(RADIANS(User_Model_Calcs!A399))^2)))</f>
        <v>46.751584145979969</v>
      </c>
      <c r="P399" s="4">
        <f t="shared" ca="1" si="54"/>
        <v>57.786579452764414</v>
      </c>
    </row>
    <row r="400" spans="1:16" x14ac:dyDescent="0.25">
      <c r="A400" s="4">
        <f t="shared" ca="1" si="48"/>
        <v>-28.970528714287944</v>
      </c>
      <c r="B400" s="4">
        <f t="shared" ca="1" si="49"/>
        <v>112.30721750697178</v>
      </c>
      <c r="C400" s="4">
        <v>37500</v>
      </c>
      <c r="D400" s="4">
        <f t="shared" ca="1" si="50"/>
        <v>0.75</v>
      </c>
      <c r="E400" s="4">
        <v>0.55000000000000004</v>
      </c>
      <c r="F400" s="4">
        <v>19.899999999999999</v>
      </c>
      <c r="G400" s="4">
        <f t="shared" ca="1" si="51"/>
        <v>41.281913690970576</v>
      </c>
      <c r="H400" s="4">
        <f t="shared" ca="1" si="55"/>
        <v>17.70954233875856</v>
      </c>
      <c r="I400" s="4">
        <f ca="1">User_Model_Calcs!B400-Sat_Data!$B$5</f>
        <v>2.3072175069717815</v>
      </c>
      <c r="J400" s="4">
        <f ca="1">(Earth_Data!$B$1/SQRT(1-Earth_Data!$B$2^2*SIN(RADIANS(User_Model_Calcs!A400))^2))*COS(RADIANS(User_Model_Calcs!A400))</f>
        <v>5584.4237937225134</v>
      </c>
      <c r="K400" s="4">
        <f ca="1">((Earth_Data!$B$1*(1-Earth_Data!$B$2^2))/SQRT(1-Earth_Data!$B$2^2*SIN(RADIANS(User_Model_Calcs!A400))^2))*SIN(RADIANS(User_Model_Calcs!A400))</f>
        <v>-3071.0449613734158</v>
      </c>
      <c r="L400" s="4">
        <f t="shared" ca="1" si="52"/>
        <v>-28.807736351223927</v>
      </c>
      <c r="M400" s="4">
        <f t="shared" ca="1" si="53"/>
        <v>6373.1551262048533</v>
      </c>
      <c r="N400" s="4">
        <f ca="1">SQRT(User_Model_Calcs!M400^2+Sat_Data!$B$3^2-2*User_Model_Calcs!M400*Sat_Data!$B$3*COS(RADIANS(L400))*COS(RADIANS(I400)))</f>
        <v>36713.604000192106</v>
      </c>
      <c r="O400" s="4">
        <f ca="1">DEGREES(ACOS(((Earth_Data!$B$1+Sat_Data!$B$2)/User_Model_Calcs!N400)*SQRT(1-COS(RADIANS(User_Model_Calcs!I400))^2*COS(RADIANS(User_Model_Calcs!A400))^2)))</f>
        <v>56.100569974222701</v>
      </c>
      <c r="P400" s="4">
        <f t="shared" ca="1" si="54"/>
        <v>4.7550676741372504</v>
      </c>
    </row>
    <row r="401" spans="1:16" x14ac:dyDescent="0.25">
      <c r="A401" s="4">
        <f t="shared" ca="1" si="48"/>
        <v>-13.793067112748822</v>
      </c>
      <c r="B401" s="4">
        <f t="shared" ca="1" si="49"/>
        <v>126.56468158564434</v>
      </c>
      <c r="C401" s="4">
        <v>37500</v>
      </c>
      <c r="D401" s="4">
        <f t="shared" ca="1" si="50"/>
        <v>3</v>
      </c>
      <c r="E401" s="4">
        <v>0.55000000000000004</v>
      </c>
      <c r="F401" s="4">
        <v>19.899999999999999</v>
      </c>
      <c r="G401" s="4">
        <f t="shared" ca="1" si="51"/>
        <v>53.323113517529826</v>
      </c>
      <c r="H401" s="4">
        <f t="shared" ca="1" si="55"/>
        <v>21.512485061887595</v>
      </c>
      <c r="I401" s="4">
        <f ca="1">User_Model_Calcs!B401-Sat_Data!$B$5</f>
        <v>16.564681585644337</v>
      </c>
      <c r="J401" s="4">
        <f ca="1">(Earth_Data!$B$1/SQRT(1-Earth_Data!$B$2^2*SIN(RADIANS(User_Model_Calcs!A401))^2))*COS(RADIANS(User_Model_Calcs!A401))</f>
        <v>6195.3933231295023</v>
      </c>
      <c r="K401" s="4">
        <f ca="1">((Earth_Data!$B$1*(1-Earth_Data!$B$2^2))/SQRT(1-Earth_Data!$B$2^2*SIN(RADIANS(User_Model_Calcs!A401))^2))*SIN(RADIANS(User_Model_Calcs!A401))</f>
        <v>-1510.7577476164188</v>
      </c>
      <c r="L401" s="4">
        <f t="shared" ca="1" si="52"/>
        <v>-13.704221902827534</v>
      </c>
      <c r="M401" s="4">
        <f t="shared" ca="1" si="53"/>
        <v>6376.9340125377385</v>
      </c>
      <c r="N401" s="4">
        <f ca="1">SQRT(User_Model_Calcs!M401^2+Sat_Data!$B$3^2-2*User_Model_Calcs!M401*Sat_Data!$B$3*COS(RADIANS(L401))*COS(RADIANS(I401)))</f>
        <v>36300.350638008815</v>
      </c>
      <c r="O401" s="4">
        <f ca="1">DEGREES(ACOS(((Earth_Data!$B$1+Sat_Data!$B$2)/User_Model_Calcs!N401)*SQRT(1-COS(RADIANS(User_Model_Calcs!I401))^2*COS(RADIANS(User_Model_Calcs!A401))^2)))</f>
        <v>64.887187619431074</v>
      </c>
      <c r="P401" s="4">
        <f t="shared" ca="1" si="54"/>
        <v>51.285914720871105</v>
      </c>
    </row>
    <row r="402" spans="1:16" x14ac:dyDescent="0.25">
      <c r="A402" s="4">
        <f t="shared" ca="1" si="48"/>
        <v>-36.029384058060884</v>
      </c>
      <c r="B402" s="4">
        <f t="shared" ca="1" si="49"/>
        <v>111.66180310246671</v>
      </c>
      <c r="C402" s="4">
        <v>37500</v>
      </c>
      <c r="D402" s="4">
        <f t="shared" ca="1" si="50"/>
        <v>0.75</v>
      </c>
      <c r="E402" s="4">
        <v>0.55000000000000004</v>
      </c>
      <c r="F402" s="4">
        <v>19.899999999999999</v>
      </c>
      <c r="G402" s="4">
        <f t="shared" ca="1" si="51"/>
        <v>41.281913690970576</v>
      </c>
      <c r="H402" s="4">
        <f t="shared" ca="1" si="55"/>
        <v>23.279572506058223</v>
      </c>
      <c r="I402" s="4">
        <f ca="1">User_Model_Calcs!B402-Sat_Data!$B$5</f>
        <v>1.6618031024667062</v>
      </c>
      <c r="J402" s="4">
        <f ca="1">(Earth_Data!$B$1/SQRT(1-Earth_Data!$B$2^2*SIN(RADIANS(User_Model_Calcs!A402))^2))*COS(RADIANS(User_Model_Calcs!A402))</f>
        <v>5164.0842138755452</v>
      </c>
      <c r="K402" s="4">
        <f ca="1">((Earth_Data!$B$1*(1-Earth_Data!$B$2^2))/SQRT(1-Earth_Data!$B$2^2*SIN(RADIANS(User_Model_Calcs!A402))^2))*SIN(RADIANS(User_Model_Calcs!A402))</f>
        <v>-3730.830273732668</v>
      </c>
      <c r="L402" s="4">
        <f t="shared" ca="1" si="52"/>
        <v>-35.846503311605694</v>
      </c>
      <c r="M402" s="4">
        <f t="shared" ca="1" si="53"/>
        <v>6370.7817651681316</v>
      </c>
      <c r="N402" s="4">
        <f ca="1">SQRT(User_Model_Calcs!M402^2+Sat_Data!$B$3^2-2*User_Model_Calcs!M402*Sat_Data!$B$3*COS(RADIANS(L402))*COS(RADIANS(I402)))</f>
        <v>37190.138184949166</v>
      </c>
      <c r="O402" s="4">
        <f ca="1">DEGREES(ACOS(((Earth_Data!$B$1+Sat_Data!$B$2)/User_Model_Calcs!N402)*SQRT(1-COS(RADIANS(User_Model_Calcs!I402))^2*COS(RADIANS(User_Model_Calcs!A402))^2)))</f>
        <v>48.133375040464422</v>
      </c>
      <c r="P402" s="4">
        <f t="shared" ca="1" si="54"/>
        <v>2.8237385169743252</v>
      </c>
    </row>
    <row r="403" spans="1:16" x14ac:dyDescent="0.25">
      <c r="A403" s="4">
        <f t="shared" ca="1" si="48"/>
        <v>-27.114078900309408</v>
      </c>
      <c r="B403" s="4">
        <f t="shared" ca="1" si="49"/>
        <v>159.49562820279124</v>
      </c>
      <c r="C403" s="4">
        <v>37500</v>
      </c>
      <c r="D403" s="4">
        <f t="shared" ca="1" si="50"/>
        <v>3</v>
      </c>
      <c r="E403" s="4">
        <v>0.55000000000000004</v>
      </c>
      <c r="F403" s="4">
        <v>19.899999999999999</v>
      </c>
      <c r="G403" s="4">
        <f t="shared" ca="1" si="51"/>
        <v>53.323113517529826</v>
      </c>
      <c r="H403" s="4">
        <f t="shared" ca="1" si="55"/>
        <v>15.404156253898813</v>
      </c>
      <c r="I403" s="4">
        <f ca="1">User_Model_Calcs!B403-Sat_Data!$B$5</f>
        <v>49.495628202791238</v>
      </c>
      <c r="J403" s="4">
        <f ca="1">(Earth_Data!$B$1/SQRT(1-Earth_Data!$B$2^2*SIN(RADIANS(User_Model_Calcs!A403))^2))*COS(RADIANS(User_Model_Calcs!A403))</f>
        <v>5681.139204926355</v>
      </c>
      <c r="K403" s="4">
        <f ca="1">((Earth_Data!$B$1*(1-Earth_Data!$B$2^2))/SQRT(1-Earth_Data!$B$2^2*SIN(RADIANS(User_Model_Calcs!A403))^2))*SIN(RADIANS(User_Model_Calcs!A403))</f>
        <v>-2889.4735898989416</v>
      </c>
      <c r="L403" s="4">
        <f t="shared" ca="1" si="52"/>
        <v>-26.958258705857112</v>
      </c>
      <c r="M403" s="4">
        <f t="shared" ca="1" si="53"/>
        <v>6373.7273468885323</v>
      </c>
      <c r="N403" s="4">
        <f ca="1">SQRT(User_Model_Calcs!M403^2+Sat_Data!$B$3^2-2*User_Model_Calcs!M403*Sat_Data!$B$3*COS(RADIANS(L403))*COS(RADIANS(I403)))</f>
        <v>38823.617586480272</v>
      </c>
      <c r="O403" s="4">
        <f ca="1">DEGREES(ACOS(((Earth_Data!$B$1+Sat_Data!$B$2)/User_Model_Calcs!N403)*SQRT(1-COS(RADIANS(User_Model_Calcs!I403))^2*COS(RADIANS(User_Model_Calcs!A403))^2)))</f>
        <v>27.606054857694399</v>
      </c>
      <c r="P403" s="4">
        <f t="shared" ca="1" si="54"/>
        <v>68.728087996346574</v>
      </c>
    </row>
    <row r="404" spans="1:16" x14ac:dyDescent="0.25">
      <c r="A404" s="4">
        <f t="shared" ca="1" si="48"/>
        <v>-10.53041671552911</v>
      </c>
      <c r="B404" s="4">
        <f t="shared" ca="1" si="49"/>
        <v>117.88460219461317</v>
      </c>
      <c r="C404" s="4">
        <v>37500</v>
      </c>
      <c r="D404" s="4">
        <f t="shared" ca="1" si="50"/>
        <v>1.2</v>
      </c>
      <c r="E404" s="4">
        <v>0.55000000000000004</v>
      </c>
      <c r="F404" s="4">
        <v>19.899999999999999</v>
      </c>
      <c r="G404" s="4">
        <f t="shared" ca="1" si="51"/>
        <v>45.364313344089069</v>
      </c>
      <c r="H404" s="4">
        <f t="shared" ca="1" si="55"/>
        <v>21.310747994707025</v>
      </c>
      <c r="I404" s="4">
        <f ca="1">User_Model_Calcs!B404-Sat_Data!$B$5</f>
        <v>7.8846021946131657</v>
      </c>
      <c r="J404" s="4">
        <f ca="1">(Earth_Data!$B$1/SQRT(1-Earth_Data!$B$2^2*SIN(RADIANS(User_Model_Calcs!A404))^2))*COS(RADIANS(User_Model_Calcs!A404))</f>
        <v>6271.4207075083659</v>
      </c>
      <c r="K404" s="4">
        <f ca="1">((Earth_Data!$B$1*(1-Earth_Data!$B$2^2))/SQRT(1-Earth_Data!$B$2^2*SIN(RADIANS(User_Model_Calcs!A404))^2))*SIN(RADIANS(User_Model_Calcs!A404))</f>
        <v>-1157.978798381147</v>
      </c>
      <c r="L404" s="4">
        <f t="shared" ca="1" si="52"/>
        <v>-10.461482158935553</v>
      </c>
      <c r="M404" s="4">
        <f t="shared" ca="1" si="53"/>
        <v>6377.4315039884968</v>
      </c>
      <c r="N404" s="4">
        <f ca="1">SQRT(User_Model_Calcs!M404^2+Sat_Data!$B$3^2-2*User_Model_Calcs!M404*Sat_Data!$B$3*COS(RADIANS(L404))*COS(RADIANS(I404)))</f>
        <v>35980.937243777138</v>
      </c>
      <c r="O404" s="4">
        <f ca="1">DEGREES(ACOS(((Earth_Data!$B$1+Sat_Data!$B$2)/User_Model_Calcs!N404)*SQRT(1-COS(RADIANS(User_Model_Calcs!I404))^2*COS(RADIANS(User_Model_Calcs!A404))^2)))</f>
        <v>74.563766870068747</v>
      </c>
      <c r="P404" s="4">
        <f t="shared" ca="1" si="54"/>
        <v>37.153642144512538</v>
      </c>
    </row>
    <row r="405" spans="1:16" x14ac:dyDescent="0.25">
      <c r="A405" s="4">
        <f t="shared" ca="1" si="48"/>
        <v>-13.854389224071866</v>
      </c>
      <c r="B405" s="4">
        <f t="shared" ca="1" si="49"/>
        <v>146.11142671034733</v>
      </c>
      <c r="C405" s="4">
        <v>25000</v>
      </c>
      <c r="D405" s="4">
        <f t="shared" ca="1" si="50"/>
        <v>1.2</v>
      </c>
      <c r="E405" s="4">
        <v>0.55000000000000004</v>
      </c>
      <c r="F405" s="4">
        <v>19.899999999999999</v>
      </c>
      <c r="G405" s="4">
        <f t="shared" ca="1" si="51"/>
        <v>45.364313344089069</v>
      </c>
      <c r="H405" s="4">
        <f t="shared" ca="1" si="55"/>
        <v>16.04854278651397</v>
      </c>
      <c r="I405" s="4">
        <f ca="1">User_Model_Calcs!B405-Sat_Data!$B$5</f>
        <v>36.111426710347331</v>
      </c>
      <c r="J405" s="4">
        <f ca="1">(Earth_Data!$B$1/SQRT(1-Earth_Data!$B$2^2*SIN(RADIANS(User_Model_Calcs!A405))^2))*COS(RADIANS(User_Model_Calcs!A405))</f>
        <v>6193.772255079135</v>
      </c>
      <c r="K405" s="4">
        <f ca="1">((Earth_Data!$B$1*(1-Earth_Data!$B$2^2))/SQRT(1-Earth_Data!$B$2^2*SIN(RADIANS(User_Model_Calcs!A405))^2))*SIN(RADIANS(User_Model_Calcs!A405))</f>
        <v>-1517.3457753671419</v>
      </c>
      <c r="L405" s="4">
        <f t="shared" ca="1" si="52"/>
        <v>-13.765179931869083</v>
      </c>
      <c r="M405" s="4">
        <f t="shared" ca="1" si="53"/>
        <v>6376.9234705939971</v>
      </c>
      <c r="N405" s="4">
        <f ca="1">SQRT(User_Model_Calcs!M405^2+Sat_Data!$B$3^2-2*User_Model_Calcs!M405*Sat_Data!$B$3*COS(RADIANS(L405))*COS(RADIANS(I405)))</f>
        <v>37370.04029072111</v>
      </c>
      <c r="O405" s="4">
        <f ca="1">DEGREES(ACOS(((Earth_Data!$B$1+Sat_Data!$B$2)/User_Model_Calcs!N405)*SQRT(1-COS(RADIANS(User_Model_Calcs!I405))^2*COS(RADIANS(User_Model_Calcs!A405))^2)))</f>
        <v>45.583424504670674</v>
      </c>
      <c r="P405" s="4">
        <f t="shared" ca="1" si="54"/>
        <v>71.828222135089845</v>
      </c>
    </row>
    <row r="406" spans="1:16" x14ac:dyDescent="0.25">
      <c r="A406" s="4">
        <f t="shared" ca="1" si="48"/>
        <v>-23.774112912172047</v>
      </c>
      <c r="B406" s="4">
        <f t="shared" ca="1" si="49"/>
        <v>125.27553868273736</v>
      </c>
      <c r="C406" s="4">
        <v>25000</v>
      </c>
      <c r="D406" s="4">
        <f t="shared" ca="1" si="50"/>
        <v>1.2</v>
      </c>
      <c r="E406" s="4">
        <v>0.55000000000000004</v>
      </c>
      <c r="F406" s="4">
        <v>19.899999999999999</v>
      </c>
      <c r="G406" s="4">
        <f t="shared" ca="1" si="51"/>
        <v>45.364313344089069</v>
      </c>
      <c r="H406" s="4">
        <f t="shared" ca="1" si="55"/>
        <v>18.744067130081024</v>
      </c>
      <c r="I406" s="4">
        <f ca="1">User_Model_Calcs!B406-Sat_Data!$B$5</f>
        <v>15.275538682737363</v>
      </c>
      <c r="J406" s="4">
        <f ca="1">(Earth_Data!$B$1/SQRT(1-Earth_Data!$B$2^2*SIN(RADIANS(User_Model_Calcs!A406))^2))*COS(RADIANS(User_Model_Calcs!A406))</f>
        <v>5840.0809261188087</v>
      </c>
      <c r="K406" s="4">
        <f ca="1">((Earth_Data!$B$1*(1-Earth_Data!$B$2^2))/SQRT(1-Earth_Data!$B$2^2*SIN(RADIANS(User_Model_Calcs!A406))^2))*SIN(RADIANS(User_Model_Calcs!A406))</f>
        <v>-2555.4087886458688</v>
      </c>
      <c r="L406" s="4">
        <f t="shared" ca="1" si="52"/>
        <v>-23.63245233178959</v>
      </c>
      <c r="M406" s="4">
        <f t="shared" ca="1" si="53"/>
        <v>6374.6889571731472</v>
      </c>
      <c r="N406" s="4">
        <f ca="1">SQRT(User_Model_Calcs!M406^2+Sat_Data!$B$3^2-2*User_Model_Calcs!M406*Sat_Data!$B$3*COS(RADIANS(L406))*COS(RADIANS(I406)))</f>
        <v>36651.969218145161</v>
      </c>
      <c r="O406" s="4">
        <f ca="1">DEGREES(ACOS(((Earth_Data!$B$1+Sat_Data!$B$2)/User_Model_Calcs!N406)*SQRT(1-COS(RADIANS(User_Model_Calcs!I406))^2*COS(RADIANS(User_Model_Calcs!A406))^2)))</f>
        <v>57.29088565378315</v>
      </c>
      <c r="P406" s="4">
        <f t="shared" ca="1" si="54"/>
        <v>34.116507842409966</v>
      </c>
    </row>
    <row r="407" spans="1:16" x14ac:dyDescent="0.25">
      <c r="A407" s="4">
        <f t="shared" ca="1" si="48"/>
        <v>-32.670444278679895</v>
      </c>
      <c r="B407" s="4">
        <f t="shared" ca="1" si="49"/>
        <v>124.55099295680509</v>
      </c>
      <c r="C407" s="4">
        <v>25000</v>
      </c>
      <c r="D407" s="4">
        <f t="shared" ca="1" si="50"/>
        <v>3</v>
      </c>
      <c r="E407" s="4">
        <v>0.55000000000000004</v>
      </c>
      <c r="F407" s="4">
        <v>19.899999999999999</v>
      </c>
      <c r="G407" s="4">
        <f t="shared" ca="1" si="51"/>
        <v>53.323113517529826</v>
      </c>
      <c r="H407" s="4">
        <f t="shared" ca="1" si="55"/>
        <v>17.742304342529515</v>
      </c>
      <c r="I407" s="4">
        <f ca="1">User_Model_Calcs!B407-Sat_Data!$B$5</f>
        <v>14.550992956805089</v>
      </c>
      <c r="J407" s="4">
        <f ca="1">(Earth_Data!$B$1/SQRT(1-Earth_Data!$B$2^2*SIN(RADIANS(User_Model_Calcs!A407))^2))*COS(RADIANS(User_Model_Calcs!A407))</f>
        <v>5374.2947523176636</v>
      </c>
      <c r="K407" s="4">
        <f ca="1">((Earth_Data!$B$1*(1-Earth_Data!$B$2^2))/SQRT(1-Earth_Data!$B$2^2*SIN(RADIANS(User_Model_Calcs!A407))^2))*SIN(RADIANS(User_Model_Calcs!A407))</f>
        <v>-3423.2508559512253</v>
      </c>
      <c r="L407" s="4">
        <f t="shared" ca="1" si="52"/>
        <v>-32.495809992017421</v>
      </c>
      <c r="M407" s="4">
        <f t="shared" ca="1" si="53"/>
        <v>6371.9455825956302</v>
      </c>
      <c r="N407" s="4">
        <f ca="1">SQRT(User_Model_Calcs!M407^2+Sat_Data!$B$3^2-2*User_Model_Calcs!M407*Sat_Data!$B$3*COS(RADIANS(L407))*COS(RADIANS(I407)))</f>
        <v>37144.961623896867</v>
      </c>
      <c r="O407" s="4">
        <f ca="1">DEGREES(ACOS(((Earth_Data!$B$1+Sat_Data!$B$2)/User_Model_Calcs!N407)*SQRT(1-COS(RADIANS(User_Model_Calcs!I407))^2*COS(RADIANS(User_Model_Calcs!A407))^2)))</f>
        <v>48.845049234361319</v>
      </c>
      <c r="P407" s="4">
        <f t="shared" ca="1" si="54"/>
        <v>25.680706527713014</v>
      </c>
    </row>
    <row r="408" spans="1:16" x14ac:dyDescent="0.25">
      <c r="A408" s="4">
        <f t="shared" ca="1" si="48"/>
        <v>-18.43562448281002</v>
      </c>
      <c r="B408" s="4">
        <f t="shared" ca="1" si="49"/>
        <v>146.05944570139036</v>
      </c>
      <c r="C408" s="4">
        <v>25000</v>
      </c>
      <c r="D408" s="4">
        <f t="shared" ca="1" si="50"/>
        <v>3</v>
      </c>
      <c r="E408" s="4">
        <v>0.55000000000000004</v>
      </c>
      <c r="F408" s="4">
        <v>19.899999999999999</v>
      </c>
      <c r="G408" s="4">
        <f t="shared" ca="1" si="51"/>
        <v>53.323113517529826</v>
      </c>
      <c r="H408" s="4">
        <f t="shared" ca="1" si="55"/>
        <v>23.602142707549149</v>
      </c>
      <c r="I408" s="4">
        <f ca="1">User_Model_Calcs!B408-Sat_Data!$B$5</f>
        <v>36.059445701390359</v>
      </c>
      <c r="J408" s="4">
        <f ca="1">(Earth_Data!$B$1/SQRT(1-Earth_Data!$B$2^2*SIN(RADIANS(User_Model_Calcs!A408))^2))*COS(RADIANS(User_Model_Calcs!A408))</f>
        <v>6052.8376278321239</v>
      </c>
      <c r="K408" s="4">
        <f ca="1">((Earth_Data!$B$1*(1-Earth_Data!$B$2^2))/SQRT(1-Earth_Data!$B$2^2*SIN(RADIANS(User_Model_Calcs!A408))^2))*SIN(RADIANS(User_Model_Calcs!A408))</f>
        <v>-2004.1843887178309</v>
      </c>
      <c r="L408" s="4">
        <f t="shared" ca="1" si="52"/>
        <v>-18.320473734012722</v>
      </c>
      <c r="M408" s="4">
        <f t="shared" ca="1" si="53"/>
        <v>6376.0174413877412</v>
      </c>
      <c r="N408" s="4">
        <f ca="1">SQRT(User_Model_Calcs!M408^2+Sat_Data!$B$3^2-2*User_Model_Calcs!M408*Sat_Data!$B$3*COS(RADIANS(L408))*COS(RADIANS(I408)))</f>
        <v>37494.49278155603</v>
      </c>
      <c r="O408" s="4">
        <f ca="1">DEGREES(ACOS(((Earth_Data!$B$1+Sat_Data!$B$2)/User_Model_Calcs!N408)*SQRT(1-COS(RADIANS(User_Model_Calcs!I408))^2*COS(RADIANS(User_Model_Calcs!A408))^2)))</f>
        <v>43.807617191939094</v>
      </c>
      <c r="P408" s="4">
        <f t="shared" ca="1" si="54"/>
        <v>66.523862020974391</v>
      </c>
    </row>
    <row r="409" spans="1:16" x14ac:dyDescent="0.25">
      <c r="A409" s="4">
        <f t="shared" ca="1" si="48"/>
        <v>-31.43324210787268</v>
      </c>
      <c r="B409" s="4">
        <f t="shared" ca="1" si="49"/>
        <v>134.172143288218</v>
      </c>
      <c r="C409" s="4">
        <v>25000</v>
      </c>
      <c r="D409" s="4">
        <f t="shared" ca="1" si="50"/>
        <v>1.2</v>
      </c>
      <c r="E409" s="4">
        <v>0.55000000000000004</v>
      </c>
      <c r="F409" s="4">
        <v>19.899999999999999</v>
      </c>
      <c r="G409" s="4">
        <f t="shared" ca="1" si="51"/>
        <v>45.364313344089069</v>
      </c>
      <c r="H409" s="4">
        <f t="shared" ca="1" si="55"/>
        <v>20.250004301849028</v>
      </c>
      <c r="I409" s="4">
        <f ca="1">User_Model_Calcs!B409-Sat_Data!$B$5</f>
        <v>24.172143288217995</v>
      </c>
      <c r="J409" s="4">
        <f ca="1">(Earth_Data!$B$1/SQRT(1-Earth_Data!$B$2^2*SIN(RADIANS(User_Model_Calcs!A409))^2))*COS(RADIANS(User_Model_Calcs!A409))</f>
        <v>5447.0985641214056</v>
      </c>
      <c r="K409" s="4">
        <f ca="1">((Earth_Data!$B$1*(1-Earth_Data!$B$2^2))/SQRT(1-Earth_Data!$B$2^2*SIN(RADIANS(User_Model_Calcs!A409))^2))*SIN(RADIANS(User_Model_Calcs!A409))</f>
        <v>-3306.9747407767495</v>
      </c>
      <c r="L409" s="4">
        <f t="shared" ca="1" si="52"/>
        <v>-31.26225417001913</v>
      </c>
      <c r="M409" s="4">
        <f t="shared" ca="1" si="53"/>
        <v>6372.3594298649641</v>
      </c>
      <c r="N409" s="4">
        <f ca="1">SQRT(User_Model_Calcs!M409^2+Sat_Data!$B$3^2-2*User_Model_Calcs!M409*Sat_Data!$B$3*COS(RADIANS(L409))*COS(RADIANS(I409)))</f>
        <v>37407.924997239068</v>
      </c>
      <c r="O409" s="4">
        <f ca="1">DEGREES(ACOS(((Earth_Data!$B$1+Sat_Data!$B$2)/User_Model_Calcs!N409)*SQRT(1-COS(RADIANS(User_Model_Calcs!I409))^2*COS(RADIANS(User_Model_Calcs!A409))^2)))</f>
        <v>44.965119020933486</v>
      </c>
      <c r="P409" s="4">
        <f t="shared" ca="1" si="54"/>
        <v>40.716963246550229</v>
      </c>
    </row>
    <row r="410" spans="1:16" x14ac:dyDescent="0.25">
      <c r="A410" s="4">
        <f t="shared" ca="1" si="48"/>
        <v>-43.049734463289646</v>
      </c>
      <c r="B410" s="4">
        <f t="shared" ca="1" si="49"/>
        <v>133.7884873714348</v>
      </c>
      <c r="C410" s="4">
        <v>25000</v>
      </c>
      <c r="D410" s="4">
        <f t="shared" ca="1" si="50"/>
        <v>0.75</v>
      </c>
      <c r="E410" s="4">
        <v>0.55000000000000004</v>
      </c>
      <c r="F410" s="4">
        <v>19.899999999999999</v>
      </c>
      <c r="G410" s="4">
        <f t="shared" ca="1" si="51"/>
        <v>41.281913690970576</v>
      </c>
      <c r="H410" s="4">
        <f t="shared" ca="1" si="55"/>
        <v>14.616071999363236</v>
      </c>
      <c r="I410" s="4">
        <f ca="1">User_Model_Calcs!B410-Sat_Data!$B$5</f>
        <v>23.788487371434798</v>
      </c>
      <c r="J410" s="4">
        <f ca="1">(Earth_Data!$B$1/SQRT(1-Earth_Data!$B$2^2*SIN(RADIANS(User_Model_Calcs!A410))^2))*COS(RADIANS(User_Model_Calcs!A410))</f>
        <v>4668.1857455300087</v>
      </c>
      <c r="K410" s="4">
        <f ca="1">((Earth_Data!$B$1*(1-Earth_Data!$B$2^2))/SQRT(1-Earth_Data!$B$2^2*SIN(RADIANS(User_Model_Calcs!A410))^2))*SIN(RADIANS(User_Model_Calcs!A410))</f>
        <v>-4331.5425647340035</v>
      </c>
      <c r="L410" s="4">
        <f t="shared" ca="1" si="52"/>
        <v>-42.857797003659286</v>
      </c>
      <c r="M410" s="4">
        <f t="shared" ca="1" si="53"/>
        <v>6368.219464251526</v>
      </c>
      <c r="N410" s="4">
        <f ca="1">SQRT(User_Model_Calcs!M410^2+Sat_Data!$B$3^2-2*User_Model_Calcs!M410*Sat_Data!$B$3*COS(RADIANS(L410))*COS(RADIANS(I410)))</f>
        <v>38185.78160811311</v>
      </c>
      <c r="O410" s="4">
        <f ca="1">DEGREES(ACOS(((Earth_Data!$B$1+Sat_Data!$B$2)/User_Model_Calcs!N410)*SQRT(1-COS(RADIANS(User_Model_Calcs!I410))^2*COS(RADIANS(User_Model_Calcs!A410))^2)))</f>
        <v>34.812963379785899</v>
      </c>
      <c r="P410" s="4">
        <f t="shared" ca="1" si="54"/>
        <v>32.852490633041633</v>
      </c>
    </row>
    <row r="411" spans="1:16" x14ac:dyDescent="0.25">
      <c r="A411" s="4">
        <f t="shared" ca="1" si="48"/>
        <v>-27.343381916214199</v>
      </c>
      <c r="B411" s="4">
        <f t="shared" ca="1" si="49"/>
        <v>156.68926814699955</v>
      </c>
      <c r="C411" s="4">
        <v>25000</v>
      </c>
      <c r="D411" s="4">
        <f t="shared" ca="1" si="50"/>
        <v>1.2</v>
      </c>
      <c r="E411" s="4">
        <v>0.55000000000000004</v>
      </c>
      <c r="F411" s="4">
        <v>19.899999999999999</v>
      </c>
      <c r="G411" s="4">
        <f t="shared" ca="1" si="51"/>
        <v>45.364313344089069</v>
      </c>
      <c r="H411" s="4">
        <f t="shared" ca="1" si="55"/>
        <v>20.560392854110127</v>
      </c>
      <c r="I411" s="4">
        <f ca="1">User_Model_Calcs!B411-Sat_Data!$B$5</f>
        <v>46.689268146999552</v>
      </c>
      <c r="J411" s="4">
        <f ca="1">(Earth_Data!$B$1/SQRT(1-Earth_Data!$B$2^2*SIN(RADIANS(User_Model_Calcs!A411))^2))*COS(RADIANS(User_Model_Calcs!A411))</f>
        <v>5669.5137464867985</v>
      </c>
      <c r="K411" s="4">
        <f ca="1">((Earth_Data!$B$1*(1-Earth_Data!$B$2^2))/SQRT(1-Earth_Data!$B$2^2*SIN(RADIANS(User_Model_Calcs!A411))^2))*SIN(RADIANS(User_Model_Calcs!A411))</f>
        <v>-2912.0664116999255</v>
      </c>
      <c r="L411" s="4">
        <f t="shared" ca="1" si="52"/>
        <v>-27.18666471857723</v>
      </c>
      <c r="M411" s="4">
        <f t="shared" ca="1" si="53"/>
        <v>6373.658047601366</v>
      </c>
      <c r="N411" s="4">
        <f ca="1">SQRT(User_Model_Calcs!M411^2+Sat_Data!$B$3^2-2*User_Model_Calcs!M411*Sat_Data!$B$3*COS(RADIANS(L411))*COS(RADIANS(I411)))</f>
        <v>38606.774822139669</v>
      </c>
      <c r="O411" s="4">
        <f ca="1">DEGREES(ACOS(((Earth_Data!$B$1+Sat_Data!$B$2)/User_Model_Calcs!N411)*SQRT(1-COS(RADIANS(User_Model_Calcs!I411))^2*COS(RADIANS(User_Model_Calcs!A411))^2)))</f>
        <v>30.003669428090454</v>
      </c>
      <c r="P411" s="4">
        <f t="shared" ca="1" si="54"/>
        <v>66.587106096353367</v>
      </c>
    </row>
    <row r="412" spans="1:16" x14ac:dyDescent="0.25">
      <c r="A412" s="4">
        <f t="shared" ca="1" si="48"/>
        <v>-24.142651086106596</v>
      </c>
      <c r="B412" s="4">
        <f t="shared" ca="1" si="49"/>
        <v>137.63668557829948</v>
      </c>
      <c r="C412" s="4">
        <v>25000</v>
      </c>
      <c r="D412" s="4">
        <f t="shared" ca="1" si="50"/>
        <v>0.75</v>
      </c>
      <c r="E412" s="4">
        <v>0.55000000000000004</v>
      </c>
      <c r="F412" s="4">
        <v>19.899999999999999</v>
      </c>
      <c r="G412" s="4">
        <f t="shared" ca="1" si="51"/>
        <v>41.281913690970576</v>
      </c>
      <c r="H412" s="4">
        <f t="shared" ca="1" si="55"/>
        <v>19.537003729904932</v>
      </c>
      <c r="I412" s="4">
        <f ca="1">User_Model_Calcs!B412-Sat_Data!$B$5</f>
        <v>27.636685578299478</v>
      </c>
      <c r="J412" s="4">
        <f ca="1">(Earth_Data!$B$1/SQRT(1-Earth_Data!$B$2^2*SIN(RADIANS(User_Model_Calcs!A412))^2))*COS(RADIANS(User_Model_Calcs!A412))</f>
        <v>5823.5056943446943</v>
      </c>
      <c r="K412" s="4">
        <f ca="1">((Earth_Data!$B$1*(1-Earth_Data!$B$2^2))/SQRT(1-Earth_Data!$B$2^2*SIN(RADIANS(User_Model_Calcs!A412))^2))*SIN(RADIANS(User_Model_Calcs!A412))</f>
        <v>-2592.7102616710022</v>
      </c>
      <c r="L412" s="4">
        <f t="shared" ca="1" si="52"/>
        <v>-23.999330611497378</v>
      </c>
      <c r="M412" s="4">
        <f t="shared" ca="1" si="53"/>
        <v>6374.5874433597028</v>
      </c>
      <c r="N412" s="4">
        <f ca="1">SQRT(User_Model_Calcs!M412^2+Sat_Data!$B$3^2-2*User_Model_Calcs!M412*Sat_Data!$B$3*COS(RADIANS(L412))*COS(RADIANS(I412)))</f>
        <v>37193.997738583559</v>
      </c>
      <c r="O412" s="4">
        <f ca="1">DEGREES(ACOS(((Earth_Data!$B$1+Sat_Data!$B$2)/User_Model_Calcs!N412)*SQRT(1-COS(RADIANS(User_Model_Calcs!I412))^2*COS(RADIANS(User_Model_Calcs!A412))^2)))</f>
        <v>48.143631430385454</v>
      </c>
      <c r="P412" s="4">
        <f t="shared" ca="1" si="54"/>
        <v>52.004999414084004</v>
      </c>
    </row>
    <row r="413" spans="1:16" x14ac:dyDescent="0.25">
      <c r="A413" s="4">
        <f t="shared" ca="1" si="48"/>
        <v>-20.82592392860321</v>
      </c>
      <c r="B413" s="4">
        <f t="shared" ca="1" si="49"/>
        <v>150.33026134756156</v>
      </c>
      <c r="C413" s="4">
        <v>25000</v>
      </c>
      <c r="D413" s="4">
        <f t="shared" ca="1" si="50"/>
        <v>1.2</v>
      </c>
      <c r="E413" s="4">
        <v>0.55000000000000004</v>
      </c>
      <c r="F413" s="4">
        <v>19.899999999999999</v>
      </c>
      <c r="G413" s="4">
        <f t="shared" ca="1" si="51"/>
        <v>45.364313344089069</v>
      </c>
      <c r="H413" s="4">
        <f t="shared" ca="1" si="55"/>
        <v>20.880414689482777</v>
      </c>
      <c r="I413" s="4">
        <f ca="1">User_Model_Calcs!B413-Sat_Data!$B$5</f>
        <v>40.33026134756156</v>
      </c>
      <c r="J413" s="4">
        <f ca="1">(Earth_Data!$B$1/SQRT(1-Earth_Data!$B$2^2*SIN(RADIANS(User_Model_Calcs!A413))^2))*COS(RADIANS(User_Model_Calcs!A413))</f>
        <v>5963.9475171867853</v>
      </c>
      <c r="K413" s="4">
        <f ca="1">((Earth_Data!$B$1*(1-Earth_Data!$B$2^2))/SQRT(1-Earth_Data!$B$2^2*SIN(RADIANS(User_Model_Calcs!A413))^2))*SIN(RADIANS(User_Model_Calcs!A413))</f>
        <v>-2253.3924481347549</v>
      </c>
      <c r="L413" s="4">
        <f t="shared" ca="1" si="52"/>
        <v>-20.698356270636843</v>
      </c>
      <c r="M413" s="4">
        <f t="shared" ca="1" si="53"/>
        <v>6375.4566513363707</v>
      </c>
      <c r="N413" s="4">
        <f ca="1">SQRT(User_Model_Calcs!M413^2+Sat_Data!$B$3^2-2*User_Model_Calcs!M413*Sat_Data!$B$3*COS(RADIANS(L413))*COS(RADIANS(I413)))</f>
        <v>37882.247226718806</v>
      </c>
      <c r="O413" s="4">
        <f ca="1">DEGREES(ACOS(((Earth_Data!$B$1+Sat_Data!$B$2)/User_Model_Calcs!N413)*SQRT(1-COS(RADIANS(User_Model_Calcs!I413))^2*COS(RADIANS(User_Model_Calcs!A413))^2)))</f>
        <v>38.651376640398382</v>
      </c>
      <c r="P413" s="4">
        <f t="shared" ca="1" si="54"/>
        <v>67.277142899370617</v>
      </c>
    </row>
    <row r="414" spans="1:16" x14ac:dyDescent="0.25">
      <c r="A414" s="4">
        <f t="shared" ca="1" si="48"/>
        <v>-40.663789373864425</v>
      </c>
      <c r="B414" s="4">
        <f t="shared" ca="1" si="49"/>
        <v>137.99762187813087</v>
      </c>
      <c r="C414" s="4">
        <v>25000</v>
      </c>
      <c r="D414" s="4">
        <f t="shared" ca="1" si="50"/>
        <v>3</v>
      </c>
      <c r="E414" s="4">
        <v>0.55000000000000004</v>
      </c>
      <c r="F414" s="4">
        <v>19.899999999999999</v>
      </c>
      <c r="G414" s="4">
        <f t="shared" ca="1" si="51"/>
        <v>53.323113517529826</v>
      </c>
      <c r="H414" s="4">
        <f t="shared" ca="1" si="55"/>
        <v>22.812579264094506</v>
      </c>
      <c r="I414" s="4">
        <f ca="1">User_Model_Calcs!B414-Sat_Data!$B$5</f>
        <v>27.997621878130872</v>
      </c>
      <c r="J414" s="4">
        <f ca="1">(Earth_Data!$B$1/SQRT(1-Earth_Data!$B$2^2*SIN(RADIANS(User_Model_Calcs!A414))^2))*COS(RADIANS(User_Model_Calcs!A414))</f>
        <v>4845.0055073403928</v>
      </c>
      <c r="K414" s="4">
        <f ca="1">((Earth_Data!$B$1*(1-Earth_Data!$B$2^2))/SQRT(1-Earth_Data!$B$2^2*SIN(RADIANS(User_Model_Calcs!A414))^2))*SIN(RADIANS(User_Model_Calcs!A414))</f>
        <v>-4134.1748576138743</v>
      </c>
      <c r="L414" s="4">
        <f t="shared" ca="1" si="52"/>
        <v>-40.473658705530831</v>
      </c>
      <c r="M414" s="4">
        <f t="shared" ca="1" si="53"/>
        <v>6369.1035569760861</v>
      </c>
      <c r="N414" s="4">
        <f ca="1">SQRT(User_Model_Calcs!M414^2+Sat_Data!$B$3^2-2*User_Model_Calcs!M414*Sat_Data!$B$3*COS(RADIANS(L414))*COS(RADIANS(I414)))</f>
        <v>38178.86138668222</v>
      </c>
      <c r="O414" s="4">
        <f ca="1">DEGREES(ACOS(((Earth_Data!$B$1+Sat_Data!$B$2)/User_Model_Calcs!N414)*SQRT(1-COS(RADIANS(User_Model_Calcs!I414))^2*COS(RADIANS(User_Model_Calcs!A414))^2)))</f>
        <v>34.907216819149376</v>
      </c>
      <c r="P414" s="4">
        <f t="shared" ca="1" si="54"/>
        <v>39.211012868421278</v>
      </c>
    </row>
    <row r="415" spans="1:16" x14ac:dyDescent="0.25">
      <c r="A415" s="4">
        <f t="shared" ca="1" si="48"/>
        <v>-42.092550141524349</v>
      </c>
      <c r="B415" s="4">
        <f t="shared" ca="1" si="49"/>
        <v>152.6634193601266</v>
      </c>
      <c r="C415" s="4">
        <v>25000</v>
      </c>
      <c r="D415" s="4">
        <f t="shared" ca="1" si="50"/>
        <v>3</v>
      </c>
      <c r="E415" s="4">
        <v>0.55000000000000004</v>
      </c>
      <c r="F415" s="4">
        <v>19.899999999999999</v>
      </c>
      <c r="G415" s="4">
        <f t="shared" ca="1" si="51"/>
        <v>53.323113517529826</v>
      </c>
      <c r="H415" s="4">
        <f t="shared" ca="1" si="55"/>
        <v>16.215981718335819</v>
      </c>
      <c r="I415" s="4">
        <f ca="1">User_Model_Calcs!B415-Sat_Data!$B$5</f>
        <v>42.663419360126596</v>
      </c>
      <c r="J415" s="4">
        <f ca="1">(Earth_Data!$B$1/SQRT(1-Earth_Data!$B$2^2*SIN(RADIANS(User_Model_Calcs!A415))^2))*COS(RADIANS(User_Model_Calcs!A415))</f>
        <v>4740.1165555469333</v>
      </c>
      <c r="K415" s="4">
        <f ca="1">((Earth_Data!$B$1*(1-Earth_Data!$B$2^2))/SQRT(1-Earth_Data!$B$2^2*SIN(RADIANS(User_Model_Calcs!A415))^2))*SIN(RADIANS(User_Model_Calcs!A415))</f>
        <v>-4253.2393154608981</v>
      </c>
      <c r="L415" s="4">
        <f t="shared" ca="1" si="52"/>
        <v>-41.901178369683521</v>
      </c>
      <c r="M415" s="4">
        <f t="shared" ca="1" si="53"/>
        <v>6368.57516519609</v>
      </c>
      <c r="N415" s="4">
        <f ca="1">SQRT(User_Model_Calcs!M415^2+Sat_Data!$B$3^2-2*User_Model_Calcs!M415*Sat_Data!$B$3*COS(RADIANS(L415))*COS(RADIANS(I415)))</f>
        <v>39044.027207711086</v>
      </c>
      <c r="O415" s="4">
        <f ca="1">DEGREES(ACOS(((Earth_Data!$B$1+Sat_Data!$B$2)/User_Model_Calcs!N415)*SQRT(1-COS(RADIANS(User_Model_Calcs!I415))^2*COS(RADIANS(User_Model_Calcs!A415))^2)))</f>
        <v>25.181552713761064</v>
      </c>
      <c r="P415" s="4">
        <f t="shared" ca="1" si="54"/>
        <v>53.969317391013497</v>
      </c>
    </row>
    <row r="416" spans="1:16" x14ac:dyDescent="0.25">
      <c r="A416" s="4">
        <f t="shared" ca="1" si="48"/>
        <v>-25.945151242851033</v>
      </c>
      <c r="B416" s="4">
        <f t="shared" ca="1" si="49"/>
        <v>125.95776459699155</v>
      </c>
      <c r="C416" s="4">
        <v>25000</v>
      </c>
      <c r="D416" s="4">
        <f t="shared" ca="1" si="50"/>
        <v>1.2</v>
      </c>
      <c r="E416" s="4">
        <v>0.55000000000000004</v>
      </c>
      <c r="F416" s="4">
        <v>19.899999999999999</v>
      </c>
      <c r="G416" s="4">
        <f t="shared" ca="1" si="51"/>
        <v>45.364313344089069</v>
      </c>
      <c r="H416" s="4">
        <f t="shared" ca="1" si="55"/>
        <v>19.512634403515502</v>
      </c>
      <c r="I416" s="4">
        <f ca="1">User_Model_Calcs!B416-Sat_Data!$B$5</f>
        <v>15.957764596991552</v>
      </c>
      <c r="J416" s="4">
        <f ca="1">(Earth_Data!$B$1/SQRT(1-Earth_Data!$B$2^2*SIN(RADIANS(User_Model_Calcs!A416))^2))*COS(RADIANS(User_Model_Calcs!A416))</f>
        <v>5738.9864537179319</v>
      </c>
      <c r="K416" s="4">
        <f ca="1">((Earth_Data!$B$1*(1-Earth_Data!$B$2^2))/SQRT(1-Earth_Data!$B$2^2*SIN(RADIANS(User_Model_Calcs!A416))^2))*SIN(RADIANS(User_Model_Calcs!A416))</f>
        <v>-2773.600065687056</v>
      </c>
      <c r="L416" s="4">
        <f t="shared" ca="1" si="52"/>
        <v>-25.794056732962535</v>
      </c>
      <c r="M416" s="4">
        <f t="shared" ca="1" si="53"/>
        <v>6374.0742732052604</v>
      </c>
      <c r="N416" s="4">
        <f ca="1">SQRT(User_Model_Calcs!M416^2+Sat_Data!$B$3^2-2*User_Model_Calcs!M416*Sat_Data!$B$3*COS(RADIANS(L416))*COS(RADIANS(I416)))</f>
        <v>36784.97256567399</v>
      </c>
      <c r="O416" s="4">
        <f ca="1">DEGREES(ACOS(((Earth_Data!$B$1+Sat_Data!$B$2)/User_Model_Calcs!N416)*SQRT(1-COS(RADIANS(User_Model_Calcs!I416))^2*COS(RADIANS(User_Model_Calcs!A416))^2)))</f>
        <v>54.829436253965838</v>
      </c>
      <c r="P416" s="4">
        <f t="shared" ca="1" si="54"/>
        <v>33.167796558484227</v>
      </c>
    </row>
    <row r="417" spans="1:16" x14ac:dyDescent="0.25">
      <c r="A417" s="4">
        <f t="shared" ca="1" si="48"/>
        <v>-28.318100622287297</v>
      </c>
      <c r="B417" s="4">
        <f t="shared" ca="1" si="49"/>
        <v>111.7177198618016</v>
      </c>
      <c r="C417" s="4">
        <v>50000</v>
      </c>
      <c r="D417" s="4">
        <f t="shared" ca="1" si="50"/>
        <v>1.2</v>
      </c>
      <c r="E417" s="4">
        <v>0.55000000000000004</v>
      </c>
      <c r="F417" s="4">
        <v>19.899999999999999</v>
      </c>
      <c r="G417" s="4">
        <f t="shared" ca="1" si="51"/>
        <v>45.364313344089069</v>
      </c>
      <c r="H417" s="4">
        <f t="shared" ca="1" si="55"/>
        <v>18.700464354343225</v>
      </c>
      <c r="I417" s="4">
        <f ca="1">User_Model_Calcs!B417-Sat_Data!$B$5</f>
        <v>1.7177198618015979</v>
      </c>
      <c r="J417" s="4">
        <f ca="1">(Earth_Data!$B$1/SQRT(1-Earth_Data!$B$2^2*SIN(RADIANS(User_Model_Calcs!A417))^2))*COS(RADIANS(User_Model_Calcs!A417))</f>
        <v>5619.0862348521068</v>
      </c>
      <c r="K417" s="4">
        <f ca="1">((Earth_Data!$B$1*(1-Earth_Data!$B$2^2))/SQRT(1-Earth_Data!$B$2^2*SIN(RADIANS(User_Model_Calcs!A417))^2))*SIN(RADIANS(User_Model_Calcs!A417))</f>
        <v>-3007.5863913863368</v>
      </c>
      <c r="L417" s="4">
        <f t="shared" ca="1" si="52"/>
        <v>-28.157682537937134</v>
      </c>
      <c r="M417" s="4">
        <f t="shared" ca="1" si="53"/>
        <v>6373.359084215851</v>
      </c>
      <c r="N417" s="4">
        <f ca="1">SQRT(User_Model_Calcs!M417^2+Sat_Data!$B$3^2-2*User_Model_Calcs!M417*Sat_Data!$B$3*COS(RADIANS(L417))*COS(RADIANS(I417)))</f>
        <v>36671.507469624492</v>
      </c>
      <c r="O417" s="4">
        <f ca="1">DEGREES(ACOS(((Earth_Data!$B$1+Sat_Data!$B$2)/User_Model_Calcs!N417)*SQRT(1-COS(RADIANS(User_Model_Calcs!I417))^2*COS(RADIANS(User_Model_Calcs!A417))^2)))</f>
        <v>56.889201115288508</v>
      </c>
      <c r="P417" s="4">
        <f t="shared" ca="1" si="54"/>
        <v>3.6173542571041888</v>
      </c>
    </row>
    <row r="418" spans="1:16" x14ac:dyDescent="0.25">
      <c r="A418" s="4">
        <f t="shared" ca="1" si="48"/>
        <v>-10.091707400230995</v>
      </c>
      <c r="B418" s="4">
        <f t="shared" ca="1" si="49"/>
        <v>117.49217198407095</v>
      </c>
      <c r="C418" s="4">
        <v>50000</v>
      </c>
      <c r="D418" s="4">
        <f t="shared" ca="1" si="50"/>
        <v>1.2</v>
      </c>
      <c r="E418" s="4">
        <v>0.55000000000000004</v>
      </c>
      <c r="F418" s="4">
        <v>19.899999999999999</v>
      </c>
      <c r="G418" s="4">
        <f t="shared" ca="1" si="51"/>
        <v>45.364313344089069</v>
      </c>
      <c r="H418" s="4">
        <f t="shared" ca="1" si="55"/>
        <v>23.822672072090221</v>
      </c>
      <c r="I418" s="4">
        <f ca="1">User_Model_Calcs!B418-Sat_Data!$B$5</f>
        <v>7.49217198407095</v>
      </c>
      <c r="J418" s="4">
        <f ca="1">(Earth_Data!$B$1/SQRT(1-Earth_Data!$B$2^2*SIN(RADIANS(User_Model_Calcs!A418))^2))*COS(RADIANS(User_Model_Calcs!A418))</f>
        <v>6280.1063885201183</v>
      </c>
      <c r="K418" s="4">
        <f ca="1">((Earth_Data!$B$1*(1-Earth_Data!$B$2^2))/SQRT(1-Earth_Data!$B$2^2*SIN(RADIANS(User_Model_Calcs!A418))^2))*SIN(RADIANS(User_Model_Calcs!A418))</f>
        <v>-1110.2369850799082</v>
      </c>
      <c r="L418" s="4">
        <f t="shared" ca="1" si="52"/>
        <v>-10.025523378936372</v>
      </c>
      <c r="M418" s="4">
        <f t="shared" ca="1" si="53"/>
        <v>6377.4887231707853</v>
      </c>
      <c r="N418" s="4">
        <f ca="1">SQRT(User_Model_Calcs!M418^2+Sat_Data!$B$3^2-2*User_Model_Calcs!M418*Sat_Data!$B$3*COS(RADIANS(L418))*COS(RADIANS(I418)))</f>
        <v>35964.117892633461</v>
      </c>
      <c r="O418" s="4">
        <f ca="1">DEGREES(ACOS(((Earth_Data!$B$1+Sat_Data!$B$2)/User_Model_Calcs!N418)*SQRT(1-COS(RADIANS(User_Model_Calcs!I418))^2*COS(RADIANS(User_Model_Calcs!A418))^2)))</f>
        <v>75.246314444633285</v>
      </c>
      <c r="P418" s="4">
        <f t="shared" ca="1" si="54"/>
        <v>36.889842612791256</v>
      </c>
    </row>
    <row r="419" spans="1:16" x14ac:dyDescent="0.25">
      <c r="A419" s="4">
        <f t="shared" ca="1" si="48"/>
        <v>-28.002075091269973</v>
      </c>
      <c r="B419" s="4">
        <f t="shared" ca="1" si="49"/>
        <v>107.77564095192896</v>
      </c>
      <c r="C419" s="4">
        <v>50000</v>
      </c>
      <c r="D419" s="4">
        <f t="shared" ca="1" si="50"/>
        <v>1.2</v>
      </c>
      <c r="E419" s="4">
        <v>0.55000000000000004</v>
      </c>
      <c r="F419" s="4">
        <v>19.899999999999999</v>
      </c>
      <c r="G419" s="4">
        <f t="shared" ca="1" si="51"/>
        <v>45.364313344089069</v>
      </c>
      <c r="H419" s="4">
        <f t="shared" ca="1" si="55"/>
        <v>23.318614610905804</v>
      </c>
      <c r="I419" s="4">
        <f ca="1">User_Model_Calcs!B419-Sat_Data!$B$5</f>
        <v>-2.2243590480710367</v>
      </c>
      <c r="J419" s="4">
        <f ca="1">(Earth_Data!$B$1/SQRT(1-Earth_Data!$B$2^2*SIN(RADIANS(User_Model_Calcs!A419))^2))*COS(RADIANS(User_Model_Calcs!A419))</f>
        <v>5635.6146693655501</v>
      </c>
      <c r="K419" s="4">
        <f ca="1">((Earth_Data!$B$1*(1-Earth_Data!$B$2^2))/SQRT(1-Earth_Data!$B$2^2*SIN(RADIANS(User_Model_Calcs!A419))^2))*SIN(RADIANS(User_Model_Calcs!A419))</f>
        <v>-2976.7093652728299</v>
      </c>
      <c r="L419" s="4">
        <f t="shared" ca="1" si="52"/>
        <v>-27.842836891547016</v>
      </c>
      <c r="M419" s="4">
        <f t="shared" ca="1" si="53"/>
        <v>6373.4567815959299</v>
      </c>
      <c r="N419" s="4">
        <f ca="1">SQRT(User_Model_Calcs!M419^2+Sat_Data!$B$3^2-2*User_Model_Calcs!M419*Sat_Data!$B$3*COS(RADIANS(L419))*COS(RADIANS(I419)))</f>
        <v>36654.495677667241</v>
      </c>
      <c r="O419" s="4">
        <f ca="1">DEGREES(ACOS(((Earth_Data!$B$1+Sat_Data!$B$2)/User_Model_Calcs!N419)*SQRT(1-COS(RADIANS(User_Model_Calcs!I419))^2*COS(RADIANS(User_Model_Calcs!A419))^2)))</f>
        <v>57.213325647065766</v>
      </c>
      <c r="P419" s="4">
        <f t="shared" ca="1" si="54"/>
        <v>4.7292950328256707</v>
      </c>
    </row>
    <row r="420" spans="1:16" x14ac:dyDescent="0.25">
      <c r="A420" s="4">
        <f t="shared" ca="1" si="48"/>
        <v>-11.799095686898376</v>
      </c>
      <c r="B420" s="4">
        <f t="shared" ca="1" si="49"/>
        <v>153.15261885434344</v>
      </c>
      <c r="C420" s="4">
        <v>50000</v>
      </c>
      <c r="D420" s="4">
        <f t="shared" ca="1" si="50"/>
        <v>3</v>
      </c>
      <c r="E420" s="4">
        <v>0.55000000000000004</v>
      </c>
      <c r="F420" s="4">
        <v>19.899999999999999</v>
      </c>
      <c r="G420" s="4">
        <f t="shared" ca="1" si="51"/>
        <v>53.323113517529826</v>
      </c>
      <c r="H420" s="4">
        <f t="shared" ca="1" si="55"/>
        <v>19.43885535015098</v>
      </c>
      <c r="I420" s="4">
        <f ca="1">User_Model_Calcs!B420-Sat_Data!$B$5</f>
        <v>43.152618854343444</v>
      </c>
      <c r="J420" s="4">
        <f ca="1">(Earth_Data!$B$1/SQRT(1-Earth_Data!$B$2^2*SIN(RADIANS(User_Model_Calcs!A420))^2))*COS(RADIANS(User_Model_Calcs!A420))</f>
        <v>6244.2478167896588</v>
      </c>
      <c r="K420" s="4">
        <f ca="1">((Earth_Data!$B$1*(1-Earth_Data!$B$2^2))/SQRT(1-Earth_Data!$B$2^2*SIN(RADIANS(User_Model_Calcs!A420))^2))*SIN(RADIANS(User_Model_Calcs!A420))</f>
        <v>-1295.6562332114811</v>
      </c>
      <c r="L420" s="4">
        <f t="shared" ca="1" si="52"/>
        <v>-11.722299384202012</v>
      </c>
      <c r="M420" s="4">
        <f t="shared" ca="1" si="53"/>
        <v>6377.253003617011</v>
      </c>
      <c r="N420" s="4">
        <f ca="1">SQRT(User_Model_Calcs!M420^2+Sat_Data!$B$3^2-2*User_Model_Calcs!M420*Sat_Data!$B$3*COS(RADIANS(L420))*COS(RADIANS(I420)))</f>
        <v>37872.622245023718</v>
      </c>
      <c r="O420" s="4">
        <f ca="1">DEGREES(ACOS(((Earth_Data!$B$1+Sat_Data!$B$2)/User_Model_Calcs!N420)*SQRT(1-COS(RADIANS(User_Model_Calcs!I420))^2*COS(RADIANS(User_Model_Calcs!A420))^2)))</f>
        <v>38.799240791907515</v>
      </c>
      <c r="P420" s="4">
        <f t="shared" ca="1" si="54"/>
        <v>77.695863231437158</v>
      </c>
    </row>
    <row r="421" spans="1:16" x14ac:dyDescent="0.25">
      <c r="A421" s="4">
        <f t="shared" ca="1" si="48"/>
        <v>-38.481073415529124</v>
      </c>
      <c r="B421" s="4">
        <f t="shared" ca="1" si="49"/>
        <v>154.99946037697268</v>
      </c>
      <c r="C421" s="4">
        <v>50000</v>
      </c>
      <c r="D421" s="4">
        <f t="shared" ca="1" si="50"/>
        <v>3</v>
      </c>
      <c r="E421" s="4">
        <v>0.55000000000000004</v>
      </c>
      <c r="F421" s="4">
        <v>19.899999999999999</v>
      </c>
      <c r="G421" s="4">
        <f t="shared" ca="1" si="51"/>
        <v>53.323113517529826</v>
      </c>
      <c r="H421" s="4">
        <f t="shared" ca="1" si="55"/>
        <v>22.273922962070746</v>
      </c>
      <c r="I421" s="4">
        <f ca="1">User_Model_Calcs!B421-Sat_Data!$B$5</f>
        <v>44.999460376972678</v>
      </c>
      <c r="J421" s="4">
        <f ca="1">(Earth_Data!$B$1/SQRT(1-Earth_Data!$B$2^2*SIN(RADIANS(User_Model_Calcs!A421))^2))*COS(RADIANS(User_Model_Calcs!A421))</f>
        <v>4999.3794246422349</v>
      </c>
      <c r="K421" s="4">
        <f ca="1">((Earth_Data!$B$1*(1-Earth_Data!$B$2^2))/SQRT(1-Earth_Data!$B$2^2*SIN(RADIANS(User_Model_Calcs!A421))^2))*SIN(RADIANS(User_Model_Calcs!A421))</f>
        <v>-3947.3863818142199</v>
      </c>
      <c r="L421" s="4">
        <f t="shared" ca="1" si="52"/>
        <v>-38.293748803407937</v>
      </c>
      <c r="M421" s="4">
        <f t="shared" ca="1" si="53"/>
        <v>6369.9021875432654</v>
      </c>
      <c r="N421" s="4">
        <f ca="1">SQRT(User_Model_Calcs!M421^2+Sat_Data!$B$3^2-2*User_Model_Calcs!M421*Sat_Data!$B$3*COS(RADIANS(L421))*COS(RADIANS(I421)))</f>
        <v>38990.75607585704</v>
      </c>
      <c r="O421" s="4">
        <f ca="1">DEGREES(ACOS(((Earth_Data!$B$1+Sat_Data!$B$2)/User_Model_Calcs!N421)*SQRT(1-COS(RADIANS(User_Model_Calcs!I421))^2*COS(RADIANS(User_Model_Calcs!A421))^2)))</f>
        <v>25.762189045765986</v>
      </c>
      <c r="P421" s="4">
        <f t="shared" ca="1" si="54"/>
        <v>58.107325512538722</v>
      </c>
    </row>
    <row r="422" spans="1:16" x14ac:dyDescent="0.25">
      <c r="A422" s="4">
        <f t="shared" ca="1" si="48"/>
        <v>-20.17333534023242</v>
      </c>
      <c r="B422" s="4">
        <f t="shared" ca="1" si="49"/>
        <v>136.35770084410316</v>
      </c>
      <c r="C422" s="4">
        <v>50000</v>
      </c>
      <c r="D422" s="4">
        <f t="shared" ca="1" si="50"/>
        <v>3</v>
      </c>
      <c r="E422" s="4">
        <v>0.55000000000000004</v>
      </c>
      <c r="F422" s="4">
        <v>19.899999999999999</v>
      </c>
      <c r="G422" s="4">
        <f t="shared" ca="1" si="51"/>
        <v>53.323113517529826</v>
      </c>
      <c r="H422" s="4">
        <f t="shared" ca="1" si="55"/>
        <v>17.709908173490039</v>
      </c>
      <c r="I422" s="4">
        <f ca="1">User_Model_Calcs!B422-Sat_Data!$B$5</f>
        <v>26.357700844103164</v>
      </c>
      <c r="J422" s="4">
        <f ca="1">(Earth_Data!$B$1/SQRT(1-Earth_Data!$B$2^2*SIN(RADIANS(User_Model_Calcs!A422))^2))*COS(RADIANS(User_Model_Calcs!A422))</f>
        <v>5989.2489054094021</v>
      </c>
      <c r="K422" s="4">
        <f ca="1">((Earth_Data!$B$1*(1-Earth_Data!$B$2^2))/SQRT(1-Earth_Data!$B$2^2*SIN(RADIANS(User_Model_Calcs!A422))^2))*SIN(RADIANS(User_Model_Calcs!A422))</f>
        <v>-2185.7194925233252</v>
      </c>
      <c r="L422" s="4">
        <f t="shared" ca="1" si="52"/>
        <v>-20.049073792376724</v>
      </c>
      <c r="M422" s="4">
        <f t="shared" ca="1" si="53"/>
        <v>6375.6154331126454</v>
      </c>
      <c r="N422" s="4">
        <f ca="1">SQRT(User_Model_Calcs!M422^2+Sat_Data!$B$3^2-2*User_Model_Calcs!M422*Sat_Data!$B$3*COS(RADIANS(L422))*COS(RADIANS(I422)))</f>
        <v>36958.173466767206</v>
      </c>
      <c r="O422" s="4">
        <f ca="1">DEGREES(ACOS(((Earth_Data!$B$1+Sat_Data!$B$2)/User_Model_Calcs!N422)*SQRT(1-COS(RADIANS(User_Model_Calcs!I422))^2*COS(RADIANS(User_Model_Calcs!A422))^2)))</f>
        <v>51.89387453097315</v>
      </c>
      <c r="P422" s="4">
        <f t="shared" ca="1" si="54"/>
        <v>55.161755242054291</v>
      </c>
    </row>
    <row r="423" spans="1:16" x14ac:dyDescent="0.25">
      <c r="A423" s="4">
        <f t="shared" ca="1" si="48"/>
        <v>-34.854752883430791</v>
      </c>
      <c r="B423" s="4">
        <f t="shared" ca="1" si="49"/>
        <v>153.30135184400217</v>
      </c>
      <c r="C423" s="4">
        <v>50000</v>
      </c>
      <c r="D423" s="4">
        <f t="shared" ca="1" si="50"/>
        <v>0.75</v>
      </c>
      <c r="E423" s="4">
        <v>0.55000000000000004</v>
      </c>
      <c r="F423" s="4">
        <v>19.899999999999999</v>
      </c>
      <c r="G423" s="4">
        <f t="shared" ca="1" si="51"/>
        <v>41.281913690970576</v>
      </c>
      <c r="H423" s="4">
        <f t="shared" ca="1" si="55"/>
        <v>16.529846613378613</v>
      </c>
      <c r="I423" s="4">
        <f ca="1">User_Model_Calcs!B423-Sat_Data!$B$5</f>
        <v>43.30135184400217</v>
      </c>
      <c r="J423" s="4">
        <f ca="1">(Earth_Data!$B$1/SQRT(1-Earth_Data!$B$2^2*SIN(RADIANS(User_Model_Calcs!A423))^2))*COS(RADIANS(User_Model_Calcs!A423))</f>
        <v>5239.6550622407831</v>
      </c>
      <c r="K423" s="4">
        <f ca="1">((Earth_Data!$B$1*(1-Earth_Data!$B$2^2))/SQRT(1-Earth_Data!$B$2^2*SIN(RADIANS(User_Model_Calcs!A423))^2))*SIN(RADIANS(User_Model_Calcs!A423))</f>
        <v>-3624.6570160054584</v>
      </c>
      <c r="L423" s="4">
        <f t="shared" ca="1" si="52"/>
        <v>-34.674476501124524</v>
      </c>
      <c r="M423" s="4">
        <f t="shared" ca="1" si="53"/>
        <v>6371.1948373082314</v>
      </c>
      <c r="N423" s="4">
        <f ca="1">SQRT(User_Model_Calcs!M423^2+Sat_Data!$B$3^2-2*User_Model_Calcs!M423*Sat_Data!$B$3*COS(RADIANS(L423))*COS(RADIANS(I423)))</f>
        <v>38689.104182837153</v>
      </c>
      <c r="O423" s="4">
        <f ca="1">DEGREES(ACOS(((Earth_Data!$B$1+Sat_Data!$B$2)/User_Model_Calcs!N423)*SQRT(1-COS(RADIANS(User_Model_Calcs!I423))^2*COS(RADIANS(User_Model_Calcs!A423))^2)))</f>
        <v>29.057084121170146</v>
      </c>
      <c r="P423" s="4">
        <f t="shared" ca="1" si="54"/>
        <v>58.766108473865032</v>
      </c>
    </row>
    <row r="424" spans="1:16" x14ac:dyDescent="0.25">
      <c r="A424" s="4">
        <f t="shared" ca="1" si="48"/>
        <v>-27.042804091501502</v>
      </c>
      <c r="B424" s="4">
        <f t="shared" ca="1" si="49"/>
        <v>138.32523774915424</v>
      </c>
      <c r="C424" s="4">
        <v>50000</v>
      </c>
      <c r="D424" s="4">
        <f t="shared" ca="1" si="50"/>
        <v>1.2</v>
      </c>
      <c r="E424" s="4">
        <v>0.55000000000000004</v>
      </c>
      <c r="F424" s="4">
        <v>19.899999999999999</v>
      </c>
      <c r="G424" s="4">
        <f t="shared" ca="1" si="51"/>
        <v>45.364313344089069</v>
      </c>
      <c r="H424" s="4">
        <f t="shared" ca="1" si="55"/>
        <v>22.139366035806216</v>
      </c>
      <c r="I424" s="4">
        <f ca="1">User_Model_Calcs!B424-Sat_Data!$B$5</f>
        <v>28.32523774915424</v>
      </c>
      <c r="J424" s="4">
        <f ca="1">(Earth_Data!$B$1/SQRT(1-Earth_Data!$B$2^2*SIN(RADIANS(User_Model_Calcs!A424))^2))*COS(RADIANS(User_Model_Calcs!A424))</f>
        <v>5684.7342663403588</v>
      </c>
      <c r="K424" s="4">
        <f ca="1">((Earth_Data!$B$1*(1-Earth_Data!$B$2^2))/SQRT(1-Earth_Data!$B$2^2*SIN(RADIANS(User_Model_Calcs!A424))^2))*SIN(RADIANS(User_Model_Calcs!A424))</f>
        <v>-2882.4417007338934</v>
      </c>
      <c r="L424" s="4">
        <f t="shared" ca="1" si="52"/>
        <v>-26.887264739209495</v>
      </c>
      <c r="M424" s="4">
        <f t="shared" ca="1" si="53"/>
        <v>6373.7488056114953</v>
      </c>
      <c r="N424" s="4">
        <f ca="1">SQRT(User_Model_Calcs!M424^2+Sat_Data!$B$3^2-2*User_Model_Calcs!M424*Sat_Data!$B$3*COS(RADIANS(L424))*COS(RADIANS(I424)))</f>
        <v>37369.143556870149</v>
      </c>
      <c r="O424" s="4">
        <f ca="1">DEGREES(ACOS(((Earth_Data!$B$1+Sat_Data!$B$2)/User_Model_Calcs!N424)*SQRT(1-COS(RADIANS(User_Model_Calcs!I424))^2*COS(RADIANS(User_Model_Calcs!A424))^2)))</f>
        <v>45.542816541011476</v>
      </c>
      <c r="P424" s="4">
        <f t="shared" ca="1" si="54"/>
        <v>49.852450354418075</v>
      </c>
    </row>
    <row r="425" spans="1:16" x14ac:dyDescent="0.25">
      <c r="A425" s="4">
        <f t="shared" ca="1" si="48"/>
        <v>-32.891928192631362</v>
      </c>
      <c r="B425" s="4">
        <f t="shared" ca="1" si="49"/>
        <v>111.78227454741221</v>
      </c>
      <c r="C425" s="4">
        <v>3750</v>
      </c>
      <c r="D425" s="4">
        <f t="shared" ca="1" si="50"/>
        <v>3</v>
      </c>
      <c r="E425" s="4">
        <v>0.55000000000000004</v>
      </c>
      <c r="F425" s="4">
        <v>19.899999999999999</v>
      </c>
      <c r="G425" s="4">
        <f t="shared" ca="1" si="51"/>
        <v>53.323113517529826</v>
      </c>
      <c r="H425" s="4">
        <f t="shared" ca="1" si="55"/>
        <v>19.622160560921955</v>
      </c>
      <c r="I425" s="4">
        <f ca="1">User_Model_Calcs!B425-Sat_Data!$B$5</f>
        <v>1.7822745474122144</v>
      </c>
      <c r="J425" s="4">
        <f ca="1">(Earth_Data!$B$1/SQRT(1-Earth_Data!$B$2^2*SIN(RADIANS(User_Model_Calcs!A425))^2))*COS(RADIANS(User_Model_Calcs!A425))</f>
        <v>5360.9957231288108</v>
      </c>
      <c r="K425" s="4">
        <f ca="1">((Earth_Data!$B$1*(1-Earth_Data!$B$2^2))/SQRT(1-Earth_Data!$B$2^2*SIN(RADIANS(User_Model_Calcs!A425))^2))*SIN(RADIANS(User_Model_Calcs!A425))</f>
        <v>-3443.901798208849</v>
      </c>
      <c r="L425" s="4">
        <f t="shared" ca="1" si="52"/>
        <v>-32.716675169645264</v>
      </c>
      <c r="M425" s="4">
        <f t="shared" ca="1" si="53"/>
        <v>6371.8705839895665</v>
      </c>
      <c r="N425" s="4">
        <f ca="1">SQRT(User_Model_Calcs!M425^2+Sat_Data!$B$3^2-2*User_Model_Calcs!M425*Sat_Data!$B$3*COS(RADIANS(L425))*COS(RADIANS(I425)))</f>
        <v>36966.885082687237</v>
      </c>
      <c r="O425" s="4">
        <f ca="1">DEGREES(ACOS(((Earth_Data!$B$1+Sat_Data!$B$2)/User_Model_Calcs!N425)*SQRT(1-COS(RADIANS(User_Model_Calcs!I425))^2*COS(RADIANS(User_Model_Calcs!A425))^2)))</f>
        <v>51.674996550046878</v>
      </c>
      <c r="P425" s="4">
        <f t="shared" ca="1" si="54"/>
        <v>3.2794072754129564</v>
      </c>
    </row>
    <row r="426" spans="1:16" x14ac:dyDescent="0.25">
      <c r="A426" s="4">
        <f t="shared" ca="1" si="48"/>
        <v>-37.6139625817435</v>
      </c>
      <c r="B426" s="4">
        <f t="shared" ca="1" si="49"/>
        <v>146.96410528844672</v>
      </c>
      <c r="C426" s="4">
        <v>3750</v>
      </c>
      <c r="D426" s="4">
        <f t="shared" ca="1" si="50"/>
        <v>0.75</v>
      </c>
      <c r="E426" s="4">
        <v>0.55000000000000004</v>
      </c>
      <c r="F426" s="4">
        <v>19.899999999999999</v>
      </c>
      <c r="G426" s="4">
        <f t="shared" ca="1" si="51"/>
        <v>41.281913690970576</v>
      </c>
      <c r="H426" s="4">
        <f t="shared" ca="1" si="55"/>
        <v>17.204748643819453</v>
      </c>
      <c r="I426" s="4">
        <f ca="1">User_Model_Calcs!B426-Sat_Data!$B$5</f>
        <v>36.964105288446717</v>
      </c>
      <c r="J426" s="4">
        <f ca="1">(Earth_Data!$B$1/SQRT(1-Earth_Data!$B$2^2*SIN(RADIANS(User_Model_Calcs!A426))^2))*COS(RADIANS(User_Model_Calcs!A426))</f>
        <v>5058.6973670508232</v>
      </c>
      <c r="K426" s="4">
        <f ca="1">((Earth_Data!$B$1*(1-Earth_Data!$B$2^2))/SQRT(1-Earth_Data!$B$2^2*SIN(RADIANS(User_Model_Calcs!A426))^2))*SIN(RADIANS(User_Model_Calcs!A426))</f>
        <v>-3871.5925582424761</v>
      </c>
      <c r="L426" s="4">
        <f t="shared" ca="1" si="52"/>
        <v>-37.428054840802119</v>
      </c>
      <c r="M426" s="4">
        <f t="shared" ca="1" si="53"/>
        <v>6370.2156940283785</v>
      </c>
      <c r="N426" s="4">
        <f ca="1">SQRT(User_Model_Calcs!M426^2+Sat_Data!$B$3^2-2*User_Model_Calcs!M426*Sat_Data!$B$3*COS(RADIANS(L426))*COS(RADIANS(I426)))</f>
        <v>38438.817125860405</v>
      </c>
      <c r="O426" s="4">
        <f ca="1">DEGREES(ACOS(((Earth_Data!$B$1+Sat_Data!$B$2)/User_Model_Calcs!N426)*SQRT(1-COS(RADIANS(User_Model_Calcs!I426))^2*COS(RADIANS(User_Model_Calcs!A426))^2)))</f>
        <v>31.870719877114347</v>
      </c>
      <c r="P426" s="4">
        <f t="shared" ca="1" si="54"/>
        <v>50.957851355871185</v>
      </c>
    </row>
    <row r="427" spans="1:16" x14ac:dyDescent="0.25">
      <c r="A427" s="4">
        <f t="shared" ca="1" si="48"/>
        <v>-10.195366506384982</v>
      </c>
      <c r="B427" s="4">
        <f t="shared" ca="1" si="49"/>
        <v>157.62132410432451</v>
      </c>
      <c r="C427" s="4">
        <v>3750</v>
      </c>
      <c r="D427" s="4">
        <f t="shared" ca="1" si="50"/>
        <v>1.2</v>
      </c>
      <c r="E427" s="4">
        <v>0.55000000000000004</v>
      </c>
      <c r="F427" s="4">
        <v>19.899999999999999</v>
      </c>
      <c r="G427" s="4">
        <f t="shared" ca="1" si="51"/>
        <v>45.364313344089069</v>
      </c>
      <c r="H427" s="4">
        <f t="shared" ca="1" si="55"/>
        <v>14.884064095127904</v>
      </c>
      <c r="I427" s="4">
        <f ca="1">User_Model_Calcs!B427-Sat_Data!$B$5</f>
        <v>47.621324104324515</v>
      </c>
      <c r="J427" s="4">
        <f ca="1">(Earth_Data!$B$1/SQRT(1-Earth_Data!$B$2^2*SIN(RADIANS(User_Model_Calcs!A427))^2))*COS(RADIANS(User_Model_Calcs!A427))</f>
        <v>6278.0871264101261</v>
      </c>
      <c r="K427" s="4">
        <f ca="1">((Earth_Data!$B$1*(1-Earth_Data!$B$2^2))/SQRT(1-Earth_Data!$B$2^2*SIN(RADIANS(User_Model_Calcs!A427))^2))*SIN(RADIANS(User_Model_Calcs!A427))</f>
        <v>-1121.5233773867869</v>
      </c>
      <c r="L427" s="4">
        <f t="shared" ca="1" si="52"/>
        <v>-10.128531172108225</v>
      </c>
      <c r="M427" s="4">
        <f t="shared" ca="1" si="53"/>
        <v>6377.4754137371337</v>
      </c>
      <c r="N427" s="4">
        <f ca="1">SQRT(User_Model_Calcs!M427^2+Sat_Data!$B$3^2-2*User_Model_Calcs!M427*Sat_Data!$B$3*COS(RADIANS(L427))*COS(RADIANS(I427)))</f>
        <v>38231.440696255995</v>
      </c>
      <c r="O427" s="4">
        <f ca="1">DEGREES(ACOS(((Earth_Data!$B$1+Sat_Data!$B$2)/User_Model_Calcs!N427)*SQRT(1-COS(RADIANS(User_Model_Calcs!I427))^2*COS(RADIANS(User_Model_Calcs!A427))^2)))</f>
        <v>34.38607755683978</v>
      </c>
      <c r="P427" s="4">
        <f t="shared" ca="1" si="54"/>
        <v>80.825545245767856</v>
      </c>
    </row>
    <row r="428" spans="1:16" x14ac:dyDescent="0.25">
      <c r="A428" s="4">
        <f t="shared" ca="1" si="48"/>
        <v>-28.370752568616574</v>
      </c>
      <c r="B428" s="4">
        <f t="shared" ca="1" si="49"/>
        <v>143.72999662246107</v>
      </c>
      <c r="C428" s="4">
        <v>3750</v>
      </c>
      <c r="D428" s="4">
        <f t="shared" ca="1" si="50"/>
        <v>1.2</v>
      </c>
      <c r="E428" s="4">
        <v>0.55000000000000004</v>
      </c>
      <c r="F428" s="4">
        <v>19.899999999999999</v>
      </c>
      <c r="G428" s="4">
        <f t="shared" ca="1" si="51"/>
        <v>45.364313344089069</v>
      </c>
      <c r="H428" s="4">
        <f t="shared" ca="1" si="55"/>
        <v>16.540774785796295</v>
      </c>
      <c r="I428" s="4">
        <f ca="1">User_Model_Calcs!B428-Sat_Data!$B$5</f>
        <v>33.729996622461073</v>
      </c>
      <c r="J428" s="4">
        <f ca="1">(Earth_Data!$B$1/SQRT(1-Earth_Data!$B$2^2*SIN(RADIANS(User_Model_Calcs!A428))^2))*COS(RADIANS(User_Model_Calcs!A428))</f>
        <v>5616.315873560382</v>
      </c>
      <c r="K428" s="4">
        <f ca="1">((Earth_Data!$B$1*(1-Earth_Data!$B$2^2))/SQRT(1-Earth_Data!$B$2^2*SIN(RADIANS(User_Model_Calcs!A428))^2))*SIN(RADIANS(User_Model_Calcs!A428))</f>
        <v>-3012.721967014772</v>
      </c>
      <c r="L428" s="4">
        <f t="shared" ca="1" si="52"/>
        <v>-28.210139790405492</v>
      </c>
      <c r="M428" s="4">
        <f t="shared" ca="1" si="53"/>
        <v>6373.3427369112724</v>
      </c>
      <c r="N428" s="4">
        <f ca="1">SQRT(User_Model_Calcs!M428^2+Sat_Data!$B$3^2-2*User_Model_Calcs!M428*Sat_Data!$B$3*COS(RADIANS(L428))*COS(RADIANS(I428)))</f>
        <v>37743.164899985248</v>
      </c>
      <c r="O428" s="4">
        <f ca="1">DEGREES(ACOS(((Earth_Data!$B$1+Sat_Data!$B$2)/User_Model_Calcs!N428)*SQRT(1-COS(RADIANS(User_Model_Calcs!I428))^2*COS(RADIANS(User_Model_Calcs!A428))^2)))</f>
        <v>40.414010881557203</v>
      </c>
      <c r="P428" s="4">
        <f t="shared" ca="1" si="54"/>
        <v>54.561014487449349</v>
      </c>
    </row>
    <row r="429" spans="1:16" x14ac:dyDescent="0.25">
      <c r="A429" s="4">
        <f t="shared" ca="1" si="48"/>
        <v>-25.23651583917745</v>
      </c>
      <c r="B429" s="4">
        <f t="shared" ca="1" si="49"/>
        <v>158.65368744346586</v>
      </c>
      <c r="C429" s="4">
        <v>3750</v>
      </c>
      <c r="D429" s="4">
        <f t="shared" ca="1" si="50"/>
        <v>3</v>
      </c>
      <c r="E429" s="4">
        <v>0.55000000000000004</v>
      </c>
      <c r="F429" s="4">
        <v>19.899999999999999</v>
      </c>
      <c r="G429" s="4">
        <f t="shared" ca="1" si="51"/>
        <v>53.323113517529826</v>
      </c>
      <c r="H429" s="4">
        <f t="shared" ca="1" si="55"/>
        <v>14.133177246003966</v>
      </c>
      <c r="I429" s="4">
        <f ca="1">User_Model_Calcs!B429-Sat_Data!$B$5</f>
        <v>48.653687443465856</v>
      </c>
      <c r="J429" s="4">
        <f ca="1">(Earth_Data!$B$1/SQRT(1-Earth_Data!$B$2^2*SIN(RADIANS(User_Model_Calcs!A429))^2))*COS(RADIANS(User_Model_Calcs!A429))</f>
        <v>5772.8953395856679</v>
      </c>
      <c r="K429" s="4">
        <f ca="1">((Earth_Data!$B$1*(1-Earth_Data!$B$2^2))/SQRT(1-Earth_Data!$B$2^2*SIN(RADIANS(User_Model_Calcs!A429))^2))*SIN(RADIANS(User_Model_Calcs!A429))</f>
        <v>-2702.7977126470032</v>
      </c>
      <c r="L429" s="4">
        <f t="shared" ca="1" si="52"/>
        <v>-25.088408386742557</v>
      </c>
      <c r="M429" s="4">
        <f t="shared" ca="1" si="53"/>
        <v>6374.2792594378698</v>
      </c>
      <c r="N429" s="4">
        <f ca="1">SQRT(User_Model_Calcs!M429^2+Sat_Data!$B$3^2-2*User_Model_Calcs!M429*Sat_Data!$B$3*COS(RADIANS(L429))*COS(RADIANS(I429)))</f>
        <v>38689.142002490102</v>
      </c>
      <c r="O429" s="4">
        <f ca="1">DEGREES(ACOS(((Earth_Data!$B$1+Sat_Data!$B$2)/User_Model_Calcs!N429)*SQRT(1-COS(RADIANS(User_Model_Calcs!I429))^2*COS(RADIANS(User_Model_Calcs!A429))^2)))</f>
        <v>29.091421504697763</v>
      </c>
      <c r="P429" s="4">
        <f t="shared" ca="1" si="54"/>
        <v>69.435223585532881</v>
      </c>
    </row>
    <row r="430" spans="1:16" x14ac:dyDescent="0.25">
      <c r="A430" s="4">
        <f t="shared" ca="1" si="48"/>
        <v>-17.601560714481952</v>
      </c>
      <c r="B430" s="4">
        <f t="shared" ca="1" si="49"/>
        <v>105.08520515976983</v>
      </c>
      <c r="C430" s="4">
        <v>3750</v>
      </c>
      <c r="D430" s="4">
        <f t="shared" ca="1" si="50"/>
        <v>3</v>
      </c>
      <c r="E430" s="4">
        <v>0.55000000000000004</v>
      </c>
      <c r="F430" s="4">
        <v>19.899999999999999</v>
      </c>
      <c r="G430" s="4">
        <f t="shared" ca="1" si="51"/>
        <v>53.323113517529826</v>
      </c>
      <c r="H430" s="4">
        <f t="shared" ca="1" si="55"/>
        <v>14.771971138841652</v>
      </c>
      <c r="I430" s="4">
        <f ca="1">User_Model_Calcs!B430-Sat_Data!$B$5</f>
        <v>-4.9147948402301722</v>
      </c>
      <c r="J430" s="4">
        <f ca="1">(Earth_Data!$B$1/SQRT(1-Earth_Data!$B$2^2*SIN(RADIANS(User_Model_Calcs!A430))^2))*COS(RADIANS(User_Model_Calcs!A430))</f>
        <v>6081.3926924149937</v>
      </c>
      <c r="K430" s="4">
        <f ca="1">((Earth_Data!$B$1*(1-Earth_Data!$B$2^2))/SQRT(1-Earth_Data!$B$2^2*SIN(RADIANS(User_Model_Calcs!A430))^2))*SIN(RADIANS(User_Model_Calcs!A430))</f>
        <v>-1916.3979075591963</v>
      </c>
      <c r="L430" s="4">
        <f t="shared" ca="1" si="52"/>
        <v>-17.490934296946332</v>
      </c>
      <c r="M430" s="4">
        <f t="shared" ca="1" si="53"/>
        <v>6376.1993396894168</v>
      </c>
      <c r="N430" s="4">
        <f ca="1">SQRT(User_Model_Calcs!M430^2+Sat_Data!$B$3^2-2*User_Model_Calcs!M430*Sat_Data!$B$3*COS(RADIANS(L430))*COS(RADIANS(I430)))</f>
        <v>36159.684961909763</v>
      </c>
      <c r="O430" s="4">
        <f ca="1">DEGREES(ACOS(((Earth_Data!$B$1+Sat_Data!$B$2)/User_Model_Calcs!N430)*SQRT(1-COS(RADIANS(User_Model_Calcs!I430))^2*COS(RADIANS(User_Model_Calcs!A430))^2)))</f>
        <v>68.577563343500145</v>
      </c>
      <c r="P430" s="4">
        <f t="shared" ca="1" si="54"/>
        <v>15.87382071281788</v>
      </c>
    </row>
    <row r="431" spans="1:16" x14ac:dyDescent="0.25">
      <c r="A431" s="4">
        <f t="shared" ca="1" si="48"/>
        <v>-27.377437345996789</v>
      </c>
      <c r="B431" s="4">
        <f t="shared" ca="1" si="49"/>
        <v>155.92685604194199</v>
      </c>
      <c r="C431" s="4">
        <v>3750</v>
      </c>
      <c r="D431" s="4">
        <f t="shared" ca="1" si="50"/>
        <v>0.75</v>
      </c>
      <c r="E431" s="4">
        <v>0.55000000000000004</v>
      </c>
      <c r="F431" s="4">
        <v>19.899999999999999</v>
      </c>
      <c r="G431" s="4">
        <f t="shared" ca="1" si="51"/>
        <v>41.281913690970576</v>
      </c>
      <c r="H431" s="4">
        <f t="shared" ca="1" si="55"/>
        <v>17.029076166643897</v>
      </c>
      <c r="I431" s="4">
        <f ca="1">User_Model_Calcs!B431-Sat_Data!$B$5</f>
        <v>45.926856041941988</v>
      </c>
      <c r="J431" s="4">
        <f ca="1">(Earth_Data!$B$1/SQRT(1-Earth_Data!$B$2^2*SIN(RADIANS(User_Model_Calcs!A431))^2))*COS(RADIANS(User_Model_Calcs!A431))</f>
        <v>5667.7794258302174</v>
      </c>
      <c r="K431" s="4">
        <f ca="1">((Earth_Data!$B$1*(1-Earth_Data!$B$2^2))/SQRT(1-Earth_Data!$B$2^2*SIN(RADIANS(User_Model_Calcs!A431))^2))*SIN(RADIANS(User_Model_Calcs!A431))</f>
        <v>-2915.4179215041618</v>
      </c>
      <c r="L431" s="4">
        <f t="shared" ca="1" si="52"/>
        <v>-27.220587777940352</v>
      </c>
      <c r="M431" s="4">
        <f t="shared" ca="1" si="53"/>
        <v>6373.6477214301667</v>
      </c>
      <c r="N431" s="4">
        <f ca="1">SQRT(User_Model_Calcs!M431^2+Sat_Data!$B$3^2-2*User_Model_Calcs!M431*Sat_Data!$B$3*COS(RADIANS(L431))*COS(RADIANS(I431)))</f>
        <v>38548.471275269854</v>
      </c>
      <c r="O431" s="4">
        <f ca="1">DEGREES(ACOS(((Earth_Data!$B$1+Sat_Data!$B$2)/User_Model_Calcs!N431)*SQRT(1-COS(RADIANS(User_Model_Calcs!I431))^2*COS(RADIANS(User_Model_Calcs!A431))^2)))</f>
        <v>30.660696240747399</v>
      </c>
      <c r="P431" s="4">
        <f t="shared" ca="1" si="54"/>
        <v>66.000988543174415</v>
      </c>
    </row>
    <row r="432" spans="1:16" x14ac:dyDescent="0.25">
      <c r="A432" s="4">
        <f t="shared" ca="1" si="48"/>
        <v>-11.826333966905807</v>
      </c>
      <c r="B432" s="4">
        <f t="shared" ca="1" si="49"/>
        <v>124.35190980836724</v>
      </c>
      <c r="C432" s="4">
        <v>3750</v>
      </c>
      <c r="D432" s="4">
        <f t="shared" ca="1" si="50"/>
        <v>0.75</v>
      </c>
      <c r="E432" s="4">
        <v>0.55000000000000004</v>
      </c>
      <c r="F432" s="4">
        <v>19.899999999999999</v>
      </c>
      <c r="G432" s="4">
        <f t="shared" ca="1" si="51"/>
        <v>41.281913690970576</v>
      </c>
      <c r="H432" s="4">
        <f t="shared" ca="1" si="55"/>
        <v>15.2237965130495</v>
      </c>
      <c r="I432" s="4">
        <f ca="1">User_Model_Calcs!B432-Sat_Data!$B$5</f>
        <v>14.351909808367239</v>
      </c>
      <c r="J432" s="4">
        <f ca="1">(Earth_Data!$B$1/SQRT(1-Earth_Data!$B$2^2*SIN(RADIANS(User_Model_Calcs!A432))^2))*COS(RADIANS(User_Model_Calcs!A432))</f>
        <v>6243.6309907269451</v>
      </c>
      <c r="K432" s="4">
        <f ca="1">((Earth_Data!$B$1*(1-Earth_Data!$B$2^2))/SQRT(1-Earth_Data!$B$2^2*SIN(RADIANS(User_Model_Calcs!A432))^2))*SIN(RADIANS(User_Model_Calcs!A432))</f>
        <v>-1298.6055432491096</v>
      </c>
      <c r="L432" s="4">
        <f t="shared" ca="1" si="52"/>
        <v>-11.749370455971095</v>
      </c>
      <c r="M432" s="4">
        <f t="shared" ca="1" si="53"/>
        <v>6377.2489605881983</v>
      </c>
      <c r="N432" s="4">
        <f ca="1">SQRT(User_Model_Calcs!M432^2+Sat_Data!$B$3^2-2*User_Model_Calcs!M432*Sat_Data!$B$3*COS(RADIANS(L432))*COS(RADIANS(I432)))</f>
        <v>36171.826724547813</v>
      </c>
      <c r="O432" s="4">
        <f ca="1">DEGREES(ACOS(((Earth_Data!$B$1+Sat_Data!$B$2)/User_Model_Calcs!N432)*SQRT(1-COS(RADIANS(User_Model_Calcs!I432))^2*COS(RADIANS(User_Model_Calcs!A432))^2)))</f>
        <v>68.271700540222596</v>
      </c>
      <c r="P432" s="4">
        <f t="shared" ca="1" si="54"/>
        <v>51.305196091123882</v>
      </c>
    </row>
    <row r="433" spans="1:16" x14ac:dyDescent="0.25">
      <c r="A433" s="4">
        <f t="shared" ca="1" si="48"/>
        <v>-14.995245742626793</v>
      </c>
      <c r="B433" s="4">
        <f t="shared" ca="1" si="49"/>
        <v>107.72760835994845</v>
      </c>
      <c r="C433" s="4">
        <v>3750</v>
      </c>
      <c r="D433" s="4">
        <f t="shared" ca="1" si="50"/>
        <v>1.2</v>
      </c>
      <c r="E433" s="4">
        <v>0.55000000000000004</v>
      </c>
      <c r="F433" s="4">
        <v>19.899999999999999</v>
      </c>
      <c r="G433" s="4">
        <f t="shared" ca="1" si="51"/>
        <v>45.364313344089069</v>
      </c>
      <c r="H433" s="4">
        <f t="shared" ca="1" si="55"/>
        <v>17.703324106498741</v>
      </c>
      <c r="I433" s="4">
        <f ca="1">User_Model_Calcs!B433-Sat_Data!$B$5</f>
        <v>-2.272391640051552</v>
      </c>
      <c r="J433" s="4">
        <f ca="1">(Earth_Data!$B$1/SQRT(1-Earth_Data!$B$2^2*SIN(RADIANS(User_Model_Calcs!A433))^2))*COS(RADIANS(User_Model_Calcs!A433))</f>
        <v>6162.3281451188432</v>
      </c>
      <c r="K433" s="4">
        <f ca="1">((Earth_Data!$B$1*(1-Earth_Data!$B$2^2))/SQRT(1-Earth_Data!$B$2^2*SIN(RADIANS(User_Model_Calcs!A433))^2))*SIN(RADIANS(User_Model_Calcs!A433))</f>
        <v>-1639.5925669761511</v>
      </c>
      <c r="L433" s="4">
        <f t="shared" ca="1" si="52"/>
        <v>-14.899338587574285</v>
      </c>
      <c r="M433" s="4">
        <f t="shared" ca="1" si="53"/>
        <v>6376.7195291785638</v>
      </c>
      <c r="N433" s="4">
        <f ca="1">SQRT(User_Model_Calcs!M433^2+Sat_Data!$B$3^2-2*User_Model_Calcs!M433*Sat_Data!$B$3*COS(RADIANS(L433))*COS(RADIANS(I433)))</f>
        <v>36044.796730084869</v>
      </c>
      <c r="O433" s="4">
        <f ca="1">DEGREES(ACOS(((Earth_Data!$B$1+Sat_Data!$B$2)/User_Model_Calcs!N433)*SQRT(1-COS(RADIANS(User_Model_Calcs!I433))^2*COS(RADIANS(User_Model_Calcs!A433))^2)))</f>
        <v>72.183883266743635</v>
      </c>
      <c r="P433" s="4">
        <f t="shared" ca="1" si="54"/>
        <v>8.7192369302631416</v>
      </c>
    </row>
    <row r="434" spans="1:16" x14ac:dyDescent="0.25">
      <c r="A434" s="4">
        <f t="shared" ca="1" si="48"/>
        <v>-40.808828827019482</v>
      </c>
      <c r="B434" s="4">
        <f t="shared" ca="1" si="49"/>
        <v>124.20328030079195</v>
      </c>
      <c r="C434" s="4">
        <v>3750</v>
      </c>
      <c r="D434" s="4">
        <f t="shared" ca="1" si="50"/>
        <v>0.75</v>
      </c>
      <c r="E434" s="4">
        <v>0.55000000000000004</v>
      </c>
      <c r="F434" s="4">
        <v>19.899999999999999</v>
      </c>
      <c r="G434" s="4">
        <f t="shared" ca="1" si="51"/>
        <v>41.281913690970576</v>
      </c>
      <c r="H434" s="4">
        <f t="shared" ca="1" si="55"/>
        <v>22.743925124806214</v>
      </c>
      <c r="I434" s="4">
        <f ca="1">User_Model_Calcs!B434-Sat_Data!$B$5</f>
        <v>14.203280300791945</v>
      </c>
      <c r="J434" s="4">
        <f ca="1">(Earth_Data!$B$1/SQRT(1-Earth_Data!$B$2^2*SIN(RADIANS(User_Model_Calcs!A434))^2))*COS(RADIANS(User_Model_Calcs!A434))</f>
        <v>4834.4947731490793</v>
      </c>
      <c r="K434" s="4">
        <f ca="1">((Earth_Data!$B$1*(1-Earth_Data!$B$2^2))/SQRT(1-Earth_Data!$B$2^2*SIN(RADIANS(User_Model_Calcs!A434))^2))*SIN(RADIANS(User_Model_Calcs!A434))</f>
        <v>-4146.3790609633379</v>
      </c>
      <c r="L434" s="4">
        <f t="shared" ca="1" si="52"/>
        <v>-40.618550574833783</v>
      </c>
      <c r="M434" s="4">
        <f t="shared" ca="1" si="53"/>
        <v>6369.0500884198564</v>
      </c>
      <c r="N434" s="4">
        <f ca="1">SQRT(User_Model_Calcs!M434^2+Sat_Data!$B$3^2-2*User_Model_Calcs!M434*Sat_Data!$B$3*COS(RADIANS(L434))*COS(RADIANS(I434)))</f>
        <v>37724.756587447278</v>
      </c>
      <c r="O434" s="4">
        <f ca="1">DEGREES(ACOS(((Earth_Data!$B$1+Sat_Data!$B$2)/User_Model_Calcs!N434)*SQRT(1-COS(RADIANS(User_Model_Calcs!I434))^2*COS(RADIANS(User_Model_Calcs!A434))^2)))</f>
        <v>40.591846179971093</v>
      </c>
      <c r="P434" s="4">
        <f t="shared" ca="1" si="54"/>
        <v>21.170230378841197</v>
      </c>
    </row>
    <row r="435" spans="1:16" x14ac:dyDescent="0.25">
      <c r="A435" s="4">
        <f t="shared" ca="1" si="48"/>
        <v>-21.249803555554742</v>
      </c>
      <c r="B435" s="4">
        <f t="shared" ca="1" si="49"/>
        <v>112.16349895438861</v>
      </c>
      <c r="C435" s="4">
        <v>3750</v>
      </c>
      <c r="D435" s="4">
        <f t="shared" ca="1" si="50"/>
        <v>3</v>
      </c>
      <c r="E435" s="4">
        <v>0.55000000000000004</v>
      </c>
      <c r="F435" s="4">
        <v>19.899999999999999</v>
      </c>
      <c r="G435" s="4">
        <f t="shared" ca="1" si="51"/>
        <v>53.323113517529826</v>
      </c>
      <c r="H435" s="4">
        <f t="shared" ca="1" si="55"/>
        <v>15.057394876999112</v>
      </c>
      <c r="I435" s="4">
        <f ca="1">User_Model_Calcs!B435-Sat_Data!$B$5</f>
        <v>2.1634989543886149</v>
      </c>
      <c r="J435" s="4">
        <f ca="1">(Earth_Data!$B$1/SQRT(1-Earth_Data!$B$2^2*SIN(RADIANS(User_Model_Calcs!A435))^2))*COS(RADIANS(User_Model_Calcs!A435))</f>
        <v>5947.1000662905299</v>
      </c>
      <c r="K435" s="4">
        <f ca="1">((Earth_Data!$B$1*(1-Earth_Data!$B$2^2))/SQRT(1-Earth_Data!$B$2^2*SIN(RADIANS(User_Model_Calcs!A435))^2))*SIN(RADIANS(User_Model_Calcs!A435))</f>
        <v>-2297.1950116411872</v>
      </c>
      <c r="L435" s="4">
        <f t="shared" ca="1" si="52"/>
        <v>-21.120123549711778</v>
      </c>
      <c r="M435" s="4">
        <f t="shared" ca="1" si="53"/>
        <v>6375.3512938489894</v>
      </c>
      <c r="N435" s="4">
        <f ca="1">SQRT(User_Model_Calcs!M435^2+Sat_Data!$B$3^2-2*User_Model_Calcs!M435*Sat_Data!$B$3*COS(RADIANS(L435))*COS(RADIANS(I435)))</f>
        <v>36294.74586482087</v>
      </c>
      <c r="O435" s="4">
        <f ca="1">DEGREES(ACOS(((Earth_Data!$B$1+Sat_Data!$B$2)/User_Model_Calcs!N435)*SQRT(1-COS(RADIANS(User_Model_Calcs!I435))^2*COS(RADIANS(User_Model_Calcs!A435))^2)))</f>
        <v>64.974268988883281</v>
      </c>
      <c r="P435" s="4">
        <f t="shared" ca="1" si="54"/>
        <v>5.9506957179949991</v>
      </c>
    </row>
    <row r="436" spans="1:16" x14ac:dyDescent="0.25">
      <c r="A436" s="4">
        <f t="shared" ca="1" si="48"/>
        <v>-27.487837721362347</v>
      </c>
      <c r="B436" s="4">
        <f t="shared" ca="1" si="49"/>
        <v>138.09629493660705</v>
      </c>
      <c r="C436" s="4">
        <v>3750</v>
      </c>
      <c r="D436" s="4">
        <f t="shared" ca="1" si="50"/>
        <v>0.75</v>
      </c>
      <c r="E436" s="4">
        <v>0.55000000000000004</v>
      </c>
      <c r="F436" s="4">
        <v>19.899999999999999</v>
      </c>
      <c r="G436" s="4">
        <f t="shared" ca="1" si="51"/>
        <v>41.281913690970576</v>
      </c>
      <c r="H436" s="4">
        <f t="shared" ca="1" si="55"/>
        <v>23.641033627833711</v>
      </c>
      <c r="I436" s="4">
        <f ca="1">User_Model_Calcs!B436-Sat_Data!$B$5</f>
        <v>28.096294936607052</v>
      </c>
      <c r="J436" s="4">
        <f ca="1">(Earth_Data!$B$1/SQRT(1-Earth_Data!$B$2^2*SIN(RADIANS(User_Model_Calcs!A436))^2))*COS(RADIANS(User_Model_Calcs!A436))</f>
        <v>5662.1433818787928</v>
      </c>
      <c r="K436" s="4">
        <f ca="1">((Earth_Data!$B$1*(1-Earth_Data!$B$2^2))/SQRT(1-Earth_Data!$B$2^2*SIN(RADIANS(User_Model_Calcs!A436))^2))*SIN(RADIANS(User_Model_Calcs!A436))</f>
        <v>-2926.2758098881445</v>
      </c>
      <c r="L436" s="4">
        <f t="shared" ca="1" si="52"/>
        <v>-27.33056055295107</v>
      </c>
      <c r="M436" s="4">
        <f t="shared" ca="1" si="53"/>
        <v>6373.6141860399994</v>
      </c>
      <c r="N436" s="4">
        <f ca="1">SQRT(User_Model_Calcs!M436^2+Sat_Data!$B$3^2-2*User_Model_Calcs!M436*Sat_Data!$B$3*COS(RADIANS(L436))*COS(RADIANS(I436)))</f>
        <v>37379.489415712356</v>
      </c>
      <c r="O436" s="4">
        <f ca="1">DEGREES(ACOS(((Earth_Data!$B$1+Sat_Data!$B$2)/User_Model_Calcs!N436)*SQRT(1-COS(RADIANS(User_Model_Calcs!I436))^2*COS(RADIANS(User_Model_Calcs!A436))^2)))</f>
        <v>45.391995477433476</v>
      </c>
      <c r="P436" s="4">
        <f t="shared" ca="1" si="54"/>
        <v>49.154611299543888</v>
      </c>
    </row>
    <row r="437" spans="1:16" x14ac:dyDescent="0.25">
      <c r="A437" s="4">
        <f t="shared" ca="1" si="48"/>
        <v>-21.717752555613796</v>
      </c>
      <c r="B437" s="4">
        <f t="shared" ca="1" si="49"/>
        <v>134.00543077225575</v>
      </c>
      <c r="C437" s="4">
        <v>3750</v>
      </c>
      <c r="D437" s="4">
        <f t="shared" ca="1" si="50"/>
        <v>3</v>
      </c>
      <c r="E437" s="4">
        <v>0.55000000000000004</v>
      </c>
      <c r="F437" s="4">
        <v>19.899999999999999</v>
      </c>
      <c r="G437" s="4">
        <f t="shared" ca="1" si="51"/>
        <v>53.323113517529826</v>
      </c>
      <c r="H437" s="4">
        <f t="shared" ca="1" si="55"/>
        <v>22.476441180221265</v>
      </c>
      <c r="I437" s="4">
        <f ca="1">User_Model_Calcs!B437-Sat_Data!$B$5</f>
        <v>24.00543077225575</v>
      </c>
      <c r="J437" s="4">
        <f ca="1">(Earth_Data!$B$1/SQRT(1-Earth_Data!$B$2^2*SIN(RADIANS(User_Model_Calcs!A437))^2))*COS(RADIANS(User_Model_Calcs!A437))</f>
        <v>5928.1242707451111</v>
      </c>
      <c r="K437" s="4">
        <f ca="1">((Earth_Data!$B$1*(1-Earth_Data!$B$2^2))/SQRT(1-Earth_Data!$B$2^2*SIN(RADIANS(User_Model_Calcs!A437))^2))*SIN(RADIANS(User_Model_Calcs!A437))</f>
        <v>-2345.4078956368608</v>
      </c>
      <c r="L437" s="4">
        <f t="shared" ca="1" si="52"/>
        <v>-21.585773332894529</v>
      </c>
      <c r="M437" s="4">
        <f t="shared" ca="1" si="53"/>
        <v>6375.2329813358965</v>
      </c>
      <c r="N437" s="4">
        <f ca="1">SQRT(User_Model_Calcs!M437^2+Sat_Data!$B$3^2-2*User_Model_Calcs!M437*Sat_Data!$B$3*COS(RADIANS(L437))*COS(RADIANS(I437)))</f>
        <v>36902.417420800331</v>
      </c>
      <c r="O437" s="4">
        <f ca="1">DEGREES(ACOS(((Earth_Data!$B$1+Sat_Data!$B$2)/User_Model_Calcs!N437)*SQRT(1-COS(RADIANS(User_Model_Calcs!I437))^2*COS(RADIANS(User_Model_Calcs!A437))^2)))</f>
        <v>52.81795748587281</v>
      </c>
      <c r="P437" s="4">
        <f t="shared" ca="1" si="54"/>
        <v>50.276828079674878</v>
      </c>
    </row>
    <row r="438" spans="1:16" x14ac:dyDescent="0.25">
      <c r="A438" s="4">
        <f t="shared" ca="1" si="48"/>
        <v>-38.5181028809479</v>
      </c>
      <c r="B438" s="4">
        <f t="shared" ca="1" si="49"/>
        <v>107.8742209905128</v>
      </c>
      <c r="C438" s="4">
        <v>3750</v>
      </c>
      <c r="D438" s="4">
        <f t="shared" ca="1" si="50"/>
        <v>3</v>
      </c>
      <c r="E438" s="4">
        <v>0.55000000000000004</v>
      </c>
      <c r="F438" s="4">
        <v>19.899999999999999</v>
      </c>
      <c r="G438" s="4">
        <f t="shared" ca="1" si="51"/>
        <v>53.323113517529826</v>
      </c>
      <c r="H438" s="4">
        <f t="shared" ca="1" si="55"/>
        <v>23.717287213260025</v>
      </c>
      <c r="I438" s="4">
        <f ca="1">User_Model_Calcs!B438-Sat_Data!$B$5</f>
        <v>-2.1257790094872036</v>
      </c>
      <c r="J438" s="4">
        <f ca="1">(Earth_Data!$B$1/SQRT(1-Earth_Data!$B$2^2*SIN(RADIANS(User_Model_Calcs!A438))^2))*COS(RADIANS(User_Model_Calcs!A438))</f>
        <v>4996.8206059182075</v>
      </c>
      <c r="K438" s="4">
        <f ca="1">((Earth_Data!$B$1*(1-Earth_Data!$B$2^2))/SQRT(1-Earth_Data!$B$2^2*SIN(RADIANS(User_Model_Calcs!A438))^2))*SIN(RADIANS(User_Model_Calcs!A438))</f>
        <v>-3950.6033052935786</v>
      </c>
      <c r="L438" s="4">
        <f t="shared" ca="1" si="52"/>
        <v>-38.330721564973913</v>
      </c>
      <c r="M438" s="4">
        <f t="shared" ca="1" si="53"/>
        <v>6369.8887465579301</v>
      </c>
      <c r="N438" s="4">
        <f ca="1">SQRT(User_Model_Calcs!M438^2+Sat_Data!$B$3^2-2*User_Model_Calcs!M438*Sat_Data!$B$3*COS(RADIANS(L438))*COS(RADIANS(I438)))</f>
        <v>37380.568269673364</v>
      </c>
      <c r="O438" s="4">
        <f ca="1">DEGREES(ACOS(((Earth_Data!$B$1+Sat_Data!$B$2)/User_Model_Calcs!N438)*SQRT(1-COS(RADIANS(User_Model_Calcs!I438))^2*COS(RADIANS(User_Model_Calcs!A438))^2)))</f>
        <v>45.314180124492594</v>
      </c>
      <c r="P438" s="4">
        <f t="shared" ca="1" si="54"/>
        <v>3.4110017023936936</v>
      </c>
    </row>
    <row r="439" spans="1:16" x14ac:dyDescent="0.25">
      <c r="A439" s="4">
        <f t="shared" ca="1" si="48"/>
        <v>-33.311537388867869</v>
      </c>
      <c r="B439" s="4">
        <f t="shared" ca="1" si="49"/>
        <v>138.72308541491157</v>
      </c>
      <c r="C439" s="4">
        <v>3750</v>
      </c>
      <c r="D439" s="4">
        <f t="shared" ca="1" si="50"/>
        <v>0.75</v>
      </c>
      <c r="E439" s="4">
        <v>0.55000000000000004</v>
      </c>
      <c r="F439" s="4">
        <v>19.899999999999999</v>
      </c>
      <c r="G439" s="4">
        <f t="shared" ca="1" si="51"/>
        <v>41.281913690970576</v>
      </c>
      <c r="H439" s="4">
        <f t="shared" ca="1" si="55"/>
        <v>14.789302547153083</v>
      </c>
      <c r="I439" s="4">
        <f ca="1">User_Model_Calcs!B439-Sat_Data!$B$5</f>
        <v>28.723085414911566</v>
      </c>
      <c r="J439" s="4">
        <f ca="1">(Earth_Data!$B$1/SQRT(1-Earth_Data!$B$2^2*SIN(RADIANS(User_Model_Calcs!A439))^2))*COS(RADIANS(User_Model_Calcs!A439))</f>
        <v>5335.5804833244629</v>
      </c>
      <c r="K439" s="4">
        <f ca="1">((Earth_Data!$B$1*(1-Earth_Data!$B$2^2))/SQRT(1-Earth_Data!$B$2^2*SIN(RADIANS(User_Model_Calcs!A439))^2))*SIN(RADIANS(User_Model_Calcs!A439))</f>
        <v>-3482.8861166258507</v>
      </c>
      <c r="L439" s="4">
        <f t="shared" ca="1" si="52"/>
        <v>-33.135140780838569</v>
      </c>
      <c r="M439" s="4">
        <f t="shared" ca="1" si="53"/>
        <v>6371.7277716030849</v>
      </c>
      <c r="N439" s="4">
        <f ca="1">SQRT(User_Model_Calcs!M439^2+Sat_Data!$B$3^2-2*User_Model_Calcs!M439*Sat_Data!$B$3*COS(RADIANS(L439))*COS(RADIANS(I439)))</f>
        <v>37733.76840142857</v>
      </c>
      <c r="O439" s="4">
        <f ca="1">DEGREES(ACOS(((Earth_Data!$B$1+Sat_Data!$B$2)/User_Model_Calcs!N439)*SQRT(1-COS(RADIANS(User_Model_Calcs!I439))^2*COS(RADIANS(User_Model_Calcs!A439))^2)))</f>
        <v>40.513234991030615</v>
      </c>
      <c r="P439" s="4">
        <f t="shared" ca="1" si="54"/>
        <v>44.938208059849892</v>
      </c>
    </row>
    <row r="440" spans="1:16" x14ac:dyDescent="0.25">
      <c r="A440" s="4">
        <f t="shared" ca="1" si="48"/>
        <v>-35.109298109952327</v>
      </c>
      <c r="B440" s="4">
        <f t="shared" ca="1" si="49"/>
        <v>146.32343557858678</v>
      </c>
      <c r="C440" s="4">
        <v>3750</v>
      </c>
      <c r="D440" s="4">
        <f t="shared" ca="1" si="50"/>
        <v>0.75</v>
      </c>
      <c r="E440" s="4">
        <v>0.55000000000000004</v>
      </c>
      <c r="F440" s="4">
        <v>19.899999999999999</v>
      </c>
      <c r="G440" s="4">
        <f t="shared" ca="1" si="51"/>
        <v>41.281913690970576</v>
      </c>
      <c r="H440" s="4">
        <f t="shared" ca="1" si="55"/>
        <v>23.930231748416674</v>
      </c>
      <c r="I440" s="4">
        <f ca="1">User_Model_Calcs!B440-Sat_Data!$B$5</f>
        <v>36.323435578586782</v>
      </c>
      <c r="J440" s="4">
        <f ca="1">(Earth_Data!$B$1/SQRT(1-Earth_Data!$B$2^2*SIN(RADIANS(User_Model_Calcs!A440))^2))*COS(RADIANS(User_Model_Calcs!A440))</f>
        <v>5223.4649235744155</v>
      </c>
      <c r="K440" s="4">
        <f ca="1">((Earth_Data!$B$1*(1-Earth_Data!$B$2^2))/SQRT(1-Earth_Data!$B$2^2*SIN(RADIANS(User_Model_Calcs!A440))^2))*SIN(RADIANS(User_Model_Calcs!A440))</f>
        <v>-3647.7943748231764</v>
      </c>
      <c r="L440" s="4">
        <f t="shared" ca="1" si="52"/>
        <v>-34.928431565251095</v>
      </c>
      <c r="M440" s="4">
        <f t="shared" ca="1" si="53"/>
        <v>6371.1058387695839</v>
      </c>
      <c r="N440" s="4">
        <f ca="1">SQRT(User_Model_Calcs!M440^2+Sat_Data!$B$3^2-2*User_Model_Calcs!M440*Sat_Data!$B$3*COS(RADIANS(L440))*COS(RADIANS(I440)))</f>
        <v>38255.880731316742</v>
      </c>
      <c r="O440" s="4">
        <f ca="1">DEGREES(ACOS(((Earth_Data!$B$1+Sat_Data!$B$2)/User_Model_Calcs!N440)*SQRT(1-COS(RADIANS(User_Model_Calcs!I440))^2*COS(RADIANS(User_Model_Calcs!A440))^2)))</f>
        <v>34.015190610194189</v>
      </c>
      <c r="P440" s="4">
        <f t="shared" ca="1" si="54"/>
        <v>51.964472130124015</v>
      </c>
    </row>
    <row r="441" spans="1:16" x14ac:dyDescent="0.25">
      <c r="A441" s="4">
        <f t="shared" ca="1" si="48"/>
        <v>-40.983952959759016</v>
      </c>
      <c r="B441" s="4">
        <f t="shared" ca="1" si="49"/>
        <v>128.12438274050507</v>
      </c>
      <c r="C441" s="4">
        <v>3750</v>
      </c>
      <c r="D441" s="4">
        <f t="shared" ca="1" si="50"/>
        <v>3</v>
      </c>
      <c r="E441" s="4">
        <v>0.55000000000000004</v>
      </c>
      <c r="F441" s="4">
        <v>19.899999999999999</v>
      </c>
      <c r="G441" s="4">
        <f t="shared" ca="1" si="51"/>
        <v>53.323113517529826</v>
      </c>
      <c r="H441" s="4">
        <f t="shared" ca="1" si="55"/>
        <v>17.530088532255171</v>
      </c>
      <c r="I441" s="4">
        <f ca="1">User_Model_Calcs!B441-Sat_Data!$B$5</f>
        <v>18.124382740505069</v>
      </c>
      <c r="J441" s="4">
        <f ca="1">(Earth_Data!$B$1/SQRT(1-Earth_Data!$B$2^2*SIN(RADIANS(User_Model_Calcs!A441))^2))*COS(RADIANS(User_Model_Calcs!A441))</f>
        <v>4821.7623852084334</v>
      </c>
      <c r="K441" s="4">
        <f ca="1">((Earth_Data!$B$1*(1-Earth_Data!$B$2^2))/SQRT(1-Earth_Data!$B$2^2*SIN(RADIANS(User_Model_Calcs!A441))^2))*SIN(RADIANS(User_Model_Calcs!A441))</f>
        <v>-4161.079602429334</v>
      </c>
      <c r="L441" s="4">
        <f t="shared" ca="1" si="52"/>
        <v>-40.793503001567444</v>
      </c>
      <c r="M441" s="4">
        <f t="shared" ca="1" si="53"/>
        <v>6368.9854731475389</v>
      </c>
      <c r="N441" s="4">
        <f ca="1">SQRT(User_Model_Calcs!M441^2+Sat_Data!$B$3^2-2*User_Model_Calcs!M441*Sat_Data!$B$3*COS(RADIANS(L441))*COS(RADIANS(I441)))</f>
        <v>37841.014616417553</v>
      </c>
      <c r="O441" s="4">
        <f ca="1">DEGREES(ACOS(((Earth_Data!$B$1+Sat_Data!$B$2)/User_Model_Calcs!N441)*SQRT(1-COS(RADIANS(User_Model_Calcs!I441))^2*COS(RADIANS(User_Model_Calcs!A441))^2)))</f>
        <v>39.08536298069928</v>
      </c>
      <c r="P441" s="4">
        <f t="shared" ca="1" si="54"/>
        <v>26.52293832743463</v>
      </c>
    </row>
    <row r="442" spans="1:16" x14ac:dyDescent="0.25">
      <c r="A442" s="4">
        <f t="shared" ca="1" si="48"/>
        <v>-31.69425201854952</v>
      </c>
      <c r="B442" s="4">
        <f t="shared" ca="1" si="49"/>
        <v>108.3593428012742</v>
      </c>
      <c r="C442" s="4">
        <v>3750</v>
      </c>
      <c r="D442" s="4">
        <f t="shared" ca="1" si="50"/>
        <v>0.75</v>
      </c>
      <c r="E442" s="4">
        <v>0.55000000000000004</v>
      </c>
      <c r="F442" s="4">
        <v>19.899999999999999</v>
      </c>
      <c r="G442" s="4">
        <f t="shared" ca="1" si="51"/>
        <v>41.281913690970576</v>
      </c>
      <c r="H442" s="4">
        <f t="shared" ca="1" si="55"/>
        <v>18.419117479821775</v>
      </c>
      <c r="I442" s="4">
        <f ca="1">User_Model_Calcs!B442-Sat_Data!$B$5</f>
        <v>-1.6406571987258047</v>
      </c>
      <c r="J442" s="4">
        <f ca="1">(Earth_Data!$B$1/SQRT(1-Earth_Data!$B$2^2*SIN(RADIANS(User_Model_Calcs!A442))^2))*COS(RADIANS(User_Model_Calcs!A442))</f>
        <v>5431.9497189537742</v>
      </c>
      <c r="K442" s="4">
        <f ca="1">((Earth_Data!$B$1*(1-Earth_Data!$B$2^2))/SQRT(1-Earth_Data!$B$2^2*SIN(RADIANS(User_Model_Calcs!A442))^2))*SIN(RADIANS(User_Model_Calcs!A442))</f>
        <v>-3331.6337831325782</v>
      </c>
      <c r="L442" s="4">
        <f t="shared" ca="1" si="52"/>
        <v>-31.522468161549138</v>
      </c>
      <c r="M442" s="4">
        <f t="shared" ca="1" si="53"/>
        <v>6372.2728609305705</v>
      </c>
      <c r="N442" s="4">
        <f ca="1">SQRT(User_Model_Calcs!M442^2+Sat_Data!$B$3^2-2*User_Model_Calcs!M442*Sat_Data!$B$3*COS(RADIANS(L442))*COS(RADIANS(I442)))</f>
        <v>36885.517090166119</v>
      </c>
      <c r="O442" s="4">
        <f ca="1">DEGREES(ACOS(((Earth_Data!$B$1+Sat_Data!$B$2)/User_Model_Calcs!N442)*SQRT(1-COS(RADIANS(User_Model_Calcs!I442))^2*COS(RADIANS(User_Model_Calcs!A442))^2)))</f>
        <v>53.042770401026551</v>
      </c>
      <c r="P442" s="4">
        <f t="shared" ca="1" si="54"/>
        <v>3.1205282859615524</v>
      </c>
    </row>
    <row r="443" spans="1:16" x14ac:dyDescent="0.25">
      <c r="A443" s="4">
        <f t="shared" ca="1" si="48"/>
        <v>-17.476781418428025</v>
      </c>
      <c r="B443" s="4">
        <f t="shared" ca="1" si="49"/>
        <v>115.62107616995087</v>
      </c>
      <c r="C443" s="4">
        <v>3750</v>
      </c>
      <c r="D443" s="4">
        <f t="shared" ca="1" si="50"/>
        <v>3</v>
      </c>
      <c r="E443" s="4">
        <v>0.55000000000000004</v>
      </c>
      <c r="F443" s="4">
        <v>19.899999999999999</v>
      </c>
      <c r="G443" s="4">
        <f t="shared" ca="1" si="51"/>
        <v>53.323113517529826</v>
      </c>
      <c r="H443" s="4">
        <f t="shared" ca="1" si="55"/>
        <v>17.293102325627924</v>
      </c>
      <c r="I443" s="4">
        <f ca="1">User_Model_Calcs!B443-Sat_Data!$B$5</f>
        <v>5.621076169950868</v>
      </c>
      <c r="J443" s="4">
        <f ca="1">(Earth_Data!$B$1/SQRT(1-Earth_Data!$B$2^2*SIN(RADIANS(User_Model_Calcs!A443))^2))*COS(RADIANS(User_Model_Calcs!A443))</f>
        <v>6085.5544352963416</v>
      </c>
      <c r="K443" s="4">
        <f ca="1">((Earth_Data!$B$1*(1-Earth_Data!$B$2^2))/SQRT(1-Earth_Data!$B$2^2*SIN(RADIANS(User_Model_Calcs!A443))^2))*SIN(RADIANS(User_Model_Calcs!A443))</f>
        <v>-1903.2299429810839</v>
      </c>
      <c r="L443" s="4">
        <f t="shared" ca="1" si="52"/>
        <v>-17.366839950159356</v>
      </c>
      <c r="M443" s="4">
        <f t="shared" ca="1" si="53"/>
        <v>6376.2259214063888</v>
      </c>
      <c r="N443" s="4">
        <f ca="1">SQRT(User_Model_Calcs!M443^2+Sat_Data!$B$3^2-2*User_Model_Calcs!M443*Sat_Data!$B$3*COS(RADIANS(L443))*COS(RADIANS(I443)))</f>
        <v>36162.885667880037</v>
      </c>
      <c r="O443" s="4">
        <f ca="1">DEGREES(ACOS(((Earth_Data!$B$1+Sat_Data!$B$2)/User_Model_Calcs!N443)*SQRT(1-COS(RADIANS(User_Model_Calcs!I443))^2*COS(RADIANS(User_Model_Calcs!A443))^2)))</f>
        <v>68.487127199529127</v>
      </c>
      <c r="P443" s="4">
        <f t="shared" ca="1" si="54"/>
        <v>18.145283507386598</v>
      </c>
    </row>
    <row r="444" spans="1:16" x14ac:dyDescent="0.25">
      <c r="A444" s="4">
        <f t="shared" ca="1" si="48"/>
        <v>-38.878466946935603</v>
      </c>
      <c r="B444" s="4">
        <f t="shared" ca="1" si="49"/>
        <v>115.68284764597962</v>
      </c>
      <c r="C444" s="4">
        <v>3750</v>
      </c>
      <c r="D444" s="4">
        <f t="shared" ca="1" si="50"/>
        <v>0.75</v>
      </c>
      <c r="E444" s="4">
        <v>0.55000000000000004</v>
      </c>
      <c r="F444" s="4">
        <v>19.899999999999999</v>
      </c>
      <c r="G444" s="4">
        <f t="shared" ca="1" si="51"/>
        <v>41.281913690970576</v>
      </c>
      <c r="H444" s="4">
        <f t="shared" ca="1" si="55"/>
        <v>16.542964122743207</v>
      </c>
      <c r="I444" s="4">
        <f ca="1">User_Model_Calcs!B444-Sat_Data!$B$5</f>
        <v>5.6828476459796207</v>
      </c>
      <c r="J444" s="4">
        <f ca="1">(Earth_Data!$B$1/SQRT(1-Earth_Data!$B$2^2*SIN(RADIANS(User_Model_Calcs!A444))^2))*COS(RADIANS(User_Model_Calcs!A444))</f>
        <v>4971.8094142380478</v>
      </c>
      <c r="K444" s="4">
        <f ca="1">((Earth_Data!$B$1*(1-Earth_Data!$B$2^2))/SQRT(1-Earth_Data!$B$2^2*SIN(RADIANS(User_Model_Calcs!A444))^2))*SIN(RADIANS(User_Model_Calcs!A444))</f>
        <v>-3981.8242888416321</v>
      </c>
      <c r="L444" s="4">
        <f t="shared" ca="1" si="52"/>
        <v>-38.690550125002673</v>
      </c>
      <c r="M444" s="4">
        <f t="shared" ca="1" si="53"/>
        <v>6369.7577284159916</v>
      </c>
      <c r="N444" s="4">
        <f ca="1">SQRT(User_Model_Calcs!M444^2+Sat_Data!$B$3^2-2*User_Model_Calcs!M444*Sat_Data!$B$3*COS(RADIANS(L444))*COS(RADIANS(I444)))</f>
        <v>37432.405132847547</v>
      </c>
      <c r="O444" s="4">
        <f ca="1">DEGREES(ACOS(((Earth_Data!$B$1+Sat_Data!$B$2)/User_Model_Calcs!N444)*SQRT(1-COS(RADIANS(User_Model_Calcs!I444))^2*COS(RADIANS(User_Model_Calcs!A444))^2)))</f>
        <v>44.575616055909215</v>
      </c>
      <c r="P444" s="4">
        <f t="shared" ca="1" si="54"/>
        <v>9.0086985819307941</v>
      </c>
    </row>
    <row r="445" spans="1:16" x14ac:dyDescent="0.25">
      <c r="A445" s="4">
        <f t="shared" ca="1" si="48"/>
        <v>-18.382701393072228</v>
      </c>
      <c r="B445" s="4">
        <f t="shared" ca="1" si="49"/>
        <v>142.72805982091239</v>
      </c>
      <c r="C445" s="4">
        <v>3750</v>
      </c>
      <c r="D445" s="4">
        <f t="shared" ca="1" si="50"/>
        <v>1.2</v>
      </c>
      <c r="E445" s="4">
        <v>0.55000000000000004</v>
      </c>
      <c r="F445" s="4">
        <v>19.899999999999999</v>
      </c>
      <c r="G445" s="4">
        <f t="shared" ca="1" si="51"/>
        <v>45.364313344089069</v>
      </c>
      <c r="H445" s="4">
        <f t="shared" ca="1" si="55"/>
        <v>19.356951376955486</v>
      </c>
      <c r="I445" s="4">
        <f ca="1">User_Model_Calcs!B445-Sat_Data!$B$5</f>
        <v>32.728059820912392</v>
      </c>
      <c r="J445" s="4">
        <f ca="1">(Earth_Data!$B$1/SQRT(1-Earth_Data!$B$2^2*SIN(RADIANS(User_Model_Calcs!A445))^2))*COS(RADIANS(User_Model_Calcs!A445))</f>
        <v>6054.6875254890701</v>
      </c>
      <c r="K445" s="4">
        <f ca="1">((Earth_Data!$B$1*(1-Earth_Data!$B$2^2))/SQRT(1-Earth_Data!$B$2^2*SIN(RADIANS(User_Model_Calcs!A445))^2))*SIN(RADIANS(User_Model_Calcs!A445))</f>
        <v>-1998.626359060233</v>
      </c>
      <c r="L445" s="4">
        <f t="shared" ca="1" si="52"/>
        <v>-18.267834885700584</v>
      </c>
      <c r="M445" s="4">
        <f t="shared" ca="1" si="53"/>
        <v>6376.0291996228589</v>
      </c>
      <c r="N445" s="4">
        <f ca="1">SQRT(User_Model_Calcs!M445^2+Sat_Data!$B$3^2-2*User_Model_Calcs!M445*Sat_Data!$B$3*COS(RADIANS(L445))*COS(RADIANS(I445)))</f>
        <v>37268.536978505901</v>
      </c>
      <c r="O445" s="4">
        <f ca="1">DEGREES(ACOS(((Earth_Data!$B$1+Sat_Data!$B$2)/User_Model_Calcs!N445)*SQRT(1-COS(RADIANS(User_Model_Calcs!I445))^2*COS(RADIANS(User_Model_Calcs!A445))^2)))</f>
        <v>47.051130236731012</v>
      </c>
      <c r="P445" s="4">
        <f t="shared" ca="1" si="54"/>
        <v>63.862865349819785</v>
      </c>
    </row>
    <row r="446" spans="1:16" x14ac:dyDescent="0.25">
      <c r="A446" s="4">
        <f t="shared" ca="1" si="48"/>
        <v>-30.744629004898535</v>
      </c>
      <c r="B446" s="4">
        <f t="shared" ca="1" si="49"/>
        <v>151.5467555527832</v>
      </c>
      <c r="C446" s="4">
        <v>3750</v>
      </c>
      <c r="D446" s="4">
        <f t="shared" ca="1" si="50"/>
        <v>0.75</v>
      </c>
      <c r="E446" s="4">
        <v>0.55000000000000004</v>
      </c>
      <c r="F446" s="4">
        <v>19.899999999999999</v>
      </c>
      <c r="G446" s="4">
        <f t="shared" ca="1" si="51"/>
        <v>41.281913690970576</v>
      </c>
      <c r="H446" s="4">
        <f t="shared" ca="1" si="55"/>
        <v>22.632170276744532</v>
      </c>
      <c r="I446" s="4">
        <f ca="1">User_Model_Calcs!B446-Sat_Data!$B$5</f>
        <v>41.546755552783196</v>
      </c>
      <c r="J446" s="4">
        <f ca="1">(Earth_Data!$B$1/SQRT(1-Earth_Data!$B$2^2*SIN(RADIANS(User_Model_Calcs!A446))^2))*COS(RADIANS(User_Model_Calcs!A446))</f>
        <v>5486.521609701962</v>
      </c>
      <c r="K446" s="4">
        <f ca="1">((Earth_Data!$B$1*(1-Earth_Data!$B$2^2))/SQRT(1-Earth_Data!$B$2^2*SIN(RADIANS(User_Model_Calcs!A446))^2))*SIN(RADIANS(User_Model_Calcs!A446))</f>
        <v>-3241.5938841207749</v>
      </c>
      <c r="L446" s="4">
        <f t="shared" ca="1" si="52"/>
        <v>-30.575808539176339</v>
      </c>
      <c r="M446" s="4">
        <f t="shared" ca="1" si="53"/>
        <v>6372.5858396176845</v>
      </c>
      <c r="N446" s="4">
        <f ca="1">SQRT(User_Model_Calcs!M446^2+Sat_Data!$B$3^2-2*User_Model_Calcs!M446*Sat_Data!$B$3*COS(RADIANS(L446))*COS(RADIANS(I446)))</f>
        <v>38368.689072226422</v>
      </c>
      <c r="O446" s="4">
        <f ca="1">DEGREES(ACOS(((Earth_Data!$B$1+Sat_Data!$B$2)/User_Model_Calcs!N446)*SQRT(1-COS(RADIANS(User_Model_Calcs!I446))^2*COS(RADIANS(User_Model_Calcs!A446))^2)))</f>
        <v>32.710118478015929</v>
      </c>
      <c r="P446" s="4">
        <f t="shared" ca="1" si="54"/>
        <v>60.020582619279068</v>
      </c>
    </row>
    <row r="447" spans="1:16" x14ac:dyDescent="0.25">
      <c r="A447" s="4">
        <f t="shared" ca="1" si="48"/>
        <v>-12.007925279973318</v>
      </c>
      <c r="B447" s="4">
        <f t="shared" ca="1" si="49"/>
        <v>119.02988369458139</v>
      </c>
      <c r="C447" s="4">
        <v>3750</v>
      </c>
      <c r="D447" s="4">
        <f t="shared" ca="1" si="50"/>
        <v>1.2</v>
      </c>
      <c r="E447" s="4">
        <v>0.55000000000000004</v>
      </c>
      <c r="F447" s="4">
        <v>19.899999999999999</v>
      </c>
      <c r="G447" s="4">
        <f t="shared" ca="1" si="51"/>
        <v>45.364313344089069</v>
      </c>
      <c r="H447" s="4">
        <f t="shared" ca="1" si="55"/>
        <v>20.386027536610136</v>
      </c>
      <c r="I447" s="4">
        <f ca="1">User_Model_Calcs!B447-Sat_Data!$B$5</f>
        <v>9.0298836945813861</v>
      </c>
      <c r="J447" s="4">
        <f ca="1">(Earth_Data!$B$1/SQRT(1-Earth_Data!$B$2^2*SIN(RADIANS(User_Model_Calcs!A447))^2))*COS(RADIANS(User_Model_Calcs!A447))</f>
        <v>6239.4828995753232</v>
      </c>
      <c r="K447" s="4">
        <f ca="1">((Earth_Data!$B$1*(1-Earth_Data!$B$2^2))/SQRT(1-Earth_Data!$B$2^2*SIN(RADIANS(User_Model_Calcs!A447))^2))*SIN(RADIANS(User_Model_Calcs!A447))</f>
        <v>-1318.2605213130953</v>
      </c>
      <c r="L447" s="4">
        <f t="shared" ca="1" si="52"/>
        <v>-11.929848799389266</v>
      </c>
      <c r="M447" s="4">
        <f t="shared" ca="1" si="53"/>
        <v>6377.2217819474927</v>
      </c>
      <c r="N447" s="4">
        <f ca="1">SQRT(User_Model_Calcs!M447^2+Sat_Data!$B$3^2-2*User_Model_Calcs!M447*Sat_Data!$B$3*COS(RADIANS(L447))*COS(RADIANS(I447)))</f>
        <v>36039.419561478942</v>
      </c>
      <c r="O447" s="4">
        <f ca="1">DEGREES(ACOS(((Earth_Data!$B$1+Sat_Data!$B$2)/User_Model_Calcs!N447)*SQRT(1-COS(RADIANS(User_Model_Calcs!I447))^2*COS(RADIANS(User_Model_Calcs!A447))^2)))</f>
        <v>72.39249515006378</v>
      </c>
      <c r="P447" s="4">
        <f t="shared" ca="1" si="54"/>
        <v>37.374825647395454</v>
      </c>
    </row>
    <row r="448" spans="1:16" x14ac:dyDescent="0.25">
      <c r="A448" s="4">
        <f t="shared" ca="1" si="48"/>
        <v>-24.838065056621062</v>
      </c>
      <c r="B448" s="4">
        <f t="shared" ca="1" si="49"/>
        <v>139.13557690846548</v>
      </c>
      <c r="C448" s="4">
        <v>3750</v>
      </c>
      <c r="D448" s="4">
        <f t="shared" ca="1" si="50"/>
        <v>1.2</v>
      </c>
      <c r="E448" s="4">
        <v>0.55000000000000004</v>
      </c>
      <c r="F448" s="4">
        <v>19.899999999999999</v>
      </c>
      <c r="G448" s="4">
        <f t="shared" ca="1" si="51"/>
        <v>45.364313344089069</v>
      </c>
      <c r="H448" s="4">
        <f t="shared" ca="1" si="55"/>
        <v>18.045655337749949</v>
      </c>
      <c r="I448" s="4">
        <f ca="1">User_Model_Calcs!B448-Sat_Data!$B$5</f>
        <v>29.135576908465481</v>
      </c>
      <c r="J448" s="4">
        <f ca="1">(Earth_Data!$B$1/SQRT(1-Earth_Data!$B$2^2*SIN(RADIANS(User_Model_Calcs!A448))^2))*COS(RADIANS(User_Model_Calcs!A448))</f>
        <v>5791.5747672084935</v>
      </c>
      <c r="K448" s="4">
        <f ca="1">((Earth_Data!$B$1*(1-Earth_Data!$B$2^2))/SQRT(1-Earth_Data!$B$2^2*SIN(RADIANS(User_Model_Calcs!A448))^2))*SIN(RADIANS(User_Model_Calcs!A448))</f>
        <v>-2662.8075270636505</v>
      </c>
      <c r="L448" s="4">
        <f t="shared" ca="1" si="52"/>
        <v>-24.691676829669806</v>
      </c>
      <c r="M448" s="4">
        <f t="shared" ca="1" si="53"/>
        <v>6374.3926934534675</v>
      </c>
      <c r="N448" s="4">
        <f ca="1">SQRT(User_Model_Calcs!M448^2+Sat_Data!$B$3^2-2*User_Model_Calcs!M448*Sat_Data!$B$3*COS(RADIANS(L448))*COS(RADIANS(I448)))</f>
        <v>37307.511906424559</v>
      </c>
      <c r="O448" s="4">
        <f ca="1">DEGREES(ACOS(((Earth_Data!$B$1+Sat_Data!$B$2)/User_Model_Calcs!N448)*SQRT(1-COS(RADIANS(User_Model_Calcs!I448))^2*COS(RADIANS(User_Model_Calcs!A448))^2)))</f>
        <v>46.448204756446813</v>
      </c>
      <c r="P448" s="4">
        <f t="shared" ca="1" si="54"/>
        <v>52.998741077411353</v>
      </c>
    </row>
    <row r="449" spans="1:16" x14ac:dyDescent="0.25">
      <c r="A449" s="4">
        <f t="shared" ca="1" si="48"/>
        <v>-13.480610175006202</v>
      </c>
      <c r="B449" s="4">
        <f t="shared" ca="1" si="49"/>
        <v>117.86421507166011</v>
      </c>
      <c r="C449" s="4">
        <v>3750</v>
      </c>
      <c r="D449" s="4">
        <f t="shared" ca="1" si="50"/>
        <v>0.75</v>
      </c>
      <c r="E449" s="4">
        <v>0.55000000000000004</v>
      </c>
      <c r="F449" s="4">
        <v>19.899999999999999</v>
      </c>
      <c r="G449" s="4">
        <f t="shared" ca="1" si="51"/>
        <v>41.281913690970576</v>
      </c>
      <c r="H449" s="4">
        <f t="shared" ca="1" si="55"/>
        <v>21.053738986546477</v>
      </c>
      <c r="I449" s="4">
        <f ca="1">User_Model_Calcs!B449-Sat_Data!$B$5</f>
        <v>7.8642150716601122</v>
      </c>
      <c r="J449" s="4">
        <f ca="1">(Earth_Data!$B$1/SQRT(1-Earth_Data!$B$2^2*SIN(RADIANS(User_Model_Calcs!A449))^2))*COS(RADIANS(User_Model_Calcs!A449))</f>
        <v>6203.5435439941075</v>
      </c>
      <c r="K449" s="4">
        <f ca="1">((Earth_Data!$B$1*(1-Earth_Data!$B$2^2))/SQRT(1-Earth_Data!$B$2^2*SIN(RADIANS(User_Model_Calcs!A449))^2))*SIN(RADIANS(User_Model_Calcs!A449))</f>
        <v>-1477.1632969244902</v>
      </c>
      <c r="L449" s="4">
        <f t="shared" ca="1" si="52"/>
        <v>-13.393626317824879</v>
      </c>
      <c r="M449" s="4">
        <f t="shared" ca="1" si="53"/>
        <v>6376.9870556565975</v>
      </c>
      <c r="N449" s="4">
        <f ca="1">SQRT(User_Model_Calcs!M449^2+Sat_Data!$B$3^2-2*User_Model_Calcs!M449*Sat_Data!$B$3*COS(RADIANS(L449))*COS(RADIANS(I449)))</f>
        <v>36059.208622377802</v>
      </c>
      <c r="O449" s="4">
        <f ca="1">DEGREES(ACOS(((Earth_Data!$B$1+Sat_Data!$B$2)/User_Model_Calcs!N449)*SQRT(1-COS(RADIANS(User_Model_Calcs!I449))^2*COS(RADIANS(User_Model_Calcs!A449))^2)))</f>
        <v>71.708015896399999</v>
      </c>
      <c r="P449" s="4">
        <f t="shared" ca="1" si="54"/>
        <v>30.647384076500604</v>
      </c>
    </row>
    <row r="450" spans="1:16" x14ac:dyDescent="0.25">
      <c r="A450" s="4">
        <f t="shared" ref="A450:A501" ca="1" si="56">RAND()*(-44.106+9.432)-9.432</f>
        <v>-17.134822148160723</v>
      </c>
      <c r="B450" s="4">
        <f t="shared" ref="B450:B501" ca="1" si="57">RAND()*(160-105)+105</f>
        <v>154.05831349246972</v>
      </c>
      <c r="C450" s="4">
        <v>3750</v>
      </c>
      <c r="D450" s="4">
        <f t="shared" ref="D450:D501" ca="1" si="58">CHOOSE(RANDBETWEEN(1,3),0.75,1.2,3)</f>
        <v>3</v>
      </c>
      <c r="E450" s="4">
        <v>0.55000000000000004</v>
      </c>
      <c r="F450" s="4">
        <v>19.899999999999999</v>
      </c>
      <c r="G450" s="4">
        <f t="shared" ref="G450:G501" ca="1" si="59">20.4+20*LOG(F450)+20*LOG(D450)+10*LOG(E450)</f>
        <v>53.323113517529826</v>
      </c>
      <c r="H450" s="4">
        <f t="shared" ca="1" si="55"/>
        <v>19.016725786339329</v>
      </c>
      <c r="I450" s="4">
        <f ca="1">User_Model_Calcs!B450-Sat_Data!$B$5</f>
        <v>44.058313492469722</v>
      </c>
      <c r="J450" s="4">
        <f ca="1">(Earth_Data!$B$1/SQRT(1-Earth_Data!$B$2^2*SIN(RADIANS(User_Model_Calcs!A450))^2))*COS(RADIANS(User_Model_Calcs!A450))</f>
        <v>6096.8123896737652</v>
      </c>
      <c r="K450" s="4">
        <f ca="1">((Earth_Data!$B$1*(1-Earth_Data!$B$2^2))/SQRT(1-Earth_Data!$B$2^2*SIN(RADIANS(User_Model_Calcs!A450))^2))*SIN(RADIANS(User_Model_Calcs!A450))</f>
        <v>-1867.0977019078139</v>
      </c>
      <c r="L450" s="4">
        <f t="shared" ref="L450:L501" ca="1" si="60">DEGREES(ATAN((K450/J450)))</f>
        <v>-17.026768355991511</v>
      </c>
      <c r="M450" s="4">
        <f t="shared" ref="M450:M501" ca="1" si="61">SQRT(J450^2+K450^2)</f>
        <v>6376.2979183338803</v>
      </c>
      <c r="N450" s="4">
        <f ca="1">SQRT(User_Model_Calcs!M450^2+Sat_Data!$B$3^2-2*User_Model_Calcs!M450*Sat_Data!$B$3*COS(RADIANS(L450))*COS(RADIANS(I450)))</f>
        <v>38065.715872569133</v>
      </c>
      <c r="O450" s="4">
        <f ca="1">DEGREES(ACOS(((Earth_Data!$B$1+Sat_Data!$B$2)/User_Model_Calcs!N450)*SQRT(1-COS(RADIANS(User_Model_Calcs!I450))^2*COS(RADIANS(User_Model_Calcs!A450))^2)))</f>
        <v>36.373170865414409</v>
      </c>
      <c r="P450" s="4">
        <f t="shared" ref="P450:P501" ca="1" si="62">DEGREES(ASIN(SIN(RADIANS(ABS(I450)))/(SIN(ACOS(COS(RADIANS(I450))*COS(RADIANS(A450)))))))</f>
        <v>73.066164110982882</v>
      </c>
    </row>
    <row r="451" spans="1:16" x14ac:dyDescent="0.25">
      <c r="A451" s="4">
        <f t="shared" ca="1" si="56"/>
        <v>-17.762497611680292</v>
      </c>
      <c r="B451" s="4">
        <f t="shared" ca="1" si="57"/>
        <v>137.89737010613965</v>
      </c>
      <c r="C451" s="4">
        <v>3750</v>
      </c>
      <c r="D451" s="4">
        <f t="shared" ca="1" si="58"/>
        <v>1.2</v>
      </c>
      <c r="E451" s="4">
        <v>0.55000000000000004</v>
      </c>
      <c r="F451" s="4">
        <v>19.899999999999999</v>
      </c>
      <c r="G451" s="4">
        <f t="shared" ca="1" si="59"/>
        <v>45.364313344089069</v>
      </c>
      <c r="H451" s="4">
        <f t="shared" ref="H451:H501" ca="1" si="63">RAND()*(24-14)+14</f>
        <v>23.419846740042793</v>
      </c>
      <c r="I451" s="4">
        <f ca="1">User_Model_Calcs!B451-Sat_Data!$B$5</f>
        <v>27.897370106139647</v>
      </c>
      <c r="J451" s="4">
        <f ca="1">(Earth_Data!$B$1/SQRT(1-Earth_Data!$B$2^2*SIN(RADIANS(User_Model_Calcs!A451))^2))*COS(RADIANS(User_Model_Calcs!A451))</f>
        <v>6075.9825842192895</v>
      </c>
      <c r="K451" s="4">
        <f ca="1">((Earth_Data!$B$1*(1-Earth_Data!$B$2^2))/SQRT(1-Earth_Data!$B$2^2*SIN(RADIANS(User_Model_Calcs!A451))^2))*SIN(RADIANS(User_Model_Calcs!A451))</f>
        <v>-1933.3683920710307</v>
      </c>
      <c r="L451" s="4">
        <f t="shared" ca="1" si="60"/>
        <v>-17.650990840953863</v>
      </c>
      <c r="M451" s="4">
        <f t="shared" ca="1" si="61"/>
        <v>6376.1648114831096</v>
      </c>
      <c r="N451" s="4">
        <f ca="1">SQRT(User_Model_Calcs!M451^2+Sat_Data!$B$3^2-2*User_Model_Calcs!M451*Sat_Data!$B$3*COS(RADIANS(L451))*COS(RADIANS(I451)))</f>
        <v>36954.537624046301</v>
      </c>
      <c r="O451" s="4">
        <f ca="1">DEGREES(ACOS(((Earth_Data!$B$1+Sat_Data!$B$2)/User_Model_Calcs!N451)*SQRT(1-COS(RADIANS(User_Model_Calcs!I451))^2*COS(RADIANS(User_Model_Calcs!A451))^2)))</f>
        <v>51.965125481892237</v>
      </c>
      <c r="P451" s="4">
        <f t="shared" ca="1" si="62"/>
        <v>60.047528369350729</v>
      </c>
    </row>
    <row r="452" spans="1:16" x14ac:dyDescent="0.25">
      <c r="A452" s="4">
        <f t="shared" ca="1" si="56"/>
        <v>-27.476488387383391</v>
      </c>
      <c r="B452" s="4">
        <f t="shared" ca="1" si="57"/>
        <v>148.38228931229503</v>
      </c>
      <c r="C452" s="4">
        <v>3750</v>
      </c>
      <c r="D452" s="4">
        <f t="shared" ca="1" si="58"/>
        <v>3</v>
      </c>
      <c r="E452" s="4">
        <v>0.55000000000000004</v>
      </c>
      <c r="F452" s="4">
        <v>19.899999999999999</v>
      </c>
      <c r="G452" s="4">
        <f t="shared" ca="1" si="59"/>
        <v>53.323113517529826</v>
      </c>
      <c r="H452" s="4">
        <f t="shared" ca="1" si="63"/>
        <v>15.97276264578133</v>
      </c>
      <c r="I452" s="4">
        <f ca="1">User_Model_Calcs!B452-Sat_Data!$B$5</f>
        <v>38.382289312295029</v>
      </c>
      <c r="J452" s="4">
        <f ca="1">(Earth_Data!$B$1/SQRT(1-Earth_Data!$B$2^2*SIN(RADIANS(User_Model_Calcs!A452))^2))*COS(RADIANS(User_Model_Calcs!A452))</f>
        <v>5662.7237449791792</v>
      </c>
      <c r="K452" s="4">
        <f ca="1">((Earth_Data!$B$1*(1-Earth_Data!$B$2^2))/SQRT(1-Earth_Data!$B$2^2*SIN(RADIANS(User_Model_Calcs!A452))^2))*SIN(RADIANS(User_Model_Calcs!A452))</f>
        <v>-2925.1600948420519</v>
      </c>
      <c r="L452" s="4">
        <f t="shared" ca="1" si="60"/>
        <v>-27.319255069983178</v>
      </c>
      <c r="M452" s="4">
        <f t="shared" ca="1" si="61"/>
        <v>6373.6176377632964</v>
      </c>
      <c r="N452" s="4">
        <f ca="1">SQRT(User_Model_Calcs!M452^2+Sat_Data!$B$3^2-2*User_Model_Calcs!M452*Sat_Data!$B$3*COS(RADIANS(L452))*COS(RADIANS(I452)))</f>
        <v>38001.456008667701</v>
      </c>
      <c r="O452" s="4">
        <f ca="1">DEGREES(ACOS(((Earth_Data!$B$1+Sat_Data!$B$2)/User_Model_Calcs!N452)*SQRT(1-COS(RADIANS(User_Model_Calcs!I452))^2*COS(RADIANS(User_Model_Calcs!A452))^2)))</f>
        <v>37.12953256494395</v>
      </c>
      <c r="P452" s="4">
        <f t="shared" ca="1" si="62"/>
        <v>59.779531153709961</v>
      </c>
    </row>
    <row r="453" spans="1:16" x14ac:dyDescent="0.25">
      <c r="A453" s="4">
        <f t="shared" ca="1" si="56"/>
        <v>-34.193796703374332</v>
      </c>
      <c r="B453" s="4">
        <f t="shared" ca="1" si="57"/>
        <v>122.78283424406413</v>
      </c>
      <c r="C453" s="4">
        <v>3750</v>
      </c>
      <c r="D453" s="4">
        <f t="shared" ca="1" si="58"/>
        <v>0.75</v>
      </c>
      <c r="E453" s="4">
        <v>0.55000000000000004</v>
      </c>
      <c r="F453" s="4">
        <v>19.899999999999999</v>
      </c>
      <c r="G453" s="4">
        <f t="shared" ca="1" si="59"/>
        <v>41.281913690970576</v>
      </c>
      <c r="H453" s="4">
        <f t="shared" ca="1" si="63"/>
        <v>16.488765962370884</v>
      </c>
      <c r="I453" s="4">
        <f ca="1">User_Model_Calcs!B453-Sat_Data!$B$5</f>
        <v>12.782834244064134</v>
      </c>
      <c r="J453" s="4">
        <f ca="1">(Earth_Data!$B$1/SQRT(1-Earth_Data!$B$2^2*SIN(RADIANS(User_Model_Calcs!A453))^2))*COS(RADIANS(User_Model_Calcs!A453))</f>
        <v>5281.2099926483161</v>
      </c>
      <c r="K453" s="4">
        <f ca="1">((Earth_Data!$B$1*(1-Earth_Data!$B$2^2))/SQRT(1-Earth_Data!$B$2^2*SIN(RADIANS(User_Model_Calcs!A453))^2))*SIN(RADIANS(User_Model_Calcs!A453))</f>
        <v>-3564.2490748980445</v>
      </c>
      <c r="L453" s="4">
        <f t="shared" ca="1" si="60"/>
        <v>-34.0151188499065</v>
      </c>
      <c r="M453" s="4">
        <f t="shared" ca="1" si="61"/>
        <v>6371.4245231627747</v>
      </c>
      <c r="N453" s="4">
        <f ca="1">SQRT(User_Model_Calcs!M453^2+Sat_Data!$B$3^2-2*User_Model_Calcs!M453*Sat_Data!$B$3*COS(RADIANS(L453))*COS(RADIANS(I453)))</f>
        <v>37203.389956404862</v>
      </c>
      <c r="O453" s="4">
        <f ca="1">DEGREES(ACOS(((Earth_Data!$B$1+Sat_Data!$B$2)/User_Model_Calcs!N453)*SQRT(1-COS(RADIANS(User_Model_Calcs!I453))^2*COS(RADIANS(User_Model_Calcs!A453))^2)))</f>
        <v>47.944391725098207</v>
      </c>
      <c r="P453" s="4">
        <f t="shared" ca="1" si="62"/>
        <v>21.984146773179596</v>
      </c>
    </row>
    <row r="454" spans="1:16" x14ac:dyDescent="0.25">
      <c r="A454" s="4">
        <f t="shared" ca="1" si="56"/>
        <v>-34.936542204745408</v>
      </c>
      <c r="B454" s="4">
        <f t="shared" ca="1" si="57"/>
        <v>148.87541384026403</v>
      </c>
      <c r="C454" s="4">
        <v>3750</v>
      </c>
      <c r="D454" s="4">
        <f t="shared" ca="1" si="58"/>
        <v>0.75</v>
      </c>
      <c r="E454" s="4">
        <v>0.55000000000000004</v>
      </c>
      <c r="F454" s="4">
        <v>19.899999999999999</v>
      </c>
      <c r="G454" s="4">
        <f t="shared" ca="1" si="59"/>
        <v>41.281913690970576</v>
      </c>
      <c r="H454" s="4">
        <f t="shared" ca="1" si="63"/>
        <v>15.074152099951277</v>
      </c>
      <c r="I454" s="4">
        <f ca="1">User_Model_Calcs!B454-Sat_Data!$B$5</f>
        <v>38.875413840264031</v>
      </c>
      <c r="J454" s="4">
        <f ca="1">(Earth_Data!$B$1/SQRT(1-Earth_Data!$B$2^2*SIN(RADIANS(User_Model_Calcs!A454))^2))*COS(RADIANS(User_Model_Calcs!A454))</f>
        <v>5234.4642041816469</v>
      </c>
      <c r="K454" s="4">
        <f ca="1">((Earth_Data!$B$1*(1-Earth_Data!$B$2^2))/SQRT(1-Earth_Data!$B$2^2*SIN(RADIANS(User_Model_Calcs!A454))^2))*SIN(RADIANS(User_Model_Calcs!A454))</f>
        <v>-3632.099141223724</v>
      </c>
      <c r="L454" s="4">
        <f t="shared" ca="1" si="60"/>
        <v>-34.75607464541806</v>
      </c>
      <c r="M454" s="4">
        <f t="shared" ca="1" si="61"/>
        <v>6371.1662728685014</v>
      </c>
      <c r="N454" s="4">
        <f ca="1">SQRT(User_Model_Calcs!M454^2+Sat_Data!$B$3^2-2*User_Model_Calcs!M454*Sat_Data!$B$3*COS(RADIANS(L454))*COS(RADIANS(I454)))</f>
        <v>38402.612181744378</v>
      </c>
      <c r="O454" s="4">
        <f ca="1">DEGREES(ACOS(((Earth_Data!$B$1+Sat_Data!$B$2)/User_Model_Calcs!N454)*SQRT(1-COS(RADIANS(User_Model_Calcs!I454))^2*COS(RADIANS(User_Model_Calcs!A454))^2)))</f>
        <v>32.299526007527646</v>
      </c>
      <c r="P454" s="4">
        <f t="shared" ca="1" si="62"/>
        <v>54.612307567526187</v>
      </c>
    </row>
    <row r="455" spans="1:16" x14ac:dyDescent="0.25">
      <c r="A455" s="4">
        <f t="shared" ca="1" si="56"/>
        <v>-35.932218657082466</v>
      </c>
      <c r="B455" s="4">
        <f t="shared" ca="1" si="57"/>
        <v>105.78227082027564</v>
      </c>
      <c r="C455" s="4">
        <v>3750</v>
      </c>
      <c r="D455" s="4">
        <f t="shared" ca="1" si="58"/>
        <v>1.2</v>
      </c>
      <c r="E455" s="4">
        <v>0.55000000000000004</v>
      </c>
      <c r="F455" s="4">
        <v>19.899999999999999</v>
      </c>
      <c r="G455" s="4">
        <f t="shared" ca="1" si="59"/>
        <v>45.364313344089069</v>
      </c>
      <c r="H455" s="4">
        <f t="shared" ca="1" si="63"/>
        <v>18.00520459944758</v>
      </c>
      <c r="I455" s="4">
        <f ca="1">User_Model_Calcs!B455-Sat_Data!$B$5</f>
        <v>-4.2177291797243583</v>
      </c>
      <c r="J455" s="4">
        <f ca="1">(Earth_Data!$B$1/SQRT(1-Earth_Data!$B$2^2*SIN(RADIANS(User_Model_Calcs!A455))^2))*COS(RADIANS(User_Model_Calcs!A455))</f>
        <v>5170.4184060622483</v>
      </c>
      <c r="K455" s="4">
        <f ca="1">((Earth_Data!$B$1*(1-Earth_Data!$B$2^2))/SQRT(1-Earth_Data!$B$2^2*SIN(RADIANS(User_Model_Calcs!A455))^2))*SIN(RADIANS(User_Model_Calcs!A455))</f>
        <v>-3722.1058600329634</v>
      </c>
      <c r="L455" s="4">
        <f t="shared" ca="1" si="60"/>
        <v>-35.749541774997638</v>
      </c>
      <c r="M455" s="4">
        <f t="shared" ca="1" si="61"/>
        <v>6370.8161586282649</v>
      </c>
      <c r="N455" s="4">
        <f ca="1">SQRT(User_Model_Calcs!M455^2+Sat_Data!$B$3^2-2*User_Model_Calcs!M455*Sat_Data!$B$3*COS(RADIANS(L455))*COS(RADIANS(I455)))</f>
        <v>37196.37526337993</v>
      </c>
      <c r="O455" s="4">
        <f ca="1">DEGREES(ACOS(((Earth_Data!$B$1+Sat_Data!$B$2)/User_Model_Calcs!N455)*SQRT(1-COS(RADIANS(User_Model_Calcs!I455))^2*COS(RADIANS(User_Model_Calcs!A455))^2)))</f>
        <v>48.039504819193034</v>
      </c>
      <c r="P455" s="4">
        <f t="shared" ca="1" si="62"/>
        <v>7.1627985402426537</v>
      </c>
    </row>
    <row r="456" spans="1:16" x14ac:dyDescent="0.25">
      <c r="A456" s="4">
        <f t="shared" ca="1" si="56"/>
        <v>-24.947397592878549</v>
      </c>
      <c r="B456" s="4">
        <f t="shared" ca="1" si="57"/>
        <v>148.77060432105293</v>
      </c>
      <c r="C456" s="4">
        <v>3750</v>
      </c>
      <c r="D456" s="4">
        <f t="shared" ca="1" si="58"/>
        <v>0.75</v>
      </c>
      <c r="E456" s="4">
        <v>0.55000000000000004</v>
      </c>
      <c r="F456" s="4">
        <v>19.899999999999999</v>
      </c>
      <c r="G456" s="4">
        <f t="shared" ca="1" si="59"/>
        <v>41.281913690970576</v>
      </c>
      <c r="H456" s="4">
        <f t="shared" ca="1" si="63"/>
        <v>17.01370707082954</v>
      </c>
      <c r="I456" s="4">
        <f ca="1">User_Model_Calcs!B456-Sat_Data!$B$5</f>
        <v>38.770604321052929</v>
      </c>
      <c r="J456" s="4">
        <f ca="1">(Earth_Data!$B$1/SQRT(1-Earth_Data!$B$2^2*SIN(RADIANS(User_Model_Calcs!A456))^2))*COS(RADIANS(User_Model_Calcs!A456))</f>
        <v>5786.4770344291701</v>
      </c>
      <c r="K456" s="4">
        <f ca="1">((Earth_Data!$B$1*(1-Earth_Data!$B$2^2))/SQRT(1-Earth_Data!$B$2^2*SIN(RADIANS(User_Model_Calcs!A456))^2))*SIN(RADIANS(User_Model_Calcs!A456))</f>
        <v>-2673.7933013061765</v>
      </c>
      <c r="L456" s="4">
        <f t="shared" ca="1" si="60"/>
        <v>-24.800534805704601</v>
      </c>
      <c r="M456" s="4">
        <f t="shared" ca="1" si="61"/>
        <v>6374.3617004438947</v>
      </c>
      <c r="N456" s="4">
        <f ca="1">SQRT(User_Model_Calcs!M456^2+Sat_Data!$B$3^2-2*User_Model_Calcs!M456*Sat_Data!$B$3*COS(RADIANS(L456))*COS(RADIANS(I456)))</f>
        <v>37920.993740370701</v>
      </c>
      <c r="O456" s="4">
        <f ca="1">DEGREES(ACOS(((Earth_Data!$B$1+Sat_Data!$B$2)/User_Model_Calcs!N456)*SQRT(1-COS(RADIANS(User_Model_Calcs!I456))^2*COS(RADIANS(User_Model_Calcs!A456))^2)))</f>
        <v>38.145677090763598</v>
      </c>
      <c r="P456" s="4">
        <f t="shared" ca="1" si="62"/>
        <v>62.293902414533285</v>
      </c>
    </row>
    <row r="457" spans="1:16" x14ac:dyDescent="0.25">
      <c r="A457" s="4">
        <f t="shared" ca="1" si="56"/>
        <v>-17.394435461640342</v>
      </c>
      <c r="B457" s="4">
        <f t="shared" ca="1" si="57"/>
        <v>151.92757173674792</v>
      </c>
      <c r="C457" s="4">
        <v>3750</v>
      </c>
      <c r="D457" s="4">
        <f t="shared" ca="1" si="58"/>
        <v>1.2</v>
      </c>
      <c r="E457" s="4">
        <v>0.55000000000000004</v>
      </c>
      <c r="F457" s="4">
        <v>19.899999999999999</v>
      </c>
      <c r="G457" s="4">
        <f t="shared" ca="1" si="59"/>
        <v>45.364313344089069</v>
      </c>
      <c r="H457" s="4">
        <f t="shared" ca="1" si="63"/>
        <v>15.255738533304889</v>
      </c>
      <c r="I457" s="4">
        <f ca="1">User_Model_Calcs!B457-Sat_Data!$B$5</f>
        <v>41.927571736747922</v>
      </c>
      <c r="J457" s="4">
        <f ca="1">(Earth_Data!$B$1/SQRT(1-Earth_Data!$B$2^2*SIN(RADIANS(User_Model_Calcs!A457))^2))*COS(RADIANS(User_Model_Calcs!A457))</f>
        <v>6088.2851663280226</v>
      </c>
      <c r="K457" s="4">
        <f ca="1">((Earth_Data!$B$1*(1-Earth_Data!$B$2^2))/SQRT(1-Earth_Data!$B$2^2*SIN(RADIANS(User_Model_Calcs!A457))^2))*SIN(RADIANS(User_Model_Calcs!A457))</f>
        <v>-1894.5351100427065</v>
      </c>
      <c r="L457" s="4">
        <f t="shared" ca="1" si="60"/>
        <v>-17.28494714770537</v>
      </c>
      <c r="M457" s="4">
        <f t="shared" ca="1" si="61"/>
        <v>6376.2433728422229</v>
      </c>
      <c r="N457" s="4">
        <f ca="1">SQRT(User_Model_Calcs!M457^2+Sat_Data!$B$3^2-2*User_Model_Calcs!M457*Sat_Data!$B$3*COS(RADIANS(L457))*COS(RADIANS(I457)))</f>
        <v>37901.131861015172</v>
      </c>
      <c r="O457" s="4">
        <f ca="1">DEGREES(ACOS(((Earth_Data!$B$1+Sat_Data!$B$2)/User_Model_Calcs!N457)*SQRT(1-COS(RADIANS(User_Model_Calcs!I457))^2*COS(RADIANS(User_Model_Calcs!A457))^2)))</f>
        <v>38.422886226141223</v>
      </c>
      <c r="P457" s="4">
        <f t="shared" ca="1" si="62"/>
        <v>71.589424550986436</v>
      </c>
    </row>
    <row r="458" spans="1:16" x14ac:dyDescent="0.25">
      <c r="A458" s="4">
        <f t="shared" ca="1" si="56"/>
        <v>-16.356711044363145</v>
      </c>
      <c r="B458" s="4">
        <f t="shared" ca="1" si="57"/>
        <v>150.92488830077059</v>
      </c>
      <c r="C458" s="4">
        <v>3750</v>
      </c>
      <c r="D458" s="4">
        <f t="shared" ca="1" si="58"/>
        <v>0.75</v>
      </c>
      <c r="E458" s="4">
        <v>0.55000000000000004</v>
      </c>
      <c r="F458" s="4">
        <v>19.899999999999999</v>
      </c>
      <c r="G458" s="4">
        <f t="shared" ca="1" si="59"/>
        <v>41.281913690970576</v>
      </c>
      <c r="H458" s="4">
        <f t="shared" ca="1" si="63"/>
        <v>15.377031161795259</v>
      </c>
      <c r="I458" s="4">
        <f ca="1">User_Model_Calcs!B458-Sat_Data!$B$5</f>
        <v>40.92488830077059</v>
      </c>
      <c r="J458" s="4">
        <f ca="1">(Earth_Data!$B$1/SQRT(1-Earth_Data!$B$2^2*SIN(RADIANS(User_Model_Calcs!A458))^2))*COS(RADIANS(User_Model_Calcs!A458))</f>
        <v>6121.6229496293763</v>
      </c>
      <c r="K458" s="4">
        <f ca="1">((Earth_Data!$B$1*(1-Earth_Data!$B$2^2))/SQRT(1-Earth_Data!$B$2^2*SIN(RADIANS(User_Model_Calcs!A458))^2))*SIN(RADIANS(User_Model_Calcs!A458))</f>
        <v>-1784.6391854001686</v>
      </c>
      <c r="L458" s="4">
        <f t="shared" ca="1" si="60"/>
        <v>-16.253009033143897</v>
      </c>
      <c r="M458" s="4">
        <f t="shared" ca="1" si="61"/>
        <v>6376.4570538422695</v>
      </c>
      <c r="N458" s="4">
        <f ca="1">SQRT(User_Model_Calcs!M458^2+Sat_Data!$B$3^2-2*User_Model_Calcs!M458*Sat_Data!$B$3*COS(RADIANS(L458))*COS(RADIANS(I458)))</f>
        <v>37794.571025006968</v>
      </c>
      <c r="O458" s="4">
        <f ca="1">DEGREES(ACOS(((Earth_Data!$B$1+Sat_Data!$B$2)/User_Model_Calcs!N458)*SQRT(1-COS(RADIANS(User_Model_Calcs!I458))^2*COS(RADIANS(User_Model_Calcs!A458))^2)))</f>
        <v>39.790403139431071</v>
      </c>
      <c r="P458" s="4">
        <f t="shared" ca="1" si="62"/>
        <v>72.005070601587448</v>
      </c>
    </row>
    <row r="459" spans="1:16" x14ac:dyDescent="0.25">
      <c r="A459" s="4">
        <f t="shared" ca="1" si="56"/>
        <v>-16.57077095308756</v>
      </c>
      <c r="B459" s="4">
        <f t="shared" ca="1" si="57"/>
        <v>115.55957261088285</v>
      </c>
      <c r="C459" s="4">
        <v>3750</v>
      </c>
      <c r="D459" s="4">
        <f t="shared" ca="1" si="58"/>
        <v>1.2</v>
      </c>
      <c r="E459" s="4">
        <v>0.55000000000000004</v>
      </c>
      <c r="F459" s="4">
        <v>19.899999999999999</v>
      </c>
      <c r="G459" s="4">
        <f t="shared" ca="1" si="59"/>
        <v>45.364313344089069</v>
      </c>
      <c r="H459" s="4">
        <f t="shared" ca="1" si="63"/>
        <v>19.763937587235745</v>
      </c>
      <c r="I459" s="4">
        <f ca="1">User_Model_Calcs!B459-Sat_Data!$B$5</f>
        <v>5.5595726108828529</v>
      </c>
      <c r="J459" s="4">
        <f ca="1">(Earth_Data!$B$1/SQRT(1-Earth_Data!$B$2^2*SIN(RADIANS(User_Model_Calcs!A459))^2))*COS(RADIANS(User_Model_Calcs!A459))</f>
        <v>6114.9093937022935</v>
      </c>
      <c r="K459" s="4">
        <f ca="1">((Earth_Data!$B$1*(1-Earth_Data!$B$2^2))/SQRT(1-Earth_Data!$B$2^2*SIN(RADIANS(User_Model_Calcs!A459))^2))*SIN(RADIANS(User_Model_Calcs!A459))</f>
        <v>-1807.3565524820388</v>
      </c>
      <c r="L459" s="4">
        <f t="shared" ca="1" si="60"/>
        <v>-16.465864058495516</v>
      </c>
      <c r="M459" s="4">
        <f t="shared" ca="1" si="61"/>
        <v>6376.4139295522773</v>
      </c>
      <c r="N459" s="4">
        <f ca="1">SQRT(User_Model_Calcs!M459^2+Sat_Data!$B$3^2-2*User_Model_Calcs!M459*Sat_Data!$B$3*COS(RADIANS(L459))*COS(RADIANS(I459)))</f>
        <v>36128.094686183213</v>
      </c>
      <c r="O459" s="4">
        <f ca="1">DEGREES(ACOS(((Earth_Data!$B$1+Sat_Data!$B$2)/User_Model_Calcs!N459)*SQRT(1-COS(RADIANS(User_Model_Calcs!I459))^2*COS(RADIANS(User_Model_Calcs!A459))^2)))</f>
        <v>69.509843015392946</v>
      </c>
      <c r="P459" s="4">
        <f t="shared" ca="1" si="62"/>
        <v>18.844765889296152</v>
      </c>
    </row>
    <row r="460" spans="1:16" x14ac:dyDescent="0.25">
      <c r="A460" s="4">
        <f t="shared" ca="1" si="56"/>
        <v>-31.367685396980441</v>
      </c>
      <c r="B460" s="4">
        <f t="shared" ca="1" si="57"/>
        <v>152.68279750429008</v>
      </c>
      <c r="C460" s="4">
        <v>3750</v>
      </c>
      <c r="D460" s="4">
        <f t="shared" ca="1" si="58"/>
        <v>1.2</v>
      </c>
      <c r="E460" s="4">
        <v>0.55000000000000004</v>
      </c>
      <c r="F460" s="4">
        <v>19.899999999999999</v>
      </c>
      <c r="G460" s="4">
        <f t="shared" ca="1" si="59"/>
        <v>45.364313344089069</v>
      </c>
      <c r="H460" s="4">
        <f t="shared" ca="1" si="63"/>
        <v>15.904688744806325</v>
      </c>
      <c r="I460" s="4">
        <f ca="1">User_Model_Calcs!B460-Sat_Data!$B$5</f>
        <v>42.682797504290079</v>
      </c>
      <c r="J460" s="4">
        <f ca="1">(Earth_Data!$B$1/SQRT(1-Earth_Data!$B$2^2*SIN(RADIANS(User_Model_Calcs!A460))^2))*COS(RADIANS(User_Model_Calcs!A460))</f>
        <v>5450.885673282909</v>
      </c>
      <c r="K460" s="4">
        <f ca="1">((Earth_Data!$B$1*(1-Earth_Data!$B$2^2))/SQRT(1-Earth_Data!$B$2^2*SIN(RADIANS(User_Model_Calcs!A460))^2))*SIN(RADIANS(User_Model_Calcs!A460))</f>
        <v>-3300.7705729328522</v>
      </c>
      <c r="L460" s="4">
        <f t="shared" ca="1" si="60"/>
        <v>-31.196899589173832</v>
      </c>
      <c r="M460" s="4">
        <f t="shared" ca="1" si="61"/>
        <v>6372.3811090000208</v>
      </c>
      <c r="N460" s="4">
        <f ca="1">SQRT(User_Model_Calcs!M460^2+Sat_Data!$B$3^2-2*User_Model_Calcs!M460*Sat_Data!$B$3*COS(RADIANS(L460))*COS(RADIANS(I460)))</f>
        <v>38477.457301571711</v>
      </c>
      <c r="O460" s="4">
        <f ca="1">DEGREES(ACOS(((Earth_Data!$B$1+Sat_Data!$B$2)/User_Model_Calcs!N460)*SQRT(1-COS(RADIANS(User_Model_Calcs!I460))^2*COS(RADIANS(User_Model_Calcs!A460))^2)))</f>
        <v>31.453603373334325</v>
      </c>
      <c r="P460" s="4">
        <f t="shared" ca="1" si="62"/>
        <v>60.558275270068528</v>
      </c>
    </row>
    <row r="461" spans="1:16" x14ac:dyDescent="0.25">
      <c r="A461" s="4">
        <f t="shared" ca="1" si="56"/>
        <v>-22.010102997606459</v>
      </c>
      <c r="B461" s="4">
        <f t="shared" ca="1" si="57"/>
        <v>117.46264172347691</v>
      </c>
      <c r="C461" s="4">
        <v>12500</v>
      </c>
      <c r="D461" s="4">
        <f t="shared" ca="1" si="58"/>
        <v>0.75</v>
      </c>
      <c r="E461" s="4">
        <v>0.55000000000000004</v>
      </c>
      <c r="F461" s="4">
        <v>19.899999999999999</v>
      </c>
      <c r="G461" s="4">
        <f t="shared" ca="1" si="59"/>
        <v>41.281913690970576</v>
      </c>
      <c r="H461" s="4">
        <f t="shared" ca="1" si="63"/>
        <v>15.462842683121103</v>
      </c>
      <c r="I461" s="4">
        <f ca="1">User_Model_Calcs!B461-Sat_Data!$B$5</f>
        <v>7.4626417234769065</v>
      </c>
      <c r="J461" s="4">
        <f ca="1">(Earth_Data!$B$1/SQRT(1-Earth_Data!$B$2^2*SIN(RADIANS(User_Model_Calcs!A461))^2))*COS(RADIANS(User_Model_Calcs!A461))</f>
        <v>5916.0690135828809</v>
      </c>
      <c r="K461" s="4">
        <f ca="1">((Earth_Data!$B$1*(1-Earth_Data!$B$2^2))/SQRT(1-Earth_Data!$B$2^2*SIN(RADIANS(User_Model_Calcs!A461))^2))*SIN(RADIANS(User_Model_Calcs!A461))</f>
        <v>-2375.4509294554236</v>
      </c>
      <c r="L461" s="4">
        <f t="shared" ca="1" si="60"/>
        <v>-21.87670504540004</v>
      </c>
      <c r="M461" s="4">
        <f t="shared" ca="1" si="61"/>
        <v>6375.1580130790608</v>
      </c>
      <c r="N461" s="4">
        <f ca="1">SQRT(User_Model_Calcs!M461^2+Sat_Data!$B$3^2-2*User_Model_Calcs!M461*Sat_Data!$B$3*COS(RADIANS(L461))*COS(RADIANS(I461)))</f>
        <v>36383.940869692677</v>
      </c>
      <c r="O461" s="4">
        <f ca="1">DEGREES(ACOS(((Earth_Data!$B$1+Sat_Data!$B$2)/User_Model_Calcs!N461)*SQRT(1-COS(RADIANS(User_Model_Calcs!I461))^2*COS(RADIANS(User_Model_Calcs!A461))^2)))</f>
        <v>62.859387721226447</v>
      </c>
      <c r="P461" s="4">
        <f t="shared" ca="1" si="62"/>
        <v>19.265486123188534</v>
      </c>
    </row>
    <row r="462" spans="1:16" x14ac:dyDescent="0.25">
      <c r="A462" s="4">
        <f t="shared" ca="1" si="56"/>
        <v>-28.530118765490101</v>
      </c>
      <c r="B462" s="4">
        <f t="shared" ca="1" si="57"/>
        <v>138.57862678481683</v>
      </c>
      <c r="C462" s="4">
        <v>12500</v>
      </c>
      <c r="D462" s="4">
        <f t="shared" ca="1" si="58"/>
        <v>1.2</v>
      </c>
      <c r="E462" s="4">
        <v>0.55000000000000004</v>
      </c>
      <c r="F462" s="4">
        <v>19.899999999999999</v>
      </c>
      <c r="G462" s="4">
        <f t="shared" ca="1" si="59"/>
        <v>45.364313344089069</v>
      </c>
      <c r="H462" s="4">
        <f t="shared" ca="1" si="63"/>
        <v>21.043406372663952</v>
      </c>
      <c r="I462" s="4">
        <f ca="1">User_Model_Calcs!B462-Sat_Data!$B$5</f>
        <v>28.578626784816834</v>
      </c>
      <c r="J462" s="4">
        <f ca="1">(Earth_Data!$B$1/SQRT(1-Earth_Data!$B$2^2*SIN(RADIANS(User_Model_Calcs!A462))^2))*COS(RADIANS(User_Model_Calcs!A462))</f>
        <v>5607.901707107173</v>
      </c>
      <c r="K462" s="4">
        <f ca="1">((Earth_Data!$B$1*(1-Earth_Data!$B$2^2))/SQRT(1-Earth_Data!$B$2^2*SIN(RADIANS(User_Model_Calcs!A462))^2))*SIN(RADIANS(User_Model_Calcs!A462))</f>
        <v>-3028.2509538530194</v>
      </c>
      <c r="L462" s="4">
        <f t="shared" ca="1" si="60"/>
        <v>-28.368919981214464</v>
      </c>
      <c r="M462" s="4">
        <f t="shared" ca="1" si="61"/>
        <v>6373.2931358982123</v>
      </c>
      <c r="N462" s="4">
        <f ca="1">SQRT(User_Model_Calcs!M462^2+Sat_Data!$B$3^2-2*User_Model_Calcs!M462*Sat_Data!$B$3*COS(RADIANS(L462))*COS(RADIANS(I462)))</f>
        <v>37458.602087318926</v>
      </c>
      <c r="O462" s="4">
        <f ca="1">DEGREES(ACOS(((Earth_Data!$B$1+Sat_Data!$B$2)/User_Model_Calcs!N462)*SQRT(1-COS(RADIANS(User_Model_Calcs!I462))^2*COS(RADIANS(User_Model_Calcs!A462))^2)))</f>
        <v>44.264863054996859</v>
      </c>
      <c r="P462" s="4">
        <f t="shared" ca="1" si="62"/>
        <v>48.75583451450894</v>
      </c>
    </row>
    <row r="463" spans="1:16" x14ac:dyDescent="0.25">
      <c r="A463" s="4">
        <f t="shared" ca="1" si="56"/>
        <v>-13.358640930029569</v>
      </c>
      <c r="B463" s="4">
        <f t="shared" ca="1" si="57"/>
        <v>111.55065410320199</v>
      </c>
      <c r="C463" s="4">
        <v>12500</v>
      </c>
      <c r="D463" s="4">
        <f t="shared" ca="1" si="58"/>
        <v>1.2</v>
      </c>
      <c r="E463" s="4">
        <v>0.55000000000000004</v>
      </c>
      <c r="F463" s="4">
        <v>19.899999999999999</v>
      </c>
      <c r="G463" s="4">
        <f t="shared" ca="1" si="59"/>
        <v>45.364313344089069</v>
      </c>
      <c r="H463" s="4">
        <f t="shared" ca="1" si="63"/>
        <v>14.736133250759178</v>
      </c>
      <c r="I463" s="4">
        <f ca="1">User_Model_Calcs!B463-Sat_Data!$B$5</f>
        <v>1.5506541032019925</v>
      </c>
      <c r="J463" s="4">
        <f ca="1">(Earth_Data!$B$1/SQRT(1-Earth_Data!$B$2^2*SIN(RADIANS(User_Model_Calcs!A463))^2))*COS(RADIANS(User_Model_Calcs!A463))</f>
        <v>6206.6752372071251</v>
      </c>
      <c r="K463" s="4">
        <f ca="1">((Earth_Data!$B$1*(1-Earth_Data!$B$2^2))/SQRT(1-Earth_Data!$B$2^2*SIN(RADIANS(User_Model_Calcs!A463))^2))*SIN(RADIANS(User_Model_Calcs!A463))</f>
        <v>-1464.0377693428013</v>
      </c>
      <c r="L463" s="4">
        <f t="shared" ca="1" si="60"/>
        <v>-13.272386456880691</v>
      </c>
      <c r="M463" s="4">
        <f t="shared" ca="1" si="61"/>
        <v>6377.0074557132493</v>
      </c>
      <c r="N463" s="4">
        <f ca="1">SQRT(User_Model_Calcs!M463^2+Sat_Data!$B$3^2-2*User_Model_Calcs!M463*Sat_Data!$B$3*COS(RADIANS(L463))*COS(RADIANS(I463)))</f>
        <v>35989.920137469577</v>
      </c>
      <c r="O463" s="4">
        <f ca="1">DEGREES(ACOS(((Earth_Data!$B$1+Sat_Data!$B$2)/User_Model_Calcs!N463)*SQRT(1-COS(RADIANS(User_Model_Calcs!I463))^2*COS(RADIANS(User_Model_Calcs!A463))^2)))</f>
        <v>74.190827749661466</v>
      </c>
      <c r="P463" s="4">
        <f t="shared" ca="1" si="62"/>
        <v>6.6826331719478222</v>
      </c>
    </row>
    <row r="464" spans="1:16" x14ac:dyDescent="0.25">
      <c r="A464" s="4">
        <f t="shared" ca="1" si="56"/>
        <v>-13.527702588565219</v>
      </c>
      <c r="B464" s="4">
        <f t="shared" ca="1" si="57"/>
        <v>143.94541231373637</v>
      </c>
      <c r="C464" s="4">
        <v>12500</v>
      </c>
      <c r="D464" s="4">
        <f t="shared" ca="1" si="58"/>
        <v>0.75</v>
      </c>
      <c r="E464" s="4">
        <v>0.55000000000000004</v>
      </c>
      <c r="F464" s="4">
        <v>19.899999999999999</v>
      </c>
      <c r="G464" s="4">
        <f t="shared" ca="1" si="59"/>
        <v>41.281913690970576</v>
      </c>
      <c r="H464" s="4">
        <f t="shared" ca="1" si="63"/>
        <v>15.51049143259703</v>
      </c>
      <c r="I464" s="4">
        <f ca="1">User_Model_Calcs!B464-Sat_Data!$B$5</f>
        <v>33.945412313736369</v>
      </c>
      <c r="J464" s="4">
        <f ca="1">(Earth_Data!$B$1/SQRT(1-Earth_Data!$B$2^2*SIN(RADIANS(User_Model_Calcs!A464))^2))*COS(RADIANS(User_Model_Calcs!A464))</f>
        <v>6202.3269112540384</v>
      </c>
      <c r="K464" s="4">
        <f ca="1">((Earth_Data!$B$1*(1-Earth_Data!$B$2^2))/SQRT(1-Earth_Data!$B$2^2*SIN(RADIANS(User_Model_Calcs!A464))^2))*SIN(RADIANS(User_Model_Calcs!A464))</f>
        <v>-1482.2293179773203</v>
      </c>
      <c r="L464" s="4">
        <f t="shared" ca="1" si="60"/>
        <v>-13.440437533100427</v>
      </c>
      <c r="M464" s="4">
        <f t="shared" ca="1" si="61"/>
        <v>6376.9791331897559</v>
      </c>
      <c r="N464" s="4">
        <f ca="1">SQRT(User_Model_Calcs!M464^2+Sat_Data!$B$3^2-2*User_Model_Calcs!M464*Sat_Data!$B$3*COS(RADIANS(L464))*COS(RADIANS(I464)))</f>
        <v>37210.069803493374</v>
      </c>
      <c r="O464" s="4">
        <f ca="1">DEGREES(ACOS(((Earth_Data!$B$1+Sat_Data!$B$2)/User_Model_Calcs!N464)*SQRT(1-COS(RADIANS(User_Model_Calcs!I464))^2*COS(RADIANS(User_Model_Calcs!A464))^2)))</f>
        <v>47.943392111683607</v>
      </c>
      <c r="P464" s="4">
        <f t="shared" ca="1" si="62"/>
        <v>70.837268607736888</v>
      </c>
    </row>
    <row r="465" spans="1:16" x14ac:dyDescent="0.25">
      <c r="A465" s="4">
        <f t="shared" ca="1" si="56"/>
        <v>-12.428204541463639</v>
      </c>
      <c r="B465" s="4">
        <f t="shared" ca="1" si="57"/>
        <v>132.72907278694538</v>
      </c>
      <c r="C465" s="4">
        <v>12500</v>
      </c>
      <c r="D465" s="4">
        <f t="shared" ca="1" si="58"/>
        <v>3</v>
      </c>
      <c r="E465" s="4">
        <v>0.55000000000000004</v>
      </c>
      <c r="F465" s="4">
        <v>19.899999999999999</v>
      </c>
      <c r="G465" s="4">
        <f t="shared" ca="1" si="59"/>
        <v>53.323113517529826</v>
      </c>
      <c r="H465" s="4">
        <f t="shared" ca="1" si="63"/>
        <v>21.138853636484829</v>
      </c>
      <c r="I465" s="4">
        <f ca="1">User_Model_Calcs!B465-Sat_Data!$B$5</f>
        <v>22.72907278694538</v>
      </c>
      <c r="J465" s="4">
        <f ca="1">(Earth_Data!$B$1/SQRT(1-Earth_Data!$B$2^2*SIN(RADIANS(User_Model_Calcs!A465))^2))*COS(RADIANS(User_Model_Calcs!A465))</f>
        <v>6229.6434693792344</v>
      </c>
      <c r="K465" s="4">
        <f ca="1">((Earth_Data!$B$1*(1-Earth_Data!$B$2^2))/SQRT(1-Earth_Data!$B$2^2*SIN(RADIANS(User_Model_Calcs!A465))^2))*SIN(RADIANS(User_Model_Calcs!A465))</f>
        <v>-1363.7003178392508</v>
      </c>
      <c r="L465" s="4">
        <f t="shared" ca="1" si="60"/>
        <v>-12.347564173737497</v>
      </c>
      <c r="M465" s="4">
        <f t="shared" ca="1" si="61"/>
        <v>6377.1573849525003</v>
      </c>
      <c r="N465" s="4">
        <f ca="1">SQRT(User_Model_Calcs!M465^2+Sat_Data!$B$3^2-2*User_Model_Calcs!M465*Sat_Data!$B$3*COS(RADIANS(L465))*COS(RADIANS(I465)))</f>
        <v>36523.199644111592</v>
      </c>
      <c r="O465" s="4">
        <f ca="1">DEGREES(ACOS(((Earth_Data!$B$1+Sat_Data!$B$2)/User_Model_Calcs!N465)*SQRT(1-COS(RADIANS(User_Model_Calcs!I465))^2*COS(RADIANS(User_Model_Calcs!A465))^2)))</f>
        <v>59.902545068720137</v>
      </c>
      <c r="P465" s="4">
        <f t="shared" ca="1" si="62"/>
        <v>62.807796044833303</v>
      </c>
    </row>
    <row r="466" spans="1:16" x14ac:dyDescent="0.25">
      <c r="A466" s="4">
        <f t="shared" ca="1" si="56"/>
        <v>-25.81673660222873</v>
      </c>
      <c r="B466" s="4">
        <f t="shared" ca="1" si="57"/>
        <v>150.00122216862394</v>
      </c>
      <c r="C466" s="4">
        <v>12500</v>
      </c>
      <c r="D466" s="4">
        <f t="shared" ca="1" si="58"/>
        <v>0.75</v>
      </c>
      <c r="E466" s="4">
        <v>0.55000000000000004</v>
      </c>
      <c r="F466" s="4">
        <v>19.899999999999999</v>
      </c>
      <c r="G466" s="4">
        <f t="shared" ca="1" si="59"/>
        <v>41.281913690970576</v>
      </c>
      <c r="H466" s="4">
        <f t="shared" ca="1" si="63"/>
        <v>16.323218213903253</v>
      </c>
      <c r="I466" s="4">
        <f ca="1">User_Model_Calcs!B466-Sat_Data!$B$5</f>
        <v>40.00122216862394</v>
      </c>
      <c r="J466" s="4">
        <f ca="1">(Earth_Data!$B$1/SQRT(1-Earth_Data!$B$2^2*SIN(RADIANS(User_Model_Calcs!A466))^2))*COS(RADIANS(User_Model_Calcs!A466))</f>
        <v>5745.1963877350499</v>
      </c>
      <c r="K466" s="4">
        <f ca="1">((Earth_Data!$B$1*(1-Earth_Data!$B$2^2))/SQRT(1-Earth_Data!$B$2^2*SIN(RADIANS(User_Model_Calcs!A466))^2))*SIN(RADIANS(User_Model_Calcs!A466))</f>
        <v>-2760.8003789948348</v>
      </c>
      <c r="L466" s="4">
        <f t="shared" ca="1" si="60"/>
        <v>-25.666176626022139</v>
      </c>
      <c r="M466" s="4">
        <f t="shared" ca="1" si="61"/>
        <v>6374.1117237072249</v>
      </c>
      <c r="N466" s="4">
        <f ca="1">SQRT(User_Model_Calcs!M466^2+Sat_Data!$B$3^2-2*User_Model_Calcs!M466*Sat_Data!$B$3*COS(RADIANS(L466))*COS(RADIANS(I466)))</f>
        <v>38043.599928455827</v>
      </c>
      <c r="O466" s="4">
        <f ca="1">DEGREES(ACOS(((Earth_Data!$B$1+Sat_Data!$B$2)/User_Model_Calcs!N466)*SQRT(1-COS(RADIANS(User_Model_Calcs!I466))^2*COS(RADIANS(User_Model_Calcs!A466))^2)))</f>
        <v>36.615586840332902</v>
      </c>
      <c r="P466" s="4">
        <f t="shared" ca="1" si="62"/>
        <v>62.571628892747796</v>
      </c>
    </row>
    <row r="467" spans="1:16" x14ac:dyDescent="0.25">
      <c r="A467" s="4">
        <f t="shared" ca="1" si="56"/>
        <v>-10.086624994360555</v>
      </c>
      <c r="B467" s="4">
        <f t="shared" ca="1" si="57"/>
        <v>127.9352206479619</v>
      </c>
      <c r="C467" s="4">
        <v>12500</v>
      </c>
      <c r="D467" s="4">
        <f t="shared" ca="1" si="58"/>
        <v>0.75</v>
      </c>
      <c r="E467" s="4">
        <v>0.55000000000000004</v>
      </c>
      <c r="F467" s="4">
        <v>19.899999999999999</v>
      </c>
      <c r="G467" s="4">
        <f t="shared" ca="1" si="59"/>
        <v>41.281913690970576</v>
      </c>
      <c r="H467" s="4">
        <f t="shared" ca="1" si="63"/>
        <v>21.826810596431294</v>
      </c>
      <c r="I467" s="4">
        <f ca="1">User_Model_Calcs!B467-Sat_Data!$B$5</f>
        <v>17.935220647961899</v>
      </c>
      <c r="J467" s="4">
        <f ca="1">(Earth_Data!$B$1/SQRT(1-Earth_Data!$B$2^2*SIN(RADIANS(User_Model_Calcs!A467))^2))*COS(RADIANS(User_Model_Calcs!A467))</f>
        <v>6280.2048674614007</v>
      </c>
      <c r="K467" s="4">
        <f ca="1">((Earth_Data!$B$1*(1-Earth_Data!$B$2^2))/SQRT(1-Earth_Data!$B$2^2*SIN(RADIANS(User_Model_Calcs!A467))^2))*SIN(RADIANS(User_Model_Calcs!A467))</f>
        <v>-1109.683521325853</v>
      </c>
      <c r="L467" s="4">
        <f t="shared" ca="1" si="60"/>
        <v>-10.020472929084534</v>
      </c>
      <c r="M467" s="4">
        <f t="shared" ca="1" si="61"/>
        <v>6377.4893723775049</v>
      </c>
      <c r="N467" s="4">
        <f ca="1">SQRT(User_Model_Calcs!M467^2+Sat_Data!$B$3^2-2*User_Model_Calcs!M467*Sat_Data!$B$3*COS(RADIANS(L467))*COS(RADIANS(I467)))</f>
        <v>36257.742668763072</v>
      </c>
      <c r="O467" s="4">
        <f ca="1">DEGREES(ACOS(((Earth_Data!$B$1+Sat_Data!$B$2)/User_Model_Calcs!N467)*SQRT(1-COS(RADIANS(User_Model_Calcs!I467))^2*COS(RADIANS(User_Model_Calcs!A467))^2)))</f>
        <v>65.972921291499617</v>
      </c>
      <c r="P467" s="4">
        <f t="shared" ca="1" si="62"/>
        <v>61.582321292087428</v>
      </c>
    </row>
    <row r="468" spans="1:16" x14ac:dyDescent="0.25">
      <c r="A468" s="4">
        <f t="shared" ca="1" si="56"/>
        <v>-28.946607715537191</v>
      </c>
      <c r="B468" s="4">
        <f t="shared" ca="1" si="57"/>
        <v>107.58129120575022</v>
      </c>
      <c r="C468" s="4">
        <v>12500</v>
      </c>
      <c r="D468" s="4">
        <f t="shared" ca="1" si="58"/>
        <v>1.2</v>
      </c>
      <c r="E468" s="4">
        <v>0.55000000000000004</v>
      </c>
      <c r="F468" s="4">
        <v>19.899999999999999</v>
      </c>
      <c r="G468" s="4">
        <f t="shared" ca="1" si="59"/>
        <v>45.364313344089069</v>
      </c>
      <c r="H468" s="4">
        <f t="shared" ca="1" si="63"/>
        <v>15.47064348098054</v>
      </c>
      <c r="I468" s="4">
        <f ca="1">User_Model_Calcs!B468-Sat_Data!$B$5</f>
        <v>-2.4187087942497811</v>
      </c>
      <c r="J468" s="4">
        <f ca="1">(Earth_Data!$B$1/SQRT(1-Earth_Data!$B$2^2*SIN(RADIANS(User_Model_Calcs!A468))^2))*COS(RADIANS(User_Model_Calcs!A468))</f>
        <v>5585.7074859310769</v>
      </c>
      <c r="K468" s="4">
        <f ca="1">((Earth_Data!$B$1*(1-Earth_Data!$B$2^2))/SQRT(1-Earth_Data!$B$2^2*SIN(RADIANS(User_Model_Calcs!A468))^2))*SIN(RADIANS(User_Model_Calcs!A468))</f>
        <v>-3068.7251647823191</v>
      </c>
      <c r="L468" s="4">
        <f t="shared" ca="1" si="60"/>
        <v>-28.783900928778269</v>
      </c>
      <c r="M468" s="4">
        <f t="shared" ca="1" si="61"/>
        <v>6373.1626572177447</v>
      </c>
      <c r="N468" s="4">
        <f ca="1">SQRT(User_Model_Calcs!M468^2+Sat_Data!$B$3^2-2*User_Model_Calcs!M468*Sat_Data!$B$3*COS(RADIANS(L468))*COS(RADIANS(I468)))</f>
        <v>36712.646883883812</v>
      </c>
      <c r="O468" s="4">
        <f ca="1">DEGREES(ACOS(((Earth_Data!$B$1+Sat_Data!$B$2)/User_Model_Calcs!N468)*SQRT(1-COS(RADIANS(User_Model_Calcs!I468))^2*COS(RADIANS(User_Model_Calcs!A468))^2)))</f>
        <v>56.118375321171129</v>
      </c>
      <c r="P468" s="4">
        <f t="shared" ca="1" si="62"/>
        <v>4.9877235032965954</v>
      </c>
    </row>
    <row r="469" spans="1:16" x14ac:dyDescent="0.25">
      <c r="A469" s="4">
        <f t="shared" ca="1" si="56"/>
        <v>-36.858356426613099</v>
      </c>
      <c r="B469" s="4">
        <f t="shared" ca="1" si="57"/>
        <v>149.8315024010887</v>
      </c>
      <c r="C469" s="4">
        <v>3750</v>
      </c>
      <c r="D469" s="4">
        <f t="shared" ca="1" si="58"/>
        <v>3</v>
      </c>
      <c r="E469" s="4">
        <v>0.55000000000000004</v>
      </c>
      <c r="F469" s="4">
        <v>19.899999999999999</v>
      </c>
      <c r="G469" s="4">
        <f t="shared" ca="1" si="59"/>
        <v>53.323113517529826</v>
      </c>
      <c r="H469" s="4">
        <f t="shared" ca="1" si="63"/>
        <v>22.554360218024179</v>
      </c>
      <c r="I469" s="4">
        <f ca="1">User_Model_Calcs!B469-Sat_Data!$B$5</f>
        <v>39.831502401088699</v>
      </c>
      <c r="J469" s="4">
        <f ca="1">(Earth_Data!$B$1/SQRT(1-Earth_Data!$B$2^2*SIN(RADIANS(User_Model_Calcs!A469))^2))*COS(RADIANS(User_Model_Calcs!A469))</f>
        <v>5109.4400952993155</v>
      </c>
      <c r="K469" s="4">
        <f ca="1">((Earth_Data!$B$1*(1-Earth_Data!$B$2^2))/SQRT(1-Earth_Data!$B$2^2*SIN(RADIANS(User_Model_Calcs!A469))^2))*SIN(RADIANS(User_Model_Calcs!A469))</f>
        <v>-3804.8290362587745</v>
      </c>
      <c r="L469" s="4">
        <f t="shared" ca="1" si="60"/>
        <v>-36.673821910776923</v>
      </c>
      <c r="M469" s="4">
        <f t="shared" ca="1" si="61"/>
        <v>6370.4868010702412</v>
      </c>
      <c r="N469" s="4">
        <f ca="1">SQRT(User_Model_Calcs!M469^2+Sat_Data!$B$3^2-2*User_Model_Calcs!M469*Sat_Data!$B$3*COS(RADIANS(L469))*COS(RADIANS(I469)))</f>
        <v>38568.367199857632</v>
      </c>
      <c r="O469" s="4">
        <f ca="1">DEGREES(ACOS(((Earth_Data!$B$1+Sat_Data!$B$2)/User_Model_Calcs!N469)*SQRT(1-COS(RADIANS(User_Model_Calcs!I469))^2*COS(RADIANS(User_Model_Calcs!A469))^2)))</f>
        <v>30.399141440431055</v>
      </c>
      <c r="P469" s="4">
        <f t="shared" ca="1" si="62"/>
        <v>54.278405245610465</v>
      </c>
    </row>
    <row r="470" spans="1:16" x14ac:dyDescent="0.25">
      <c r="A470" s="4">
        <f t="shared" ca="1" si="56"/>
        <v>-19.257006053245092</v>
      </c>
      <c r="B470" s="4">
        <f t="shared" ca="1" si="57"/>
        <v>123.35310380197632</v>
      </c>
      <c r="C470" s="4">
        <v>3750</v>
      </c>
      <c r="D470" s="4">
        <f t="shared" ca="1" si="58"/>
        <v>0.75</v>
      </c>
      <c r="E470" s="4">
        <v>0.55000000000000004</v>
      </c>
      <c r="F470" s="4">
        <v>19.899999999999999</v>
      </c>
      <c r="G470" s="4">
        <f t="shared" ca="1" si="59"/>
        <v>41.281913690970576</v>
      </c>
      <c r="H470" s="4">
        <f t="shared" ca="1" si="63"/>
        <v>22.602202040121099</v>
      </c>
      <c r="I470" s="4">
        <f ca="1">User_Model_Calcs!B470-Sat_Data!$B$5</f>
        <v>13.353103801976317</v>
      </c>
      <c r="J470" s="4">
        <f ca="1">(Earth_Data!$B$1/SQRT(1-Earth_Data!$B$2^2*SIN(RADIANS(User_Model_Calcs!A470))^2))*COS(RADIANS(User_Model_Calcs!A470))</f>
        <v>6023.468241735538</v>
      </c>
      <c r="K470" s="4">
        <f ca="1">((Earth_Data!$B$1*(1-Earth_Data!$B$2^2))/SQRT(1-Earth_Data!$B$2^2*SIN(RADIANS(User_Model_Calcs!A470))^2))*SIN(RADIANS(User_Model_Calcs!A470))</f>
        <v>-2090.2283096040937</v>
      </c>
      <c r="L470" s="4">
        <f t="shared" ca="1" si="60"/>
        <v>-19.137494367326735</v>
      </c>
      <c r="M470" s="4">
        <f t="shared" ca="1" si="61"/>
        <v>6375.8312434902955</v>
      </c>
      <c r="N470" s="4">
        <f ca="1">SQRT(User_Model_Calcs!M470^2+Sat_Data!$B$3^2-2*User_Model_Calcs!M470*Sat_Data!$B$3*COS(RADIANS(L470))*COS(RADIANS(I470)))</f>
        <v>36390.238842288556</v>
      </c>
      <c r="O470" s="4">
        <f ca="1">DEGREES(ACOS(((Earth_Data!$B$1+Sat_Data!$B$2)/User_Model_Calcs!N470)*SQRT(1-COS(RADIANS(User_Model_Calcs!I470))^2*COS(RADIANS(User_Model_Calcs!A470))^2)))</f>
        <v>62.736110228847792</v>
      </c>
      <c r="P470" s="4">
        <f t="shared" ca="1" si="62"/>
        <v>35.743410701424366</v>
      </c>
    </row>
    <row r="471" spans="1:16" x14ac:dyDescent="0.25">
      <c r="A471" s="4">
        <f t="shared" ca="1" si="56"/>
        <v>-27.044544268279914</v>
      </c>
      <c r="B471" s="4">
        <f t="shared" ca="1" si="57"/>
        <v>132.36538866944036</v>
      </c>
      <c r="C471" s="4">
        <v>3750</v>
      </c>
      <c r="D471" s="4">
        <f t="shared" ca="1" si="58"/>
        <v>0.75</v>
      </c>
      <c r="E471" s="4">
        <v>0.55000000000000004</v>
      </c>
      <c r="F471" s="4">
        <v>19.899999999999999</v>
      </c>
      <c r="G471" s="4">
        <f t="shared" ca="1" si="59"/>
        <v>41.281913690970576</v>
      </c>
      <c r="H471" s="4">
        <f t="shared" ca="1" si="63"/>
        <v>16.592572728673382</v>
      </c>
      <c r="I471" s="4">
        <f ca="1">User_Model_Calcs!B471-Sat_Data!$B$5</f>
        <v>22.365388669440364</v>
      </c>
      <c r="J471" s="4">
        <f ca="1">(Earth_Data!$B$1/SQRT(1-Earth_Data!$B$2^2*SIN(RADIANS(User_Model_Calcs!A471))^2))*COS(RADIANS(User_Model_Calcs!A471))</f>
        <v>5684.646597421488</v>
      </c>
      <c r="K471" s="4">
        <f ca="1">((Earth_Data!$B$1*(1-Earth_Data!$B$2^2))/SQRT(1-Earth_Data!$B$2^2*SIN(RADIANS(User_Model_Calcs!A471))^2))*SIN(RADIANS(User_Model_Calcs!A471))</f>
        <v>-2882.6134369285587</v>
      </c>
      <c r="L471" s="4">
        <f t="shared" ca="1" si="60"/>
        <v>-26.888998047811874</v>
      </c>
      <c r="M471" s="4">
        <f t="shared" ca="1" si="61"/>
        <v>6373.7482821599397</v>
      </c>
      <c r="N471" s="4">
        <f ca="1">SQRT(User_Model_Calcs!M471^2+Sat_Data!$B$3^2-2*User_Model_Calcs!M471*Sat_Data!$B$3*COS(RADIANS(L471))*COS(RADIANS(I471)))</f>
        <v>37082.657465885837</v>
      </c>
      <c r="O471" s="4">
        <f ca="1">DEGREES(ACOS(((Earth_Data!$B$1+Sat_Data!$B$2)/User_Model_Calcs!N471)*SQRT(1-COS(RADIANS(User_Model_Calcs!I471))^2*COS(RADIANS(User_Model_Calcs!A471))^2)))</f>
        <v>49.849268508947539</v>
      </c>
      <c r="P471" s="4">
        <f t="shared" ca="1" si="62"/>
        <v>42.143401293920029</v>
      </c>
    </row>
    <row r="472" spans="1:16" x14ac:dyDescent="0.25">
      <c r="A472" s="4">
        <f t="shared" ca="1" si="56"/>
        <v>-18.4084660692032</v>
      </c>
      <c r="B472" s="4">
        <f t="shared" ca="1" si="57"/>
        <v>156.81792772845029</v>
      </c>
      <c r="C472" s="4">
        <v>3750</v>
      </c>
      <c r="D472" s="4">
        <f t="shared" ca="1" si="58"/>
        <v>3</v>
      </c>
      <c r="E472" s="4">
        <v>0.55000000000000004</v>
      </c>
      <c r="F472" s="4">
        <v>19.899999999999999</v>
      </c>
      <c r="G472" s="4">
        <f t="shared" ca="1" si="59"/>
        <v>53.323113517529826</v>
      </c>
      <c r="H472" s="4">
        <f t="shared" ca="1" si="63"/>
        <v>18.363734106426399</v>
      </c>
      <c r="I472" s="4">
        <f ca="1">User_Model_Calcs!B472-Sat_Data!$B$5</f>
        <v>46.817927728450286</v>
      </c>
      <c r="J472" s="4">
        <f ca="1">(Earth_Data!$B$1/SQRT(1-Earth_Data!$B$2^2*SIN(RADIANS(User_Model_Calcs!A472))^2))*COS(RADIANS(User_Model_Calcs!A472))</f>
        <v>6053.7875778988837</v>
      </c>
      <c r="K472" s="4">
        <f ca="1">((Earth_Data!$B$1*(1-Earth_Data!$B$2^2))/SQRT(1-Earth_Data!$B$2^2*SIN(RADIANS(User_Model_Calcs!A472))^2))*SIN(RADIANS(User_Model_Calcs!A472))</f>
        <v>-2001.3323976955403</v>
      </c>
      <c r="L472" s="4">
        <f t="shared" ca="1" si="60"/>
        <v>-18.293461135255654</v>
      </c>
      <c r="M472" s="4">
        <f t="shared" ca="1" si="61"/>
        <v>6376.0234789709339</v>
      </c>
      <c r="N472" s="4">
        <f ca="1">SQRT(User_Model_Calcs!M472^2+Sat_Data!$B$3^2-2*User_Model_Calcs!M472*Sat_Data!$B$3*COS(RADIANS(L472))*COS(RADIANS(I472)))</f>
        <v>38329.098327750027</v>
      </c>
      <c r="O472" s="4">
        <f ca="1">DEGREES(ACOS(((Earth_Data!$B$1+Sat_Data!$B$2)/User_Model_Calcs!N472)*SQRT(1-COS(RADIANS(User_Model_Calcs!I472))^2*COS(RADIANS(User_Model_Calcs!A472))^2)))</f>
        <v>33.214459264331687</v>
      </c>
      <c r="P472" s="4">
        <f t="shared" ca="1" si="62"/>
        <v>73.49228615468158</v>
      </c>
    </row>
    <row r="473" spans="1:16" x14ac:dyDescent="0.25">
      <c r="A473" s="4">
        <f t="shared" ca="1" si="56"/>
        <v>-16.035708979020509</v>
      </c>
      <c r="B473" s="4">
        <f t="shared" ca="1" si="57"/>
        <v>129.42826380473588</v>
      </c>
      <c r="C473" s="4">
        <v>3750</v>
      </c>
      <c r="D473" s="4">
        <f t="shared" ca="1" si="58"/>
        <v>1.2</v>
      </c>
      <c r="E473" s="4">
        <v>0.55000000000000004</v>
      </c>
      <c r="F473" s="4">
        <v>19.899999999999999</v>
      </c>
      <c r="G473" s="4">
        <f t="shared" ca="1" si="59"/>
        <v>45.364313344089069</v>
      </c>
      <c r="H473" s="4">
        <f t="shared" ca="1" si="63"/>
        <v>19.258258524734639</v>
      </c>
      <c r="I473" s="4">
        <f ca="1">User_Model_Calcs!B473-Sat_Data!$B$5</f>
        <v>19.428263804735877</v>
      </c>
      <c r="J473" s="4">
        <f ca="1">(Earth_Data!$B$1/SQRT(1-Earth_Data!$B$2^2*SIN(RADIANS(User_Model_Calcs!A473))^2))*COS(RADIANS(User_Model_Calcs!A473))</f>
        <v>6131.5310954192391</v>
      </c>
      <c r="K473" s="4">
        <f ca="1">((Earth_Data!$B$1*(1-Earth_Data!$B$2^2))/SQRT(1-Earth_Data!$B$2^2*SIN(RADIANS(User_Model_Calcs!A473))^2))*SIN(RADIANS(User_Model_Calcs!A473))</f>
        <v>-1750.5267034866019</v>
      </c>
      <c r="L473" s="4">
        <f t="shared" ca="1" si="60"/>
        <v>-15.933824537344126</v>
      </c>
      <c r="M473" s="4">
        <f t="shared" ca="1" si="61"/>
        <v>6376.5207843864764</v>
      </c>
      <c r="N473" s="4">
        <f ca="1">SQRT(User_Model_Calcs!M473^2+Sat_Data!$B$3^2-2*User_Model_Calcs!M473*Sat_Data!$B$3*COS(RADIANS(L473))*COS(RADIANS(I473)))</f>
        <v>36480.89097174137</v>
      </c>
      <c r="O473" s="4">
        <f ca="1">DEGREES(ACOS(((Earth_Data!$B$1+Sat_Data!$B$2)/User_Model_Calcs!N473)*SQRT(1-COS(RADIANS(User_Model_Calcs!I473))^2*COS(RADIANS(User_Model_Calcs!A473))^2)))</f>
        <v>60.769956659456248</v>
      </c>
      <c r="P473" s="4">
        <f t="shared" ca="1" si="62"/>
        <v>51.932576845035541</v>
      </c>
    </row>
    <row r="474" spans="1:16" x14ac:dyDescent="0.25">
      <c r="A474" s="4">
        <f t="shared" ca="1" si="56"/>
        <v>-31.913640521188562</v>
      </c>
      <c r="B474" s="4">
        <f t="shared" ca="1" si="57"/>
        <v>129.30460916327064</v>
      </c>
      <c r="C474" s="4">
        <v>3750</v>
      </c>
      <c r="D474" s="4">
        <f t="shared" ca="1" si="58"/>
        <v>3</v>
      </c>
      <c r="E474" s="4">
        <v>0.55000000000000004</v>
      </c>
      <c r="F474" s="4">
        <v>19.899999999999999</v>
      </c>
      <c r="G474" s="4">
        <f t="shared" ca="1" si="59"/>
        <v>53.323113517529826</v>
      </c>
      <c r="H474" s="4">
        <f t="shared" ca="1" si="63"/>
        <v>22.98325311072827</v>
      </c>
      <c r="I474" s="4">
        <f ca="1">User_Model_Calcs!B474-Sat_Data!$B$5</f>
        <v>19.304609163270641</v>
      </c>
      <c r="J474" s="4">
        <f ca="1">(Earth_Data!$B$1/SQRT(1-Earth_Data!$B$2^2*SIN(RADIANS(User_Model_Calcs!A474))^2))*COS(RADIANS(User_Model_Calcs!A474))</f>
        <v>5419.1292864364177</v>
      </c>
      <c r="K474" s="4">
        <f ca="1">((Earth_Data!$B$1*(1-Earth_Data!$B$2^2))/SQRT(1-Earth_Data!$B$2^2*SIN(RADIANS(User_Model_Calcs!A474))^2))*SIN(RADIANS(User_Model_Calcs!A474))</f>
        <v>-3352.3078439225551</v>
      </c>
      <c r="L474" s="4">
        <f t="shared" ca="1" si="60"/>
        <v>-31.741198642114369</v>
      </c>
      <c r="M474" s="4">
        <f t="shared" ca="1" si="61"/>
        <v>6372.1997852811837</v>
      </c>
      <c r="N474" s="4">
        <f ca="1">SQRT(User_Model_Calcs!M474^2+Sat_Data!$B$3^2-2*User_Model_Calcs!M474*Sat_Data!$B$3*COS(RADIANS(L474))*COS(RADIANS(I474)))</f>
        <v>37244.168699068046</v>
      </c>
      <c r="O474" s="4">
        <f ca="1">DEGREES(ACOS(((Earth_Data!$B$1+Sat_Data!$B$2)/User_Model_Calcs!N474)*SQRT(1-COS(RADIANS(User_Model_Calcs!I474))^2*COS(RADIANS(User_Model_Calcs!A474))^2)))</f>
        <v>47.346114753882638</v>
      </c>
      <c r="P474" s="4">
        <f t="shared" ca="1" si="62"/>
        <v>33.529071025811341</v>
      </c>
    </row>
    <row r="475" spans="1:16" x14ac:dyDescent="0.25">
      <c r="A475" s="4">
        <f t="shared" ca="1" si="56"/>
        <v>-32.696524218159034</v>
      </c>
      <c r="B475" s="4">
        <f t="shared" ca="1" si="57"/>
        <v>137.3530070374056</v>
      </c>
      <c r="C475" s="4">
        <v>3750</v>
      </c>
      <c r="D475" s="4">
        <f t="shared" ca="1" si="58"/>
        <v>1.2</v>
      </c>
      <c r="E475" s="4">
        <v>0.55000000000000004</v>
      </c>
      <c r="F475" s="4">
        <v>19.899999999999999</v>
      </c>
      <c r="G475" s="4">
        <f t="shared" ca="1" si="59"/>
        <v>45.364313344089069</v>
      </c>
      <c r="H475" s="4">
        <f t="shared" ca="1" si="63"/>
        <v>17.726812494876771</v>
      </c>
      <c r="I475" s="4">
        <f ca="1">User_Model_Calcs!B475-Sat_Data!$B$5</f>
        <v>27.353007037405604</v>
      </c>
      <c r="J475" s="4">
        <f ca="1">(Earth_Data!$B$1/SQRT(1-Earth_Data!$B$2^2*SIN(RADIANS(User_Model_Calcs!A475))^2))*COS(RADIANS(User_Model_Calcs!A475))</f>
        <v>5372.7329513644327</v>
      </c>
      <c r="K475" s="4">
        <f ca="1">((Earth_Data!$B$1*(1-Earth_Data!$B$2^2))/SQRT(1-Earth_Data!$B$2^2*SIN(RADIANS(User_Model_Calcs!A475))^2))*SIN(RADIANS(User_Model_Calcs!A475))</f>
        <v>-3425.685154152271</v>
      </c>
      <c r="L475" s="4">
        <f t="shared" ca="1" si="60"/>
        <v>-32.521816534075668</v>
      </c>
      <c r="M475" s="4">
        <f t="shared" ca="1" si="61"/>
        <v>6371.9367653843237</v>
      </c>
      <c r="N475" s="4">
        <f ca="1">SQRT(User_Model_Calcs!M475^2+Sat_Data!$B$3^2-2*User_Model_Calcs!M475*Sat_Data!$B$3*COS(RADIANS(L475))*COS(RADIANS(I475)))</f>
        <v>37629.774543257932</v>
      </c>
      <c r="O475" s="4">
        <f ca="1">DEGREES(ACOS(((Earth_Data!$B$1+Sat_Data!$B$2)/User_Model_Calcs!N475)*SQRT(1-COS(RADIANS(User_Model_Calcs!I475))^2*COS(RADIANS(User_Model_Calcs!A475))^2)))</f>
        <v>41.895448433176405</v>
      </c>
      <c r="P475" s="4">
        <f t="shared" ca="1" si="62"/>
        <v>43.760620491265769</v>
      </c>
    </row>
    <row r="476" spans="1:16" x14ac:dyDescent="0.25">
      <c r="A476" s="4">
        <f t="shared" ca="1" si="56"/>
        <v>-28.581725370593453</v>
      </c>
      <c r="B476" s="4">
        <f t="shared" ca="1" si="57"/>
        <v>131.64221283588796</v>
      </c>
      <c r="C476" s="4">
        <v>3750</v>
      </c>
      <c r="D476" s="4">
        <f t="shared" ca="1" si="58"/>
        <v>1.2</v>
      </c>
      <c r="E476" s="4">
        <v>0.55000000000000004</v>
      </c>
      <c r="F476" s="4">
        <v>19.899999999999999</v>
      </c>
      <c r="G476" s="4">
        <f t="shared" ca="1" si="59"/>
        <v>45.364313344089069</v>
      </c>
      <c r="H476" s="4">
        <f t="shared" ca="1" si="63"/>
        <v>15.751424863683882</v>
      </c>
      <c r="I476" s="4">
        <f ca="1">User_Model_Calcs!B476-Sat_Data!$B$5</f>
        <v>21.64221283588796</v>
      </c>
      <c r="J476" s="4">
        <f ca="1">(Earth_Data!$B$1/SQRT(1-Earth_Data!$B$2^2*SIN(RADIANS(User_Model_Calcs!A476))^2))*COS(RADIANS(User_Model_Calcs!A476))</f>
        <v>5605.1677009848554</v>
      </c>
      <c r="K476" s="4">
        <f ca="1">((Earth_Data!$B$1*(1-Earth_Data!$B$2^2))/SQRT(1-Earth_Data!$B$2^2*SIN(RADIANS(User_Model_Calcs!A476))^2))*SIN(RADIANS(User_Model_Calcs!A476))</f>
        <v>-3033.2746675716348</v>
      </c>
      <c r="L476" s="4">
        <f t="shared" ca="1" si="60"/>
        <v>-28.420337885972646</v>
      </c>
      <c r="M476" s="4">
        <f t="shared" ca="1" si="61"/>
        <v>6373.2770350186138</v>
      </c>
      <c r="N476" s="4">
        <f ca="1">SQRT(User_Model_Calcs!M476^2+Sat_Data!$B$3^2-2*User_Model_Calcs!M476*Sat_Data!$B$3*COS(RADIANS(L476))*COS(RADIANS(I476)))</f>
        <v>37135.971337354655</v>
      </c>
      <c r="O476" s="4">
        <f ca="1">DEGREES(ACOS(((Earth_Data!$B$1+Sat_Data!$B$2)/User_Model_Calcs!N476)*SQRT(1-COS(RADIANS(User_Model_Calcs!I476))^2*COS(RADIANS(User_Model_Calcs!A476))^2)))</f>
        <v>49.008402056740245</v>
      </c>
      <c r="P476" s="4">
        <f t="shared" ca="1" si="62"/>
        <v>39.671301623333591</v>
      </c>
    </row>
    <row r="477" spans="1:16" x14ac:dyDescent="0.25">
      <c r="A477" s="4">
        <f t="shared" ca="1" si="56"/>
        <v>-35.791189995120419</v>
      </c>
      <c r="B477" s="4">
        <f t="shared" ca="1" si="57"/>
        <v>122.75428888312889</v>
      </c>
      <c r="C477" s="4">
        <v>12500</v>
      </c>
      <c r="D477" s="4">
        <f t="shared" ca="1" si="58"/>
        <v>3</v>
      </c>
      <c r="E477" s="4">
        <v>0.55000000000000004</v>
      </c>
      <c r="F477" s="4">
        <v>19.899999999999999</v>
      </c>
      <c r="G477" s="4">
        <f t="shared" ca="1" si="59"/>
        <v>53.323113517529826</v>
      </c>
      <c r="H477" s="4">
        <f t="shared" ca="1" si="63"/>
        <v>22.287066204710769</v>
      </c>
      <c r="I477" s="4">
        <f ca="1">User_Model_Calcs!B477-Sat_Data!$B$5</f>
        <v>12.754288883128893</v>
      </c>
      <c r="J477" s="4">
        <f ca="1">(Earth_Data!$B$1/SQRT(1-Earth_Data!$B$2^2*SIN(RADIANS(User_Model_Calcs!A477))^2))*COS(RADIANS(User_Model_Calcs!A477))</f>
        <v>5179.5855103297836</v>
      </c>
      <c r="K477" s="4">
        <f ca="1">((Earth_Data!$B$1*(1-Earth_Data!$B$2^2))/SQRT(1-Earth_Data!$B$2^2*SIN(RADIANS(User_Model_Calcs!A477))^2))*SIN(RADIANS(User_Model_Calcs!A477))</f>
        <v>-3709.424165641567</v>
      </c>
      <c r="L477" s="4">
        <f t="shared" ca="1" si="60"/>
        <v>-35.608812733776411</v>
      </c>
      <c r="M477" s="4">
        <f t="shared" ca="1" si="61"/>
        <v>6370.8660085944266</v>
      </c>
      <c r="N477" s="4">
        <f ca="1">SQRT(User_Model_Calcs!M477^2+Sat_Data!$B$3^2-2*User_Model_Calcs!M477*Sat_Data!$B$3*COS(RADIANS(L477))*COS(RADIANS(I477)))</f>
        <v>37314.801798482011</v>
      </c>
      <c r="O477" s="4">
        <f ca="1">DEGREES(ACOS(((Earth_Data!$B$1+Sat_Data!$B$2)/User_Model_Calcs!N477)*SQRT(1-COS(RADIANS(User_Model_Calcs!I477))^2*COS(RADIANS(User_Model_Calcs!A477))^2)))</f>
        <v>46.280940766635347</v>
      </c>
      <c r="P477" s="4">
        <f t="shared" ca="1" si="62"/>
        <v>21.158587538888192</v>
      </c>
    </row>
    <row r="478" spans="1:16" x14ac:dyDescent="0.25">
      <c r="A478" s="4">
        <f t="shared" ca="1" si="56"/>
        <v>-40.923165162332516</v>
      </c>
      <c r="B478" s="4">
        <f t="shared" ca="1" si="57"/>
        <v>115.86629800284683</v>
      </c>
      <c r="C478" s="4">
        <v>12500</v>
      </c>
      <c r="D478" s="4">
        <f t="shared" ca="1" si="58"/>
        <v>0.75</v>
      </c>
      <c r="E478" s="4">
        <v>0.55000000000000004</v>
      </c>
      <c r="F478" s="4">
        <v>19.899999999999999</v>
      </c>
      <c r="G478" s="4">
        <f t="shared" ca="1" si="59"/>
        <v>41.281913690970576</v>
      </c>
      <c r="H478" s="4">
        <f t="shared" ca="1" si="63"/>
        <v>20.809575370167245</v>
      </c>
      <c r="I478" s="4">
        <f ca="1">User_Model_Calcs!B478-Sat_Data!$B$5</f>
        <v>5.8662980028468326</v>
      </c>
      <c r="J478" s="4">
        <f ca="1">(Earth_Data!$B$1/SQRT(1-Earth_Data!$B$2^2*SIN(RADIANS(User_Model_Calcs!A478))^2))*COS(RADIANS(User_Model_Calcs!A478))</f>
        <v>4826.1870924742361</v>
      </c>
      <c r="K478" s="4">
        <f ca="1">((Earth_Data!$B$1*(1-Earth_Data!$B$2^2))/SQRT(1-Earth_Data!$B$2^2*SIN(RADIANS(User_Model_Calcs!A478))^2))*SIN(RADIANS(User_Model_Calcs!A478))</f>
        <v>-4155.9812186771023</v>
      </c>
      <c r="L478" s="4">
        <f t="shared" ca="1" si="60"/>
        <v>-40.732774000537219</v>
      </c>
      <c r="M478" s="4">
        <f t="shared" ca="1" si="61"/>
        <v>6369.0079087375716</v>
      </c>
      <c r="N478" s="4">
        <f ca="1">SQRT(User_Model_Calcs!M478^2+Sat_Data!$B$3^2-2*User_Model_Calcs!M478*Sat_Data!$B$3*COS(RADIANS(L478))*COS(RADIANS(I478)))</f>
        <v>37596.891340544047</v>
      </c>
      <c r="O478" s="4">
        <f ca="1">DEGREES(ACOS(((Earth_Data!$B$1+Sat_Data!$B$2)/User_Model_Calcs!N478)*SQRT(1-COS(RADIANS(User_Model_Calcs!I478))^2*COS(RADIANS(User_Model_Calcs!A478))^2)))</f>
        <v>42.293389552707588</v>
      </c>
      <c r="P478" s="4">
        <f t="shared" ca="1" si="62"/>
        <v>8.9143397250173546</v>
      </c>
    </row>
    <row r="479" spans="1:16" x14ac:dyDescent="0.25">
      <c r="A479" s="4">
        <f t="shared" ca="1" si="56"/>
        <v>-14.648919634035298</v>
      </c>
      <c r="B479" s="4">
        <f t="shared" ca="1" si="57"/>
        <v>145.16137936887205</v>
      </c>
      <c r="C479" s="4">
        <v>12500</v>
      </c>
      <c r="D479" s="4">
        <f t="shared" ca="1" si="58"/>
        <v>1.2</v>
      </c>
      <c r="E479" s="4">
        <v>0.55000000000000004</v>
      </c>
      <c r="F479" s="4">
        <v>19.899999999999999</v>
      </c>
      <c r="G479" s="4">
        <f t="shared" ca="1" si="59"/>
        <v>45.364313344089069</v>
      </c>
      <c r="H479" s="4">
        <f t="shared" ca="1" si="63"/>
        <v>17.406747137671825</v>
      </c>
      <c r="I479" s="4">
        <f ca="1">User_Model_Calcs!B479-Sat_Data!$B$5</f>
        <v>35.161379368872048</v>
      </c>
      <c r="J479" s="4">
        <f ca="1">(Earth_Data!$B$1/SQRT(1-Earth_Data!$B$2^2*SIN(RADIANS(User_Model_Calcs!A479))^2))*COS(RADIANS(User_Model_Calcs!A479))</f>
        <v>6172.131078409996</v>
      </c>
      <c r="K479" s="4">
        <f ca="1">((Earth_Data!$B$1*(1-Earth_Data!$B$2^2))/SQRT(1-Earth_Data!$B$2^2*SIN(RADIANS(User_Model_Calcs!A479))^2))*SIN(RADIANS(User_Model_Calcs!A479))</f>
        <v>-1602.5477728317817</v>
      </c>
      <c r="L479" s="4">
        <f t="shared" ca="1" si="60"/>
        <v>-14.555030271740312</v>
      </c>
      <c r="M479" s="4">
        <f t="shared" ca="1" si="61"/>
        <v>6376.7829987606319</v>
      </c>
      <c r="N479" s="4">
        <f ca="1">SQRT(User_Model_Calcs!M479^2+Sat_Data!$B$3^2-2*User_Model_Calcs!M479*Sat_Data!$B$3*COS(RADIANS(L479))*COS(RADIANS(I479)))</f>
        <v>37322.43430309261</v>
      </c>
      <c r="O479" s="4">
        <f ca="1">DEGREES(ACOS(((Earth_Data!$B$1+Sat_Data!$B$2)/User_Model_Calcs!N479)*SQRT(1-COS(RADIANS(User_Model_Calcs!I479))^2*COS(RADIANS(User_Model_Calcs!A479))^2)))</f>
        <v>46.271184742421092</v>
      </c>
      <c r="P479" s="4">
        <f t="shared" ca="1" si="62"/>
        <v>70.2510625976781</v>
      </c>
    </row>
    <row r="480" spans="1:16" x14ac:dyDescent="0.25">
      <c r="A480" s="4">
        <f t="shared" ca="1" si="56"/>
        <v>-39.093447845873207</v>
      </c>
      <c r="B480" s="4">
        <f t="shared" ca="1" si="57"/>
        <v>109.14495213127026</v>
      </c>
      <c r="C480" s="4">
        <v>12500</v>
      </c>
      <c r="D480" s="4">
        <f t="shared" ca="1" si="58"/>
        <v>1.2</v>
      </c>
      <c r="E480" s="4">
        <v>0.55000000000000004</v>
      </c>
      <c r="F480" s="4">
        <v>19.899999999999999</v>
      </c>
      <c r="G480" s="4">
        <f t="shared" ca="1" si="59"/>
        <v>45.364313344089069</v>
      </c>
      <c r="H480" s="4">
        <f t="shared" ca="1" si="63"/>
        <v>17.55911651899639</v>
      </c>
      <c r="I480" s="4">
        <f ca="1">User_Model_Calcs!B480-Sat_Data!$B$5</f>
        <v>-0.85504786872974137</v>
      </c>
      <c r="J480" s="4">
        <f ca="1">(Earth_Data!$B$1/SQRT(1-Earth_Data!$B$2^2*SIN(RADIANS(User_Model_Calcs!A480))^2))*COS(RADIANS(User_Model_Calcs!A480))</f>
        <v>4956.7945077449531</v>
      </c>
      <c r="K480" s="4">
        <f ca="1">((Earth_Data!$B$1*(1-Earth_Data!$B$2^2))/SQRT(1-Earth_Data!$B$2^2*SIN(RADIANS(User_Model_Calcs!A480))^2))*SIN(RADIANS(User_Model_Calcs!A480))</f>
        <v>-4000.3754484399778</v>
      </c>
      <c r="L480" s="4">
        <f t="shared" ca="1" si="60"/>
        <v>-38.905225683601913</v>
      </c>
      <c r="M480" s="4">
        <f t="shared" ca="1" si="61"/>
        <v>6369.6793891444713</v>
      </c>
      <c r="N480" s="4">
        <f ca="1">SQRT(User_Model_Calcs!M480^2+Sat_Data!$B$3^2-2*User_Model_Calcs!M480*Sat_Data!$B$3*COS(RADIANS(L480))*COS(RADIANS(I480)))</f>
        <v>37422.401141092763</v>
      </c>
      <c r="O480" s="4">
        <f ca="1">DEGREES(ACOS(((Earth_Data!$B$1+Sat_Data!$B$2)/User_Model_Calcs!N480)*SQRT(1-COS(RADIANS(User_Model_Calcs!I480))^2*COS(RADIANS(User_Model_Calcs!A480))^2)))</f>
        <v>44.715621560540548</v>
      </c>
      <c r="P480" s="4">
        <f t="shared" ca="1" si="62"/>
        <v>1.3558028632407486</v>
      </c>
    </row>
    <row r="481" spans="1:16" x14ac:dyDescent="0.25">
      <c r="A481" s="4">
        <f t="shared" ca="1" si="56"/>
        <v>-25.17027836684391</v>
      </c>
      <c r="B481" s="4">
        <f t="shared" ca="1" si="57"/>
        <v>159.59659176538668</v>
      </c>
      <c r="C481" s="4">
        <v>3750</v>
      </c>
      <c r="D481" s="4">
        <f t="shared" ca="1" si="58"/>
        <v>3</v>
      </c>
      <c r="E481" s="4">
        <v>0.55000000000000004</v>
      </c>
      <c r="F481" s="4">
        <v>19.899999999999999</v>
      </c>
      <c r="G481" s="4">
        <f t="shared" ca="1" si="59"/>
        <v>53.323113517529826</v>
      </c>
      <c r="H481" s="4">
        <f t="shared" ca="1" si="63"/>
        <v>22.99245175680619</v>
      </c>
      <c r="I481" s="4">
        <f ca="1">User_Model_Calcs!B481-Sat_Data!$B$5</f>
        <v>49.596591765386677</v>
      </c>
      <c r="J481" s="4">
        <f ca="1">(Earth_Data!$B$1/SQRT(1-Earth_Data!$B$2^2*SIN(RADIANS(User_Model_Calcs!A481))^2))*COS(RADIANS(User_Model_Calcs!A481))</f>
        <v>5776.0198970886868</v>
      </c>
      <c r="K481" s="4">
        <f ca="1">((Earth_Data!$B$1*(1-Earth_Data!$B$2^2))/SQRT(1-Earth_Data!$B$2^2*SIN(RADIANS(User_Model_Calcs!A481))^2))*SIN(RADIANS(User_Model_Calcs!A481))</f>
        <v>-2696.1587117392278</v>
      </c>
      <c r="L481" s="4">
        <f t="shared" ca="1" si="60"/>
        <v>-25.022454750313614</v>
      </c>
      <c r="M481" s="4">
        <f t="shared" ca="1" si="61"/>
        <v>6374.2982084659116</v>
      </c>
      <c r="N481" s="4">
        <f ca="1">SQRT(User_Model_Calcs!M481^2+Sat_Data!$B$3^2-2*User_Model_Calcs!M481*Sat_Data!$B$3*COS(RADIANS(L481))*COS(RADIANS(I481)))</f>
        <v>38765.150487012383</v>
      </c>
      <c r="O481" s="4">
        <f ca="1">DEGREES(ACOS(((Earth_Data!$B$1+Sat_Data!$B$2)/User_Model_Calcs!N481)*SQRT(1-COS(RADIANS(User_Model_Calcs!I481))^2*COS(RADIANS(User_Model_Calcs!A481))^2)))</f>
        <v>28.252275527513696</v>
      </c>
      <c r="P481" s="4">
        <f t="shared" ca="1" si="62"/>
        <v>70.099202336837266</v>
      </c>
    </row>
    <row r="482" spans="1:16" x14ac:dyDescent="0.25">
      <c r="A482" s="4">
        <f t="shared" ca="1" si="56"/>
        <v>-25.427305387387726</v>
      </c>
      <c r="B482" s="4">
        <f t="shared" ca="1" si="57"/>
        <v>137.79351382651421</v>
      </c>
      <c r="C482" s="4">
        <v>3750</v>
      </c>
      <c r="D482" s="4">
        <f t="shared" ca="1" si="58"/>
        <v>0.75</v>
      </c>
      <c r="E482" s="4">
        <v>0.55000000000000004</v>
      </c>
      <c r="F482" s="4">
        <v>19.899999999999999</v>
      </c>
      <c r="G482" s="4">
        <f t="shared" ca="1" si="59"/>
        <v>41.281913690970576</v>
      </c>
      <c r="H482" s="4">
        <f t="shared" ca="1" si="63"/>
        <v>18.847495042907923</v>
      </c>
      <c r="I482" s="4">
        <f ca="1">User_Model_Calcs!B482-Sat_Data!$B$5</f>
        <v>27.793513826514214</v>
      </c>
      <c r="J482" s="4">
        <f ca="1">(Earth_Data!$B$1/SQRT(1-Earth_Data!$B$2^2*SIN(RADIANS(User_Model_Calcs!A482))^2))*COS(RADIANS(User_Model_Calcs!A482))</f>
        <v>5763.8523814670116</v>
      </c>
      <c r="K482" s="4">
        <f ca="1">((Earth_Data!$B$1*(1-Earth_Data!$B$2^2))/SQRT(1-Earth_Data!$B$2^2*SIN(RADIANS(User_Model_Calcs!A482))^2))*SIN(RADIANS(User_Model_Calcs!A482))</f>
        <v>-2721.9006940134077</v>
      </c>
      <c r="L482" s="4">
        <f t="shared" ca="1" si="60"/>
        <v>-25.278384779501838</v>
      </c>
      <c r="M482" s="4">
        <f t="shared" ca="1" si="61"/>
        <v>6374.2244754490421</v>
      </c>
      <c r="N482" s="4">
        <f ca="1">SQRT(User_Model_Calcs!M482^2+Sat_Data!$B$3^2-2*User_Model_Calcs!M482*Sat_Data!$B$3*COS(RADIANS(L482))*COS(RADIANS(I482)))</f>
        <v>37262.100100864562</v>
      </c>
      <c r="O482" s="4">
        <f ca="1">DEGREES(ACOS(((Earth_Data!$B$1+Sat_Data!$B$2)/User_Model_Calcs!N482)*SQRT(1-COS(RADIANS(User_Model_Calcs!I482))^2*COS(RADIANS(User_Model_Calcs!A482))^2)))</f>
        <v>47.114946222861114</v>
      </c>
      <c r="P482" s="4">
        <f t="shared" ca="1" si="62"/>
        <v>50.834159733382016</v>
      </c>
    </row>
    <row r="483" spans="1:16" x14ac:dyDescent="0.25">
      <c r="A483" s="4">
        <f t="shared" ca="1" si="56"/>
        <v>-33.597963202589618</v>
      </c>
      <c r="B483" s="4">
        <f t="shared" ca="1" si="57"/>
        <v>143.18698200756108</v>
      </c>
      <c r="C483" s="4">
        <v>3750</v>
      </c>
      <c r="D483" s="4">
        <f t="shared" ca="1" si="58"/>
        <v>3</v>
      </c>
      <c r="E483" s="4">
        <v>0.55000000000000004</v>
      </c>
      <c r="F483" s="4">
        <v>19.899999999999999</v>
      </c>
      <c r="G483" s="4">
        <f t="shared" ca="1" si="59"/>
        <v>53.323113517529826</v>
      </c>
      <c r="H483" s="4">
        <f t="shared" ca="1" si="63"/>
        <v>16.351853551536333</v>
      </c>
      <c r="I483" s="4">
        <f ca="1">User_Model_Calcs!B483-Sat_Data!$B$5</f>
        <v>33.186982007561085</v>
      </c>
      <c r="J483" s="4">
        <f ca="1">(Earth_Data!$B$1/SQRT(1-Earth_Data!$B$2^2*SIN(RADIANS(User_Model_Calcs!A483))^2))*COS(RADIANS(User_Model_Calcs!A483))</f>
        <v>5318.0673625479794</v>
      </c>
      <c r="K483" s="4">
        <f ca="1">((Earth_Data!$B$1*(1-Earth_Data!$B$2^2))/SQRT(1-Earth_Data!$B$2^2*SIN(RADIANS(User_Model_Calcs!A483))^2))*SIN(RADIANS(User_Model_Calcs!A483))</f>
        <v>-3509.3910112618146</v>
      </c>
      <c r="L483" s="4">
        <f t="shared" ca="1" si="60"/>
        <v>-33.420807612075933</v>
      </c>
      <c r="M483" s="4">
        <f t="shared" ca="1" si="61"/>
        <v>6371.6297556059581</v>
      </c>
      <c r="N483" s="4">
        <f ca="1">SQRT(User_Model_Calcs!M483^2+Sat_Data!$B$3^2-2*User_Model_Calcs!M483*Sat_Data!$B$3*COS(RADIANS(L483))*COS(RADIANS(I483)))</f>
        <v>37988.134376094342</v>
      </c>
      <c r="O483" s="4">
        <f ca="1">DEGREES(ACOS(((Earth_Data!$B$1+Sat_Data!$B$2)/User_Model_Calcs!N483)*SQRT(1-COS(RADIANS(User_Model_Calcs!I483))^2*COS(RADIANS(User_Model_Calcs!A483))^2)))</f>
        <v>37.267875239157682</v>
      </c>
      <c r="P483" s="4">
        <f t="shared" ca="1" si="62"/>
        <v>49.767270805995885</v>
      </c>
    </row>
    <row r="484" spans="1:16" x14ac:dyDescent="0.25">
      <c r="A484" s="4">
        <f t="shared" ca="1" si="56"/>
        <v>-20.322750708919816</v>
      </c>
      <c r="B484" s="4">
        <f t="shared" ca="1" si="57"/>
        <v>137.88184122384675</v>
      </c>
      <c r="C484" s="4">
        <v>3750</v>
      </c>
      <c r="D484" s="4">
        <f t="shared" ca="1" si="58"/>
        <v>0.75</v>
      </c>
      <c r="E484" s="4">
        <v>0.55000000000000004</v>
      </c>
      <c r="F484" s="4">
        <v>19.899999999999999</v>
      </c>
      <c r="G484" s="4">
        <f t="shared" ca="1" si="59"/>
        <v>41.281913690970576</v>
      </c>
      <c r="H484" s="4">
        <f t="shared" ca="1" si="63"/>
        <v>20.560721378006942</v>
      </c>
      <c r="I484" s="4">
        <f ca="1">User_Model_Calcs!B484-Sat_Data!$B$5</f>
        <v>27.881841223846749</v>
      </c>
      <c r="J484" s="4">
        <f ca="1">(Earth_Data!$B$1/SQRT(1-Earth_Data!$B$2^2*SIN(RADIANS(User_Model_Calcs!A484))^2))*COS(RADIANS(User_Model_Calcs!A484))</f>
        <v>5983.5241787665245</v>
      </c>
      <c r="K484" s="4">
        <f ca="1">((Earth_Data!$B$1*(1-Earth_Data!$B$2^2))/SQRT(1-Earth_Data!$B$2^2*SIN(RADIANS(User_Model_Calcs!A484))^2))*SIN(RADIANS(User_Model_Calcs!A484))</f>
        <v>-2201.2386752621333</v>
      </c>
      <c r="L484" s="4">
        <f t="shared" ca="1" si="60"/>
        <v>-20.197726490547591</v>
      </c>
      <c r="M484" s="4">
        <f t="shared" ca="1" si="61"/>
        <v>6375.5794484386597</v>
      </c>
      <c r="N484" s="4">
        <f ca="1">SQRT(User_Model_Calcs!M484^2+Sat_Data!$B$3^2-2*User_Model_Calcs!M484*Sat_Data!$B$3*COS(RADIANS(L484))*COS(RADIANS(I484)))</f>
        <v>37046.68917668832</v>
      </c>
      <c r="O484" s="4">
        <f ca="1">DEGREES(ACOS(((Earth_Data!$B$1+Sat_Data!$B$2)/User_Model_Calcs!N484)*SQRT(1-COS(RADIANS(User_Model_Calcs!I484))^2*COS(RADIANS(User_Model_Calcs!A484))^2)))</f>
        <v>50.45500498083566</v>
      </c>
      <c r="P484" s="4">
        <f t="shared" ca="1" si="62"/>
        <v>56.716953092915595</v>
      </c>
    </row>
    <row r="485" spans="1:16" x14ac:dyDescent="0.25">
      <c r="A485" s="4">
        <f t="shared" ca="1" si="56"/>
        <v>-32.738499742324706</v>
      </c>
      <c r="B485" s="4">
        <f t="shared" ca="1" si="57"/>
        <v>133.48996766214867</v>
      </c>
      <c r="C485" s="4">
        <v>3750</v>
      </c>
      <c r="D485" s="4">
        <f t="shared" ca="1" si="58"/>
        <v>3</v>
      </c>
      <c r="E485" s="4">
        <v>0.55000000000000004</v>
      </c>
      <c r="F485" s="4">
        <v>19.899999999999999</v>
      </c>
      <c r="G485" s="4">
        <f t="shared" ca="1" si="59"/>
        <v>53.323113517529826</v>
      </c>
      <c r="H485" s="4">
        <f t="shared" ca="1" si="63"/>
        <v>19.89574255729152</v>
      </c>
      <c r="I485" s="4">
        <f ca="1">User_Model_Calcs!B485-Sat_Data!$B$5</f>
        <v>23.489967662148672</v>
      </c>
      <c r="J485" s="4">
        <f ca="1">(Earth_Data!$B$1/SQRT(1-Earth_Data!$B$2^2*SIN(RADIANS(User_Model_Calcs!A485))^2))*COS(RADIANS(User_Model_Calcs!A485))</f>
        <v>5370.2169009481513</v>
      </c>
      <c r="K485" s="4">
        <f ca="1">((Earth_Data!$B$1*(1-Earth_Data!$B$2^2))/SQRT(1-Earth_Data!$B$2^2*SIN(RADIANS(User_Model_Calcs!A485))^2))*SIN(RADIANS(User_Model_Calcs!A485))</f>
        <v>-3429.6016718378432</v>
      </c>
      <c r="L485" s="4">
        <f t="shared" ca="1" si="60"/>
        <v>-32.563674228285677</v>
      </c>
      <c r="M485" s="4">
        <f t="shared" ca="1" si="61"/>
        <v>6371.922566282652</v>
      </c>
      <c r="N485" s="4">
        <f ca="1">SQRT(User_Model_Calcs!M485^2+Sat_Data!$B$3^2-2*User_Model_Calcs!M485*Sat_Data!$B$3*COS(RADIANS(L485))*COS(RADIANS(I485)))</f>
        <v>37457.757577849145</v>
      </c>
      <c r="O485" s="4">
        <f ca="1">DEGREES(ACOS(((Earth_Data!$B$1+Sat_Data!$B$2)/User_Model_Calcs!N485)*SQRT(1-COS(RADIANS(User_Model_Calcs!I485))^2*COS(RADIANS(User_Model_Calcs!A485))^2)))</f>
        <v>44.254418180938757</v>
      </c>
      <c r="P485" s="4">
        <f t="shared" ca="1" si="62"/>
        <v>38.78618081044678</v>
      </c>
    </row>
    <row r="486" spans="1:16" x14ac:dyDescent="0.25">
      <c r="A486" s="4">
        <f t="shared" ca="1" si="56"/>
        <v>-33.458231507096848</v>
      </c>
      <c r="B486" s="4">
        <f t="shared" ca="1" si="57"/>
        <v>159.91047087502224</v>
      </c>
      <c r="C486" s="4">
        <v>3750</v>
      </c>
      <c r="D486" s="4">
        <f t="shared" ca="1" si="58"/>
        <v>0.75</v>
      </c>
      <c r="E486" s="4">
        <v>0.55000000000000004</v>
      </c>
      <c r="F486" s="4">
        <v>19.899999999999999</v>
      </c>
      <c r="G486" s="4">
        <f t="shared" ca="1" si="59"/>
        <v>41.281913690970576</v>
      </c>
      <c r="H486" s="4">
        <f t="shared" ca="1" si="63"/>
        <v>19.527425997311248</v>
      </c>
      <c r="I486" s="4">
        <f ca="1">User_Model_Calcs!B486-Sat_Data!$B$5</f>
        <v>49.910470875022241</v>
      </c>
      <c r="J486" s="4">
        <f ca="1">(Earth_Data!$B$1/SQRT(1-Earth_Data!$B$2^2*SIN(RADIANS(User_Model_Calcs!A486))^2))*COS(RADIANS(User_Model_Calcs!A486))</f>
        <v>5326.6277226881302</v>
      </c>
      <c r="K486" s="4">
        <f ca="1">((Earth_Data!$B$1*(1-Earth_Data!$B$2^2))/SQRT(1-Earth_Data!$B$2^2*SIN(RADIANS(User_Model_Calcs!A486))^2))*SIN(RADIANS(User_Model_Calcs!A486))</f>
        <v>-3496.4714880301271</v>
      </c>
      <c r="L486" s="4">
        <f t="shared" ca="1" si="60"/>
        <v>-33.281443984294107</v>
      </c>
      <c r="M486" s="4">
        <f t="shared" ca="1" si="61"/>
        <v>6371.6776254544884</v>
      </c>
      <c r="N486" s="4">
        <f ca="1">SQRT(User_Model_Calcs!M486^2+Sat_Data!$B$3^2-2*User_Model_Calcs!M486*Sat_Data!$B$3*COS(RADIANS(L486))*COS(RADIANS(I486)))</f>
        <v>39104.282036839919</v>
      </c>
      <c r="O486" s="4">
        <f ca="1">DEGREES(ACOS(((Earth_Data!$B$1+Sat_Data!$B$2)/User_Model_Calcs!N486)*SQRT(1-COS(RADIANS(User_Model_Calcs!I486))^2*COS(RADIANS(User_Model_Calcs!A486))^2)))</f>
        <v>24.576407205506861</v>
      </c>
      <c r="P486" s="4">
        <f t="shared" ca="1" si="62"/>
        <v>65.104461658553817</v>
      </c>
    </row>
    <row r="487" spans="1:16" x14ac:dyDescent="0.25">
      <c r="A487" s="4">
        <f t="shared" ca="1" si="56"/>
        <v>-24.284109755462229</v>
      </c>
      <c r="B487" s="4">
        <f t="shared" ca="1" si="57"/>
        <v>155.2035789061143</v>
      </c>
      <c r="C487" s="4">
        <v>3750</v>
      </c>
      <c r="D487" s="4">
        <f t="shared" ca="1" si="58"/>
        <v>1.2</v>
      </c>
      <c r="E487" s="4">
        <v>0.55000000000000004</v>
      </c>
      <c r="F487" s="4">
        <v>19.899999999999999</v>
      </c>
      <c r="G487" s="4">
        <f t="shared" ca="1" si="59"/>
        <v>45.364313344089069</v>
      </c>
      <c r="H487" s="4">
        <f t="shared" ca="1" si="63"/>
        <v>16.144230262744447</v>
      </c>
      <c r="I487" s="4">
        <f ca="1">User_Model_Calcs!B487-Sat_Data!$B$5</f>
        <v>45.203578906114302</v>
      </c>
      <c r="J487" s="4">
        <f ca="1">(Earth_Data!$B$1/SQRT(1-Earth_Data!$B$2^2*SIN(RADIANS(User_Model_Calcs!A487))^2))*COS(RADIANS(User_Model_Calcs!A487))</f>
        <v>5817.0796216021699</v>
      </c>
      <c r="K487" s="4">
        <f ca="1">((Earth_Data!$B$1*(1-Earth_Data!$B$2^2))/SQRT(1-Earth_Data!$B$2^2*SIN(RADIANS(User_Model_Calcs!A487))^2))*SIN(RADIANS(User_Model_Calcs!A487))</f>
        <v>-2606.9999957247082</v>
      </c>
      <c r="L487" s="4">
        <f t="shared" ca="1" si="60"/>
        <v>-24.1401583937818</v>
      </c>
      <c r="M487" s="4">
        <f t="shared" ca="1" si="61"/>
        <v>6374.5481645186337</v>
      </c>
      <c r="N487" s="4">
        <f ca="1">SQRT(User_Model_Calcs!M487^2+Sat_Data!$B$3^2-2*User_Model_Calcs!M487*Sat_Data!$B$3*COS(RADIANS(L487))*COS(RADIANS(I487)))</f>
        <v>38377.297980343836</v>
      </c>
      <c r="O487" s="4">
        <f ca="1">DEGREES(ACOS(((Earth_Data!$B$1+Sat_Data!$B$2)/User_Model_Calcs!N487)*SQRT(1-COS(RADIANS(User_Model_Calcs!I487))^2*COS(RADIANS(User_Model_Calcs!A487))^2)))</f>
        <v>32.634041323963416</v>
      </c>
      <c r="P487" s="4">
        <f t="shared" ca="1" si="62"/>
        <v>67.787380973894756</v>
      </c>
    </row>
    <row r="488" spans="1:16" x14ac:dyDescent="0.25">
      <c r="A488" s="4">
        <f t="shared" ca="1" si="56"/>
        <v>-18.874744957603014</v>
      </c>
      <c r="B488" s="4">
        <f t="shared" ca="1" si="57"/>
        <v>147.84613732432038</v>
      </c>
      <c r="C488" s="4">
        <v>3750</v>
      </c>
      <c r="D488" s="4">
        <f t="shared" ca="1" si="58"/>
        <v>0.75</v>
      </c>
      <c r="E488" s="4">
        <v>0.55000000000000004</v>
      </c>
      <c r="F488" s="4">
        <v>19.899999999999999</v>
      </c>
      <c r="G488" s="4">
        <f t="shared" ca="1" si="59"/>
        <v>41.281913690970576</v>
      </c>
      <c r="H488" s="4">
        <f t="shared" ca="1" si="63"/>
        <v>15.620490179002708</v>
      </c>
      <c r="I488" s="4">
        <f ca="1">User_Model_Calcs!B488-Sat_Data!$B$5</f>
        <v>37.846137324320381</v>
      </c>
      <c r="J488" s="4">
        <f ca="1">(Earth_Data!$B$1/SQRT(1-Earth_Data!$B$2^2*SIN(RADIANS(User_Model_Calcs!A488))^2))*COS(RADIANS(User_Model_Calcs!A488))</f>
        <v>6037.2901645801567</v>
      </c>
      <c r="K488" s="4">
        <f ca="1">((Earth_Data!$B$1*(1-Earth_Data!$B$2^2))/SQRT(1-Earth_Data!$B$2^2*SIN(RADIANS(User_Model_Calcs!A488))^2))*SIN(RADIANS(User_Model_Calcs!A488))</f>
        <v>-2050.2359641210455</v>
      </c>
      <c r="L488" s="4">
        <f t="shared" ca="1" si="60"/>
        <v>-18.757250889640339</v>
      </c>
      <c r="M488" s="4">
        <f t="shared" ca="1" si="61"/>
        <v>6375.9187604541858</v>
      </c>
      <c r="N488" s="4">
        <f ca="1">SQRT(User_Model_Calcs!M488^2+Sat_Data!$B$3^2-2*User_Model_Calcs!M488*Sat_Data!$B$3*COS(RADIANS(L488))*COS(RADIANS(I488)))</f>
        <v>37635.61118686515</v>
      </c>
      <c r="O488" s="4">
        <f ca="1">DEGREES(ACOS(((Earth_Data!$B$1+Sat_Data!$B$2)/User_Model_Calcs!N488)*SQRT(1-COS(RADIANS(User_Model_Calcs!I488))^2*COS(RADIANS(User_Model_Calcs!A488))^2)))</f>
        <v>41.877985007448949</v>
      </c>
      <c r="P488" s="4">
        <f t="shared" ca="1" si="62"/>
        <v>67.395038349039652</v>
      </c>
    </row>
    <row r="489" spans="1:16" x14ac:dyDescent="0.25">
      <c r="A489" s="4">
        <f t="shared" ca="1" si="56"/>
        <v>-16.293934382601535</v>
      </c>
      <c r="B489" s="4">
        <f t="shared" ca="1" si="57"/>
        <v>132.45626294236928</v>
      </c>
      <c r="C489" s="4">
        <v>3750</v>
      </c>
      <c r="D489" s="4">
        <f t="shared" ca="1" si="58"/>
        <v>1.2</v>
      </c>
      <c r="E489" s="4">
        <v>0.55000000000000004</v>
      </c>
      <c r="F489" s="4">
        <v>19.899999999999999</v>
      </c>
      <c r="G489" s="4">
        <f t="shared" ca="1" si="59"/>
        <v>45.364313344089069</v>
      </c>
      <c r="H489" s="4">
        <f t="shared" ca="1" si="63"/>
        <v>22.925558763990452</v>
      </c>
      <c r="I489" s="4">
        <f ca="1">User_Model_Calcs!B489-Sat_Data!$B$5</f>
        <v>22.456262942369278</v>
      </c>
      <c r="J489" s="4">
        <f ca="1">(Earth_Data!$B$1/SQRT(1-Earth_Data!$B$2^2*SIN(RADIANS(User_Model_Calcs!A489))^2))*COS(RADIANS(User_Model_Calcs!A489))</f>
        <v>6123.5756871653975</v>
      </c>
      <c r="K489" s="4">
        <f ca="1">((Earth_Data!$B$1*(1-Earth_Data!$B$2^2))/SQRT(1-Earth_Data!$B$2^2*SIN(RADIANS(User_Model_Calcs!A489))^2))*SIN(RADIANS(User_Model_Calcs!A489))</f>
        <v>-1777.9722832343143</v>
      </c>
      <c r="L489" s="4">
        <f t="shared" ca="1" si="60"/>
        <v>-16.190586815355893</v>
      </c>
      <c r="M489" s="4">
        <f t="shared" ca="1" si="61"/>
        <v>6376.4696060118258</v>
      </c>
      <c r="N489" s="4">
        <f ca="1">SQRT(User_Model_Calcs!M489^2+Sat_Data!$B$3^2-2*User_Model_Calcs!M489*Sat_Data!$B$3*COS(RADIANS(L489))*COS(RADIANS(I489)))</f>
        <v>36622.952432177393</v>
      </c>
      <c r="O489" s="4">
        <f ca="1">DEGREES(ACOS(((Earth_Data!$B$1+Sat_Data!$B$2)/User_Model_Calcs!N489)*SQRT(1-COS(RADIANS(User_Model_Calcs!I489))^2*COS(RADIANS(User_Model_Calcs!A489))^2)))</f>
        <v>57.89167031370647</v>
      </c>
      <c r="P489" s="4">
        <f t="shared" ca="1" si="62"/>
        <v>55.830977809159428</v>
      </c>
    </row>
    <row r="490" spans="1:16" x14ac:dyDescent="0.25">
      <c r="A490" s="4">
        <f t="shared" ca="1" si="56"/>
        <v>-29.086318323614634</v>
      </c>
      <c r="B490" s="4">
        <f t="shared" ca="1" si="57"/>
        <v>124.62343678845252</v>
      </c>
      <c r="C490" s="4">
        <v>3750</v>
      </c>
      <c r="D490" s="4">
        <f t="shared" ca="1" si="58"/>
        <v>1.2</v>
      </c>
      <c r="E490" s="4">
        <v>0.55000000000000004</v>
      </c>
      <c r="F490" s="4">
        <v>19.899999999999999</v>
      </c>
      <c r="G490" s="4">
        <f t="shared" ca="1" si="59"/>
        <v>45.364313344089069</v>
      </c>
      <c r="H490" s="4">
        <f t="shared" ca="1" si="63"/>
        <v>17.288827052433781</v>
      </c>
      <c r="I490" s="4">
        <f ca="1">User_Model_Calcs!B490-Sat_Data!$B$5</f>
        <v>14.623436788452523</v>
      </c>
      <c r="J490" s="4">
        <f ca="1">(Earth_Data!$B$1/SQRT(1-Earth_Data!$B$2^2*SIN(RADIANS(User_Model_Calcs!A490))^2))*COS(RADIANS(User_Model_Calcs!A490))</f>
        <v>5578.1963312076659</v>
      </c>
      <c r="K490" s="4">
        <f ca="1">((Earth_Data!$B$1*(1-Earth_Data!$B$2^2))/SQRT(1-Earth_Data!$B$2^2*SIN(RADIANS(User_Model_Calcs!A490))^2))*SIN(RADIANS(User_Model_Calcs!A490))</f>
        <v>-3082.2664689304024</v>
      </c>
      <c r="L490" s="4">
        <f t="shared" ca="1" si="60"/>
        <v>-28.923113325307909</v>
      </c>
      <c r="M490" s="4">
        <f t="shared" ca="1" si="61"/>
        <v>6373.1186161087062</v>
      </c>
      <c r="N490" s="4">
        <f ca="1">SQRT(User_Model_Calcs!M490^2+Sat_Data!$B$3^2-2*User_Model_Calcs!M490*Sat_Data!$B$3*COS(RADIANS(L490))*COS(RADIANS(I490)))</f>
        <v>36922.483363325322</v>
      </c>
      <c r="O490" s="4">
        <f ca="1">DEGREES(ACOS(((Earth_Data!$B$1+Sat_Data!$B$2)/User_Model_Calcs!N490)*SQRT(1-COS(RADIANS(User_Model_Calcs!I490))^2*COS(RADIANS(User_Model_Calcs!A490))^2)))</f>
        <v>52.436761453343593</v>
      </c>
      <c r="P490" s="4">
        <f t="shared" ca="1" si="62"/>
        <v>28.22365671143919</v>
      </c>
    </row>
    <row r="491" spans="1:16" x14ac:dyDescent="0.25">
      <c r="A491" s="4">
        <f t="shared" ca="1" si="56"/>
        <v>-43.496011785620261</v>
      </c>
      <c r="B491" s="4">
        <f t="shared" ca="1" si="57"/>
        <v>106.39698131344878</v>
      </c>
      <c r="C491" s="4">
        <v>3750</v>
      </c>
      <c r="D491" s="4">
        <f t="shared" ca="1" si="58"/>
        <v>3</v>
      </c>
      <c r="E491" s="4">
        <v>0.55000000000000004</v>
      </c>
      <c r="F491" s="4">
        <v>19.899999999999999</v>
      </c>
      <c r="G491" s="4">
        <f t="shared" ca="1" si="59"/>
        <v>53.323113517529826</v>
      </c>
      <c r="H491" s="4">
        <f t="shared" ca="1" si="63"/>
        <v>22.05830001982261</v>
      </c>
      <c r="I491" s="4">
        <f ca="1">User_Model_Calcs!B491-Sat_Data!$B$5</f>
        <v>-3.6030186865512235</v>
      </c>
      <c r="J491" s="4">
        <f ca="1">(Earth_Data!$B$1/SQRT(1-Earth_Data!$B$2^2*SIN(RADIANS(User_Model_Calcs!A491))^2))*COS(RADIANS(User_Model_Calcs!A491))</f>
        <v>4634.1996565977734</v>
      </c>
      <c r="K491" s="4">
        <f ca="1">((Earth_Data!$B$1*(1-Earth_Data!$B$2^2))/SQRT(1-Earth_Data!$B$2^2*SIN(RADIANS(User_Model_Calcs!A491))^2))*SIN(RADIANS(User_Model_Calcs!A491))</f>
        <v>-4367.6419503207317</v>
      </c>
      <c r="L491" s="4">
        <f t="shared" ca="1" si="60"/>
        <v>-43.303883727186111</v>
      </c>
      <c r="M491" s="4">
        <f t="shared" ca="1" si="61"/>
        <v>6368.0532867912161</v>
      </c>
      <c r="N491" s="4">
        <f ca="1">SQRT(User_Model_Calcs!M491^2+Sat_Data!$B$3^2-2*User_Model_Calcs!M491*Sat_Data!$B$3*COS(RADIANS(L491))*COS(RADIANS(I491)))</f>
        <v>37793.453859177105</v>
      </c>
      <c r="O491" s="4">
        <f ca="1">DEGREES(ACOS(((Earth_Data!$B$1+Sat_Data!$B$2)/User_Model_Calcs!N491)*SQRT(1-COS(RADIANS(User_Model_Calcs!I491))^2*COS(RADIANS(User_Model_Calcs!A491))^2)))</f>
        <v>39.683221970022217</v>
      </c>
      <c r="P491" s="4">
        <f t="shared" ca="1" si="62"/>
        <v>5.2269939953274891</v>
      </c>
    </row>
    <row r="492" spans="1:16" x14ac:dyDescent="0.25">
      <c r="A492" s="4">
        <f t="shared" ca="1" si="56"/>
        <v>-38.870436026355371</v>
      </c>
      <c r="B492" s="4">
        <f t="shared" ca="1" si="57"/>
        <v>140.77907506351937</v>
      </c>
      <c r="C492" s="4">
        <v>3750</v>
      </c>
      <c r="D492" s="4">
        <f t="shared" ca="1" si="58"/>
        <v>0.75</v>
      </c>
      <c r="E492" s="4">
        <v>0.55000000000000004</v>
      </c>
      <c r="F492" s="4">
        <v>19.899999999999999</v>
      </c>
      <c r="G492" s="4">
        <f t="shared" ca="1" si="59"/>
        <v>41.281913690970576</v>
      </c>
      <c r="H492" s="4">
        <f t="shared" ca="1" si="63"/>
        <v>17.930971349473865</v>
      </c>
      <c r="I492" s="4">
        <f ca="1">User_Model_Calcs!B492-Sat_Data!$B$5</f>
        <v>30.779075063519372</v>
      </c>
      <c r="J492" s="4">
        <f ca="1">(Earth_Data!$B$1/SQRT(1-Earth_Data!$B$2^2*SIN(RADIANS(User_Model_Calcs!A492))^2))*COS(RADIANS(User_Model_Calcs!A492))</f>
        <v>4972.3689575078033</v>
      </c>
      <c r="K492" s="4">
        <f ca="1">((Earth_Data!$B$1*(1-Earth_Data!$B$2^2))/SQRT(1-Earth_Data!$B$2^2*SIN(RADIANS(User_Model_Calcs!A492))^2))*SIN(RADIANS(User_Model_Calcs!A492))</f>
        <v>-3981.1302062003761</v>
      </c>
      <c r="L492" s="4">
        <f t="shared" ca="1" si="60"/>
        <v>-38.682530815561165</v>
      </c>
      <c r="M492" s="4">
        <f t="shared" ca="1" si="61"/>
        <v>6369.7606523564364</v>
      </c>
      <c r="N492" s="4">
        <f ca="1">SQRT(User_Model_Calcs!M492^2+Sat_Data!$B$3^2-2*User_Model_Calcs!M492*Sat_Data!$B$3*COS(RADIANS(L492))*COS(RADIANS(I492)))</f>
        <v>38185.580455294818</v>
      </c>
      <c r="O492" s="4">
        <f ca="1">DEGREES(ACOS(((Earth_Data!$B$1+Sat_Data!$B$2)/User_Model_Calcs!N492)*SQRT(1-COS(RADIANS(User_Model_Calcs!I492))^2*COS(RADIANS(User_Model_Calcs!A492))^2)))</f>
        <v>34.835148394148284</v>
      </c>
      <c r="P492" s="4">
        <f t="shared" ca="1" si="62"/>
        <v>43.504381667863896</v>
      </c>
    </row>
    <row r="493" spans="1:16" x14ac:dyDescent="0.25">
      <c r="A493" s="4">
        <f t="shared" ca="1" si="56"/>
        <v>-33.959972437326584</v>
      </c>
      <c r="B493" s="4">
        <f t="shared" ca="1" si="57"/>
        <v>115.19391901956496</v>
      </c>
      <c r="C493" s="4">
        <v>3750</v>
      </c>
      <c r="D493" s="4">
        <f t="shared" ca="1" si="58"/>
        <v>0.75</v>
      </c>
      <c r="E493" s="4">
        <v>0.55000000000000004</v>
      </c>
      <c r="F493" s="4">
        <v>19.899999999999999</v>
      </c>
      <c r="G493" s="4">
        <f t="shared" ca="1" si="59"/>
        <v>41.281913690970576</v>
      </c>
      <c r="H493" s="4">
        <f t="shared" ca="1" si="63"/>
        <v>15.811359431820623</v>
      </c>
      <c r="I493" s="4">
        <f ca="1">User_Model_Calcs!B493-Sat_Data!$B$5</f>
        <v>5.1939190195649587</v>
      </c>
      <c r="J493" s="4">
        <f ca="1">(Earth_Data!$B$1/SQRT(1-Earth_Data!$B$2^2*SIN(RADIANS(User_Model_Calcs!A493))^2))*COS(RADIANS(User_Model_Calcs!A493))</f>
        <v>5295.7424316099432</v>
      </c>
      <c r="K493" s="4">
        <f ca="1">((Earth_Data!$B$1*(1-Earth_Data!$B$2^2))/SQRT(1-Earth_Data!$B$2^2*SIN(RADIANS(User_Model_Calcs!A493))^2))*SIN(RADIANS(User_Model_Calcs!A493))</f>
        <v>-3542.7660886159069</v>
      </c>
      <c r="L493" s="4">
        <f t="shared" ca="1" si="60"/>
        <v>-33.781882825625338</v>
      </c>
      <c r="M493" s="4">
        <f t="shared" ca="1" si="61"/>
        <v>6371.5052743131937</v>
      </c>
      <c r="N493" s="4">
        <f ca="1">SQRT(User_Model_Calcs!M493^2+Sat_Data!$B$3^2-2*User_Model_Calcs!M493*Sat_Data!$B$3*COS(RADIANS(L493))*COS(RADIANS(I493)))</f>
        <v>37062.967857101743</v>
      </c>
      <c r="O493" s="4">
        <f ca="1">DEGREES(ACOS(((Earth_Data!$B$1+Sat_Data!$B$2)/User_Model_Calcs!N493)*SQRT(1-COS(RADIANS(User_Model_Calcs!I493))^2*COS(RADIANS(User_Model_Calcs!A493))^2)))</f>
        <v>50.117621616819413</v>
      </c>
      <c r="P493" s="4">
        <f t="shared" ca="1" si="62"/>
        <v>9.2424178660031444</v>
      </c>
    </row>
    <row r="494" spans="1:16" x14ac:dyDescent="0.25">
      <c r="A494" s="4">
        <f t="shared" ca="1" si="56"/>
        <v>-41.269981546723848</v>
      </c>
      <c r="B494" s="4">
        <f t="shared" ca="1" si="57"/>
        <v>106.51312380264542</v>
      </c>
      <c r="C494" s="4">
        <v>3750</v>
      </c>
      <c r="D494" s="4">
        <f t="shared" ca="1" si="58"/>
        <v>1.2</v>
      </c>
      <c r="E494" s="4">
        <v>0.55000000000000004</v>
      </c>
      <c r="F494" s="4">
        <v>19.899999999999999</v>
      </c>
      <c r="G494" s="4">
        <f t="shared" ca="1" si="59"/>
        <v>45.364313344089069</v>
      </c>
      <c r="H494" s="4">
        <f t="shared" ca="1" si="63"/>
        <v>23.994250298789801</v>
      </c>
      <c r="I494" s="4">
        <f ca="1">User_Model_Calcs!B494-Sat_Data!$B$5</f>
        <v>-3.4868761973545759</v>
      </c>
      <c r="J494" s="4">
        <f ca="1">(Earth_Data!$B$1/SQRT(1-Earth_Data!$B$2^2*SIN(RADIANS(User_Model_Calcs!A494))^2))*COS(RADIANS(User_Model_Calcs!A494))</f>
        <v>4800.8694150640767</v>
      </c>
      <c r="K494" s="4">
        <f ca="1">((Earth_Data!$B$1*(1-Earth_Data!$B$2^2))/SQRT(1-Earth_Data!$B$2^2*SIN(RADIANS(User_Model_Calcs!A494))^2))*SIN(RADIANS(User_Model_Calcs!A494))</f>
        <v>-4185.0069194708003</v>
      </c>
      <c r="L494" s="4">
        <f t="shared" ca="1" si="60"/>
        <v>-41.079266428232565</v>
      </c>
      <c r="M494" s="4">
        <f t="shared" ca="1" si="61"/>
        <v>6368.8798117499573</v>
      </c>
      <c r="N494" s="4">
        <f ca="1">SQRT(User_Model_Calcs!M494^2+Sat_Data!$B$3^2-2*User_Model_Calcs!M494*Sat_Data!$B$3*COS(RADIANS(L494))*COS(RADIANS(I494)))</f>
        <v>37606.884293507719</v>
      </c>
      <c r="O494" s="4">
        <f ca="1">DEGREES(ACOS(((Earth_Data!$B$1+Sat_Data!$B$2)/User_Model_Calcs!N494)*SQRT(1-COS(RADIANS(User_Model_Calcs!I494))^2*COS(RADIANS(User_Model_Calcs!A494))^2)))</f>
        <v>42.156526685483449</v>
      </c>
      <c r="P494" s="4">
        <f t="shared" ca="1" si="62"/>
        <v>5.277842643559798</v>
      </c>
    </row>
    <row r="495" spans="1:16" x14ac:dyDescent="0.25">
      <c r="A495" s="4">
        <f t="shared" ca="1" si="56"/>
        <v>-31.960954217662568</v>
      </c>
      <c r="B495" s="4">
        <f t="shared" ca="1" si="57"/>
        <v>149.02100795110164</v>
      </c>
      <c r="C495" s="4">
        <v>3750</v>
      </c>
      <c r="D495" s="4">
        <f t="shared" ca="1" si="58"/>
        <v>3</v>
      </c>
      <c r="E495" s="4">
        <v>0.55000000000000004</v>
      </c>
      <c r="F495" s="4">
        <v>19.899999999999999</v>
      </c>
      <c r="G495" s="4">
        <f t="shared" ca="1" si="59"/>
        <v>53.323113517529826</v>
      </c>
      <c r="H495" s="4">
        <f t="shared" ca="1" si="63"/>
        <v>17.784815539703843</v>
      </c>
      <c r="I495" s="4">
        <f ca="1">User_Model_Calcs!B495-Sat_Data!$B$5</f>
        <v>39.021007951101637</v>
      </c>
      <c r="J495" s="4">
        <f ca="1">(Earth_Data!$B$1/SQRT(1-Earth_Data!$B$2^2*SIN(RADIANS(User_Model_Calcs!A495))^2))*COS(RADIANS(User_Model_Calcs!A495))</f>
        <v>5416.3539808639816</v>
      </c>
      <c r="K495" s="4">
        <f ca="1">((Earth_Data!$B$1*(1-Earth_Data!$B$2^2))/SQRT(1-Earth_Data!$B$2^2*SIN(RADIANS(User_Model_Calcs!A495))^2))*SIN(RADIANS(User_Model_Calcs!A495))</f>
        <v>-3356.7600959305746</v>
      </c>
      <c r="L495" s="4">
        <f t="shared" ca="1" si="60"/>
        <v>-31.788371746874496</v>
      </c>
      <c r="M495" s="4">
        <f t="shared" ca="1" si="61"/>
        <v>6372.1839888418899</v>
      </c>
      <c r="N495" s="4">
        <f ca="1">SQRT(User_Model_Calcs!M495^2+Sat_Data!$B$3^2-2*User_Model_Calcs!M495*Sat_Data!$B$3*COS(RADIANS(L495))*COS(RADIANS(I495)))</f>
        <v>38256.529108709539</v>
      </c>
      <c r="O495" s="4">
        <f ca="1">DEGREES(ACOS(((Earth_Data!$B$1+Sat_Data!$B$2)/User_Model_Calcs!N495)*SQRT(1-COS(RADIANS(User_Model_Calcs!I495))^2*COS(RADIANS(User_Model_Calcs!A495))^2)))</f>
        <v>34.021101080139672</v>
      </c>
      <c r="P495" s="4">
        <f t="shared" ca="1" si="62"/>
        <v>56.847747014962692</v>
      </c>
    </row>
    <row r="496" spans="1:16" x14ac:dyDescent="0.25">
      <c r="A496" s="4">
        <f t="shared" ca="1" si="56"/>
        <v>-15.870868892060724</v>
      </c>
      <c r="B496" s="4">
        <f t="shared" ca="1" si="57"/>
        <v>125.57421711374329</v>
      </c>
      <c r="C496" s="4">
        <v>3750</v>
      </c>
      <c r="D496" s="4">
        <f t="shared" ca="1" si="58"/>
        <v>0.75</v>
      </c>
      <c r="E496" s="4">
        <v>0.55000000000000004</v>
      </c>
      <c r="F496" s="4">
        <v>19.899999999999999</v>
      </c>
      <c r="G496" s="4">
        <f t="shared" ca="1" si="59"/>
        <v>41.281913690970576</v>
      </c>
      <c r="H496" s="4">
        <f t="shared" ca="1" si="63"/>
        <v>15.445306501274899</v>
      </c>
      <c r="I496" s="4">
        <f ca="1">User_Model_Calcs!B496-Sat_Data!$B$5</f>
        <v>15.574217113743288</v>
      </c>
      <c r="J496" s="4">
        <f ca="1">(Earth_Data!$B$1/SQRT(1-Earth_Data!$B$2^2*SIN(RADIANS(User_Model_Calcs!A496))^2))*COS(RADIANS(User_Model_Calcs!A496))</f>
        <v>6136.5446747074129</v>
      </c>
      <c r="K496" s="4">
        <f ca="1">((Earth_Data!$B$1*(1-Earth_Data!$B$2^2))/SQRT(1-Earth_Data!$B$2^2*SIN(RADIANS(User_Model_Calcs!A496))^2))*SIN(RADIANS(User_Model_Calcs!A496))</f>
        <v>-1732.9883231603403</v>
      </c>
      <c r="L496" s="4">
        <f t="shared" ca="1" si="60"/>
        <v>-15.769922746749796</v>
      </c>
      <c r="M496" s="4">
        <f t="shared" ca="1" si="61"/>
        <v>6376.5530714399292</v>
      </c>
      <c r="N496" s="4">
        <f ca="1">SQRT(User_Model_Calcs!M496^2+Sat_Data!$B$3^2-2*User_Model_Calcs!M496*Sat_Data!$B$3*COS(RADIANS(L496))*COS(RADIANS(I496)))</f>
        <v>36331.681676076427</v>
      </c>
      <c r="O496" s="4">
        <f ca="1">DEGREES(ACOS(((Earth_Data!$B$1+Sat_Data!$B$2)/User_Model_Calcs!N496)*SQRT(1-COS(RADIANS(User_Model_Calcs!I496))^2*COS(RADIANS(User_Model_Calcs!A496))^2)))</f>
        <v>64.117880148354857</v>
      </c>
      <c r="P496" s="4">
        <f t="shared" ca="1" si="62"/>
        <v>45.54470783930941</v>
      </c>
    </row>
    <row r="497" spans="1:16" x14ac:dyDescent="0.25">
      <c r="A497" s="4">
        <f t="shared" ca="1" si="56"/>
        <v>-21.837923960057282</v>
      </c>
      <c r="B497" s="4">
        <f t="shared" ca="1" si="57"/>
        <v>138.94059628919035</v>
      </c>
      <c r="C497" s="4">
        <v>3750</v>
      </c>
      <c r="D497" s="4">
        <f t="shared" ca="1" si="58"/>
        <v>1.2</v>
      </c>
      <c r="E497" s="4">
        <v>0.55000000000000004</v>
      </c>
      <c r="F497" s="4">
        <v>19.899999999999999</v>
      </c>
      <c r="G497" s="4">
        <f t="shared" ca="1" si="59"/>
        <v>45.364313344089069</v>
      </c>
      <c r="H497" s="4">
        <f t="shared" ca="1" si="63"/>
        <v>16.835860003465324</v>
      </c>
      <c r="I497" s="4">
        <f ca="1">User_Model_Calcs!B497-Sat_Data!$B$5</f>
        <v>28.940596289190353</v>
      </c>
      <c r="J497" s="4">
        <f ca="1">(Earth_Data!$B$1/SQRT(1-Earth_Data!$B$2^2*SIN(RADIANS(User_Model_Calcs!A497))^2))*COS(RADIANS(User_Model_Calcs!A497))</f>
        <v>5923.1875342911071</v>
      </c>
      <c r="K497" s="4">
        <f ca="1">((Earth_Data!$B$1*(1-Earth_Data!$B$2^2))/SQRT(1-Earth_Data!$B$2^2*SIN(RADIANS(User_Model_Calcs!A497))^2))*SIN(RADIANS(User_Model_Calcs!A497))</f>
        <v>-2357.7644762386999</v>
      </c>
      <c r="L497" s="4">
        <f t="shared" ca="1" si="60"/>
        <v>-21.705359904952719</v>
      </c>
      <c r="M497" s="4">
        <f t="shared" ca="1" si="61"/>
        <v>6375.2022628144687</v>
      </c>
      <c r="N497" s="4">
        <f ca="1">SQRT(User_Model_Calcs!M497^2+Sat_Data!$B$3^2-2*User_Model_Calcs!M497*Sat_Data!$B$3*COS(RADIANS(L497))*COS(RADIANS(I497)))</f>
        <v>37166.400639514213</v>
      </c>
      <c r="O497" s="4">
        <f ca="1">DEGREES(ACOS(((Earth_Data!$B$1+Sat_Data!$B$2)/User_Model_Calcs!N497)*SQRT(1-COS(RADIANS(User_Model_Calcs!I497))^2*COS(RADIANS(User_Model_Calcs!A497))^2)))</f>
        <v>48.575589844653912</v>
      </c>
      <c r="P497" s="4">
        <f t="shared" ca="1" si="62"/>
        <v>56.070576359678618</v>
      </c>
    </row>
    <row r="498" spans="1:16" x14ac:dyDescent="0.25">
      <c r="A498" s="4">
        <f t="shared" ca="1" si="56"/>
        <v>-20.942723948469556</v>
      </c>
      <c r="B498" s="4">
        <f t="shared" ca="1" si="57"/>
        <v>151.23119650669116</v>
      </c>
      <c r="C498" s="4">
        <v>3750</v>
      </c>
      <c r="D498" s="4">
        <f t="shared" ca="1" si="58"/>
        <v>0.75</v>
      </c>
      <c r="E498" s="4">
        <v>0.55000000000000004</v>
      </c>
      <c r="F498" s="4">
        <v>19.899999999999999</v>
      </c>
      <c r="G498" s="4">
        <f t="shared" ca="1" si="59"/>
        <v>41.281913690970576</v>
      </c>
      <c r="H498" s="4">
        <f t="shared" ca="1" si="63"/>
        <v>21.718288445547017</v>
      </c>
      <c r="I498" s="4">
        <f ca="1">User_Model_Calcs!B498-Sat_Data!$B$5</f>
        <v>41.231196506691163</v>
      </c>
      <c r="J498" s="4">
        <f ca="1">(Earth_Data!$B$1/SQRT(1-Earth_Data!$B$2^2*SIN(RADIANS(User_Model_Calcs!A498))^2))*COS(RADIANS(User_Model_Calcs!A498))</f>
        <v>5959.3376372360653</v>
      </c>
      <c r="K498" s="4">
        <f ca="1">((Earth_Data!$B$1*(1-Earth_Data!$B$2^2))/SQRT(1-Earth_Data!$B$2^2*SIN(RADIANS(User_Model_Calcs!A498))^2))*SIN(RADIANS(User_Model_Calcs!A498))</f>
        <v>-2265.4744481450225</v>
      </c>
      <c r="L498" s="4">
        <f t="shared" ca="1" si="60"/>
        <v>-20.814571446853115</v>
      </c>
      <c r="M498" s="4">
        <f t="shared" ca="1" si="61"/>
        <v>6375.427793472084</v>
      </c>
      <c r="N498" s="4">
        <f ca="1">SQRT(User_Model_Calcs!M498^2+Sat_Data!$B$3^2-2*User_Model_Calcs!M498*Sat_Data!$B$3*COS(RADIANS(L498))*COS(RADIANS(I498)))</f>
        <v>37954.208742593866</v>
      </c>
      <c r="O498" s="4">
        <f ca="1">DEGREES(ACOS(((Earth_Data!$B$1+Sat_Data!$B$2)/User_Model_Calcs!N498)*SQRT(1-COS(RADIANS(User_Model_Calcs!I498))^2*COS(RADIANS(User_Model_Calcs!A498))^2)))</f>
        <v>37.743144181311379</v>
      </c>
      <c r="P498" s="4">
        <f t="shared" ca="1" si="62"/>
        <v>67.812111401939873</v>
      </c>
    </row>
    <row r="499" spans="1:16" x14ac:dyDescent="0.25">
      <c r="A499" s="4">
        <f t="shared" ca="1" si="56"/>
        <v>-34.872697168394595</v>
      </c>
      <c r="B499" s="4">
        <f t="shared" ca="1" si="57"/>
        <v>148.67574163814638</v>
      </c>
      <c r="C499" s="4">
        <v>3750</v>
      </c>
      <c r="D499" s="4">
        <f t="shared" ca="1" si="58"/>
        <v>0.75</v>
      </c>
      <c r="E499" s="4">
        <v>0.55000000000000004</v>
      </c>
      <c r="F499" s="4">
        <v>19.899999999999999</v>
      </c>
      <c r="G499" s="4">
        <f t="shared" ca="1" si="59"/>
        <v>41.281913690970576</v>
      </c>
      <c r="H499" s="4">
        <f t="shared" ca="1" si="63"/>
        <v>20.999137143778668</v>
      </c>
      <c r="I499" s="4">
        <f ca="1">User_Model_Calcs!B499-Sat_Data!$B$5</f>
        <v>38.675741638146377</v>
      </c>
      <c r="J499" s="4">
        <f ca="1">(Earth_Data!$B$1/SQRT(1-Earth_Data!$B$2^2*SIN(RADIANS(User_Model_Calcs!A499))^2))*COS(RADIANS(User_Model_Calcs!A499))</f>
        <v>5238.5171223035268</v>
      </c>
      <c r="K499" s="4">
        <f ca="1">((Earth_Data!$B$1*(1-Earth_Data!$B$2^2))/SQRT(1-Earth_Data!$B$2^2*SIN(RADIANS(User_Model_Calcs!A499))^2))*SIN(RADIANS(User_Model_Calcs!A499))</f>
        <v>-3626.2904175000094</v>
      </c>
      <c r="L499" s="4">
        <f t="shared" ca="1" si="60"/>
        <v>-34.692378717091451</v>
      </c>
      <c r="M499" s="4">
        <f t="shared" ca="1" si="61"/>
        <v>6371.1885729995165</v>
      </c>
      <c r="N499" s="4">
        <f ca="1">SQRT(User_Model_Calcs!M499^2+Sat_Data!$B$3^2-2*User_Model_Calcs!M499*Sat_Data!$B$3*COS(RADIANS(L499))*COS(RADIANS(I499)))</f>
        <v>38386.595215680405</v>
      </c>
      <c r="O499" s="4">
        <f ca="1">DEGREES(ACOS(((Earth_Data!$B$1+Sat_Data!$B$2)/User_Model_Calcs!N499)*SQRT(1-COS(RADIANS(User_Model_Calcs!I499))^2*COS(RADIANS(User_Model_Calcs!A499))^2)))</f>
        <v>32.485206422048932</v>
      </c>
      <c r="P499" s="4">
        <f t="shared" ca="1" si="62"/>
        <v>54.462294732858581</v>
      </c>
    </row>
    <row r="500" spans="1:16" x14ac:dyDescent="0.25">
      <c r="A500" s="4">
        <f t="shared" ca="1" si="56"/>
        <v>-10.485013307601449</v>
      </c>
      <c r="B500" s="4">
        <f t="shared" ca="1" si="57"/>
        <v>134.13769823817671</v>
      </c>
      <c r="C500" s="4">
        <v>3750</v>
      </c>
      <c r="D500" s="4">
        <f t="shared" ca="1" si="58"/>
        <v>0.75</v>
      </c>
      <c r="E500" s="4">
        <v>0.55000000000000004</v>
      </c>
      <c r="F500" s="4">
        <v>19.899999999999999</v>
      </c>
      <c r="G500" s="4">
        <f t="shared" ca="1" si="59"/>
        <v>41.281913690970576</v>
      </c>
      <c r="H500" s="4">
        <f t="shared" ca="1" si="63"/>
        <v>21.790551906032746</v>
      </c>
      <c r="I500" s="4">
        <f ca="1">User_Model_Calcs!B500-Sat_Data!$B$5</f>
        <v>24.137698238176711</v>
      </c>
      <c r="J500" s="4">
        <f ca="1">(Earth_Data!$B$1/SQRT(1-Earth_Data!$B$2^2*SIN(RADIANS(User_Model_Calcs!A500))^2))*COS(RADIANS(User_Model_Calcs!A500))</f>
        <v>6272.3365824917873</v>
      </c>
      <c r="K500" s="4">
        <f ca="1">((Earth_Data!$B$1*(1-Earth_Data!$B$2^2))/SQRT(1-Earth_Data!$B$2^2*SIN(RADIANS(User_Model_Calcs!A500))^2))*SIN(RADIANS(User_Model_Calcs!A500))</f>
        <v>-1153.0408899932052</v>
      </c>
      <c r="L500" s="4">
        <f t="shared" ca="1" si="60"/>
        <v>-10.416362680520109</v>
      </c>
      <c r="M500" s="4">
        <f t="shared" ca="1" si="61"/>
        <v>6377.4375338423406</v>
      </c>
      <c r="N500" s="4">
        <f ca="1">SQRT(User_Model_Calcs!M500^2+Sat_Data!$B$3^2-2*User_Model_Calcs!M500*Sat_Data!$B$3*COS(RADIANS(L500))*COS(RADIANS(I500)))</f>
        <v>36548.575238176192</v>
      </c>
      <c r="O500" s="4">
        <f ca="1">DEGREES(ACOS(((Earth_Data!$B$1+Sat_Data!$B$2)/User_Model_Calcs!N500)*SQRT(1-COS(RADIANS(User_Model_Calcs!I500))^2*COS(RADIANS(User_Model_Calcs!A500))^2)))</f>
        <v>59.390845553665848</v>
      </c>
      <c r="P500" s="4">
        <f t="shared" ca="1" si="62"/>
        <v>67.897899648323332</v>
      </c>
    </row>
    <row r="501" spans="1:16" x14ac:dyDescent="0.25">
      <c r="A501" s="4">
        <f t="shared" ca="1" si="56"/>
        <v>-28.97088136466018</v>
      </c>
      <c r="B501" s="4">
        <f t="shared" ca="1" si="57"/>
        <v>158.63274141595741</v>
      </c>
      <c r="C501" s="4">
        <v>3750</v>
      </c>
      <c r="D501" s="4">
        <f t="shared" ca="1" si="58"/>
        <v>0.75</v>
      </c>
      <c r="E501" s="4">
        <v>0.55000000000000004</v>
      </c>
      <c r="F501" s="4">
        <v>19.899999999999999</v>
      </c>
      <c r="G501" s="4">
        <f t="shared" ca="1" si="59"/>
        <v>41.281913690970576</v>
      </c>
      <c r="H501" s="4">
        <f t="shared" ca="1" si="63"/>
        <v>16.262096668574635</v>
      </c>
      <c r="I501" s="4">
        <f ca="1">User_Model_Calcs!B501-Sat_Data!$B$5</f>
        <v>48.632741415957412</v>
      </c>
      <c r="J501" s="4">
        <f ca="1">(Earth_Data!$B$1/SQRT(1-Earth_Data!$B$2^2*SIN(RADIANS(User_Model_Calcs!A501))^2))*COS(RADIANS(User_Model_Calcs!A501))</f>
        <v>5584.4048618776615</v>
      </c>
      <c r="K501" s="4">
        <f ca="1">((Earth_Data!$B$1*(1-Earth_Data!$B$2^2))/SQRT(1-Earth_Data!$B$2^2*SIN(RADIANS(User_Model_Calcs!A501))^2))*SIN(RADIANS(User_Model_Calcs!A501))</f>
        <v>-3071.0791565469131</v>
      </c>
      <c r="L501" s="4">
        <f t="shared" ca="1" si="60"/>
        <v>-28.808087740849498</v>
      </c>
      <c r="M501" s="4">
        <f t="shared" ca="1" si="61"/>
        <v>6373.1550151506408</v>
      </c>
      <c r="N501" s="4">
        <f ca="1">SQRT(User_Model_Calcs!M501^2+Sat_Data!$B$3^2-2*User_Model_Calcs!M501*Sat_Data!$B$3*COS(RADIANS(L501))*COS(RADIANS(I501)))</f>
        <v>38822.758536114605</v>
      </c>
      <c r="O501" s="4">
        <f ca="1">DEGREES(ACOS(((Earth_Data!$B$1+Sat_Data!$B$2)/User_Model_Calcs!N501)*SQRT(1-COS(RADIANS(User_Model_Calcs!I501))^2*COS(RADIANS(User_Model_Calcs!A501))^2)))</f>
        <v>27.609173417762943</v>
      </c>
      <c r="P501" s="4">
        <f t="shared" ca="1" si="62"/>
        <v>66.900124910038627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2" sqref="B2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34</v>
      </c>
      <c r="B1">
        <v>6378.14</v>
      </c>
      <c r="C1" t="s">
        <v>11</v>
      </c>
    </row>
    <row r="2" spans="1:3" x14ac:dyDescent="0.25">
      <c r="A2" t="s">
        <v>35</v>
      </c>
      <c r="B2">
        <v>8.1820000000000004E-2</v>
      </c>
      <c r="C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D5" sqref="D5"/>
    </sheetView>
  </sheetViews>
  <sheetFormatPr defaultRowHeight="15" x14ac:dyDescent="0.25"/>
  <cols>
    <col min="1" max="1" width="23.28515625" bestFit="1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s="2" t="s">
        <v>10</v>
      </c>
      <c r="B2" s="2">
        <v>35786</v>
      </c>
      <c r="C2" s="2" t="s">
        <v>11</v>
      </c>
    </row>
    <row r="3" spans="1:3" x14ac:dyDescent="0.25">
      <c r="A3" s="2" t="s">
        <v>38</v>
      </c>
      <c r="B3" s="2">
        <f>B2+Earth_Data!B1</f>
        <v>42164.14</v>
      </c>
      <c r="C3" s="2" t="s">
        <v>11</v>
      </c>
    </row>
    <row r="4" spans="1:3" x14ac:dyDescent="0.25">
      <c r="A4" s="2" t="s">
        <v>12</v>
      </c>
      <c r="B4" s="2">
        <v>0</v>
      </c>
      <c r="C4" s="2" t="s">
        <v>13</v>
      </c>
    </row>
    <row r="5" spans="1:3" x14ac:dyDescent="0.25">
      <c r="A5" s="2" t="s">
        <v>14</v>
      </c>
      <c r="B5" s="2">
        <v>110</v>
      </c>
      <c r="C5" s="2" t="s">
        <v>13</v>
      </c>
    </row>
    <row r="6" spans="1:3" x14ac:dyDescent="0.25">
      <c r="A6" s="2" t="s">
        <v>15</v>
      </c>
      <c r="B6" s="2">
        <v>3</v>
      </c>
      <c r="C6" s="2" t="s">
        <v>16</v>
      </c>
    </row>
    <row r="7" spans="1:3" x14ac:dyDescent="0.25">
      <c r="A7" s="2" t="s">
        <v>17</v>
      </c>
      <c r="B7" s="2">
        <v>19.899999999999999</v>
      </c>
      <c r="C7" s="2" t="s">
        <v>18</v>
      </c>
    </row>
    <row r="8" spans="1:3" x14ac:dyDescent="0.25">
      <c r="A8" s="2" t="s">
        <v>19</v>
      </c>
      <c r="B8" s="2" t="s">
        <v>20</v>
      </c>
      <c r="C8" s="2" t="s">
        <v>18</v>
      </c>
    </row>
    <row r="9" spans="1:3" x14ac:dyDescent="0.25">
      <c r="A9" s="2" t="s">
        <v>21</v>
      </c>
      <c r="B9" s="2">
        <v>500</v>
      </c>
      <c r="C9" s="2" t="s">
        <v>22</v>
      </c>
    </row>
    <row r="10" spans="1:3" x14ac:dyDescent="0.25">
      <c r="A10" s="2" t="s">
        <v>23</v>
      </c>
      <c r="B10" s="2">
        <v>72</v>
      </c>
      <c r="C10" s="2" t="s">
        <v>16</v>
      </c>
    </row>
    <row r="11" spans="1:3" x14ac:dyDescent="0.25">
      <c r="A11" s="2" t="s">
        <v>24</v>
      </c>
      <c r="B11" s="2">
        <v>150</v>
      </c>
      <c r="C11" s="2" t="s">
        <v>11</v>
      </c>
    </row>
    <row r="12" spans="1:3" x14ac:dyDescent="0.25">
      <c r="A12" s="2" t="s">
        <v>25</v>
      </c>
      <c r="B12" s="2">
        <v>4</v>
      </c>
      <c r="C12" s="2" t="s">
        <v>16</v>
      </c>
    </row>
    <row r="13" spans="1:3" x14ac:dyDescent="0.25">
      <c r="A13" s="2" t="s">
        <v>26</v>
      </c>
      <c r="B13" s="2">
        <v>250</v>
      </c>
      <c r="C13" s="2" t="s">
        <v>22</v>
      </c>
    </row>
    <row r="14" spans="1:3" x14ac:dyDescent="0.25">
      <c r="A14" s="2" t="s">
        <v>27</v>
      </c>
      <c r="B14" s="2">
        <v>5</v>
      </c>
      <c r="C14" s="2" t="s">
        <v>22</v>
      </c>
    </row>
    <row r="15" spans="1:3" x14ac:dyDescent="0.25">
      <c r="A15" s="3" t="s">
        <v>28</v>
      </c>
      <c r="B15" s="3">
        <f>B10*((2*B9)/B12)</f>
        <v>18000</v>
      </c>
      <c r="C15" s="3" t="s">
        <v>22</v>
      </c>
    </row>
    <row r="16" spans="1:3" x14ac:dyDescent="0.25">
      <c r="A16" s="3" t="s">
        <v>29</v>
      </c>
      <c r="B16" s="3">
        <f>B15/B9</f>
        <v>36</v>
      </c>
      <c r="C16" s="3" t="s">
        <v>16</v>
      </c>
    </row>
    <row r="17" spans="1:3" x14ac:dyDescent="0.25">
      <c r="A17" s="3" t="s">
        <v>30</v>
      </c>
      <c r="B17" s="3" t="s">
        <v>31</v>
      </c>
      <c r="C1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User_Model_Vals</vt:lpstr>
      <vt:lpstr>User_Model_Calcs</vt:lpstr>
      <vt:lpstr>Earth_Data</vt:lpstr>
      <vt:lpstr>Sat_Data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Gaudry</dc:creator>
  <cp:lastModifiedBy>Angus Gaudry</cp:lastModifiedBy>
  <dcterms:created xsi:type="dcterms:W3CDTF">2022-05-13T16:56:54Z</dcterms:created>
  <dcterms:modified xsi:type="dcterms:W3CDTF">2022-07-29T17:26:56Z</dcterms:modified>
</cp:coreProperties>
</file>