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yder\Centroid_Research\Instances\"/>
    </mc:Choice>
  </mc:AlternateContent>
  <xr:revisionPtr revIDLastSave="0" documentId="13_ncr:1_{C825020D-C9BD-4EEC-AF72-B9A4462B93D5}" xr6:coauthVersionLast="47" xr6:coauthVersionMax="47" xr10:uidLastSave="{00000000-0000-0000-0000-000000000000}"/>
  <bookViews>
    <workbookView xWindow="2070" yWindow="165" windowWidth="25830" windowHeight="14520" xr2:uid="{00000000-000D-0000-FFFF-FFFF00000000}"/>
  </bookViews>
  <sheets>
    <sheet name="User_Model_Vals" sheetId="4" r:id="rId1"/>
    <sheet name="User_Model_Calcs" sheetId="1" r:id="rId2"/>
    <sheet name="Earth_Data" sheetId="3" r:id="rId3"/>
    <sheet name="Sat_Data" sheetId="2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" i="1"/>
  <c r="D3" i="1"/>
  <c r="G3" i="1" s="1"/>
  <c r="I3" i="1"/>
  <c r="P3" i="1" s="1"/>
  <c r="J3" i="1"/>
  <c r="K3" i="1"/>
  <c r="D4" i="1"/>
  <c r="G4" i="1" s="1"/>
  <c r="I4" i="1"/>
  <c r="P4" i="1" s="1"/>
  <c r="J4" i="1"/>
  <c r="K4" i="1"/>
  <c r="D5" i="1"/>
  <c r="G5" i="1" s="1"/>
  <c r="I5" i="1"/>
  <c r="P5" i="1" s="1"/>
  <c r="J5" i="1"/>
  <c r="K5" i="1"/>
  <c r="D6" i="1"/>
  <c r="G6" i="1" s="1"/>
  <c r="I6" i="1"/>
  <c r="P6" i="1" s="1"/>
  <c r="J6" i="1"/>
  <c r="K6" i="1"/>
  <c r="D7" i="1"/>
  <c r="G7" i="1" s="1"/>
  <c r="I7" i="1"/>
  <c r="P7" i="1" s="1"/>
  <c r="J7" i="1"/>
  <c r="K7" i="1"/>
  <c r="D8" i="1"/>
  <c r="G8" i="1" s="1"/>
  <c r="I8" i="1"/>
  <c r="P8" i="1" s="1"/>
  <c r="J8" i="1"/>
  <c r="K8" i="1"/>
  <c r="D9" i="1"/>
  <c r="G9" i="1" s="1"/>
  <c r="I9" i="1"/>
  <c r="P9" i="1" s="1"/>
  <c r="J9" i="1"/>
  <c r="K9" i="1"/>
  <c r="D10" i="1"/>
  <c r="G10" i="1" s="1"/>
  <c r="I10" i="1"/>
  <c r="P10" i="1" s="1"/>
  <c r="J10" i="1"/>
  <c r="K10" i="1"/>
  <c r="D11" i="1"/>
  <c r="G11" i="1" s="1"/>
  <c r="I11" i="1"/>
  <c r="P11" i="1" s="1"/>
  <c r="J11" i="1"/>
  <c r="K11" i="1"/>
  <c r="D12" i="1"/>
  <c r="G12" i="1" s="1"/>
  <c r="I12" i="1"/>
  <c r="P12" i="1" s="1"/>
  <c r="J12" i="1"/>
  <c r="K12" i="1"/>
  <c r="D13" i="1"/>
  <c r="G13" i="1" s="1"/>
  <c r="I13" i="1"/>
  <c r="P13" i="1" s="1"/>
  <c r="J13" i="1"/>
  <c r="K13" i="1"/>
  <c r="D14" i="1"/>
  <c r="G14" i="1" s="1"/>
  <c r="I14" i="1"/>
  <c r="P14" i="1" s="1"/>
  <c r="J14" i="1"/>
  <c r="K14" i="1"/>
  <c r="L14" i="1" s="1"/>
  <c r="D15" i="1"/>
  <c r="G15" i="1" s="1"/>
  <c r="I15" i="1"/>
  <c r="P15" i="1" s="1"/>
  <c r="J15" i="1"/>
  <c r="K15" i="1"/>
  <c r="D16" i="1"/>
  <c r="G16" i="1" s="1"/>
  <c r="I16" i="1"/>
  <c r="P16" i="1" s="1"/>
  <c r="J16" i="1"/>
  <c r="K16" i="1"/>
  <c r="D17" i="1"/>
  <c r="G17" i="1" s="1"/>
  <c r="I17" i="1"/>
  <c r="P17" i="1" s="1"/>
  <c r="J17" i="1"/>
  <c r="K17" i="1"/>
  <c r="D18" i="1"/>
  <c r="G18" i="1" s="1"/>
  <c r="I18" i="1"/>
  <c r="P18" i="1" s="1"/>
  <c r="J18" i="1"/>
  <c r="K18" i="1"/>
  <c r="D19" i="1"/>
  <c r="G19" i="1" s="1"/>
  <c r="I19" i="1"/>
  <c r="P19" i="1" s="1"/>
  <c r="J19" i="1"/>
  <c r="K19" i="1"/>
  <c r="D20" i="1"/>
  <c r="G20" i="1" s="1"/>
  <c r="I20" i="1"/>
  <c r="P20" i="1" s="1"/>
  <c r="J20" i="1"/>
  <c r="K20" i="1"/>
  <c r="D21" i="1"/>
  <c r="G21" i="1" s="1"/>
  <c r="I21" i="1"/>
  <c r="P21" i="1" s="1"/>
  <c r="J21" i="1"/>
  <c r="K21" i="1"/>
  <c r="D22" i="1"/>
  <c r="G22" i="1" s="1"/>
  <c r="I22" i="1"/>
  <c r="P22" i="1" s="1"/>
  <c r="J22" i="1"/>
  <c r="K22" i="1"/>
  <c r="D23" i="1"/>
  <c r="G23" i="1" s="1"/>
  <c r="I23" i="1"/>
  <c r="P23" i="1" s="1"/>
  <c r="J23" i="1"/>
  <c r="K23" i="1"/>
  <c r="D24" i="1"/>
  <c r="G24" i="1" s="1"/>
  <c r="I24" i="1"/>
  <c r="P24" i="1" s="1"/>
  <c r="J24" i="1"/>
  <c r="K24" i="1"/>
  <c r="D25" i="1"/>
  <c r="G25" i="1" s="1"/>
  <c r="I25" i="1"/>
  <c r="P25" i="1" s="1"/>
  <c r="J25" i="1"/>
  <c r="K25" i="1"/>
  <c r="D26" i="1"/>
  <c r="G26" i="1" s="1"/>
  <c r="I26" i="1"/>
  <c r="P26" i="1" s="1"/>
  <c r="J26" i="1"/>
  <c r="K26" i="1"/>
  <c r="D27" i="1"/>
  <c r="G27" i="1" s="1"/>
  <c r="I27" i="1"/>
  <c r="P27" i="1" s="1"/>
  <c r="J27" i="1"/>
  <c r="K27" i="1"/>
  <c r="D28" i="1"/>
  <c r="G28" i="1" s="1"/>
  <c r="I28" i="1"/>
  <c r="P28" i="1" s="1"/>
  <c r="J28" i="1"/>
  <c r="K28" i="1"/>
  <c r="D29" i="1"/>
  <c r="G29" i="1" s="1"/>
  <c r="I29" i="1"/>
  <c r="P29" i="1" s="1"/>
  <c r="J29" i="1"/>
  <c r="K29" i="1"/>
  <c r="D30" i="1"/>
  <c r="G30" i="1" s="1"/>
  <c r="I30" i="1"/>
  <c r="P30" i="1" s="1"/>
  <c r="J30" i="1"/>
  <c r="K30" i="1"/>
  <c r="D31" i="1"/>
  <c r="G31" i="1" s="1"/>
  <c r="I31" i="1"/>
  <c r="P31" i="1" s="1"/>
  <c r="J31" i="1"/>
  <c r="K31" i="1"/>
  <c r="D32" i="1"/>
  <c r="G32" i="1" s="1"/>
  <c r="I32" i="1"/>
  <c r="P32" i="1" s="1"/>
  <c r="J32" i="1"/>
  <c r="K32" i="1"/>
  <c r="D33" i="1"/>
  <c r="G33" i="1" s="1"/>
  <c r="I33" i="1"/>
  <c r="P33" i="1" s="1"/>
  <c r="J33" i="1"/>
  <c r="K33" i="1"/>
  <c r="D34" i="1"/>
  <c r="G34" i="1" s="1"/>
  <c r="I34" i="1"/>
  <c r="P34" i="1" s="1"/>
  <c r="J34" i="1"/>
  <c r="K34" i="1"/>
  <c r="D35" i="1"/>
  <c r="G35" i="1" s="1"/>
  <c r="I35" i="1"/>
  <c r="P35" i="1" s="1"/>
  <c r="J35" i="1"/>
  <c r="K35" i="1"/>
  <c r="D36" i="1"/>
  <c r="G36" i="1" s="1"/>
  <c r="I36" i="1"/>
  <c r="P36" i="1" s="1"/>
  <c r="J36" i="1"/>
  <c r="K36" i="1"/>
  <c r="D37" i="1"/>
  <c r="G37" i="1" s="1"/>
  <c r="I37" i="1"/>
  <c r="P37" i="1" s="1"/>
  <c r="J37" i="1"/>
  <c r="K37" i="1"/>
  <c r="D38" i="1"/>
  <c r="G38" i="1" s="1"/>
  <c r="I38" i="1"/>
  <c r="P38" i="1" s="1"/>
  <c r="J38" i="1"/>
  <c r="K38" i="1"/>
  <c r="D39" i="1"/>
  <c r="G39" i="1" s="1"/>
  <c r="I39" i="1"/>
  <c r="P39" i="1" s="1"/>
  <c r="J39" i="1"/>
  <c r="K39" i="1"/>
  <c r="D40" i="1"/>
  <c r="G40" i="1" s="1"/>
  <c r="I40" i="1"/>
  <c r="P40" i="1" s="1"/>
  <c r="J40" i="1"/>
  <c r="K40" i="1"/>
  <c r="D41" i="1"/>
  <c r="G41" i="1" s="1"/>
  <c r="I41" i="1"/>
  <c r="P41" i="1" s="1"/>
  <c r="J41" i="1"/>
  <c r="K41" i="1"/>
  <c r="D42" i="1"/>
  <c r="G42" i="1" s="1"/>
  <c r="I42" i="1"/>
  <c r="P42" i="1" s="1"/>
  <c r="J42" i="1"/>
  <c r="K42" i="1"/>
  <c r="D43" i="1"/>
  <c r="G43" i="1" s="1"/>
  <c r="I43" i="1"/>
  <c r="P43" i="1" s="1"/>
  <c r="J43" i="1"/>
  <c r="K43" i="1"/>
  <c r="D44" i="1"/>
  <c r="G44" i="1" s="1"/>
  <c r="I44" i="1"/>
  <c r="P44" i="1" s="1"/>
  <c r="J44" i="1"/>
  <c r="K44" i="1"/>
  <c r="D45" i="1"/>
  <c r="G45" i="1" s="1"/>
  <c r="I45" i="1"/>
  <c r="P45" i="1" s="1"/>
  <c r="J45" i="1"/>
  <c r="K45" i="1"/>
  <c r="D46" i="1"/>
  <c r="G46" i="1" s="1"/>
  <c r="I46" i="1"/>
  <c r="P46" i="1" s="1"/>
  <c r="J46" i="1"/>
  <c r="K46" i="1"/>
  <c r="D47" i="1"/>
  <c r="G47" i="1" s="1"/>
  <c r="I47" i="1"/>
  <c r="P47" i="1" s="1"/>
  <c r="J47" i="1"/>
  <c r="K47" i="1"/>
  <c r="D48" i="1"/>
  <c r="G48" i="1" s="1"/>
  <c r="I48" i="1"/>
  <c r="P48" i="1" s="1"/>
  <c r="J48" i="1"/>
  <c r="K48" i="1"/>
  <c r="D49" i="1"/>
  <c r="G49" i="1" s="1"/>
  <c r="I49" i="1"/>
  <c r="P49" i="1" s="1"/>
  <c r="J49" i="1"/>
  <c r="K49" i="1"/>
  <c r="D50" i="1"/>
  <c r="G50" i="1" s="1"/>
  <c r="I50" i="1"/>
  <c r="P50" i="1" s="1"/>
  <c r="J50" i="1"/>
  <c r="K50" i="1"/>
  <c r="D51" i="1"/>
  <c r="G51" i="1" s="1"/>
  <c r="I51" i="1"/>
  <c r="P51" i="1" s="1"/>
  <c r="J51" i="1"/>
  <c r="K51" i="1"/>
  <c r="D52" i="1"/>
  <c r="G52" i="1" s="1"/>
  <c r="I52" i="1"/>
  <c r="P52" i="1" s="1"/>
  <c r="J52" i="1"/>
  <c r="K52" i="1"/>
  <c r="D53" i="1"/>
  <c r="G53" i="1" s="1"/>
  <c r="I53" i="1"/>
  <c r="P53" i="1" s="1"/>
  <c r="J53" i="1"/>
  <c r="K53" i="1"/>
  <c r="D54" i="1"/>
  <c r="G54" i="1" s="1"/>
  <c r="I54" i="1"/>
  <c r="P54" i="1" s="1"/>
  <c r="J54" i="1"/>
  <c r="K54" i="1"/>
  <c r="D55" i="1"/>
  <c r="G55" i="1" s="1"/>
  <c r="I55" i="1"/>
  <c r="P55" i="1" s="1"/>
  <c r="J55" i="1"/>
  <c r="K55" i="1"/>
  <c r="D56" i="1"/>
  <c r="G56" i="1" s="1"/>
  <c r="I56" i="1"/>
  <c r="P56" i="1" s="1"/>
  <c r="J56" i="1"/>
  <c r="K56" i="1"/>
  <c r="D57" i="1"/>
  <c r="G57" i="1" s="1"/>
  <c r="I57" i="1"/>
  <c r="P57" i="1" s="1"/>
  <c r="J57" i="1"/>
  <c r="K57" i="1"/>
  <c r="D58" i="1"/>
  <c r="G58" i="1" s="1"/>
  <c r="I58" i="1"/>
  <c r="P58" i="1" s="1"/>
  <c r="J58" i="1"/>
  <c r="K58" i="1"/>
  <c r="D59" i="1"/>
  <c r="G59" i="1" s="1"/>
  <c r="I59" i="1"/>
  <c r="P59" i="1" s="1"/>
  <c r="J59" i="1"/>
  <c r="K59" i="1"/>
  <c r="D60" i="1"/>
  <c r="G60" i="1" s="1"/>
  <c r="I60" i="1"/>
  <c r="P60" i="1" s="1"/>
  <c r="J60" i="1"/>
  <c r="K60" i="1"/>
  <c r="D61" i="1"/>
  <c r="G61" i="1" s="1"/>
  <c r="I61" i="1"/>
  <c r="P61" i="1" s="1"/>
  <c r="J61" i="1"/>
  <c r="K61" i="1"/>
  <c r="D62" i="1"/>
  <c r="G62" i="1" s="1"/>
  <c r="I62" i="1"/>
  <c r="P62" i="1" s="1"/>
  <c r="J62" i="1"/>
  <c r="K62" i="1"/>
  <c r="D63" i="1"/>
  <c r="G63" i="1" s="1"/>
  <c r="I63" i="1"/>
  <c r="P63" i="1" s="1"/>
  <c r="J63" i="1"/>
  <c r="K63" i="1"/>
  <c r="D64" i="1"/>
  <c r="G64" i="1" s="1"/>
  <c r="I64" i="1"/>
  <c r="P64" i="1" s="1"/>
  <c r="J64" i="1"/>
  <c r="K64" i="1"/>
  <c r="D65" i="1"/>
  <c r="G65" i="1" s="1"/>
  <c r="I65" i="1"/>
  <c r="P65" i="1" s="1"/>
  <c r="J65" i="1"/>
  <c r="K65" i="1"/>
  <c r="D66" i="1"/>
  <c r="G66" i="1" s="1"/>
  <c r="I66" i="1"/>
  <c r="P66" i="1" s="1"/>
  <c r="J66" i="1"/>
  <c r="K66" i="1"/>
  <c r="D67" i="1"/>
  <c r="G67" i="1" s="1"/>
  <c r="I67" i="1"/>
  <c r="P67" i="1" s="1"/>
  <c r="J67" i="1"/>
  <c r="K67" i="1"/>
  <c r="D68" i="1"/>
  <c r="G68" i="1" s="1"/>
  <c r="I68" i="1"/>
  <c r="P68" i="1" s="1"/>
  <c r="J68" i="1"/>
  <c r="K68" i="1"/>
  <c r="D69" i="1"/>
  <c r="G69" i="1" s="1"/>
  <c r="I69" i="1"/>
  <c r="P69" i="1" s="1"/>
  <c r="J69" i="1"/>
  <c r="K69" i="1"/>
  <c r="D70" i="1"/>
  <c r="G70" i="1" s="1"/>
  <c r="I70" i="1"/>
  <c r="P70" i="1" s="1"/>
  <c r="J70" i="1"/>
  <c r="K70" i="1"/>
  <c r="D71" i="1"/>
  <c r="G71" i="1" s="1"/>
  <c r="I71" i="1"/>
  <c r="P71" i="1" s="1"/>
  <c r="J71" i="1"/>
  <c r="K71" i="1"/>
  <c r="D72" i="1"/>
  <c r="G72" i="1" s="1"/>
  <c r="I72" i="1"/>
  <c r="P72" i="1" s="1"/>
  <c r="J72" i="1"/>
  <c r="K72" i="1"/>
  <c r="D73" i="1"/>
  <c r="G73" i="1" s="1"/>
  <c r="I73" i="1"/>
  <c r="P73" i="1" s="1"/>
  <c r="J73" i="1"/>
  <c r="K73" i="1"/>
  <c r="D74" i="1"/>
  <c r="G74" i="1" s="1"/>
  <c r="I74" i="1"/>
  <c r="P74" i="1" s="1"/>
  <c r="J74" i="1"/>
  <c r="K74" i="1"/>
  <c r="D75" i="1"/>
  <c r="G75" i="1" s="1"/>
  <c r="I75" i="1"/>
  <c r="P75" i="1" s="1"/>
  <c r="J75" i="1"/>
  <c r="K75" i="1"/>
  <c r="D76" i="1"/>
  <c r="G76" i="1" s="1"/>
  <c r="I76" i="1"/>
  <c r="P76" i="1" s="1"/>
  <c r="J76" i="1"/>
  <c r="K76" i="1"/>
  <c r="D77" i="1"/>
  <c r="G77" i="1" s="1"/>
  <c r="I77" i="1"/>
  <c r="P77" i="1" s="1"/>
  <c r="J77" i="1"/>
  <c r="K77" i="1"/>
  <c r="D78" i="1"/>
  <c r="G78" i="1" s="1"/>
  <c r="I78" i="1"/>
  <c r="P78" i="1" s="1"/>
  <c r="J78" i="1"/>
  <c r="K78" i="1"/>
  <c r="D79" i="1"/>
  <c r="G79" i="1" s="1"/>
  <c r="I79" i="1"/>
  <c r="P79" i="1" s="1"/>
  <c r="J79" i="1"/>
  <c r="K79" i="1"/>
  <c r="D80" i="1"/>
  <c r="G80" i="1" s="1"/>
  <c r="I80" i="1"/>
  <c r="P80" i="1" s="1"/>
  <c r="J80" i="1"/>
  <c r="K80" i="1"/>
  <c r="D81" i="1"/>
  <c r="G81" i="1" s="1"/>
  <c r="I81" i="1"/>
  <c r="P81" i="1" s="1"/>
  <c r="J81" i="1"/>
  <c r="K81" i="1"/>
  <c r="D82" i="1"/>
  <c r="G82" i="1" s="1"/>
  <c r="I82" i="1"/>
  <c r="P82" i="1" s="1"/>
  <c r="J82" i="1"/>
  <c r="K82" i="1"/>
  <c r="D83" i="1"/>
  <c r="G83" i="1" s="1"/>
  <c r="I83" i="1"/>
  <c r="P83" i="1" s="1"/>
  <c r="J83" i="1"/>
  <c r="K83" i="1"/>
  <c r="D84" i="1"/>
  <c r="G84" i="1" s="1"/>
  <c r="I84" i="1"/>
  <c r="P84" i="1" s="1"/>
  <c r="J84" i="1"/>
  <c r="K84" i="1"/>
  <c r="D85" i="1"/>
  <c r="G85" i="1" s="1"/>
  <c r="I85" i="1"/>
  <c r="P85" i="1" s="1"/>
  <c r="J85" i="1"/>
  <c r="K85" i="1"/>
  <c r="D86" i="1"/>
  <c r="G86" i="1" s="1"/>
  <c r="I86" i="1"/>
  <c r="P86" i="1" s="1"/>
  <c r="J86" i="1"/>
  <c r="K86" i="1"/>
  <c r="D87" i="1"/>
  <c r="G87" i="1" s="1"/>
  <c r="I87" i="1"/>
  <c r="P87" i="1" s="1"/>
  <c r="J87" i="1"/>
  <c r="K87" i="1"/>
  <c r="D88" i="1"/>
  <c r="G88" i="1" s="1"/>
  <c r="I88" i="1"/>
  <c r="P88" i="1" s="1"/>
  <c r="J88" i="1"/>
  <c r="K88" i="1"/>
  <c r="D89" i="1"/>
  <c r="G89" i="1" s="1"/>
  <c r="I89" i="1"/>
  <c r="P89" i="1" s="1"/>
  <c r="J89" i="1"/>
  <c r="L89" i="1" s="1"/>
  <c r="K89" i="1"/>
  <c r="D90" i="1"/>
  <c r="G90" i="1" s="1"/>
  <c r="I90" i="1"/>
  <c r="P90" i="1" s="1"/>
  <c r="J90" i="1"/>
  <c r="K90" i="1"/>
  <c r="D91" i="1"/>
  <c r="G91" i="1" s="1"/>
  <c r="I91" i="1"/>
  <c r="P91" i="1" s="1"/>
  <c r="J91" i="1"/>
  <c r="K91" i="1"/>
  <c r="D92" i="1"/>
  <c r="G92" i="1" s="1"/>
  <c r="I92" i="1"/>
  <c r="P92" i="1" s="1"/>
  <c r="J92" i="1"/>
  <c r="L92" i="1" s="1"/>
  <c r="K92" i="1"/>
  <c r="D93" i="1"/>
  <c r="G93" i="1" s="1"/>
  <c r="I93" i="1"/>
  <c r="P93" i="1" s="1"/>
  <c r="J93" i="1"/>
  <c r="K93" i="1"/>
  <c r="D94" i="1"/>
  <c r="G94" i="1" s="1"/>
  <c r="I94" i="1"/>
  <c r="P94" i="1" s="1"/>
  <c r="J94" i="1"/>
  <c r="K94" i="1"/>
  <c r="D95" i="1"/>
  <c r="G95" i="1" s="1"/>
  <c r="I95" i="1"/>
  <c r="P95" i="1" s="1"/>
  <c r="J95" i="1"/>
  <c r="K95" i="1"/>
  <c r="D96" i="1"/>
  <c r="G96" i="1" s="1"/>
  <c r="I96" i="1"/>
  <c r="P96" i="1" s="1"/>
  <c r="J96" i="1"/>
  <c r="K96" i="1"/>
  <c r="D97" i="1"/>
  <c r="G97" i="1" s="1"/>
  <c r="I97" i="1"/>
  <c r="P97" i="1" s="1"/>
  <c r="J97" i="1"/>
  <c r="K97" i="1"/>
  <c r="D98" i="1"/>
  <c r="G98" i="1" s="1"/>
  <c r="I98" i="1"/>
  <c r="P98" i="1" s="1"/>
  <c r="J98" i="1"/>
  <c r="K98" i="1"/>
  <c r="D99" i="1"/>
  <c r="G99" i="1" s="1"/>
  <c r="I99" i="1"/>
  <c r="P99" i="1" s="1"/>
  <c r="J99" i="1"/>
  <c r="K99" i="1"/>
  <c r="D100" i="1"/>
  <c r="G100" i="1" s="1"/>
  <c r="I100" i="1"/>
  <c r="P100" i="1" s="1"/>
  <c r="J100" i="1"/>
  <c r="K100" i="1"/>
  <c r="D101" i="1"/>
  <c r="G101" i="1" s="1"/>
  <c r="I101" i="1"/>
  <c r="P101" i="1" s="1"/>
  <c r="J101" i="1"/>
  <c r="K101" i="1"/>
  <c r="D102" i="1"/>
  <c r="G102" i="1" s="1"/>
  <c r="I102" i="1"/>
  <c r="P102" i="1" s="1"/>
  <c r="J102" i="1"/>
  <c r="K102" i="1"/>
  <c r="L102" i="1" s="1"/>
  <c r="D103" i="1"/>
  <c r="G103" i="1" s="1"/>
  <c r="I103" i="1"/>
  <c r="P103" i="1" s="1"/>
  <c r="J103" i="1"/>
  <c r="K103" i="1"/>
  <c r="D104" i="1"/>
  <c r="G104" i="1" s="1"/>
  <c r="I104" i="1"/>
  <c r="P104" i="1" s="1"/>
  <c r="J104" i="1"/>
  <c r="K104" i="1"/>
  <c r="D105" i="1"/>
  <c r="G105" i="1" s="1"/>
  <c r="I105" i="1"/>
  <c r="P105" i="1" s="1"/>
  <c r="J105" i="1"/>
  <c r="K105" i="1"/>
  <c r="D106" i="1"/>
  <c r="G106" i="1" s="1"/>
  <c r="I106" i="1"/>
  <c r="P106" i="1" s="1"/>
  <c r="J106" i="1"/>
  <c r="K106" i="1"/>
  <c r="D107" i="1"/>
  <c r="G107" i="1" s="1"/>
  <c r="I107" i="1"/>
  <c r="P107" i="1" s="1"/>
  <c r="J107" i="1"/>
  <c r="K107" i="1"/>
  <c r="D108" i="1"/>
  <c r="G108" i="1" s="1"/>
  <c r="I108" i="1"/>
  <c r="P108" i="1" s="1"/>
  <c r="J108" i="1"/>
  <c r="K108" i="1"/>
  <c r="D109" i="1"/>
  <c r="G109" i="1" s="1"/>
  <c r="I109" i="1"/>
  <c r="P109" i="1" s="1"/>
  <c r="J109" i="1"/>
  <c r="K109" i="1"/>
  <c r="D110" i="1"/>
  <c r="G110" i="1" s="1"/>
  <c r="I110" i="1"/>
  <c r="P110" i="1" s="1"/>
  <c r="J110" i="1"/>
  <c r="K110" i="1"/>
  <c r="D111" i="1"/>
  <c r="G111" i="1" s="1"/>
  <c r="I111" i="1"/>
  <c r="P111" i="1" s="1"/>
  <c r="J111" i="1"/>
  <c r="K111" i="1"/>
  <c r="D112" i="1"/>
  <c r="G112" i="1" s="1"/>
  <c r="I112" i="1"/>
  <c r="P112" i="1" s="1"/>
  <c r="J112" i="1"/>
  <c r="K112" i="1"/>
  <c r="D113" i="1"/>
  <c r="G113" i="1" s="1"/>
  <c r="I113" i="1"/>
  <c r="P113" i="1" s="1"/>
  <c r="J113" i="1"/>
  <c r="K113" i="1"/>
  <c r="D114" i="1"/>
  <c r="G114" i="1" s="1"/>
  <c r="I114" i="1"/>
  <c r="P114" i="1" s="1"/>
  <c r="J114" i="1"/>
  <c r="K114" i="1"/>
  <c r="D115" i="1"/>
  <c r="G115" i="1" s="1"/>
  <c r="I115" i="1"/>
  <c r="P115" i="1" s="1"/>
  <c r="J115" i="1"/>
  <c r="K115" i="1"/>
  <c r="D116" i="1"/>
  <c r="G116" i="1" s="1"/>
  <c r="I116" i="1"/>
  <c r="P116" i="1" s="1"/>
  <c r="J116" i="1"/>
  <c r="K116" i="1"/>
  <c r="D117" i="1"/>
  <c r="G117" i="1" s="1"/>
  <c r="I117" i="1"/>
  <c r="P117" i="1" s="1"/>
  <c r="J117" i="1"/>
  <c r="K117" i="1"/>
  <c r="D118" i="1"/>
  <c r="G118" i="1" s="1"/>
  <c r="I118" i="1"/>
  <c r="P118" i="1" s="1"/>
  <c r="J118" i="1"/>
  <c r="K118" i="1"/>
  <c r="D119" i="1"/>
  <c r="G119" i="1" s="1"/>
  <c r="I119" i="1"/>
  <c r="P119" i="1" s="1"/>
  <c r="J119" i="1"/>
  <c r="M119" i="1" s="1"/>
  <c r="K119" i="1"/>
  <c r="D120" i="1"/>
  <c r="G120" i="1" s="1"/>
  <c r="I120" i="1"/>
  <c r="P120" i="1" s="1"/>
  <c r="J120" i="1"/>
  <c r="K120" i="1"/>
  <c r="D121" i="1"/>
  <c r="G121" i="1" s="1"/>
  <c r="I121" i="1"/>
  <c r="P121" i="1" s="1"/>
  <c r="J121" i="1"/>
  <c r="K121" i="1"/>
  <c r="D122" i="1"/>
  <c r="G122" i="1" s="1"/>
  <c r="I122" i="1"/>
  <c r="P122" i="1" s="1"/>
  <c r="J122" i="1"/>
  <c r="K122" i="1"/>
  <c r="D123" i="1"/>
  <c r="G123" i="1" s="1"/>
  <c r="I123" i="1"/>
  <c r="P123" i="1" s="1"/>
  <c r="J123" i="1"/>
  <c r="K123" i="1"/>
  <c r="D124" i="1"/>
  <c r="G124" i="1" s="1"/>
  <c r="I124" i="1"/>
  <c r="P124" i="1" s="1"/>
  <c r="J124" i="1"/>
  <c r="K124" i="1"/>
  <c r="D125" i="1"/>
  <c r="G125" i="1" s="1"/>
  <c r="I125" i="1"/>
  <c r="P125" i="1" s="1"/>
  <c r="J125" i="1"/>
  <c r="K125" i="1"/>
  <c r="D126" i="1"/>
  <c r="G126" i="1" s="1"/>
  <c r="I126" i="1"/>
  <c r="P126" i="1" s="1"/>
  <c r="J126" i="1"/>
  <c r="K126" i="1"/>
  <c r="D127" i="1"/>
  <c r="G127" i="1" s="1"/>
  <c r="I127" i="1"/>
  <c r="P127" i="1" s="1"/>
  <c r="J127" i="1"/>
  <c r="K127" i="1"/>
  <c r="D128" i="1"/>
  <c r="G128" i="1" s="1"/>
  <c r="I128" i="1"/>
  <c r="P128" i="1" s="1"/>
  <c r="J128" i="1"/>
  <c r="K128" i="1"/>
  <c r="D129" i="1"/>
  <c r="G129" i="1" s="1"/>
  <c r="I129" i="1"/>
  <c r="P129" i="1" s="1"/>
  <c r="J129" i="1"/>
  <c r="K129" i="1"/>
  <c r="D130" i="1"/>
  <c r="G130" i="1" s="1"/>
  <c r="I130" i="1"/>
  <c r="P130" i="1" s="1"/>
  <c r="J130" i="1"/>
  <c r="K130" i="1"/>
  <c r="D131" i="1"/>
  <c r="G131" i="1" s="1"/>
  <c r="I131" i="1"/>
  <c r="P131" i="1" s="1"/>
  <c r="J131" i="1"/>
  <c r="L131" i="1" s="1"/>
  <c r="K131" i="1"/>
  <c r="D132" i="1"/>
  <c r="G132" i="1" s="1"/>
  <c r="I132" i="1"/>
  <c r="P132" i="1" s="1"/>
  <c r="J132" i="1"/>
  <c r="K132" i="1"/>
  <c r="D133" i="1"/>
  <c r="G133" i="1" s="1"/>
  <c r="I133" i="1"/>
  <c r="P133" i="1" s="1"/>
  <c r="J133" i="1"/>
  <c r="K133" i="1"/>
  <c r="D134" i="1"/>
  <c r="G134" i="1" s="1"/>
  <c r="I134" i="1"/>
  <c r="P134" i="1" s="1"/>
  <c r="J134" i="1"/>
  <c r="K134" i="1"/>
  <c r="D135" i="1"/>
  <c r="G135" i="1" s="1"/>
  <c r="I135" i="1"/>
  <c r="P135" i="1" s="1"/>
  <c r="J135" i="1"/>
  <c r="K135" i="1"/>
  <c r="D136" i="1"/>
  <c r="G136" i="1" s="1"/>
  <c r="I136" i="1"/>
  <c r="P136" i="1" s="1"/>
  <c r="J136" i="1"/>
  <c r="K136" i="1"/>
  <c r="D137" i="1"/>
  <c r="G137" i="1" s="1"/>
  <c r="I137" i="1"/>
  <c r="P137" i="1" s="1"/>
  <c r="J137" i="1"/>
  <c r="K137" i="1"/>
  <c r="D138" i="1"/>
  <c r="G138" i="1" s="1"/>
  <c r="I138" i="1"/>
  <c r="P138" i="1" s="1"/>
  <c r="J138" i="1"/>
  <c r="K138" i="1"/>
  <c r="D139" i="1"/>
  <c r="G139" i="1" s="1"/>
  <c r="I139" i="1"/>
  <c r="P139" i="1" s="1"/>
  <c r="J139" i="1"/>
  <c r="K139" i="1"/>
  <c r="D140" i="1"/>
  <c r="G140" i="1" s="1"/>
  <c r="I140" i="1"/>
  <c r="P140" i="1" s="1"/>
  <c r="J140" i="1"/>
  <c r="K140" i="1"/>
  <c r="D141" i="1"/>
  <c r="G141" i="1" s="1"/>
  <c r="I141" i="1"/>
  <c r="P141" i="1" s="1"/>
  <c r="J141" i="1"/>
  <c r="K141" i="1"/>
  <c r="D142" i="1"/>
  <c r="G142" i="1" s="1"/>
  <c r="I142" i="1"/>
  <c r="P142" i="1" s="1"/>
  <c r="J142" i="1"/>
  <c r="K142" i="1"/>
  <c r="D143" i="1"/>
  <c r="G143" i="1" s="1"/>
  <c r="I143" i="1"/>
  <c r="P143" i="1" s="1"/>
  <c r="J143" i="1"/>
  <c r="K143" i="1"/>
  <c r="D144" i="1"/>
  <c r="G144" i="1" s="1"/>
  <c r="I144" i="1"/>
  <c r="P144" i="1" s="1"/>
  <c r="J144" i="1"/>
  <c r="K144" i="1"/>
  <c r="D145" i="1"/>
  <c r="G145" i="1" s="1"/>
  <c r="I145" i="1"/>
  <c r="P145" i="1" s="1"/>
  <c r="J145" i="1"/>
  <c r="K145" i="1"/>
  <c r="D146" i="1"/>
  <c r="G146" i="1" s="1"/>
  <c r="I146" i="1"/>
  <c r="P146" i="1" s="1"/>
  <c r="J146" i="1"/>
  <c r="K146" i="1"/>
  <c r="D147" i="1"/>
  <c r="G147" i="1" s="1"/>
  <c r="I147" i="1"/>
  <c r="P147" i="1" s="1"/>
  <c r="J147" i="1"/>
  <c r="K147" i="1"/>
  <c r="D148" i="1"/>
  <c r="G148" i="1" s="1"/>
  <c r="I148" i="1"/>
  <c r="P148" i="1" s="1"/>
  <c r="J148" i="1"/>
  <c r="K148" i="1"/>
  <c r="D149" i="1"/>
  <c r="G149" i="1" s="1"/>
  <c r="I149" i="1"/>
  <c r="P149" i="1" s="1"/>
  <c r="J149" i="1"/>
  <c r="K149" i="1"/>
  <c r="D150" i="1"/>
  <c r="G150" i="1" s="1"/>
  <c r="I150" i="1"/>
  <c r="P150" i="1" s="1"/>
  <c r="J150" i="1"/>
  <c r="K150" i="1"/>
  <c r="D151" i="1"/>
  <c r="G151" i="1" s="1"/>
  <c r="I151" i="1"/>
  <c r="P151" i="1" s="1"/>
  <c r="J151" i="1"/>
  <c r="K151" i="1"/>
  <c r="D152" i="1"/>
  <c r="G152" i="1" s="1"/>
  <c r="I152" i="1"/>
  <c r="P152" i="1" s="1"/>
  <c r="J152" i="1"/>
  <c r="K152" i="1"/>
  <c r="D153" i="1"/>
  <c r="G153" i="1" s="1"/>
  <c r="I153" i="1"/>
  <c r="P153" i="1" s="1"/>
  <c r="J153" i="1"/>
  <c r="K153" i="1"/>
  <c r="D154" i="1"/>
  <c r="G154" i="1" s="1"/>
  <c r="I154" i="1"/>
  <c r="P154" i="1" s="1"/>
  <c r="J154" i="1"/>
  <c r="K154" i="1"/>
  <c r="D155" i="1"/>
  <c r="G155" i="1" s="1"/>
  <c r="I155" i="1"/>
  <c r="P155" i="1" s="1"/>
  <c r="J155" i="1"/>
  <c r="K155" i="1"/>
  <c r="D156" i="1"/>
  <c r="G156" i="1" s="1"/>
  <c r="I156" i="1"/>
  <c r="P156" i="1" s="1"/>
  <c r="J156" i="1"/>
  <c r="K156" i="1"/>
  <c r="D157" i="1"/>
  <c r="G157" i="1" s="1"/>
  <c r="I157" i="1"/>
  <c r="P157" i="1" s="1"/>
  <c r="J157" i="1"/>
  <c r="K157" i="1"/>
  <c r="D158" i="1"/>
  <c r="G158" i="1" s="1"/>
  <c r="I158" i="1"/>
  <c r="P158" i="1" s="1"/>
  <c r="J158" i="1"/>
  <c r="K158" i="1"/>
  <c r="D159" i="1"/>
  <c r="G159" i="1" s="1"/>
  <c r="I159" i="1"/>
  <c r="P159" i="1" s="1"/>
  <c r="J159" i="1"/>
  <c r="K159" i="1"/>
  <c r="D160" i="1"/>
  <c r="G160" i="1" s="1"/>
  <c r="I160" i="1"/>
  <c r="P160" i="1" s="1"/>
  <c r="J160" i="1"/>
  <c r="K160" i="1"/>
  <c r="D161" i="1"/>
  <c r="G161" i="1" s="1"/>
  <c r="I161" i="1"/>
  <c r="P161" i="1" s="1"/>
  <c r="J161" i="1"/>
  <c r="K161" i="1"/>
  <c r="D162" i="1"/>
  <c r="G162" i="1" s="1"/>
  <c r="I162" i="1"/>
  <c r="P162" i="1" s="1"/>
  <c r="J162" i="1"/>
  <c r="K162" i="1"/>
  <c r="D163" i="1"/>
  <c r="G163" i="1" s="1"/>
  <c r="I163" i="1"/>
  <c r="P163" i="1" s="1"/>
  <c r="J163" i="1"/>
  <c r="K163" i="1"/>
  <c r="D164" i="1"/>
  <c r="G164" i="1" s="1"/>
  <c r="I164" i="1"/>
  <c r="P164" i="1" s="1"/>
  <c r="J164" i="1"/>
  <c r="K164" i="1"/>
  <c r="D165" i="1"/>
  <c r="G165" i="1" s="1"/>
  <c r="I165" i="1"/>
  <c r="P165" i="1" s="1"/>
  <c r="J165" i="1"/>
  <c r="K165" i="1"/>
  <c r="D166" i="1"/>
  <c r="G166" i="1" s="1"/>
  <c r="I166" i="1"/>
  <c r="P166" i="1" s="1"/>
  <c r="J166" i="1"/>
  <c r="K166" i="1"/>
  <c r="D167" i="1"/>
  <c r="G167" i="1" s="1"/>
  <c r="I167" i="1"/>
  <c r="P167" i="1" s="1"/>
  <c r="J167" i="1"/>
  <c r="K167" i="1"/>
  <c r="D168" i="1"/>
  <c r="G168" i="1" s="1"/>
  <c r="I168" i="1"/>
  <c r="P168" i="1" s="1"/>
  <c r="J168" i="1"/>
  <c r="K168" i="1"/>
  <c r="D169" i="1"/>
  <c r="G169" i="1" s="1"/>
  <c r="I169" i="1"/>
  <c r="P169" i="1" s="1"/>
  <c r="J169" i="1"/>
  <c r="K169" i="1"/>
  <c r="D170" i="1"/>
  <c r="G170" i="1" s="1"/>
  <c r="I170" i="1"/>
  <c r="P170" i="1" s="1"/>
  <c r="J170" i="1"/>
  <c r="K170" i="1"/>
  <c r="D171" i="1"/>
  <c r="G171" i="1" s="1"/>
  <c r="I171" i="1"/>
  <c r="P171" i="1" s="1"/>
  <c r="J171" i="1"/>
  <c r="K171" i="1"/>
  <c r="D172" i="1"/>
  <c r="G172" i="1" s="1"/>
  <c r="I172" i="1"/>
  <c r="P172" i="1" s="1"/>
  <c r="J172" i="1"/>
  <c r="K172" i="1"/>
  <c r="D173" i="1"/>
  <c r="G173" i="1" s="1"/>
  <c r="I173" i="1"/>
  <c r="P173" i="1" s="1"/>
  <c r="J173" i="1"/>
  <c r="K173" i="1"/>
  <c r="D174" i="1"/>
  <c r="G174" i="1" s="1"/>
  <c r="I174" i="1"/>
  <c r="P174" i="1" s="1"/>
  <c r="J174" i="1"/>
  <c r="K174" i="1"/>
  <c r="D175" i="1"/>
  <c r="G175" i="1" s="1"/>
  <c r="I175" i="1"/>
  <c r="P175" i="1" s="1"/>
  <c r="J175" i="1"/>
  <c r="K175" i="1"/>
  <c r="D176" i="1"/>
  <c r="G176" i="1" s="1"/>
  <c r="I176" i="1"/>
  <c r="P176" i="1" s="1"/>
  <c r="J176" i="1"/>
  <c r="K176" i="1"/>
  <c r="D177" i="1"/>
  <c r="G177" i="1" s="1"/>
  <c r="I177" i="1"/>
  <c r="P177" i="1" s="1"/>
  <c r="J177" i="1"/>
  <c r="K177" i="1"/>
  <c r="D178" i="1"/>
  <c r="G178" i="1" s="1"/>
  <c r="I178" i="1"/>
  <c r="P178" i="1" s="1"/>
  <c r="J178" i="1"/>
  <c r="K178" i="1"/>
  <c r="D179" i="1"/>
  <c r="G179" i="1" s="1"/>
  <c r="I179" i="1"/>
  <c r="P179" i="1" s="1"/>
  <c r="J179" i="1"/>
  <c r="K179" i="1"/>
  <c r="D180" i="1"/>
  <c r="G180" i="1" s="1"/>
  <c r="I180" i="1"/>
  <c r="P180" i="1" s="1"/>
  <c r="J180" i="1"/>
  <c r="K180" i="1"/>
  <c r="D181" i="1"/>
  <c r="G181" i="1" s="1"/>
  <c r="I181" i="1"/>
  <c r="P181" i="1" s="1"/>
  <c r="J181" i="1"/>
  <c r="K181" i="1"/>
  <c r="D182" i="1"/>
  <c r="G182" i="1" s="1"/>
  <c r="I182" i="1"/>
  <c r="P182" i="1" s="1"/>
  <c r="J182" i="1"/>
  <c r="K182" i="1"/>
  <c r="D183" i="1"/>
  <c r="G183" i="1" s="1"/>
  <c r="I183" i="1"/>
  <c r="P183" i="1" s="1"/>
  <c r="J183" i="1"/>
  <c r="K183" i="1"/>
  <c r="D184" i="1"/>
  <c r="G184" i="1" s="1"/>
  <c r="I184" i="1"/>
  <c r="P184" i="1" s="1"/>
  <c r="J184" i="1"/>
  <c r="K184" i="1"/>
  <c r="D185" i="1"/>
  <c r="G185" i="1" s="1"/>
  <c r="I185" i="1"/>
  <c r="P185" i="1" s="1"/>
  <c r="J185" i="1"/>
  <c r="K185" i="1"/>
  <c r="D186" i="1"/>
  <c r="G186" i="1" s="1"/>
  <c r="I186" i="1"/>
  <c r="P186" i="1" s="1"/>
  <c r="J186" i="1"/>
  <c r="K186" i="1"/>
  <c r="D187" i="1"/>
  <c r="G187" i="1" s="1"/>
  <c r="I187" i="1"/>
  <c r="P187" i="1" s="1"/>
  <c r="J187" i="1"/>
  <c r="K187" i="1"/>
  <c r="D188" i="1"/>
  <c r="G188" i="1" s="1"/>
  <c r="I188" i="1"/>
  <c r="P188" i="1" s="1"/>
  <c r="J188" i="1"/>
  <c r="K188" i="1"/>
  <c r="D189" i="1"/>
  <c r="G189" i="1" s="1"/>
  <c r="I189" i="1"/>
  <c r="P189" i="1" s="1"/>
  <c r="J189" i="1"/>
  <c r="K189" i="1"/>
  <c r="D190" i="1"/>
  <c r="G190" i="1" s="1"/>
  <c r="I190" i="1"/>
  <c r="P190" i="1" s="1"/>
  <c r="J190" i="1"/>
  <c r="K190" i="1"/>
  <c r="D191" i="1"/>
  <c r="G191" i="1" s="1"/>
  <c r="I191" i="1"/>
  <c r="P191" i="1" s="1"/>
  <c r="J191" i="1"/>
  <c r="K191" i="1"/>
  <c r="D192" i="1"/>
  <c r="G192" i="1" s="1"/>
  <c r="I192" i="1"/>
  <c r="P192" i="1" s="1"/>
  <c r="J192" i="1"/>
  <c r="K192" i="1"/>
  <c r="D193" i="1"/>
  <c r="G193" i="1" s="1"/>
  <c r="I193" i="1"/>
  <c r="P193" i="1" s="1"/>
  <c r="J193" i="1"/>
  <c r="K193" i="1"/>
  <c r="D194" i="1"/>
  <c r="G194" i="1" s="1"/>
  <c r="I194" i="1"/>
  <c r="P194" i="1" s="1"/>
  <c r="J194" i="1"/>
  <c r="K194" i="1"/>
  <c r="D195" i="1"/>
  <c r="G195" i="1" s="1"/>
  <c r="I195" i="1"/>
  <c r="P195" i="1" s="1"/>
  <c r="J195" i="1"/>
  <c r="K195" i="1"/>
  <c r="D196" i="1"/>
  <c r="G196" i="1" s="1"/>
  <c r="I196" i="1"/>
  <c r="P196" i="1" s="1"/>
  <c r="J196" i="1"/>
  <c r="K196" i="1"/>
  <c r="D197" i="1"/>
  <c r="G197" i="1" s="1"/>
  <c r="I197" i="1"/>
  <c r="P197" i="1" s="1"/>
  <c r="J197" i="1"/>
  <c r="K197" i="1"/>
  <c r="D198" i="1"/>
  <c r="G198" i="1" s="1"/>
  <c r="I198" i="1"/>
  <c r="P198" i="1" s="1"/>
  <c r="J198" i="1"/>
  <c r="K198" i="1"/>
  <c r="D199" i="1"/>
  <c r="G199" i="1" s="1"/>
  <c r="I199" i="1"/>
  <c r="P199" i="1" s="1"/>
  <c r="J199" i="1"/>
  <c r="K199" i="1"/>
  <c r="D200" i="1"/>
  <c r="G200" i="1" s="1"/>
  <c r="I200" i="1"/>
  <c r="P200" i="1" s="1"/>
  <c r="J200" i="1"/>
  <c r="K200" i="1"/>
  <c r="D201" i="1"/>
  <c r="G201" i="1" s="1"/>
  <c r="I201" i="1"/>
  <c r="P201" i="1" s="1"/>
  <c r="J201" i="1"/>
  <c r="K201" i="1"/>
  <c r="D202" i="1"/>
  <c r="G202" i="1" s="1"/>
  <c r="I202" i="1"/>
  <c r="P202" i="1" s="1"/>
  <c r="J202" i="1"/>
  <c r="K202" i="1"/>
  <c r="D203" i="1"/>
  <c r="G203" i="1" s="1"/>
  <c r="I203" i="1"/>
  <c r="P203" i="1" s="1"/>
  <c r="J203" i="1"/>
  <c r="K203" i="1"/>
  <c r="D204" i="1"/>
  <c r="G204" i="1" s="1"/>
  <c r="I204" i="1"/>
  <c r="P204" i="1" s="1"/>
  <c r="J204" i="1"/>
  <c r="K204" i="1"/>
  <c r="D205" i="1"/>
  <c r="G205" i="1" s="1"/>
  <c r="I205" i="1"/>
  <c r="P205" i="1" s="1"/>
  <c r="J205" i="1"/>
  <c r="K205" i="1"/>
  <c r="D206" i="1"/>
  <c r="G206" i="1" s="1"/>
  <c r="I206" i="1"/>
  <c r="P206" i="1" s="1"/>
  <c r="J206" i="1"/>
  <c r="K206" i="1"/>
  <c r="D207" i="1"/>
  <c r="G207" i="1" s="1"/>
  <c r="I207" i="1"/>
  <c r="P207" i="1" s="1"/>
  <c r="J207" i="1"/>
  <c r="K207" i="1"/>
  <c r="D208" i="1"/>
  <c r="G208" i="1" s="1"/>
  <c r="I208" i="1"/>
  <c r="P208" i="1" s="1"/>
  <c r="J208" i="1"/>
  <c r="K208" i="1"/>
  <c r="D209" i="1"/>
  <c r="G209" i="1" s="1"/>
  <c r="I209" i="1"/>
  <c r="P209" i="1" s="1"/>
  <c r="J209" i="1"/>
  <c r="K209" i="1"/>
  <c r="D210" i="1"/>
  <c r="G210" i="1" s="1"/>
  <c r="I210" i="1"/>
  <c r="P210" i="1" s="1"/>
  <c r="J210" i="1"/>
  <c r="K210" i="1"/>
  <c r="D211" i="1"/>
  <c r="G211" i="1" s="1"/>
  <c r="I211" i="1"/>
  <c r="P211" i="1" s="1"/>
  <c r="J211" i="1"/>
  <c r="K211" i="1"/>
  <c r="D212" i="1"/>
  <c r="G212" i="1" s="1"/>
  <c r="I212" i="1"/>
  <c r="P212" i="1" s="1"/>
  <c r="J212" i="1"/>
  <c r="K212" i="1"/>
  <c r="D213" i="1"/>
  <c r="G213" i="1" s="1"/>
  <c r="I213" i="1"/>
  <c r="P213" i="1" s="1"/>
  <c r="J213" i="1"/>
  <c r="K213" i="1"/>
  <c r="D214" i="1"/>
  <c r="G214" i="1" s="1"/>
  <c r="I214" i="1"/>
  <c r="P214" i="1" s="1"/>
  <c r="J214" i="1"/>
  <c r="K214" i="1"/>
  <c r="D215" i="1"/>
  <c r="G215" i="1" s="1"/>
  <c r="I215" i="1"/>
  <c r="P215" i="1" s="1"/>
  <c r="J215" i="1"/>
  <c r="K215" i="1"/>
  <c r="D216" i="1"/>
  <c r="G216" i="1" s="1"/>
  <c r="I216" i="1"/>
  <c r="P216" i="1" s="1"/>
  <c r="J216" i="1"/>
  <c r="K216" i="1"/>
  <c r="D217" i="1"/>
  <c r="G217" i="1" s="1"/>
  <c r="I217" i="1"/>
  <c r="P217" i="1" s="1"/>
  <c r="J217" i="1"/>
  <c r="K217" i="1"/>
  <c r="D218" i="1"/>
  <c r="G218" i="1" s="1"/>
  <c r="I218" i="1"/>
  <c r="P218" i="1" s="1"/>
  <c r="J218" i="1"/>
  <c r="K218" i="1"/>
  <c r="D219" i="1"/>
  <c r="G219" i="1" s="1"/>
  <c r="I219" i="1"/>
  <c r="P219" i="1" s="1"/>
  <c r="J219" i="1"/>
  <c r="K219" i="1"/>
  <c r="D220" i="1"/>
  <c r="G220" i="1" s="1"/>
  <c r="I220" i="1"/>
  <c r="P220" i="1" s="1"/>
  <c r="J220" i="1"/>
  <c r="K220" i="1"/>
  <c r="D221" i="1"/>
  <c r="G221" i="1" s="1"/>
  <c r="I221" i="1"/>
  <c r="P221" i="1" s="1"/>
  <c r="J221" i="1"/>
  <c r="K221" i="1"/>
  <c r="D222" i="1"/>
  <c r="G222" i="1" s="1"/>
  <c r="I222" i="1"/>
  <c r="P222" i="1" s="1"/>
  <c r="J222" i="1"/>
  <c r="K222" i="1"/>
  <c r="D223" i="1"/>
  <c r="G223" i="1" s="1"/>
  <c r="I223" i="1"/>
  <c r="P223" i="1" s="1"/>
  <c r="J223" i="1"/>
  <c r="K223" i="1"/>
  <c r="D224" i="1"/>
  <c r="G224" i="1" s="1"/>
  <c r="I224" i="1"/>
  <c r="P224" i="1" s="1"/>
  <c r="J224" i="1"/>
  <c r="K224" i="1"/>
  <c r="D225" i="1"/>
  <c r="G225" i="1" s="1"/>
  <c r="I225" i="1"/>
  <c r="P225" i="1" s="1"/>
  <c r="J225" i="1"/>
  <c r="K225" i="1"/>
  <c r="D226" i="1"/>
  <c r="G226" i="1" s="1"/>
  <c r="I226" i="1"/>
  <c r="P226" i="1" s="1"/>
  <c r="J226" i="1"/>
  <c r="K226" i="1"/>
  <c r="D227" i="1"/>
  <c r="G227" i="1" s="1"/>
  <c r="I227" i="1"/>
  <c r="P227" i="1" s="1"/>
  <c r="J227" i="1"/>
  <c r="K227" i="1"/>
  <c r="D228" i="1"/>
  <c r="G228" i="1" s="1"/>
  <c r="I228" i="1"/>
  <c r="P228" i="1" s="1"/>
  <c r="J228" i="1"/>
  <c r="K228" i="1"/>
  <c r="D229" i="1"/>
  <c r="G229" i="1" s="1"/>
  <c r="I229" i="1"/>
  <c r="P229" i="1" s="1"/>
  <c r="J229" i="1"/>
  <c r="K229" i="1"/>
  <c r="D230" i="1"/>
  <c r="G230" i="1" s="1"/>
  <c r="I230" i="1"/>
  <c r="P230" i="1" s="1"/>
  <c r="J230" i="1"/>
  <c r="K230" i="1"/>
  <c r="D231" i="1"/>
  <c r="G231" i="1" s="1"/>
  <c r="I231" i="1"/>
  <c r="P231" i="1" s="1"/>
  <c r="J231" i="1"/>
  <c r="K231" i="1"/>
  <c r="D232" i="1"/>
  <c r="G232" i="1" s="1"/>
  <c r="I232" i="1"/>
  <c r="P232" i="1" s="1"/>
  <c r="J232" i="1"/>
  <c r="K232" i="1"/>
  <c r="D233" i="1"/>
  <c r="G233" i="1" s="1"/>
  <c r="I233" i="1"/>
  <c r="P233" i="1" s="1"/>
  <c r="J233" i="1"/>
  <c r="K233" i="1"/>
  <c r="D234" i="1"/>
  <c r="G234" i="1" s="1"/>
  <c r="I234" i="1"/>
  <c r="P234" i="1" s="1"/>
  <c r="J234" i="1"/>
  <c r="K234" i="1"/>
  <c r="D235" i="1"/>
  <c r="G235" i="1" s="1"/>
  <c r="I235" i="1"/>
  <c r="P235" i="1" s="1"/>
  <c r="J235" i="1"/>
  <c r="K235" i="1"/>
  <c r="D236" i="1"/>
  <c r="G236" i="1" s="1"/>
  <c r="I236" i="1"/>
  <c r="P236" i="1" s="1"/>
  <c r="J236" i="1"/>
  <c r="K236" i="1"/>
  <c r="D237" i="1"/>
  <c r="G237" i="1" s="1"/>
  <c r="I237" i="1"/>
  <c r="P237" i="1" s="1"/>
  <c r="J237" i="1"/>
  <c r="K237" i="1"/>
  <c r="D238" i="1"/>
  <c r="G238" i="1" s="1"/>
  <c r="I238" i="1"/>
  <c r="P238" i="1" s="1"/>
  <c r="J238" i="1"/>
  <c r="K238" i="1"/>
  <c r="D239" i="1"/>
  <c r="G239" i="1" s="1"/>
  <c r="I239" i="1"/>
  <c r="P239" i="1" s="1"/>
  <c r="J239" i="1"/>
  <c r="K239" i="1"/>
  <c r="D240" i="1"/>
  <c r="G240" i="1" s="1"/>
  <c r="I240" i="1"/>
  <c r="P240" i="1" s="1"/>
  <c r="J240" i="1"/>
  <c r="K240" i="1"/>
  <c r="D241" i="1"/>
  <c r="G241" i="1" s="1"/>
  <c r="I241" i="1"/>
  <c r="P241" i="1" s="1"/>
  <c r="J241" i="1"/>
  <c r="K241" i="1"/>
  <c r="D242" i="1"/>
  <c r="G242" i="1" s="1"/>
  <c r="I242" i="1"/>
  <c r="P242" i="1" s="1"/>
  <c r="J242" i="1"/>
  <c r="K242" i="1"/>
  <c r="D243" i="1"/>
  <c r="G243" i="1" s="1"/>
  <c r="I243" i="1"/>
  <c r="P243" i="1" s="1"/>
  <c r="J243" i="1"/>
  <c r="K243" i="1"/>
  <c r="D244" i="1"/>
  <c r="G244" i="1" s="1"/>
  <c r="I244" i="1"/>
  <c r="P244" i="1" s="1"/>
  <c r="J244" i="1"/>
  <c r="K244" i="1"/>
  <c r="D245" i="1"/>
  <c r="G245" i="1" s="1"/>
  <c r="I245" i="1"/>
  <c r="P245" i="1" s="1"/>
  <c r="J245" i="1"/>
  <c r="K245" i="1"/>
  <c r="D246" i="1"/>
  <c r="G246" i="1" s="1"/>
  <c r="I246" i="1"/>
  <c r="P246" i="1" s="1"/>
  <c r="J246" i="1"/>
  <c r="K246" i="1"/>
  <c r="D247" i="1"/>
  <c r="G247" i="1" s="1"/>
  <c r="I247" i="1"/>
  <c r="P247" i="1" s="1"/>
  <c r="J247" i="1"/>
  <c r="K247" i="1"/>
  <c r="D248" i="1"/>
  <c r="G248" i="1" s="1"/>
  <c r="I248" i="1"/>
  <c r="P248" i="1" s="1"/>
  <c r="J248" i="1"/>
  <c r="K248" i="1"/>
  <c r="D249" i="1"/>
  <c r="G249" i="1" s="1"/>
  <c r="I249" i="1"/>
  <c r="P249" i="1" s="1"/>
  <c r="J249" i="1"/>
  <c r="K249" i="1"/>
  <c r="D250" i="1"/>
  <c r="G250" i="1" s="1"/>
  <c r="I250" i="1"/>
  <c r="P250" i="1" s="1"/>
  <c r="J250" i="1"/>
  <c r="K250" i="1"/>
  <c r="D251" i="1"/>
  <c r="G251" i="1" s="1"/>
  <c r="I251" i="1"/>
  <c r="P251" i="1" s="1"/>
  <c r="J251" i="1"/>
  <c r="K251" i="1"/>
  <c r="D252" i="1"/>
  <c r="G252" i="1" s="1"/>
  <c r="I252" i="1"/>
  <c r="P252" i="1" s="1"/>
  <c r="J252" i="1"/>
  <c r="K252" i="1"/>
  <c r="D253" i="1"/>
  <c r="G253" i="1" s="1"/>
  <c r="I253" i="1"/>
  <c r="P253" i="1" s="1"/>
  <c r="J253" i="1"/>
  <c r="K253" i="1"/>
  <c r="D254" i="1"/>
  <c r="G254" i="1" s="1"/>
  <c r="I254" i="1"/>
  <c r="P254" i="1" s="1"/>
  <c r="J254" i="1"/>
  <c r="K254" i="1"/>
  <c r="D255" i="1"/>
  <c r="G255" i="1" s="1"/>
  <c r="I255" i="1"/>
  <c r="P255" i="1" s="1"/>
  <c r="J255" i="1"/>
  <c r="K255" i="1"/>
  <c r="D256" i="1"/>
  <c r="G256" i="1" s="1"/>
  <c r="I256" i="1"/>
  <c r="P256" i="1" s="1"/>
  <c r="J256" i="1"/>
  <c r="K256" i="1"/>
  <c r="D257" i="1"/>
  <c r="G257" i="1" s="1"/>
  <c r="I257" i="1"/>
  <c r="P257" i="1" s="1"/>
  <c r="J257" i="1"/>
  <c r="K257" i="1"/>
  <c r="D258" i="1"/>
  <c r="G258" i="1" s="1"/>
  <c r="I258" i="1"/>
  <c r="P258" i="1" s="1"/>
  <c r="J258" i="1"/>
  <c r="K258" i="1"/>
  <c r="D259" i="1"/>
  <c r="G259" i="1" s="1"/>
  <c r="I259" i="1"/>
  <c r="P259" i="1" s="1"/>
  <c r="J259" i="1"/>
  <c r="K259" i="1"/>
  <c r="D260" i="1"/>
  <c r="G260" i="1" s="1"/>
  <c r="I260" i="1"/>
  <c r="P260" i="1" s="1"/>
  <c r="J260" i="1"/>
  <c r="K260" i="1"/>
  <c r="D261" i="1"/>
  <c r="G261" i="1" s="1"/>
  <c r="I261" i="1"/>
  <c r="P261" i="1" s="1"/>
  <c r="J261" i="1"/>
  <c r="K261" i="1"/>
  <c r="D262" i="1"/>
  <c r="G262" i="1" s="1"/>
  <c r="I262" i="1"/>
  <c r="P262" i="1" s="1"/>
  <c r="J262" i="1"/>
  <c r="K262" i="1"/>
  <c r="D263" i="1"/>
  <c r="G263" i="1" s="1"/>
  <c r="I263" i="1"/>
  <c r="P263" i="1" s="1"/>
  <c r="J263" i="1"/>
  <c r="K263" i="1"/>
  <c r="L263" i="1" s="1"/>
  <c r="D264" i="1"/>
  <c r="G264" i="1" s="1"/>
  <c r="I264" i="1"/>
  <c r="P264" i="1" s="1"/>
  <c r="J264" i="1"/>
  <c r="K264" i="1"/>
  <c r="D265" i="1"/>
  <c r="G265" i="1" s="1"/>
  <c r="I265" i="1"/>
  <c r="P265" i="1" s="1"/>
  <c r="J265" i="1"/>
  <c r="K265" i="1"/>
  <c r="D266" i="1"/>
  <c r="G266" i="1" s="1"/>
  <c r="I266" i="1"/>
  <c r="P266" i="1" s="1"/>
  <c r="J266" i="1"/>
  <c r="K266" i="1"/>
  <c r="L266" i="1" s="1"/>
  <c r="D267" i="1"/>
  <c r="G267" i="1" s="1"/>
  <c r="I267" i="1"/>
  <c r="P267" i="1" s="1"/>
  <c r="J267" i="1"/>
  <c r="K267" i="1"/>
  <c r="D268" i="1"/>
  <c r="G268" i="1" s="1"/>
  <c r="I268" i="1"/>
  <c r="P268" i="1" s="1"/>
  <c r="J268" i="1"/>
  <c r="K268" i="1"/>
  <c r="D269" i="1"/>
  <c r="G269" i="1" s="1"/>
  <c r="I269" i="1"/>
  <c r="P269" i="1" s="1"/>
  <c r="J269" i="1"/>
  <c r="K269" i="1"/>
  <c r="L269" i="1" s="1"/>
  <c r="D270" i="1"/>
  <c r="G270" i="1" s="1"/>
  <c r="I270" i="1"/>
  <c r="P270" i="1" s="1"/>
  <c r="J270" i="1"/>
  <c r="K270" i="1"/>
  <c r="D271" i="1"/>
  <c r="G271" i="1" s="1"/>
  <c r="I271" i="1"/>
  <c r="P271" i="1" s="1"/>
  <c r="J271" i="1"/>
  <c r="K271" i="1"/>
  <c r="D272" i="1"/>
  <c r="G272" i="1" s="1"/>
  <c r="I272" i="1"/>
  <c r="P272" i="1" s="1"/>
  <c r="J272" i="1"/>
  <c r="K272" i="1"/>
  <c r="D273" i="1"/>
  <c r="G273" i="1" s="1"/>
  <c r="I273" i="1"/>
  <c r="P273" i="1" s="1"/>
  <c r="J273" i="1"/>
  <c r="K273" i="1"/>
  <c r="D274" i="1"/>
  <c r="G274" i="1" s="1"/>
  <c r="I274" i="1"/>
  <c r="P274" i="1" s="1"/>
  <c r="J274" i="1"/>
  <c r="K274" i="1"/>
  <c r="D275" i="1"/>
  <c r="G275" i="1" s="1"/>
  <c r="I275" i="1"/>
  <c r="P275" i="1" s="1"/>
  <c r="J275" i="1"/>
  <c r="K275" i="1"/>
  <c r="L275" i="1" s="1"/>
  <c r="D276" i="1"/>
  <c r="G276" i="1" s="1"/>
  <c r="I276" i="1"/>
  <c r="P276" i="1" s="1"/>
  <c r="J276" i="1"/>
  <c r="K276" i="1"/>
  <c r="D277" i="1"/>
  <c r="G277" i="1" s="1"/>
  <c r="I277" i="1"/>
  <c r="P277" i="1" s="1"/>
  <c r="J277" i="1"/>
  <c r="K277" i="1"/>
  <c r="D278" i="1"/>
  <c r="G278" i="1" s="1"/>
  <c r="I278" i="1"/>
  <c r="P278" i="1" s="1"/>
  <c r="J278" i="1"/>
  <c r="K278" i="1"/>
  <c r="D279" i="1"/>
  <c r="G279" i="1" s="1"/>
  <c r="I279" i="1"/>
  <c r="P279" i="1" s="1"/>
  <c r="J279" i="1"/>
  <c r="K279" i="1"/>
  <c r="D280" i="1"/>
  <c r="G280" i="1" s="1"/>
  <c r="I280" i="1"/>
  <c r="P280" i="1" s="1"/>
  <c r="J280" i="1"/>
  <c r="K280" i="1"/>
  <c r="D281" i="1"/>
  <c r="G281" i="1" s="1"/>
  <c r="I281" i="1"/>
  <c r="P281" i="1" s="1"/>
  <c r="J281" i="1"/>
  <c r="K281" i="1"/>
  <c r="D282" i="1"/>
  <c r="G282" i="1" s="1"/>
  <c r="I282" i="1"/>
  <c r="P282" i="1" s="1"/>
  <c r="J282" i="1"/>
  <c r="K282" i="1"/>
  <c r="D283" i="1"/>
  <c r="G283" i="1" s="1"/>
  <c r="I283" i="1"/>
  <c r="P283" i="1" s="1"/>
  <c r="J283" i="1"/>
  <c r="K283" i="1"/>
  <c r="D284" i="1"/>
  <c r="G284" i="1" s="1"/>
  <c r="I284" i="1"/>
  <c r="P284" i="1" s="1"/>
  <c r="J284" i="1"/>
  <c r="K284" i="1"/>
  <c r="D285" i="1"/>
  <c r="G285" i="1" s="1"/>
  <c r="I285" i="1"/>
  <c r="P285" i="1" s="1"/>
  <c r="J285" i="1"/>
  <c r="K285" i="1"/>
  <c r="D286" i="1"/>
  <c r="G286" i="1" s="1"/>
  <c r="I286" i="1"/>
  <c r="P286" i="1" s="1"/>
  <c r="J286" i="1"/>
  <c r="K286" i="1"/>
  <c r="D287" i="1"/>
  <c r="G287" i="1" s="1"/>
  <c r="I287" i="1"/>
  <c r="P287" i="1" s="1"/>
  <c r="J287" i="1"/>
  <c r="K287" i="1"/>
  <c r="D288" i="1"/>
  <c r="G288" i="1" s="1"/>
  <c r="I288" i="1"/>
  <c r="P288" i="1" s="1"/>
  <c r="J288" i="1"/>
  <c r="K288" i="1"/>
  <c r="D289" i="1"/>
  <c r="G289" i="1" s="1"/>
  <c r="I289" i="1"/>
  <c r="P289" i="1" s="1"/>
  <c r="J289" i="1"/>
  <c r="K289" i="1"/>
  <c r="D290" i="1"/>
  <c r="G290" i="1" s="1"/>
  <c r="I290" i="1"/>
  <c r="P290" i="1" s="1"/>
  <c r="J290" i="1"/>
  <c r="K290" i="1"/>
  <c r="D291" i="1"/>
  <c r="G291" i="1" s="1"/>
  <c r="I291" i="1"/>
  <c r="P291" i="1" s="1"/>
  <c r="J291" i="1"/>
  <c r="K291" i="1"/>
  <c r="D292" i="1"/>
  <c r="G292" i="1" s="1"/>
  <c r="I292" i="1"/>
  <c r="P292" i="1" s="1"/>
  <c r="J292" i="1"/>
  <c r="K292" i="1"/>
  <c r="D293" i="1"/>
  <c r="G293" i="1" s="1"/>
  <c r="I293" i="1"/>
  <c r="P293" i="1" s="1"/>
  <c r="J293" i="1"/>
  <c r="K293" i="1"/>
  <c r="D294" i="1"/>
  <c r="G294" i="1" s="1"/>
  <c r="I294" i="1"/>
  <c r="P294" i="1" s="1"/>
  <c r="J294" i="1"/>
  <c r="K294" i="1"/>
  <c r="D295" i="1"/>
  <c r="G295" i="1" s="1"/>
  <c r="I295" i="1"/>
  <c r="P295" i="1" s="1"/>
  <c r="J295" i="1"/>
  <c r="M295" i="1" s="1"/>
  <c r="K295" i="1"/>
  <c r="D296" i="1"/>
  <c r="G296" i="1" s="1"/>
  <c r="I296" i="1"/>
  <c r="P296" i="1" s="1"/>
  <c r="J296" i="1"/>
  <c r="K296" i="1"/>
  <c r="D297" i="1"/>
  <c r="G297" i="1" s="1"/>
  <c r="I297" i="1"/>
  <c r="P297" i="1" s="1"/>
  <c r="J297" i="1"/>
  <c r="K297" i="1"/>
  <c r="D298" i="1"/>
  <c r="G298" i="1" s="1"/>
  <c r="I298" i="1"/>
  <c r="P298" i="1" s="1"/>
  <c r="J298" i="1"/>
  <c r="K298" i="1"/>
  <c r="D299" i="1"/>
  <c r="G299" i="1" s="1"/>
  <c r="I299" i="1"/>
  <c r="P299" i="1" s="1"/>
  <c r="J299" i="1"/>
  <c r="K299" i="1"/>
  <c r="D300" i="1"/>
  <c r="G300" i="1" s="1"/>
  <c r="I300" i="1"/>
  <c r="P300" i="1" s="1"/>
  <c r="J300" i="1"/>
  <c r="K300" i="1"/>
  <c r="D301" i="1"/>
  <c r="G301" i="1" s="1"/>
  <c r="I301" i="1"/>
  <c r="P301" i="1" s="1"/>
  <c r="J301" i="1"/>
  <c r="K301" i="1"/>
  <c r="D302" i="1"/>
  <c r="G302" i="1" s="1"/>
  <c r="I302" i="1"/>
  <c r="P302" i="1" s="1"/>
  <c r="J302" i="1"/>
  <c r="K302" i="1"/>
  <c r="D303" i="1"/>
  <c r="G303" i="1" s="1"/>
  <c r="I303" i="1"/>
  <c r="P303" i="1" s="1"/>
  <c r="J303" i="1"/>
  <c r="K303" i="1"/>
  <c r="D304" i="1"/>
  <c r="G304" i="1" s="1"/>
  <c r="I304" i="1"/>
  <c r="P304" i="1" s="1"/>
  <c r="J304" i="1"/>
  <c r="K304" i="1"/>
  <c r="D305" i="1"/>
  <c r="G305" i="1" s="1"/>
  <c r="I305" i="1"/>
  <c r="P305" i="1" s="1"/>
  <c r="J305" i="1"/>
  <c r="K305" i="1"/>
  <c r="D306" i="1"/>
  <c r="G306" i="1" s="1"/>
  <c r="I306" i="1"/>
  <c r="P306" i="1" s="1"/>
  <c r="J306" i="1"/>
  <c r="K306" i="1"/>
  <c r="D307" i="1"/>
  <c r="G307" i="1" s="1"/>
  <c r="I307" i="1"/>
  <c r="P307" i="1" s="1"/>
  <c r="J307" i="1"/>
  <c r="K307" i="1"/>
  <c r="D308" i="1"/>
  <c r="G308" i="1" s="1"/>
  <c r="I308" i="1"/>
  <c r="P308" i="1" s="1"/>
  <c r="J308" i="1"/>
  <c r="K308" i="1"/>
  <c r="D309" i="1"/>
  <c r="G309" i="1" s="1"/>
  <c r="I309" i="1"/>
  <c r="P309" i="1" s="1"/>
  <c r="J309" i="1"/>
  <c r="K309" i="1"/>
  <c r="D310" i="1"/>
  <c r="G310" i="1" s="1"/>
  <c r="I310" i="1"/>
  <c r="P310" i="1" s="1"/>
  <c r="J310" i="1"/>
  <c r="K310" i="1"/>
  <c r="D311" i="1"/>
  <c r="G311" i="1" s="1"/>
  <c r="I311" i="1"/>
  <c r="P311" i="1" s="1"/>
  <c r="J311" i="1"/>
  <c r="K311" i="1"/>
  <c r="D312" i="1"/>
  <c r="G312" i="1" s="1"/>
  <c r="I312" i="1"/>
  <c r="P312" i="1" s="1"/>
  <c r="J312" i="1"/>
  <c r="K312" i="1"/>
  <c r="D313" i="1"/>
  <c r="G313" i="1" s="1"/>
  <c r="I313" i="1"/>
  <c r="P313" i="1" s="1"/>
  <c r="J313" i="1"/>
  <c r="K313" i="1"/>
  <c r="D314" i="1"/>
  <c r="G314" i="1" s="1"/>
  <c r="I314" i="1"/>
  <c r="P314" i="1" s="1"/>
  <c r="J314" i="1"/>
  <c r="K314" i="1"/>
  <c r="D315" i="1"/>
  <c r="G315" i="1" s="1"/>
  <c r="I315" i="1"/>
  <c r="P315" i="1" s="1"/>
  <c r="J315" i="1"/>
  <c r="K315" i="1"/>
  <c r="D316" i="1"/>
  <c r="G316" i="1" s="1"/>
  <c r="I316" i="1"/>
  <c r="P316" i="1" s="1"/>
  <c r="J316" i="1"/>
  <c r="K316" i="1"/>
  <c r="D317" i="1"/>
  <c r="G317" i="1" s="1"/>
  <c r="I317" i="1"/>
  <c r="P317" i="1" s="1"/>
  <c r="J317" i="1"/>
  <c r="K317" i="1"/>
  <c r="D318" i="1"/>
  <c r="G318" i="1" s="1"/>
  <c r="I318" i="1"/>
  <c r="P318" i="1" s="1"/>
  <c r="J318" i="1"/>
  <c r="K318" i="1"/>
  <c r="D319" i="1"/>
  <c r="G319" i="1" s="1"/>
  <c r="I319" i="1"/>
  <c r="P319" i="1" s="1"/>
  <c r="J319" i="1"/>
  <c r="K319" i="1"/>
  <c r="D320" i="1"/>
  <c r="G320" i="1" s="1"/>
  <c r="I320" i="1"/>
  <c r="P320" i="1" s="1"/>
  <c r="J320" i="1"/>
  <c r="K320" i="1"/>
  <c r="D321" i="1"/>
  <c r="G321" i="1" s="1"/>
  <c r="I321" i="1"/>
  <c r="P321" i="1" s="1"/>
  <c r="J321" i="1"/>
  <c r="K321" i="1"/>
  <c r="D322" i="1"/>
  <c r="G322" i="1" s="1"/>
  <c r="I322" i="1"/>
  <c r="P322" i="1" s="1"/>
  <c r="J322" i="1"/>
  <c r="K322" i="1"/>
  <c r="D323" i="1"/>
  <c r="G323" i="1" s="1"/>
  <c r="I323" i="1"/>
  <c r="P323" i="1" s="1"/>
  <c r="J323" i="1"/>
  <c r="K323" i="1"/>
  <c r="D324" i="1"/>
  <c r="G324" i="1" s="1"/>
  <c r="I324" i="1"/>
  <c r="P324" i="1" s="1"/>
  <c r="J324" i="1"/>
  <c r="K324" i="1"/>
  <c r="D325" i="1"/>
  <c r="G325" i="1" s="1"/>
  <c r="I325" i="1"/>
  <c r="P325" i="1" s="1"/>
  <c r="J325" i="1"/>
  <c r="K325" i="1"/>
  <c r="D326" i="1"/>
  <c r="G326" i="1" s="1"/>
  <c r="I326" i="1"/>
  <c r="P326" i="1" s="1"/>
  <c r="J326" i="1"/>
  <c r="K326" i="1"/>
  <c r="D327" i="1"/>
  <c r="G327" i="1" s="1"/>
  <c r="I327" i="1"/>
  <c r="P327" i="1" s="1"/>
  <c r="J327" i="1"/>
  <c r="K327" i="1"/>
  <c r="D328" i="1"/>
  <c r="G328" i="1" s="1"/>
  <c r="I328" i="1"/>
  <c r="P328" i="1" s="1"/>
  <c r="J328" i="1"/>
  <c r="K328" i="1"/>
  <c r="D329" i="1"/>
  <c r="G329" i="1" s="1"/>
  <c r="I329" i="1"/>
  <c r="P329" i="1" s="1"/>
  <c r="J329" i="1"/>
  <c r="K329" i="1"/>
  <c r="D330" i="1"/>
  <c r="G330" i="1" s="1"/>
  <c r="I330" i="1"/>
  <c r="P330" i="1" s="1"/>
  <c r="J330" i="1"/>
  <c r="K330" i="1"/>
  <c r="D331" i="1"/>
  <c r="G331" i="1" s="1"/>
  <c r="I331" i="1"/>
  <c r="P331" i="1" s="1"/>
  <c r="J331" i="1"/>
  <c r="K331" i="1"/>
  <c r="D332" i="1"/>
  <c r="G332" i="1" s="1"/>
  <c r="I332" i="1"/>
  <c r="P332" i="1" s="1"/>
  <c r="J332" i="1"/>
  <c r="K332" i="1"/>
  <c r="D333" i="1"/>
  <c r="G333" i="1" s="1"/>
  <c r="I333" i="1"/>
  <c r="P333" i="1" s="1"/>
  <c r="J333" i="1"/>
  <c r="K333" i="1"/>
  <c r="D334" i="1"/>
  <c r="G334" i="1" s="1"/>
  <c r="I334" i="1"/>
  <c r="P334" i="1" s="1"/>
  <c r="J334" i="1"/>
  <c r="K334" i="1"/>
  <c r="D335" i="1"/>
  <c r="G335" i="1" s="1"/>
  <c r="I335" i="1"/>
  <c r="P335" i="1" s="1"/>
  <c r="J335" i="1"/>
  <c r="K335" i="1"/>
  <c r="L335" i="1"/>
  <c r="D336" i="1"/>
  <c r="G336" i="1" s="1"/>
  <c r="I336" i="1"/>
  <c r="P336" i="1" s="1"/>
  <c r="J336" i="1"/>
  <c r="K336" i="1"/>
  <c r="D337" i="1"/>
  <c r="G337" i="1" s="1"/>
  <c r="I337" i="1"/>
  <c r="P337" i="1" s="1"/>
  <c r="J337" i="1"/>
  <c r="K337" i="1"/>
  <c r="D338" i="1"/>
  <c r="G338" i="1" s="1"/>
  <c r="I338" i="1"/>
  <c r="P338" i="1" s="1"/>
  <c r="J338" i="1"/>
  <c r="K338" i="1"/>
  <c r="D339" i="1"/>
  <c r="G339" i="1" s="1"/>
  <c r="I339" i="1"/>
  <c r="P339" i="1" s="1"/>
  <c r="J339" i="1"/>
  <c r="K339" i="1"/>
  <c r="D340" i="1"/>
  <c r="G340" i="1" s="1"/>
  <c r="I340" i="1"/>
  <c r="P340" i="1" s="1"/>
  <c r="J340" i="1"/>
  <c r="K340" i="1"/>
  <c r="D341" i="1"/>
  <c r="G341" i="1" s="1"/>
  <c r="I341" i="1"/>
  <c r="P341" i="1" s="1"/>
  <c r="J341" i="1"/>
  <c r="K341" i="1"/>
  <c r="L341" i="1" s="1"/>
  <c r="D342" i="1"/>
  <c r="G342" i="1" s="1"/>
  <c r="I342" i="1"/>
  <c r="P342" i="1" s="1"/>
  <c r="J342" i="1"/>
  <c r="K342" i="1"/>
  <c r="D343" i="1"/>
  <c r="G343" i="1" s="1"/>
  <c r="I343" i="1"/>
  <c r="P343" i="1" s="1"/>
  <c r="J343" i="1"/>
  <c r="K343" i="1"/>
  <c r="D344" i="1"/>
  <c r="G344" i="1" s="1"/>
  <c r="I344" i="1"/>
  <c r="P344" i="1" s="1"/>
  <c r="J344" i="1"/>
  <c r="K344" i="1"/>
  <c r="D345" i="1"/>
  <c r="G345" i="1" s="1"/>
  <c r="I345" i="1"/>
  <c r="P345" i="1" s="1"/>
  <c r="J345" i="1"/>
  <c r="K345" i="1"/>
  <c r="D346" i="1"/>
  <c r="G346" i="1" s="1"/>
  <c r="I346" i="1"/>
  <c r="P346" i="1" s="1"/>
  <c r="J346" i="1"/>
  <c r="K346" i="1"/>
  <c r="D347" i="1"/>
  <c r="G347" i="1" s="1"/>
  <c r="I347" i="1"/>
  <c r="P347" i="1" s="1"/>
  <c r="J347" i="1"/>
  <c r="K347" i="1"/>
  <c r="L347" i="1" s="1"/>
  <c r="D348" i="1"/>
  <c r="G348" i="1" s="1"/>
  <c r="I348" i="1"/>
  <c r="P348" i="1" s="1"/>
  <c r="J348" i="1"/>
  <c r="K348" i="1"/>
  <c r="D349" i="1"/>
  <c r="G349" i="1" s="1"/>
  <c r="I349" i="1"/>
  <c r="P349" i="1" s="1"/>
  <c r="J349" i="1"/>
  <c r="K349" i="1"/>
  <c r="D350" i="1"/>
  <c r="G350" i="1" s="1"/>
  <c r="I350" i="1"/>
  <c r="P350" i="1" s="1"/>
  <c r="J350" i="1"/>
  <c r="K350" i="1"/>
  <c r="D351" i="1"/>
  <c r="G351" i="1" s="1"/>
  <c r="I351" i="1"/>
  <c r="P351" i="1" s="1"/>
  <c r="J351" i="1"/>
  <c r="K351" i="1"/>
  <c r="D352" i="1"/>
  <c r="G352" i="1" s="1"/>
  <c r="I352" i="1"/>
  <c r="P352" i="1" s="1"/>
  <c r="J352" i="1"/>
  <c r="K352" i="1"/>
  <c r="D353" i="1"/>
  <c r="G353" i="1" s="1"/>
  <c r="I353" i="1"/>
  <c r="P353" i="1" s="1"/>
  <c r="J353" i="1"/>
  <c r="K353" i="1"/>
  <c r="L353" i="1" s="1"/>
  <c r="D354" i="1"/>
  <c r="G354" i="1" s="1"/>
  <c r="I354" i="1"/>
  <c r="P354" i="1" s="1"/>
  <c r="J354" i="1"/>
  <c r="K354" i="1"/>
  <c r="D355" i="1"/>
  <c r="G355" i="1" s="1"/>
  <c r="I355" i="1"/>
  <c r="P355" i="1" s="1"/>
  <c r="J355" i="1"/>
  <c r="K355" i="1"/>
  <c r="L355" i="1" s="1"/>
  <c r="D356" i="1"/>
  <c r="G356" i="1" s="1"/>
  <c r="I356" i="1"/>
  <c r="P356" i="1" s="1"/>
  <c r="J356" i="1"/>
  <c r="K356" i="1"/>
  <c r="D357" i="1"/>
  <c r="G357" i="1" s="1"/>
  <c r="I357" i="1"/>
  <c r="P357" i="1" s="1"/>
  <c r="J357" i="1"/>
  <c r="K357" i="1"/>
  <c r="D358" i="1"/>
  <c r="G358" i="1" s="1"/>
  <c r="I358" i="1"/>
  <c r="P358" i="1" s="1"/>
  <c r="J358" i="1"/>
  <c r="K358" i="1"/>
  <c r="D359" i="1"/>
  <c r="G359" i="1" s="1"/>
  <c r="I359" i="1"/>
  <c r="P359" i="1" s="1"/>
  <c r="J359" i="1"/>
  <c r="K359" i="1"/>
  <c r="L359" i="1" s="1"/>
  <c r="D360" i="1"/>
  <c r="G360" i="1" s="1"/>
  <c r="I360" i="1"/>
  <c r="P360" i="1" s="1"/>
  <c r="J360" i="1"/>
  <c r="K360" i="1"/>
  <c r="D361" i="1"/>
  <c r="G361" i="1" s="1"/>
  <c r="I361" i="1"/>
  <c r="P361" i="1" s="1"/>
  <c r="J361" i="1"/>
  <c r="K361" i="1"/>
  <c r="D362" i="1"/>
  <c r="G362" i="1" s="1"/>
  <c r="I362" i="1"/>
  <c r="P362" i="1" s="1"/>
  <c r="J362" i="1"/>
  <c r="K362" i="1"/>
  <c r="D363" i="1"/>
  <c r="G363" i="1" s="1"/>
  <c r="I363" i="1"/>
  <c r="P363" i="1" s="1"/>
  <c r="J363" i="1"/>
  <c r="K363" i="1"/>
  <c r="D364" i="1"/>
  <c r="G364" i="1" s="1"/>
  <c r="I364" i="1"/>
  <c r="P364" i="1" s="1"/>
  <c r="J364" i="1"/>
  <c r="K364" i="1"/>
  <c r="D365" i="1"/>
  <c r="G365" i="1" s="1"/>
  <c r="I365" i="1"/>
  <c r="P365" i="1" s="1"/>
  <c r="J365" i="1"/>
  <c r="K365" i="1"/>
  <c r="L365" i="1" s="1"/>
  <c r="D366" i="1"/>
  <c r="G366" i="1" s="1"/>
  <c r="I366" i="1"/>
  <c r="P366" i="1" s="1"/>
  <c r="J366" i="1"/>
  <c r="K366" i="1"/>
  <c r="D367" i="1"/>
  <c r="G367" i="1" s="1"/>
  <c r="I367" i="1"/>
  <c r="P367" i="1" s="1"/>
  <c r="J367" i="1"/>
  <c r="K367" i="1"/>
  <c r="D368" i="1"/>
  <c r="G368" i="1" s="1"/>
  <c r="I368" i="1"/>
  <c r="P368" i="1" s="1"/>
  <c r="J368" i="1"/>
  <c r="K368" i="1"/>
  <c r="D369" i="1"/>
  <c r="G369" i="1" s="1"/>
  <c r="I369" i="1"/>
  <c r="P369" i="1" s="1"/>
  <c r="J369" i="1"/>
  <c r="K369" i="1"/>
  <c r="D370" i="1"/>
  <c r="G370" i="1" s="1"/>
  <c r="I370" i="1"/>
  <c r="P370" i="1" s="1"/>
  <c r="J370" i="1"/>
  <c r="K370" i="1"/>
  <c r="D371" i="1"/>
  <c r="G371" i="1" s="1"/>
  <c r="I371" i="1"/>
  <c r="P371" i="1" s="1"/>
  <c r="J371" i="1"/>
  <c r="K371" i="1"/>
  <c r="D372" i="1"/>
  <c r="G372" i="1" s="1"/>
  <c r="I372" i="1"/>
  <c r="P372" i="1" s="1"/>
  <c r="J372" i="1"/>
  <c r="K372" i="1"/>
  <c r="D373" i="1"/>
  <c r="G373" i="1" s="1"/>
  <c r="I373" i="1"/>
  <c r="P373" i="1" s="1"/>
  <c r="J373" i="1"/>
  <c r="K373" i="1"/>
  <c r="D374" i="1"/>
  <c r="G374" i="1" s="1"/>
  <c r="I374" i="1"/>
  <c r="P374" i="1" s="1"/>
  <c r="J374" i="1"/>
  <c r="K374" i="1"/>
  <c r="D375" i="1"/>
  <c r="G375" i="1" s="1"/>
  <c r="I375" i="1"/>
  <c r="P375" i="1" s="1"/>
  <c r="J375" i="1"/>
  <c r="K375" i="1"/>
  <c r="D376" i="1"/>
  <c r="G376" i="1" s="1"/>
  <c r="I376" i="1"/>
  <c r="P376" i="1" s="1"/>
  <c r="J376" i="1"/>
  <c r="K376" i="1"/>
  <c r="D377" i="1"/>
  <c r="G377" i="1" s="1"/>
  <c r="I377" i="1"/>
  <c r="P377" i="1" s="1"/>
  <c r="J377" i="1"/>
  <c r="K377" i="1"/>
  <c r="L377" i="1" s="1"/>
  <c r="D378" i="1"/>
  <c r="G378" i="1" s="1"/>
  <c r="I378" i="1"/>
  <c r="P378" i="1" s="1"/>
  <c r="J378" i="1"/>
  <c r="K378" i="1"/>
  <c r="D379" i="1"/>
  <c r="G379" i="1" s="1"/>
  <c r="I379" i="1"/>
  <c r="P379" i="1" s="1"/>
  <c r="J379" i="1"/>
  <c r="K379" i="1"/>
  <c r="D380" i="1"/>
  <c r="G380" i="1" s="1"/>
  <c r="I380" i="1"/>
  <c r="P380" i="1" s="1"/>
  <c r="J380" i="1"/>
  <c r="K380" i="1"/>
  <c r="D381" i="1"/>
  <c r="G381" i="1" s="1"/>
  <c r="I381" i="1"/>
  <c r="P381" i="1" s="1"/>
  <c r="J381" i="1"/>
  <c r="K381" i="1"/>
  <c r="D382" i="1"/>
  <c r="G382" i="1" s="1"/>
  <c r="I382" i="1"/>
  <c r="P382" i="1" s="1"/>
  <c r="J382" i="1"/>
  <c r="K382" i="1"/>
  <c r="D383" i="1"/>
  <c r="G383" i="1" s="1"/>
  <c r="I383" i="1"/>
  <c r="P383" i="1" s="1"/>
  <c r="J383" i="1"/>
  <c r="K383" i="1"/>
  <c r="D384" i="1"/>
  <c r="G384" i="1" s="1"/>
  <c r="I384" i="1"/>
  <c r="P384" i="1" s="1"/>
  <c r="J384" i="1"/>
  <c r="K384" i="1"/>
  <c r="D385" i="1"/>
  <c r="G385" i="1" s="1"/>
  <c r="I385" i="1"/>
  <c r="P385" i="1" s="1"/>
  <c r="J385" i="1"/>
  <c r="K385" i="1"/>
  <c r="D386" i="1"/>
  <c r="G386" i="1" s="1"/>
  <c r="I386" i="1"/>
  <c r="P386" i="1" s="1"/>
  <c r="J386" i="1"/>
  <c r="K386" i="1"/>
  <c r="D387" i="1"/>
  <c r="G387" i="1" s="1"/>
  <c r="I387" i="1"/>
  <c r="P387" i="1" s="1"/>
  <c r="J387" i="1"/>
  <c r="K387" i="1"/>
  <c r="D388" i="1"/>
  <c r="G388" i="1" s="1"/>
  <c r="I388" i="1"/>
  <c r="P388" i="1" s="1"/>
  <c r="J388" i="1"/>
  <c r="K388" i="1"/>
  <c r="D389" i="1"/>
  <c r="G389" i="1" s="1"/>
  <c r="I389" i="1"/>
  <c r="P389" i="1" s="1"/>
  <c r="J389" i="1"/>
  <c r="K389" i="1"/>
  <c r="D390" i="1"/>
  <c r="G390" i="1" s="1"/>
  <c r="I390" i="1"/>
  <c r="P390" i="1" s="1"/>
  <c r="J390" i="1"/>
  <c r="K390" i="1"/>
  <c r="D391" i="1"/>
  <c r="G391" i="1" s="1"/>
  <c r="I391" i="1"/>
  <c r="P391" i="1" s="1"/>
  <c r="J391" i="1"/>
  <c r="K391" i="1"/>
  <c r="D392" i="1"/>
  <c r="G392" i="1" s="1"/>
  <c r="I392" i="1"/>
  <c r="J392" i="1"/>
  <c r="K392" i="1"/>
  <c r="D393" i="1"/>
  <c r="G393" i="1" s="1"/>
  <c r="I393" i="1"/>
  <c r="P393" i="1" s="1"/>
  <c r="J393" i="1"/>
  <c r="K393" i="1"/>
  <c r="D394" i="1"/>
  <c r="G394" i="1" s="1"/>
  <c r="I394" i="1"/>
  <c r="P394" i="1" s="1"/>
  <c r="J394" i="1"/>
  <c r="K394" i="1"/>
  <c r="D395" i="1"/>
  <c r="G395" i="1" s="1"/>
  <c r="I395" i="1"/>
  <c r="P395" i="1" s="1"/>
  <c r="J395" i="1"/>
  <c r="K395" i="1"/>
  <c r="D396" i="1"/>
  <c r="G396" i="1" s="1"/>
  <c r="I396" i="1"/>
  <c r="P396" i="1" s="1"/>
  <c r="J396" i="1"/>
  <c r="K396" i="1"/>
  <c r="D397" i="1"/>
  <c r="G397" i="1" s="1"/>
  <c r="I397" i="1"/>
  <c r="P397" i="1" s="1"/>
  <c r="J397" i="1"/>
  <c r="K397" i="1"/>
  <c r="D398" i="1"/>
  <c r="G398" i="1" s="1"/>
  <c r="I398" i="1"/>
  <c r="P398" i="1" s="1"/>
  <c r="J398" i="1"/>
  <c r="K398" i="1"/>
  <c r="D399" i="1"/>
  <c r="G399" i="1" s="1"/>
  <c r="I399" i="1"/>
  <c r="P399" i="1" s="1"/>
  <c r="J399" i="1"/>
  <c r="K399" i="1"/>
  <c r="D400" i="1"/>
  <c r="G400" i="1" s="1"/>
  <c r="I400" i="1"/>
  <c r="P400" i="1" s="1"/>
  <c r="J400" i="1"/>
  <c r="K400" i="1"/>
  <c r="D401" i="1"/>
  <c r="G401" i="1" s="1"/>
  <c r="I401" i="1"/>
  <c r="P401" i="1" s="1"/>
  <c r="J401" i="1"/>
  <c r="K401" i="1"/>
  <c r="D402" i="1"/>
  <c r="G402" i="1" s="1"/>
  <c r="I402" i="1"/>
  <c r="P402" i="1" s="1"/>
  <c r="J402" i="1"/>
  <c r="K402" i="1"/>
  <c r="D403" i="1"/>
  <c r="G403" i="1" s="1"/>
  <c r="I403" i="1"/>
  <c r="P403" i="1" s="1"/>
  <c r="J403" i="1"/>
  <c r="K403" i="1"/>
  <c r="D404" i="1"/>
  <c r="G404" i="1" s="1"/>
  <c r="I404" i="1"/>
  <c r="P404" i="1" s="1"/>
  <c r="J404" i="1"/>
  <c r="K404" i="1"/>
  <c r="D405" i="1"/>
  <c r="G405" i="1" s="1"/>
  <c r="I405" i="1"/>
  <c r="P405" i="1" s="1"/>
  <c r="J405" i="1"/>
  <c r="K405" i="1"/>
  <c r="D406" i="1"/>
  <c r="G406" i="1" s="1"/>
  <c r="I406" i="1"/>
  <c r="P406" i="1" s="1"/>
  <c r="J406" i="1"/>
  <c r="K406" i="1"/>
  <c r="D407" i="1"/>
  <c r="G407" i="1" s="1"/>
  <c r="I407" i="1"/>
  <c r="P407" i="1" s="1"/>
  <c r="J407" i="1"/>
  <c r="K407" i="1"/>
  <c r="D408" i="1"/>
  <c r="G408" i="1" s="1"/>
  <c r="I408" i="1"/>
  <c r="P408" i="1" s="1"/>
  <c r="J408" i="1"/>
  <c r="K408" i="1"/>
  <c r="D409" i="1"/>
  <c r="G409" i="1" s="1"/>
  <c r="I409" i="1"/>
  <c r="P409" i="1" s="1"/>
  <c r="J409" i="1"/>
  <c r="K409" i="1"/>
  <c r="D410" i="1"/>
  <c r="G410" i="1" s="1"/>
  <c r="I410" i="1"/>
  <c r="P410" i="1" s="1"/>
  <c r="J410" i="1"/>
  <c r="K410" i="1"/>
  <c r="D411" i="1"/>
  <c r="G411" i="1" s="1"/>
  <c r="I411" i="1"/>
  <c r="P411" i="1" s="1"/>
  <c r="J411" i="1"/>
  <c r="K411" i="1"/>
  <c r="D412" i="1"/>
  <c r="G412" i="1" s="1"/>
  <c r="I412" i="1"/>
  <c r="P412" i="1" s="1"/>
  <c r="J412" i="1"/>
  <c r="K412" i="1"/>
  <c r="D413" i="1"/>
  <c r="G413" i="1" s="1"/>
  <c r="I413" i="1"/>
  <c r="P413" i="1" s="1"/>
  <c r="J413" i="1"/>
  <c r="M413" i="1" s="1"/>
  <c r="K413" i="1"/>
  <c r="D414" i="1"/>
  <c r="G414" i="1" s="1"/>
  <c r="I414" i="1"/>
  <c r="P414" i="1" s="1"/>
  <c r="J414" i="1"/>
  <c r="K414" i="1"/>
  <c r="D415" i="1"/>
  <c r="G415" i="1" s="1"/>
  <c r="I415" i="1"/>
  <c r="P415" i="1" s="1"/>
  <c r="J415" i="1"/>
  <c r="K415" i="1"/>
  <c r="D416" i="1"/>
  <c r="G416" i="1" s="1"/>
  <c r="I416" i="1"/>
  <c r="P416" i="1" s="1"/>
  <c r="J416" i="1"/>
  <c r="L416" i="1" s="1"/>
  <c r="K416" i="1"/>
  <c r="D417" i="1"/>
  <c r="G417" i="1" s="1"/>
  <c r="I417" i="1"/>
  <c r="P417" i="1" s="1"/>
  <c r="J417" i="1"/>
  <c r="K417" i="1"/>
  <c r="D418" i="1"/>
  <c r="G418" i="1" s="1"/>
  <c r="I418" i="1"/>
  <c r="P418" i="1" s="1"/>
  <c r="J418" i="1"/>
  <c r="K418" i="1"/>
  <c r="D419" i="1"/>
  <c r="G419" i="1" s="1"/>
  <c r="I419" i="1"/>
  <c r="P419" i="1" s="1"/>
  <c r="J419" i="1"/>
  <c r="K419" i="1"/>
  <c r="D420" i="1"/>
  <c r="G420" i="1" s="1"/>
  <c r="I420" i="1"/>
  <c r="P420" i="1" s="1"/>
  <c r="J420" i="1"/>
  <c r="K420" i="1"/>
  <c r="D421" i="1"/>
  <c r="G421" i="1" s="1"/>
  <c r="I421" i="1"/>
  <c r="P421" i="1" s="1"/>
  <c r="J421" i="1"/>
  <c r="M421" i="1" s="1"/>
  <c r="K421" i="1"/>
  <c r="D422" i="1"/>
  <c r="G422" i="1" s="1"/>
  <c r="I422" i="1"/>
  <c r="P422" i="1" s="1"/>
  <c r="J422" i="1"/>
  <c r="K422" i="1"/>
  <c r="D423" i="1"/>
  <c r="G423" i="1" s="1"/>
  <c r="I423" i="1"/>
  <c r="P423" i="1" s="1"/>
  <c r="J423" i="1"/>
  <c r="K423" i="1"/>
  <c r="D424" i="1"/>
  <c r="G424" i="1" s="1"/>
  <c r="I424" i="1"/>
  <c r="P424" i="1" s="1"/>
  <c r="J424" i="1"/>
  <c r="K424" i="1"/>
  <c r="D425" i="1"/>
  <c r="G425" i="1" s="1"/>
  <c r="I425" i="1"/>
  <c r="P425" i="1" s="1"/>
  <c r="J425" i="1"/>
  <c r="K425" i="1"/>
  <c r="D426" i="1"/>
  <c r="G426" i="1" s="1"/>
  <c r="I426" i="1"/>
  <c r="P426" i="1" s="1"/>
  <c r="J426" i="1"/>
  <c r="K426" i="1"/>
  <c r="D427" i="1"/>
  <c r="G427" i="1" s="1"/>
  <c r="I427" i="1"/>
  <c r="P427" i="1" s="1"/>
  <c r="J427" i="1"/>
  <c r="K427" i="1"/>
  <c r="D428" i="1"/>
  <c r="G428" i="1" s="1"/>
  <c r="I428" i="1"/>
  <c r="P428" i="1" s="1"/>
  <c r="J428" i="1"/>
  <c r="K428" i="1"/>
  <c r="D429" i="1"/>
  <c r="G429" i="1" s="1"/>
  <c r="I429" i="1"/>
  <c r="P429" i="1" s="1"/>
  <c r="J429" i="1"/>
  <c r="K429" i="1"/>
  <c r="D430" i="1"/>
  <c r="G430" i="1" s="1"/>
  <c r="I430" i="1"/>
  <c r="P430" i="1" s="1"/>
  <c r="J430" i="1"/>
  <c r="K430" i="1"/>
  <c r="D431" i="1"/>
  <c r="G431" i="1" s="1"/>
  <c r="I431" i="1"/>
  <c r="P431" i="1" s="1"/>
  <c r="J431" i="1"/>
  <c r="K431" i="1"/>
  <c r="D432" i="1"/>
  <c r="G432" i="1" s="1"/>
  <c r="I432" i="1"/>
  <c r="P432" i="1" s="1"/>
  <c r="J432" i="1"/>
  <c r="K432" i="1"/>
  <c r="D433" i="1"/>
  <c r="G433" i="1" s="1"/>
  <c r="I433" i="1"/>
  <c r="P433" i="1" s="1"/>
  <c r="J433" i="1"/>
  <c r="K433" i="1"/>
  <c r="D434" i="1"/>
  <c r="G434" i="1" s="1"/>
  <c r="I434" i="1"/>
  <c r="P434" i="1" s="1"/>
  <c r="J434" i="1"/>
  <c r="K434" i="1"/>
  <c r="D435" i="1"/>
  <c r="G435" i="1" s="1"/>
  <c r="I435" i="1"/>
  <c r="P435" i="1" s="1"/>
  <c r="J435" i="1"/>
  <c r="K435" i="1"/>
  <c r="D436" i="1"/>
  <c r="G436" i="1" s="1"/>
  <c r="I436" i="1"/>
  <c r="P436" i="1" s="1"/>
  <c r="J436" i="1"/>
  <c r="K436" i="1"/>
  <c r="L436" i="1" s="1"/>
  <c r="D437" i="1"/>
  <c r="G437" i="1" s="1"/>
  <c r="I437" i="1"/>
  <c r="P437" i="1" s="1"/>
  <c r="J437" i="1"/>
  <c r="K437" i="1"/>
  <c r="D438" i="1"/>
  <c r="G438" i="1" s="1"/>
  <c r="I438" i="1"/>
  <c r="P438" i="1" s="1"/>
  <c r="J438" i="1"/>
  <c r="K438" i="1"/>
  <c r="D439" i="1"/>
  <c r="G439" i="1" s="1"/>
  <c r="I439" i="1"/>
  <c r="P439" i="1" s="1"/>
  <c r="J439" i="1"/>
  <c r="K439" i="1"/>
  <c r="D440" i="1"/>
  <c r="G440" i="1" s="1"/>
  <c r="I440" i="1"/>
  <c r="P440" i="1" s="1"/>
  <c r="J440" i="1"/>
  <c r="K440" i="1"/>
  <c r="D441" i="1"/>
  <c r="G441" i="1" s="1"/>
  <c r="I441" i="1"/>
  <c r="P441" i="1" s="1"/>
  <c r="J441" i="1"/>
  <c r="K441" i="1"/>
  <c r="D442" i="1"/>
  <c r="G442" i="1" s="1"/>
  <c r="I442" i="1"/>
  <c r="P442" i="1" s="1"/>
  <c r="J442" i="1"/>
  <c r="K442" i="1"/>
  <c r="D443" i="1"/>
  <c r="G443" i="1" s="1"/>
  <c r="I443" i="1"/>
  <c r="P443" i="1" s="1"/>
  <c r="J443" i="1"/>
  <c r="K443" i="1"/>
  <c r="D444" i="1"/>
  <c r="G444" i="1" s="1"/>
  <c r="I444" i="1"/>
  <c r="P444" i="1" s="1"/>
  <c r="J444" i="1"/>
  <c r="K444" i="1"/>
  <c r="D445" i="1"/>
  <c r="G445" i="1" s="1"/>
  <c r="I445" i="1"/>
  <c r="P445" i="1" s="1"/>
  <c r="J445" i="1"/>
  <c r="K445" i="1"/>
  <c r="D446" i="1"/>
  <c r="G446" i="1" s="1"/>
  <c r="I446" i="1"/>
  <c r="J446" i="1"/>
  <c r="K446" i="1"/>
  <c r="P446" i="1"/>
  <c r="D447" i="1"/>
  <c r="G447" i="1" s="1"/>
  <c r="I447" i="1"/>
  <c r="P447" i="1" s="1"/>
  <c r="J447" i="1"/>
  <c r="K447" i="1"/>
  <c r="D448" i="1"/>
  <c r="G448" i="1" s="1"/>
  <c r="I448" i="1"/>
  <c r="P448" i="1" s="1"/>
  <c r="J448" i="1"/>
  <c r="K448" i="1"/>
  <c r="D449" i="1"/>
  <c r="G449" i="1" s="1"/>
  <c r="I449" i="1"/>
  <c r="P449" i="1" s="1"/>
  <c r="J449" i="1"/>
  <c r="K449" i="1"/>
  <c r="D450" i="1"/>
  <c r="G450" i="1" s="1"/>
  <c r="I450" i="1"/>
  <c r="P450" i="1" s="1"/>
  <c r="J450" i="1"/>
  <c r="K450" i="1"/>
  <c r="D451" i="1"/>
  <c r="G451" i="1" s="1"/>
  <c r="I451" i="1"/>
  <c r="P451" i="1" s="1"/>
  <c r="J451" i="1"/>
  <c r="K451" i="1"/>
  <c r="D452" i="1"/>
  <c r="G452" i="1" s="1"/>
  <c r="I452" i="1"/>
  <c r="P452" i="1" s="1"/>
  <c r="J452" i="1"/>
  <c r="K452" i="1"/>
  <c r="D453" i="1"/>
  <c r="G453" i="1" s="1"/>
  <c r="I453" i="1"/>
  <c r="P453" i="1" s="1"/>
  <c r="J453" i="1"/>
  <c r="K453" i="1"/>
  <c r="D454" i="1"/>
  <c r="G454" i="1" s="1"/>
  <c r="I454" i="1"/>
  <c r="P454" i="1" s="1"/>
  <c r="J454" i="1"/>
  <c r="K454" i="1"/>
  <c r="D455" i="1"/>
  <c r="G455" i="1" s="1"/>
  <c r="I455" i="1"/>
  <c r="P455" i="1" s="1"/>
  <c r="J455" i="1"/>
  <c r="K455" i="1"/>
  <c r="D456" i="1"/>
  <c r="G456" i="1" s="1"/>
  <c r="I456" i="1"/>
  <c r="P456" i="1" s="1"/>
  <c r="J456" i="1"/>
  <c r="K456" i="1"/>
  <c r="D457" i="1"/>
  <c r="G457" i="1" s="1"/>
  <c r="I457" i="1"/>
  <c r="P457" i="1" s="1"/>
  <c r="J457" i="1"/>
  <c r="K457" i="1"/>
  <c r="D458" i="1"/>
  <c r="G458" i="1" s="1"/>
  <c r="I458" i="1"/>
  <c r="P458" i="1" s="1"/>
  <c r="J458" i="1"/>
  <c r="K458" i="1"/>
  <c r="D459" i="1"/>
  <c r="G459" i="1" s="1"/>
  <c r="I459" i="1"/>
  <c r="P459" i="1" s="1"/>
  <c r="J459" i="1"/>
  <c r="K459" i="1"/>
  <c r="D460" i="1"/>
  <c r="G460" i="1" s="1"/>
  <c r="I460" i="1"/>
  <c r="P460" i="1" s="1"/>
  <c r="J460" i="1"/>
  <c r="K460" i="1"/>
  <c r="D461" i="1"/>
  <c r="G461" i="1" s="1"/>
  <c r="I461" i="1"/>
  <c r="P461" i="1" s="1"/>
  <c r="J461" i="1"/>
  <c r="K461" i="1"/>
  <c r="D462" i="1"/>
  <c r="G462" i="1" s="1"/>
  <c r="I462" i="1"/>
  <c r="P462" i="1" s="1"/>
  <c r="J462" i="1"/>
  <c r="K462" i="1"/>
  <c r="D463" i="1"/>
  <c r="G463" i="1" s="1"/>
  <c r="I463" i="1"/>
  <c r="P463" i="1" s="1"/>
  <c r="J463" i="1"/>
  <c r="K463" i="1"/>
  <c r="D464" i="1"/>
  <c r="G464" i="1" s="1"/>
  <c r="I464" i="1"/>
  <c r="P464" i="1" s="1"/>
  <c r="J464" i="1"/>
  <c r="K464" i="1"/>
  <c r="D465" i="1"/>
  <c r="G465" i="1" s="1"/>
  <c r="I465" i="1"/>
  <c r="P465" i="1" s="1"/>
  <c r="J465" i="1"/>
  <c r="K465" i="1"/>
  <c r="L465" i="1" s="1"/>
  <c r="D466" i="1"/>
  <c r="G466" i="1" s="1"/>
  <c r="I466" i="1"/>
  <c r="P466" i="1" s="1"/>
  <c r="J466" i="1"/>
  <c r="K466" i="1"/>
  <c r="D467" i="1"/>
  <c r="G467" i="1" s="1"/>
  <c r="I467" i="1"/>
  <c r="P467" i="1" s="1"/>
  <c r="J467" i="1"/>
  <c r="K467" i="1"/>
  <c r="D468" i="1"/>
  <c r="G468" i="1" s="1"/>
  <c r="I468" i="1"/>
  <c r="P468" i="1" s="1"/>
  <c r="J468" i="1"/>
  <c r="K468" i="1"/>
  <c r="D469" i="1"/>
  <c r="G469" i="1" s="1"/>
  <c r="I469" i="1"/>
  <c r="P469" i="1" s="1"/>
  <c r="J469" i="1"/>
  <c r="K469" i="1"/>
  <c r="D470" i="1"/>
  <c r="G470" i="1" s="1"/>
  <c r="I470" i="1"/>
  <c r="P470" i="1" s="1"/>
  <c r="J470" i="1"/>
  <c r="K470" i="1"/>
  <c r="D471" i="1"/>
  <c r="G471" i="1" s="1"/>
  <c r="I471" i="1"/>
  <c r="P471" i="1" s="1"/>
  <c r="J471" i="1"/>
  <c r="K471" i="1"/>
  <c r="L471" i="1" s="1"/>
  <c r="D472" i="1"/>
  <c r="G472" i="1" s="1"/>
  <c r="I472" i="1"/>
  <c r="P472" i="1" s="1"/>
  <c r="J472" i="1"/>
  <c r="K472" i="1"/>
  <c r="D473" i="1"/>
  <c r="G473" i="1" s="1"/>
  <c r="I473" i="1"/>
  <c r="P473" i="1" s="1"/>
  <c r="J473" i="1"/>
  <c r="K473" i="1"/>
  <c r="D474" i="1"/>
  <c r="G474" i="1" s="1"/>
  <c r="I474" i="1"/>
  <c r="P474" i="1" s="1"/>
  <c r="J474" i="1"/>
  <c r="K474" i="1"/>
  <c r="D475" i="1"/>
  <c r="G475" i="1" s="1"/>
  <c r="I475" i="1"/>
  <c r="P475" i="1" s="1"/>
  <c r="J475" i="1"/>
  <c r="K475" i="1"/>
  <c r="D476" i="1"/>
  <c r="G476" i="1" s="1"/>
  <c r="I476" i="1"/>
  <c r="P476" i="1" s="1"/>
  <c r="J476" i="1"/>
  <c r="K476" i="1"/>
  <c r="D477" i="1"/>
  <c r="G477" i="1" s="1"/>
  <c r="I477" i="1"/>
  <c r="P477" i="1" s="1"/>
  <c r="J477" i="1"/>
  <c r="K477" i="1"/>
  <c r="D478" i="1"/>
  <c r="G478" i="1" s="1"/>
  <c r="I478" i="1"/>
  <c r="P478" i="1" s="1"/>
  <c r="J478" i="1"/>
  <c r="K478" i="1"/>
  <c r="D479" i="1"/>
  <c r="G479" i="1" s="1"/>
  <c r="I479" i="1"/>
  <c r="P479" i="1" s="1"/>
  <c r="J479" i="1"/>
  <c r="K479" i="1"/>
  <c r="D480" i="1"/>
  <c r="G480" i="1" s="1"/>
  <c r="I480" i="1"/>
  <c r="P480" i="1" s="1"/>
  <c r="J480" i="1"/>
  <c r="K480" i="1"/>
  <c r="D481" i="1"/>
  <c r="G481" i="1" s="1"/>
  <c r="I481" i="1"/>
  <c r="P481" i="1" s="1"/>
  <c r="J481" i="1"/>
  <c r="K481" i="1"/>
  <c r="D482" i="1"/>
  <c r="G482" i="1" s="1"/>
  <c r="I482" i="1"/>
  <c r="P482" i="1" s="1"/>
  <c r="J482" i="1"/>
  <c r="K482" i="1"/>
  <c r="D483" i="1"/>
  <c r="G483" i="1" s="1"/>
  <c r="I483" i="1"/>
  <c r="P483" i="1" s="1"/>
  <c r="J483" i="1"/>
  <c r="K483" i="1"/>
  <c r="L483" i="1" s="1"/>
  <c r="D484" i="1"/>
  <c r="G484" i="1" s="1"/>
  <c r="I484" i="1"/>
  <c r="P484" i="1" s="1"/>
  <c r="J484" i="1"/>
  <c r="K484" i="1"/>
  <c r="D485" i="1"/>
  <c r="G485" i="1" s="1"/>
  <c r="I485" i="1"/>
  <c r="P485" i="1" s="1"/>
  <c r="J485" i="1"/>
  <c r="K485" i="1"/>
  <c r="D486" i="1"/>
  <c r="G486" i="1" s="1"/>
  <c r="I486" i="1"/>
  <c r="P486" i="1" s="1"/>
  <c r="J486" i="1"/>
  <c r="K486" i="1"/>
  <c r="L486" i="1" s="1"/>
  <c r="D487" i="1"/>
  <c r="G487" i="1" s="1"/>
  <c r="I487" i="1"/>
  <c r="P487" i="1" s="1"/>
  <c r="J487" i="1"/>
  <c r="K487" i="1"/>
  <c r="D488" i="1"/>
  <c r="G488" i="1" s="1"/>
  <c r="I488" i="1"/>
  <c r="P488" i="1" s="1"/>
  <c r="J488" i="1"/>
  <c r="K488" i="1"/>
  <c r="D489" i="1"/>
  <c r="G489" i="1" s="1"/>
  <c r="I489" i="1"/>
  <c r="P489" i="1" s="1"/>
  <c r="J489" i="1"/>
  <c r="K489" i="1"/>
  <c r="D490" i="1"/>
  <c r="G490" i="1" s="1"/>
  <c r="I490" i="1"/>
  <c r="P490" i="1" s="1"/>
  <c r="J490" i="1"/>
  <c r="K490" i="1"/>
  <c r="D491" i="1"/>
  <c r="G491" i="1" s="1"/>
  <c r="I491" i="1"/>
  <c r="P491" i="1" s="1"/>
  <c r="J491" i="1"/>
  <c r="K491" i="1"/>
  <c r="D492" i="1"/>
  <c r="G492" i="1" s="1"/>
  <c r="I492" i="1"/>
  <c r="P492" i="1" s="1"/>
  <c r="J492" i="1"/>
  <c r="K492" i="1"/>
  <c r="D493" i="1"/>
  <c r="G493" i="1" s="1"/>
  <c r="I493" i="1"/>
  <c r="P493" i="1" s="1"/>
  <c r="J493" i="1"/>
  <c r="K493" i="1"/>
  <c r="D494" i="1"/>
  <c r="G494" i="1" s="1"/>
  <c r="I494" i="1"/>
  <c r="P494" i="1" s="1"/>
  <c r="J494" i="1"/>
  <c r="K494" i="1"/>
  <c r="D495" i="1"/>
  <c r="G495" i="1" s="1"/>
  <c r="I495" i="1"/>
  <c r="P495" i="1" s="1"/>
  <c r="J495" i="1"/>
  <c r="K495" i="1"/>
  <c r="D496" i="1"/>
  <c r="G496" i="1" s="1"/>
  <c r="I496" i="1"/>
  <c r="P496" i="1" s="1"/>
  <c r="J496" i="1"/>
  <c r="K496" i="1"/>
  <c r="D497" i="1"/>
  <c r="G497" i="1" s="1"/>
  <c r="I497" i="1"/>
  <c r="P497" i="1" s="1"/>
  <c r="J497" i="1"/>
  <c r="K497" i="1"/>
  <c r="D498" i="1"/>
  <c r="G498" i="1" s="1"/>
  <c r="I498" i="1"/>
  <c r="P498" i="1" s="1"/>
  <c r="J498" i="1"/>
  <c r="K498" i="1"/>
  <c r="D499" i="1"/>
  <c r="G499" i="1" s="1"/>
  <c r="I499" i="1"/>
  <c r="P499" i="1" s="1"/>
  <c r="J499" i="1"/>
  <c r="K499" i="1"/>
  <c r="D500" i="1"/>
  <c r="G500" i="1" s="1"/>
  <c r="I500" i="1"/>
  <c r="P500" i="1" s="1"/>
  <c r="J500" i="1"/>
  <c r="K500" i="1"/>
  <c r="D501" i="1"/>
  <c r="G501" i="1" s="1"/>
  <c r="I501" i="1"/>
  <c r="P501" i="1" s="1"/>
  <c r="J501" i="1"/>
  <c r="K501" i="1"/>
  <c r="K2" i="1"/>
  <c r="J2" i="1"/>
  <c r="I2" i="1"/>
  <c r="P2" i="1" s="1"/>
  <c r="D2" i="1"/>
  <c r="G2" i="1" s="1"/>
  <c r="B3" i="2"/>
  <c r="B15" i="2"/>
  <c r="B16" i="2" s="1"/>
  <c r="L454" i="1" l="1"/>
  <c r="M27" i="1"/>
  <c r="L24" i="1"/>
  <c r="M9" i="1"/>
  <c r="M21" i="1"/>
  <c r="L382" i="1"/>
  <c r="L8" i="1"/>
  <c r="L485" i="1"/>
  <c r="L432" i="1"/>
  <c r="M294" i="1"/>
  <c r="L453" i="1"/>
  <c r="N453" i="1" s="1"/>
  <c r="O453" i="1" s="1"/>
  <c r="M447" i="1"/>
  <c r="L183" i="1"/>
  <c r="L37" i="1"/>
  <c r="L28" i="1"/>
  <c r="L322" i="1"/>
  <c r="M310" i="1"/>
  <c r="L307" i="1"/>
  <c r="L298" i="1"/>
  <c r="L289" i="1"/>
  <c r="L286" i="1"/>
  <c r="M283" i="1"/>
  <c r="L254" i="1"/>
  <c r="N254" i="1" s="1"/>
  <c r="O254" i="1" s="1"/>
  <c r="L230" i="1"/>
  <c r="N230" i="1" s="1"/>
  <c r="O230" i="1" s="1"/>
  <c r="L194" i="1"/>
  <c r="L182" i="1"/>
  <c r="M155" i="1"/>
  <c r="M143" i="1"/>
  <c r="M54" i="1"/>
  <c r="M48" i="1"/>
  <c r="M493" i="1"/>
  <c r="M490" i="1"/>
  <c r="M484" i="1"/>
  <c r="M452" i="1"/>
  <c r="L393" i="1"/>
  <c r="M3" i="1"/>
  <c r="N3" i="1" s="1"/>
  <c r="O3" i="1" s="1"/>
  <c r="M434" i="1"/>
  <c r="L425" i="1"/>
  <c r="M378" i="1"/>
  <c r="L372" i="1"/>
  <c r="L282" i="1"/>
  <c r="L279" i="1"/>
  <c r="L241" i="1"/>
  <c r="L238" i="1"/>
  <c r="L214" i="1"/>
  <c r="L187" i="1"/>
  <c r="L184" i="1"/>
  <c r="L154" i="1"/>
  <c r="N154" i="1" s="1"/>
  <c r="O154" i="1" s="1"/>
  <c r="M44" i="1"/>
  <c r="L32" i="1"/>
  <c r="L26" i="1"/>
  <c r="L23" i="1"/>
  <c r="L442" i="1"/>
  <c r="L459" i="1"/>
  <c r="M427" i="1"/>
  <c r="M97" i="1"/>
  <c r="M489" i="1"/>
  <c r="M276" i="1"/>
  <c r="M178" i="1"/>
  <c r="M338" i="1"/>
  <c r="M247" i="1"/>
  <c r="M181" i="1"/>
  <c r="M145" i="1"/>
  <c r="M31" i="1"/>
  <c r="M4" i="1"/>
  <c r="M398" i="1"/>
  <c r="M229" i="1"/>
  <c r="M109" i="1"/>
  <c r="M462" i="1"/>
  <c r="M293" i="1"/>
  <c r="M400" i="1"/>
  <c r="N400" i="1" s="1"/>
  <c r="O400" i="1" s="1"/>
  <c r="M168" i="1"/>
  <c r="M435" i="1"/>
  <c r="M275" i="1"/>
  <c r="N275" i="1" s="1"/>
  <c r="O275" i="1" s="1"/>
  <c r="M260" i="1"/>
  <c r="L120" i="1"/>
  <c r="M108" i="1"/>
  <c r="M127" i="1"/>
  <c r="M308" i="1"/>
  <c r="M379" i="1"/>
  <c r="M355" i="1"/>
  <c r="M337" i="1"/>
  <c r="M496" i="1"/>
  <c r="M334" i="1"/>
  <c r="M298" i="1"/>
  <c r="M72" i="1"/>
  <c r="L69" i="1"/>
  <c r="M492" i="1"/>
  <c r="L362" i="1"/>
  <c r="M112" i="1"/>
  <c r="M278" i="1"/>
  <c r="M183" i="1"/>
  <c r="M153" i="1"/>
  <c r="L36" i="1"/>
  <c r="M160" i="1"/>
  <c r="M100" i="1"/>
  <c r="M174" i="1"/>
  <c r="L342" i="1"/>
  <c r="M277" i="1"/>
  <c r="M248" i="1"/>
  <c r="M242" i="1"/>
  <c r="M236" i="1"/>
  <c r="L221" i="1"/>
  <c r="L212" i="1"/>
  <c r="M203" i="1"/>
  <c r="M170" i="1"/>
  <c r="L128" i="1"/>
  <c r="M125" i="1"/>
  <c r="M57" i="1"/>
  <c r="M45" i="1"/>
  <c r="M53" i="1"/>
  <c r="M290" i="1"/>
  <c r="M88" i="1"/>
  <c r="M374" i="1"/>
  <c r="M344" i="1"/>
  <c r="M463" i="1"/>
  <c r="M315" i="1"/>
  <c r="M312" i="1"/>
  <c r="M256" i="1"/>
  <c r="L83" i="1"/>
  <c r="M458" i="1"/>
  <c r="L455" i="1"/>
  <c r="M431" i="1"/>
  <c r="L411" i="1"/>
  <c r="L264" i="1"/>
  <c r="L133" i="1"/>
  <c r="L79" i="1"/>
  <c r="L70" i="1"/>
  <c r="L53" i="1"/>
  <c r="L50" i="1"/>
  <c r="L47" i="1"/>
  <c r="L15" i="1"/>
  <c r="L12" i="1"/>
  <c r="L500" i="1"/>
  <c r="M483" i="1"/>
  <c r="M480" i="1"/>
  <c r="L477" i="1"/>
  <c r="M436" i="1"/>
  <c r="L213" i="1"/>
  <c r="L210" i="1"/>
  <c r="L181" i="1"/>
  <c r="M130" i="1"/>
  <c r="M84" i="1"/>
  <c r="L35" i="1"/>
  <c r="M474" i="1"/>
  <c r="L446" i="1"/>
  <c r="M433" i="1"/>
  <c r="M343" i="1"/>
  <c r="L326" i="1"/>
  <c r="M323" i="1"/>
  <c r="M320" i="1"/>
  <c r="M317" i="1"/>
  <c r="M300" i="1"/>
  <c r="M289" i="1"/>
  <c r="M258" i="1"/>
  <c r="M227" i="1"/>
  <c r="M195" i="1"/>
  <c r="L169" i="1"/>
  <c r="L152" i="1"/>
  <c r="M98" i="1"/>
  <c r="M81" i="1"/>
  <c r="M61" i="1"/>
  <c r="M58" i="1"/>
  <c r="M29" i="1"/>
  <c r="M362" i="1"/>
  <c r="L277" i="1"/>
  <c r="L218" i="1"/>
  <c r="L143" i="1"/>
  <c r="N143" i="1" s="1"/>
  <c r="O143" i="1" s="1"/>
  <c r="L106" i="1"/>
  <c r="L78" i="1"/>
  <c r="M75" i="1"/>
  <c r="L46" i="1"/>
  <c r="M26" i="1"/>
  <c r="N26" i="1" s="1"/>
  <c r="O26" i="1" s="1"/>
  <c r="M471" i="1"/>
  <c r="N471" i="1" s="1"/>
  <c r="O471" i="1" s="1"/>
  <c r="M468" i="1"/>
  <c r="L451" i="1"/>
  <c r="M438" i="1"/>
  <c r="L404" i="1"/>
  <c r="L209" i="1"/>
  <c r="L140" i="1"/>
  <c r="M40" i="1"/>
  <c r="M37" i="1"/>
  <c r="M34" i="1"/>
  <c r="M319" i="1"/>
  <c r="M151" i="1"/>
  <c r="M148" i="1"/>
  <c r="L7" i="1"/>
  <c r="M459" i="1"/>
  <c r="L493" i="1"/>
  <c r="M442" i="1"/>
  <c r="M381" i="1"/>
  <c r="M288" i="1"/>
  <c r="L285" i="1"/>
  <c r="L271" i="1"/>
  <c r="L134" i="1"/>
  <c r="L105" i="1"/>
  <c r="L91" i="1"/>
  <c r="M74" i="1"/>
  <c r="M25" i="1"/>
  <c r="M19" i="1"/>
  <c r="M16" i="1"/>
  <c r="M13" i="1"/>
  <c r="L501" i="1"/>
  <c r="L487" i="1"/>
  <c r="L478" i="1"/>
  <c r="M475" i="1"/>
  <c r="L464" i="1"/>
  <c r="M440" i="1"/>
  <c r="L378" i="1"/>
  <c r="N378" i="1" s="1"/>
  <c r="O378" i="1" s="1"/>
  <c r="M367" i="1"/>
  <c r="M336" i="1"/>
  <c r="L293" i="1"/>
  <c r="N293" i="1" s="1"/>
  <c r="O293" i="1" s="1"/>
  <c r="L259" i="1"/>
  <c r="L245" i="1"/>
  <c r="L358" i="1"/>
  <c r="L330" i="1"/>
  <c r="L324" i="1"/>
  <c r="L196" i="1"/>
  <c r="M142" i="1"/>
  <c r="M85" i="1"/>
  <c r="L56" i="1"/>
  <c r="M33" i="1"/>
  <c r="N483" i="1"/>
  <c r="O483" i="1" s="1"/>
  <c r="M196" i="1"/>
  <c r="L491" i="1"/>
  <c r="L423" i="1"/>
  <c r="L367" i="1"/>
  <c r="L364" i="1"/>
  <c r="L343" i="1"/>
  <c r="L300" i="1"/>
  <c r="L281" i="1"/>
  <c r="L262" i="1"/>
  <c r="L227" i="1"/>
  <c r="L216" i="1"/>
  <c r="L202" i="1"/>
  <c r="L188" i="1"/>
  <c r="L163" i="1"/>
  <c r="L124" i="1"/>
  <c r="L96" i="1"/>
  <c r="M71" i="1"/>
  <c r="M6" i="1"/>
  <c r="L68" i="1"/>
  <c r="L461" i="1"/>
  <c r="M420" i="1"/>
  <c r="L417" i="1"/>
  <c r="M396" i="1"/>
  <c r="N396" i="1" s="1"/>
  <c r="O396" i="1" s="1"/>
  <c r="L385" i="1"/>
  <c r="M380" i="1"/>
  <c r="L361" i="1"/>
  <c r="L350" i="1"/>
  <c r="M297" i="1"/>
  <c r="M273" i="1"/>
  <c r="M251" i="1"/>
  <c r="L248" i="1"/>
  <c r="L207" i="1"/>
  <c r="L193" i="1"/>
  <c r="L190" i="1"/>
  <c r="M179" i="1"/>
  <c r="M171" i="1"/>
  <c r="M154" i="1"/>
  <c r="L151" i="1"/>
  <c r="M115" i="1"/>
  <c r="L98" i="1"/>
  <c r="N98" i="1" s="1"/>
  <c r="O98" i="1" s="1"/>
  <c r="L87" i="1"/>
  <c r="L62" i="1"/>
  <c r="L59" i="1"/>
  <c r="M51" i="1"/>
  <c r="L48" i="1"/>
  <c r="M43" i="1"/>
  <c r="M32" i="1"/>
  <c r="N32" i="1" s="1"/>
  <c r="O32" i="1" s="1"/>
  <c r="L29" i="1"/>
  <c r="M22" i="1"/>
  <c r="M104" i="1"/>
  <c r="L498" i="1"/>
  <c r="M482" i="1"/>
  <c r="N482" i="1" s="1"/>
  <c r="O482" i="1" s="1"/>
  <c r="M453" i="1"/>
  <c r="L445" i="1"/>
  <c r="L390" i="1"/>
  <c r="M382" i="1"/>
  <c r="L366" i="1"/>
  <c r="L352" i="1"/>
  <c r="M342" i="1"/>
  <c r="N342" i="1" s="1"/>
  <c r="O342" i="1" s="1"/>
  <c r="L337" i="1"/>
  <c r="N337" i="1" s="1"/>
  <c r="O337" i="1" s="1"/>
  <c r="M332" i="1"/>
  <c r="M307" i="1"/>
  <c r="L304" i="1"/>
  <c r="M299" i="1"/>
  <c r="L294" i="1"/>
  <c r="M270" i="1"/>
  <c r="L253" i="1"/>
  <c r="M245" i="1"/>
  <c r="M218" i="1"/>
  <c r="M198" i="1"/>
  <c r="L173" i="1"/>
  <c r="M165" i="1"/>
  <c r="L159" i="1"/>
  <c r="M137" i="1"/>
  <c r="M126" i="1"/>
  <c r="M123" i="1"/>
  <c r="L95" i="1"/>
  <c r="M92" i="1"/>
  <c r="N92" i="1" s="1"/>
  <c r="O92" i="1" s="1"/>
  <c r="M73" i="1"/>
  <c r="M67" i="1"/>
  <c r="L64" i="1"/>
  <c r="M24" i="1"/>
  <c r="N24" i="1" s="1"/>
  <c r="O24" i="1" s="1"/>
  <c r="L360" i="1"/>
  <c r="N355" i="1"/>
  <c r="O355" i="1" s="1"/>
  <c r="M285" i="1"/>
  <c r="L239" i="1"/>
  <c r="L223" i="1"/>
  <c r="L156" i="1"/>
  <c r="L142" i="1"/>
  <c r="N142" i="1" s="1"/>
  <c r="O142" i="1" s="1"/>
  <c r="L114" i="1"/>
  <c r="M42" i="1"/>
  <c r="L10" i="1"/>
  <c r="M495" i="1"/>
  <c r="L492" i="1"/>
  <c r="N492" i="1" s="1"/>
  <c r="O492" i="1" s="1"/>
  <c r="M476" i="1"/>
  <c r="L463" i="1"/>
  <c r="N463" i="1" s="1"/>
  <c r="O463" i="1" s="1"/>
  <c r="M432" i="1"/>
  <c r="N432" i="1" s="1"/>
  <c r="O432" i="1" s="1"/>
  <c r="L419" i="1"/>
  <c r="M405" i="1"/>
  <c r="L400" i="1"/>
  <c r="M387" i="1"/>
  <c r="M384" i="1"/>
  <c r="L379" i="1"/>
  <c r="L371" i="1"/>
  <c r="M301" i="1"/>
  <c r="L272" i="1"/>
  <c r="L236" i="1"/>
  <c r="M209" i="1"/>
  <c r="L203" i="1"/>
  <c r="N203" i="1" s="1"/>
  <c r="O203" i="1" s="1"/>
  <c r="L61" i="1"/>
  <c r="M50" i="1"/>
  <c r="L39" i="1"/>
  <c r="M254" i="1"/>
  <c r="L4" i="1"/>
  <c r="L65" i="1"/>
  <c r="L470" i="1"/>
  <c r="M465" i="1"/>
  <c r="N465" i="1" s="1"/>
  <c r="O465" i="1" s="1"/>
  <c r="L447" i="1"/>
  <c r="L429" i="1"/>
  <c r="M402" i="1"/>
  <c r="L397" i="1"/>
  <c r="M392" i="1"/>
  <c r="L389" i="1"/>
  <c r="M346" i="1"/>
  <c r="L336" i="1"/>
  <c r="L328" i="1"/>
  <c r="L314" i="1"/>
  <c r="L306" i="1"/>
  <c r="M266" i="1"/>
  <c r="N266" i="1" s="1"/>
  <c r="O266" i="1" s="1"/>
  <c r="M241" i="1"/>
  <c r="M233" i="1"/>
  <c r="M230" i="1"/>
  <c r="L200" i="1"/>
  <c r="M189" i="1"/>
  <c r="M164" i="1"/>
  <c r="M158" i="1"/>
  <c r="L122" i="1"/>
  <c r="M116" i="1"/>
  <c r="L94" i="1"/>
  <c r="L86" i="1"/>
  <c r="M83" i="1"/>
  <c r="L63" i="1"/>
  <c r="M55" i="1"/>
  <c r="M47" i="1"/>
  <c r="M15" i="1"/>
  <c r="M224" i="1"/>
  <c r="M454" i="1"/>
  <c r="N454" i="1" s="1"/>
  <c r="O454" i="1" s="1"/>
  <c r="M152" i="1"/>
  <c r="N152" i="1" s="1"/>
  <c r="O152" i="1" s="1"/>
  <c r="M340" i="1"/>
  <c r="M93" i="1"/>
  <c r="L462" i="1"/>
  <c r="N462" i="1" s="1"/>
  <c r="O462" i="1" s="1"/>
  <c r="M444" i="1"/>
  <c r="L434" i="1"/>
  <c r="N434" i="1" s="1"/>
  <c r="O434" i="1" s="1"/>
  <c r="L418" i="1"/>
  <c r="L415" i="1"/>
  <c r="M407" i="1"/>
  <c r="L399" i="1"/>
  <c r="M386" i="1"/>
  <c r="L383" i="1"/>
  <c r="L373" i="1"/>
  <c r="L370" i="1"/>
  <c r="L348" i="1"/>
  <c r="L303" i="1"/>
  <c r="L295" i="1"/>
  <c r="N295" i="1" s="1"/>
  <c r="O295" i="1" s="1"/>
  <c r="L257" i="1"/>
  <c r="L235" i="1"/>
  <c r="L205" i="1"/>
  <c r="M191" i="1"/>
  <c r="L180" i="1"/>
  <c r="L149" i="1"/>
  <c r="L141" i="1"/>
  <c r="L130" i="1"/>
  <c r="N130" i="1" s="1"/>
  <c r="O130" i="1" s="1"/>
  <c r="L110" i="1"/>
  <c r="M99" i="1"/>
  <c r="L74" i="1"/>
  <c r="N74" i="1" s="1"/>
  <c r="O74" i="1" s="1"/>
  <c r="L57" i="1"/>
  <c r="N57" i="1" s="1"/>
  <c r="O57" i="1" s="1"/>
  <c r="M52" i="1"/>
  <c r="L49" i="1"/>
  <c r="M41" i="1"/>
  <c r="L38" i="1"/>
  <c r="L30" i="1"/>
  <c r="M23" i="1"/>
  <c r="N23" i="1" s="1"/>
  <c r="O23" i="1" s="1"/>
  <c r="L20" i="1"/>
  <c r="L484" i="1"/>
  <c r="N484" i="1" s="1"/>
  <c r="O484" i="1" s="1"/>
  <c r="M472" i="1"/>
  <c r="L472" i="1"/>
  <c r="N442" i="1"/>
  <c r="O442" i="1" s="1"/>
  <c r="L440" i="1"/>
  <c r="L388" i="1"/>
  <c r="M388" i="1"/>
  <c r="L157" i="1"/>
  <c r="M157" i="1"/>
  <c r="M313" i="1"/>
  <c r="L313" i="1"/>
  <c r="L489" i="1"/>
  <c r="N489" i="1" s="1"/>
  <c r="O489" i="1" s="1"/>
  <c r="M469" i="1"/>
  <c r="L407" i="1"/>
  <c r="M385" i="1"/>
  <c r="L354" i="1"/>
  <c r="M354" i="1"/>
  <c r="M63" i="1"/>
  <c r="M430" i="1"/>
  <c r="L430" i="1"/>
  <c r="L427" i="1"/>
  <c r="M372" i="1"/>
  <c r="M101" i="1"/>
  <c r="L101" i="1"/>
  <c r="M498" i="1"/>
  <c r="L481" i="1"/>
  <c r="M481" i="1"/>
  <c r="M466" i="1"/>
  <c r="L466" i="1"/>
  <c r="M449" i="1"/>
  <c r="L449" i="1"/>
  <c r="M439" i="1"/>
  <c r="L439" i="1"/>
  <c r="M409" i="1"/>
  <c r="L409" i="1"/>
  <c r="M223" i="1"/>
  <c r="N223" i="1" s="1"/>
  <c r="O223" i="1" s="1"/>
  <c r="M7" i="1"/>
  <c r="L412" i="1"/>
  <c r="M412" i="1"/>
  <c r="L356" i="1"/>
  <c r="M356" i="1"/>
  <c r="M117" i="1"/>
  <c r="L117" i="1"/>
  <c r="M456" i="1"/>
  <c r="N456" i="1" s="1"/>
  <c r="O456" i="1" s="1"/>
  <c r="L456" i="1"/>
  <c r="M446" i="1"/>
  <c r="L349" i="1"/>
  <c r="M349" i="1"/>
  <c r="M486" i="1"/>
  <c r="N486" i="1" s="1"/>
  <c r="O486" i="1" s="1"/>
  <c r="M500" i="1"/>
  <c r="N500" i="1" s="1"/>
  <c r="O500" i="1" s="1"/>
  <c r="M451" i="1"/>
  <c r="N436" i="1"/>
  <c r="O436" i="1" s="1"/>
  <c r="L413" i="1"/>
  <c r="N413" i="1" s="1"/>
  <c r="O413" i="1" s="1"/>
  <c r="M406" i="1"/>
  <c r="L394" i="1"/>
  <c r="M394" i="1"/>
  <c r="M366" i="1"/>
  <c r="M331" i="1"/>
  <c r="L331" i="1"/>
  <c r="M20" i="1"/>
  <c r="N20" i="1" s="1"/>
  <c r="O20" i="1" s="1"/>
  <c r="L490" i="1"/>
  <c r="N490" i="1" s="1"/>
  <c r="O490" i="1" s="1"/>
  <c r="L473" i="1"/>
  <c r="M460" i="1"/>
  <c r="L460" i="1"/>
  <c r="M309" i="1"/>
  <c r="L309" i="1"/>
  <c r="L495" i="1"/>
  <c r="M408" i="1"/>
  <c r="L396" i="1"/>
  <c r="M133" i="1"/>
  <c r="M105" i="1"/>
  <c r="N105" i="1" s="1"/>
  <c r="O105" i="1" s="1"/>
  <c r="L496" i="1"/>
  <c r="L497" i="1"/>
  <c r="M487" i="1"/>
  <c r="M477" i="1"/>
  <c r="L433" i="1"/>
  <c r="N433" i="1" s="1"/>
  <c r="O433" i="1" s="1"/>
  <c r="M426" i="1"/>
  <c r="L426" i="1"/>
  <c r="M391" i="1"/>
  <c r="L391" i="1"/>
  <c r="M376" i="1"/>
  <c r="L376" i="1"/>
  <c r="M360" i="1"/>
  <c r="M232" i="1"/>
  <c r="L232" i="1"/>
  <c r="L499" i="1"/>
  <c r="M499" i="1"/>
  <c r="L457" i="1"/>
  <c r="M457" i="1"/>
  <c r="M415" i="1"/>
  <c r="M368" i="1"/>
  <c r="M282" i="1"/>
  <c r="M272" i="1"/>
  <c r="N196" i="1"/>
  <c r="O196" i="1" s="1"/>
  <c r="L428" i="1"/>
  <c r="L476" i="1"/>
  <c r="L474" i="1"/>
  <c r="N474" i="1" s="1"/>
  <c r="O474" i="1" s="1"/>
  <c r="L467" i="1"/>
  <c r="L458" i="1"/>
  <c r="N458" i="1" s="1"/>
  <c r="O458" i="1" s="1"/>
  <c r="L452" i="1"/>
  <c r="N452" i="1" s="1"/>
  <c r="O452" i="1" s="1"/>
  <c r="L443" i="1"/>
  <c r="L441" i="1"/>
  <c r="L410" i="1"/>
  <c r="L374" i="1"/>
  <c r="M318" i="1"/>
  <c r="M291" i="1"/>
  <c r="M250" i="1"/>
  <c r="M221" i="1"/>
  <c r="N221" i="1" s="1"/>
  <c r="O221" i="1" s="1"/>
  <c r="M216" i="1"/>
  <c r="L206" i="1"/>
  <c r="M204" i="1"/>
  <c r="L195" i="1"/>
  <c r="N195" i="1" s="1"/>
  <c r="O195" i="1" s="1"/>
  <c r="M188" i="1"/>
  <c r="N188" i="1" s="1"/>
  <c r="O188" i="1" s="1"/>
  <c r="M176" i="1"/>
  <c r="L150" i="1"/>
  <c r="L145" i="1"/>
  <c r="N145" i="1" s="1"/>
  <c r="O145" i="1" s="1"/>
  <c r="M131" i="1"/>
  <c r="N131" i="1" s="1"/>
  <c r="O131" i="1" s="1"/>
  <c r="L126" i="1"/>
  <c r="N126" i="1" s="1"/>
  <c r="O126" i="1" s="1"/>
  <c r="L103" i="1"/>
  <c r="M86" i="1"/>
  <c r="L77" i="1"/>
  <c r="M68" i="1"/>
  <c r="L52" i="1"/>
  <c r="M35" i="1"/>
  <c r="L22" i="1"/>
  <c r="N22" i="1" s="1"/>
  <c r="O22" i="1" s="1"/>
  <c r="M18" i="1"/>
  <c r="M501" i="1"/>
  <c r="L494" i="1"/>
  <c r="M478" i="1"/>
  <c r="N478" i="1" s="1"/>
  <c r="O478" i="1" s="1"/>
  <c r="L469" i="1"/>
  <c r="L421" i="1"/>
  <c r="N421" i="1" s="1"/>
  <c r="O421" i="1" s="1"/>
  <c r="L414" i="1"/>
  <c r="L403" i="1"/>
  <c r="L401" i="1"/>
  <c r="L384" i="1"/>
  <c r="N384" i="1" s="1"/>
  <c r="O384" i="1" s="1"/>
  <c r="L380" i="1"/>
  <c r="N380" i="1" s="1"/>
  <c r="O380" i="1" s="1"/>
  <c r="M361" i="1"/>
  <c r="N361" i="1" s="1"/>
  <c r="O361" i="1" s="1"/>
  <c r="M304" i="1"/>
  <c r="M263" i="1"/>
  <c r="N263" i="1" s="1"/>
  <c r="O263" i="1" s="1"/>
  <c r="M190" i="1"/>
  <c r="M166" i="1"/>
  <c r="M161" i="1"/>
  <c r="M159" i="1"/>
  <c r="L119" i="1"/>
  <c r="N119" i="1" s="1"/>
  <c r="O119" i="1" s="1"/>
  <c r="M11" i="1"/>
  <c r="L346" i="1"/>
  <c r="L340" i="1"/>
  <c r="L334" i="1"/>
  <c r="M326" i="1"/>
  <c r="L317" i="1"/>
  <c r="L256" i="1"/>
  <c r="M185" i="1"/>
  <c r="M173" i="1"/>
  <c r="L121" i="1"/>
  <c r="L107" i="1"/>
  <c r="L81" i="1"/>
  <c r="L58" i="1"/>
  <c r="M28" i="1"/>
  <c r="N28" i="1" s="1"/>
  <c r="O28" i="1" s="1"/>
  <c r="L482" i="1"/>
  <c r="L480" i="1"/>
  <c r="N480" i="1" s="1"/>
  <c r="O480" i="1" s="1"/>
  <c r="M464" i="1"/>
  <c r="N464" i="1" s="1"/>
  <c r="O464" i="1" s="1"/>
  <c r="L438" i="1"/>
  <c r="N438" i="1" s="1"/>
  <c r="O438" i="1" s="1"/>
  <c r="L405" i="1"/>
  <c r="L392" i="1"/>
  <c r="L386" i="1"/>
  <c r="M373" i="1"/>
  <c r="N373" i="1" s="1"/>
  <c r="O373" i="1" s="1"/>
  <c r="M350" i="1"/>
  <c r="M348" i="1"/>
  <c r="N348" i="1" s="1"/>
  <c r="O348" i="1" s="1"/>
  <c r="L344" i="1"/>
  <c r="L338" i="1"/>
  <c r="L332" i="1"/>
  <c r="M328" i="1"/>
  <c r="N328" i="1" s="1"/>
  <c r="O328" i="1" s="1"/>
  <c r="L315" i="1"/>
  <c r="L297" i="1"/>
  <c r="M286" i="1"/>
  <c r="N286" i="1" s="1"/>
  <c r="O286" i="1" s="1"/>
  <c r="M267" i="1"/>
  <c r="L247" i="1"/>
  <c r="N247" i="1" s="1"/>
  <c r="O247" i="1" s="1"/>
  <c r="M238" i="1"/>
  <c r="N238" i="1" s="1"/>
  <c r="O238" i="1" s="1"/>
  <c r="M220" i="1"/>
  <c r="M208" i="1"/>
  <c r="L201" i="1"/>
  <c r="M187" i="1"/>
  <c r="N187" i="1" s="1"/>
  <c r="O187" i="1" s="1"/>
  <c r="L175" i="1"/>
  <c r="L123" i="1"/>
  <c r="L109" i="1"/>
  <c r="M102" i="1"/>
  <c r="N102" i="1" s="1"/>
  <c r="O102" i="1" s="1"/>
  <c r="L76" i="1"/>
  <c r="M56" i="1"/>
  <c r="L45" i="1"/>
  <c r="N45" i="1" s="1"/>
  <c r="O45" i="1" s="1"/>
  <c r="L34" i="1"/>
  <c r="N34" i="1" s="1"/>
  <c r="O34" i="1" s="1"/>
  <c r="M30" i="1"/>
  <c r="N30" i="1" s="1"/>
  <c r="O30" i="1" s="1"/>
  <c r="L13" i="1"/>
  <c r="N13" i="1" s="1"/>
  <c r="O13" i="1" s="1"/>
  <c r="M8" i="1"/>
  <c r="N8" i="1" s="1"/>
  <c r="O8" i="1" s="1"/>
  <c r="L323" i="1"/>
  <c r="L319" i="1"/>
  <c r="N319" i="1" s="1"/>
  <c r="O319" i="1" s="1"/>
  <c r="L301" i="1"/>
  <c r="L288" i="1"/>
  <c r="L260" i="1"/>
  <c r="N260" i="1" s="1"/>
  <c r="O260" i="1" s="1"/>
  <c r="L258" i="1"/>
  <c r="L242" i="1"/>
  <c r="L229" i="1"/>
  <c r="N229" i="1" s="1"/>
  <c r="O229" i="1" s="1"/>
  <c r="L215" i="1"/>
  <c r="M205" i="1"/>
  <c r="L168" i="1"/>
  <c r="M149" i="1"/>
  <c r="L137" i="1"/>
  <c r="L116" i="1"/>
  <c r="N116" i="1" s="1"/>
  <c r="O116" i="1" s="1"/>
  <c r="M114" i="1"/>
  <c r="M89" i="1"/>
  <c r="N89" i="1" s="1"/>
  <c r="O89" i="1" s="1"/>
  <c r="M87" i="1"/>
  <c r="M69" i="1"/>
  <c r="N69" i="1" s="1"/>
  <c r="O69" i="1" s="1"/>
  <c r="M60" i="1"/>
  <c r="L51" i="1"/>
  <c r="N51" i="1" s="1"/>
  <c r="O51" i="1" s="1"/>
  <c r="M49" i="1"/>
  <c r="L40" i="1"/>
  <c r="N40" i="1" s="1"/>
  <c r="O40" i="1" s="1"/>
  <c r="M38" i="1"/>
  <c r="N38" i="1" s="1"/>
  <c r="O38" i="1" s="1"/>
  <c r="M36" i="1"/>
  <c r="N36" i="1" s="1"/>
  <c r="O36" i="1" s="1"/>
  <c r="L21" i="1"/>
  <c r="N21" i="1" s="1"/>
  <c r="O21" i="1" s="1"/>
  <c r="M17" i="1"/>
  <c r="L6" i="1"/>
  <c r="M303" i="1"/>
  <c r="L251" i="1"/>
  <c r="N251" i="1" s="1"/>
  <c r="O251" i="1" s="1"/>
  <c r="L233" i="1"/>
  <c r="L189" i="1"/>
  <c r="N189" i="1" s="1"/>
  <c r="O189" i="1" s="1"/>
  <c r="L165" i="1"/>
  <c r="L160" i="1"/>
  <c r="L104" i="1"/>
  <c r="L475" i="1"/>
  <c r="L468" i="1"/>
  <c r="L444" i="1"/>
  <c r="L437" i="1"/>
  <c r="L431" i="1"/>
  <c r="N431" i="1" s="1"/>
  <c r="O431" i="1" s="1"/>
  <c r="L420" i="1"/>
  <c r="N420" i="1" s="1"/>
  <c r="O420" i="1" s="1"/>
  <c r="L398" i="1"/>
  <c r="M390" i="1"/>
  <c r="N390" i="1" s="1"/>
  <c r="O390" i="1" s="1"/>
  <c r="M352" i="1"/>
  <c r="M330" i="1"/>
  <c r="L312" i="1"/>
  <c r="N312" i="1" s="1"/>
  <c r="O312" i="1" s="1"/>
  <c r="L310" i="1"/>
  <c r="N310" i="1" s="1"/>
  <c r="O310" i="1" s="1"/>
  <c r="L305" i="1"/>
  <c r="M292" i="1"/>
  <c r="L283" i="1"/>
  <c r="N283" i="1" s="1"/>
  <c r="O283" i="1" s="1"/>
  <c r="M271" i="1"/>
  <c r="N271" i="1" s="1"/>
  <c r="O271" i="1" s="1"/>
  <c r="M262" i="1"/>
  <c r="N262" i="1" s="1"/>
  <c r="O262" i="1" s="1"/>
  <c r="M244" i="1"/>
  <c r="L224" i="1"/>
  <c r="M200" i="1"/>
  <c r="N200" i="1" s="1"/>
  <c r="O200" i="1" s="1"/>
  <c r="M182" i="1"/>
  <c r="N182" i="1" s="1"/>
  <c r="O182" i="1" s="1"/>
  <c r="L146" i="1"/>
  <c r="L139" i="1"/>
  <c r="L127" i="1"/>
  <c r="L125" i="1"/>
  <c r="M120" i="1"/>
  <c r="N120" i="1" s="1"/>
  <c r="O120" i="1" s="1"/>
  <c r="M106" i="1"/>
  <c r="N106" i="1" s="1"/>
  <c r="O106" i="1" s="1"/>
  <c r="M95" i="1"/>
  <c r="N95" i="1" s="1"/>
  <c r="O95" i="1" s="1"/>
  <c r="L93" i="1"/>
  <c r="N93" i="1" s="1"/>
  <c r="O93" i="1" s="1"/>
  <c r="M78" i="1"/>
  <c r="N78" i="1" s="1"/>
  <c r="O78" i="1" s="1"/>
  <c r="L71" i="1"/>
  <c r="M62" i="1"/>
  <c r="L42" i="1"/>
  <c r="N42" i="1" s="1"/>
  <c r="O42" i="1" s="1"/>
  <c r="L27" i="1"/>
  <c r="N27" i="1" s="1"/>
  <c r="O27" i="1" s="1"/>
  <c r="L19" i="1"/>
  <c r="M10" i="1"/>
  <c r="M193" i="1"/>
  <c r="L153" i="1"/>
  <c r="N153" i="1" s="1"/>
  <c r="O153" i="1" s="1"/>
  <c r="M14" i="1"/>
  <c r="N14" i="1" s="1"/>
  <c r="O14" i="1" s="1"/>
  <c r="L3" i="1"/>
  <c r="L488" i="1"/>
  <c r="L479" i="1"/>
  <c r="M470" i="1"/>
  <c r="M448" i="1"/>
  <c r="L422" i="1"/>
  <c r="L402" i="1"/>
  <c r="N402" i="1" s="1"/>
  <c r="O402" i="1" s="1"/>
  <c r="M358" i="1"/>
  <c r="M325" i="1"/>
  <c r="M296" i="1"/>
  <c r="L287" i="1"/>
  <c r="M281" i="1"/>
  <c r="N281" i="1" s="1"/>
  <c r="O281" i="1" s="1"/>
  <c r="M279" i="1"/>
  <c r="M226" i="1"/>
  <c r="M207" i="1"/>
  <c r="M197" i="1"/>
  <c r="M184" i="1"/>
  <c r="L174" i="1"/>
  <c r="N174" i="1" s="1"/>
  <c r="O174" i="1" s="1"/>
  <c r="M118" i="1"/>
  <c r="L108" i="1"/>
  <c r="L99" i="1"/>
  <c r="N99" i="1" s="1"/>
  <c r="O99" i="1" s="1"/>
  <c r="M91" i="1"/>
  <c r="L84" i="1"/>
  <c r="L82" i="1"/>
  <c r="L75" i="1"/>
  <c r="N75" i="1" s="1"/>
  <c r="O75" i="1" s="1"/>
  <c r="L73" i="1"/>
  <c r="N73" i="1" s="1"/>
  <c r="O73" i="1" s="1"/>
  <c r="M64" i="1"/>
  <c r="L44" i="1"/>
  <c r="N44" i="1" s="1"/>
  <c r="O44" i="1" s="1"/>
  <c r="M39" i="1"/>
  <c r="N39" i="1" s="1"/>
  <c r="O39" i="1" s="1"/>
  <c r="L33" i="1"/>
  <c r="N33" i="1" s="1"/>
  <c r="O33" i="1" s="1"/>
  <c r="L25" i="1"/>
  <c r="N25" i="1" s="1"/>
  <c r="O25" i="1" s="1"/>
  <c r="L16" i="1"/>
  <c r="N16" i="1" s="1"/>
  <c r="O16" i="1" s="1"/>
  <c r="M12" i="1"/>
  <c r="N12" i="1" s="1"/>
  <c r="O12" i="1" s="1"/>
  <c r="N289" i="1"/>
  <c r="O289" i="1" s="1"/>
  <c r="N37" i="1"/>
  <c r="O37" i="1" s="1"/>
  <c r="M450" i="1"/>
  <c r="M424" i="1"/>
  <c r="L408" i="1"/>
  <c r="L406" i="1"/>
  <c r="M395" i="1"/>
  <c r="M370" i="1"/>
  <c r="N370" i="1" s="1"/>
  <c r="O370" i="1" s="1"/>
  <c r="L368" i="1"/>
  <c r="M364" i="1"/>
  <c r="M329" i="1"/>
  <c r="M322" i="1"/>
  <c r="N322" i="1" s="1"/>
  <c r="O322" i="1" s="1"/>
  <c r="L320" i="1"/>
  <c r="M257" i="1"/>
  <c r="N257" i="1" s="1"/>
  <c r="O257" i="1" s="1"/>
  <c r="M239" i="1"/>
  <c r="M141" i="1"/>
  <c r="M136" i="1"/>
  <c r="M124" i="1"/>
  <c r="M122" i="1"/>
  <c r="M59" i="1"/>
  <c r="N59" i="1" s="1"/>
  <c r="O59" i="1" s="1"/>
  <c r="N50" i="1"/>
  <c r="O50" i="1" s="1"/>
  <c r="M46" i="1"/>
  <c r="L31" i="1"/>
  <c r="N31" i="1" s="1"/>
  <c r="O31" i="1" s="1"/>
  <c r="L18" i="1"/>
  <c r="L9" i="1"/>
  <c r="N9" i="1" s="1"/>
  <c r="O9" i="1" s="1"/>
  <c r="M488" i="1"/>
  <c r="M494" i="1"/>
  <c r="N494" i="1" s="1"/>
  <c r="O494" i="1" s="1"/>
  <c r="N446" i="1"/>
  <c r="O446" i="1" s="1"/>
  <c r="L448" i="1"/>
  <c r="M428" i="1"/>
  <c r="N428" i="1" s="1"/>
  <c r="O428" i="1" s="1"/>
  <c r="L424" i="1"/>
  <c r="L381" i="1"/>
  <c r="L375" i="1"/>
  <c r="M375" i="1"/>
  <c r="L369" i="1"/>
  <c r="M369" i="1"/>
  <c r="L363" i="1"/>
  <c r="M363" i="1"/>
  <c r="L357" i="1"/>
  <c r="M357" i="1"/>
  <c r="L351" i="1"/>
  <c r="M351" i="1"/>
  <c r="N351" i="1" s="1"/>
  <c r="O351" i="1" s="1"/>
  <c r="L345" i="1"/>
  <c r="M345" i="1"/>
  <c r="L339" i="1"/>
  <c r="M339" i="1"/>
  <c r="L333" i="1"/>
  <c r="M333" i="1"/>
  <c r="L325" i="1"/>
  <c r="L318" i="1"/>
  <c r="M311" i="1"/>
  <c r="L311" i="1"/>
  <c r="L291" i="1"/>
  <c r="N298" i="1"/>
  <c r="O298" i="1" s="1"/>
  <c r="M280" i="1"/>
  <c r="L280" i="1"/>
  <c r="M443" i="1"/>
  <c r="M401" i="1"/>
  <c r="N401" i="1" s="1"/>
  <c r="O401" i="1" s="1"/>
  <c r="L316" i="1"/>
  <c r="M316" i="1"/>
  <c r="M417" i="1"/>
  <c r="M410" i="1"/>
  <c r="N410" i="1" s="1"/>
  <c r="O410" i="1" s="1"/>
  <c r="P392" i="1"/>
  <c r="N382" i="1"/>
  <c r="O382" i="1" s="1"/>
  <c r="M314" i="1"/>
  <c r="N314" i="1" s="1"/>
  <c r="O314" i="1" s="1"/>
  <c r="M268" i="1"/>
  <c r="L268" i="1"/>
  <c r="M418" i="1"/>
  <c r="N418" i="1" s="1"/>
  <c r="O418" i="1" s="1"/>
  <c r="M414" i="1"/>
  <c r="L321" i="1"/>
  <c r="M321" i="1"/>
  <c r="N294" i="1"/>
  <c r="O294" i="1" s="1"/>
  <c r="M274" i="1"/>
  <c r="L274" i="1"/>
  <c r="M497" i="1"/>
  <c r="M491" i="1"/>
  <c r="N491" i="1" s="1"/>
  <c r="O491" i="1" s="1"/>
  <c r="M485" i="1"/>
  <c r="N485" i="1" s="1"/>
  <c r="O485" i="1" s="1"/>
  <c r="M473" i="1"/>
  <c r="M467" i="1"/>
  <c r="M461" i="1"/>
  <c r="N461" i="1" s="1"/>
  <c r="O461" i="1" s="1"/>
  <c r="L450" i="1"/>
  <c r="M445" i="1"/>
  <c r="M441" i="1"/>
  <c r="N441" i="1" s="1"/>
  <c r="O441" i="1" s="1"/>
  <c r="M429" i="1"/>
  <c r="N429" i="1" s="1"/>
  <c r="O429" i="1" s="1"/>
  <c r="M422" i="1"/>
  <c r="M403" i="1"/>
  <c r="L395" i="1"/>
  <c r="N340" i="1"/>
  <c r="O340" i="1" s="1"/>
  <c r="M177" i="1"/>
  <c r="L177" i="1"/>
  <c r="M479" i="1"/>
  <c r="M455" i="1"/>
  <c r="N455" i="1" s="1"/>
  <c r="O455" i="1" s="1"/>
  <c r="M425" i="1"/>
  <c r="N425" i="1" s="1"/>
  <c r="O425" i="1" s="1"/>
  <c r="M399" i="1"/>
  <c r="N399" i="1" s="1"/>
  <c r="O399" i="1" s="1"/>
  <c r="L329" i="1"/>
  <c r="N315" i="1"/>
  <c r="O315" i="1" s="1"/>
  <c r="N277" i="1"/>
  <c r="O277" i="1" s="1"/>
  <c r="M253" i="1"/>
  <c r="N253" i="1" s="1"/>
  <c r="O253" i="1" s="1"/>
  <c r="M437" i="1"/>
  <c r="M411" i="1"/>
  <c r="N411" i="1" s="1"/>
  <c r="O411" i="1" s="1"/>
  <c r="M404" i="1"/>
  <c r="N404" i="1" s="1"/>
  <c r="O404" i="1" s="1"/>
  <c r="L327" i="1"/>
  <c r="M327" i="1"/>
  <c r="M324" i="1"/>
  <c r="N324" i="1" s="1"/>
  <c r="O324" i="1" s="1"/>
  <c r="M265" i="1"/>
  <c r="L265" i="1"/>
  <c r="L435" i="1"/>
  <c r="N435" i="1" s="1"/>
  <c r="O435" i="1" s="1"/>
  <c r="M423" i="1"/>
  <c r="M416" i="1"/>
  <c r="N416" i="1" s="1"/>
  <c r="O416" i="1" s="1"/>
  <c r="M397" i="1"/>
  <c r="N397" i="1" s="1"/>
  <c r="O397" i="1" s="1"/>
  <c r="M389" i="1"/>
  <c r="M419" i="1"/>
  <c r="M393" i="1"/>
  <c r="N393" i="1" s="1"/>
  <c r="O393" i="1" s="1"/>
  <c r="L387" i="1"/>
  <c r="N387" i="1" s="1"/>
  <c r="O387" i="1" s="1"/>
  <c r="M383" i="1"/>
  <c r="M377" i="1"/>
  <c r="N377" i="1" s="1"/>
  <c r="O377" i="1" s="1"/>
  <c r="M371" i="1"/>
  <c r="M365" i="1"/>
  <c r="N365" i="1" s="1"/>
  <c r="O365" i="1" s="1"/>
  <c r="M359" i="1"/>
  <c r="N359" i="1" s="1"/>
  <c r="O359" i="1" s="1"/>
  <c r="M353" i="1"/>
  <c r="N353" i="1" s="1"/>
  <c r="O353" i="1" s="1"/>
  <c r="M347" i="1"/>
  <c r="N347" i="1" s="1"/>
  <c r="O347" i="1" s="1"/>
  <c r="M341" i="1"/>
  <c r="N341" i="1" s="1"/>
  <c r="O341" i="1" s="1"/>
  <c r="M335" i="1"/>
  <c r="N335" i="1" s="1"/>
  <c r="O335" i="1" s="1"/>
  <c r="L302" i="1"/>
  <c r="M302" i="1"/>
  <c r="N300" i="1"/>
  <c r="O300" i="1" s="1"/>
  <c r="L284" i="1"/>
  <c r="M284" i="1"/>
  <c r="N282" i="1"/>
  <c r="O282" i="1" s="1"/>
  <c r="L308" i="1"/>
  <c r="L290" i="1"/>
  <c r="N290" i="1" s="1"/>
  <c r="O290" i="1" s="1"/>
  <c r="L255" i="1"/>
  <c r="M255" i="1"/>
  <c r="L246" i="1"/>
  <c r="M246" i="1"/>
  <c r="L231" i="1"/>
  <c r="M231" i="1"/>
  <c r="L222" i="1"/>
  <c r="M222" i="1"/>
  <c r="M212" i="1"/>
  <c r="L208" i="1"/>
  <c r="L192" i="1"/>
  <c r="M192" i="1"/>
  <c r="M305" i="1"/>
  <c r="N305" i="1" s="1"/>
  <c r="O305" i="1" s="1"/>
  <c r="M287" i="1"/>
  <c r="L249" i="1"/>
  <c r="M249" i="1"/>
  <c r="L240" i="1"/>
  <c r="M240" i="1"/>
  <c r="N236" i="1"/>
  <c r="O236" i="1" s="1"/>
  <c r="L225" i="1"/>
  <c r="M225" i="1"/>
  <c r="L261" i="1"/>
  <c r="M261" i="1"/>
  <c r="M306" i="1"/>
  <c r="L299" i="1"/>
  <c r="L292" i="1"/>
  <c r="M172" i="1"/>
  <c r="L172" i="1"/>
  <c r="N114" i="1"/>
  <c r="O114" i="1" s="1"/>
  <c r="L278" i="1"/>
  <c r="M269" i="1"/>
  <c r="N269" i="1" s="1"/>
  <c r="O269" i="1" s="1"/>
  <c r="L267" i="1"/>
  <c r="N256" i="1"/>
  <c r="O256" i="1" s="1"/>
  <c r="L243" i="1"/>
  <c r="M243" i="1"/>
  <c r="L234" i="1"/>
  <c r="M234" i="1"/>
  <c r="L219" i="1"/>
  <c r="M219" i="1"/>
  <c r="L217" i="1"/>
  <c r="M217" i="1"/>
  <c r="M213" i="1"/>
  <c r="M135" i="1"/>
  <c r="L135" i="1"/>
  <c r="L273" i="1"/>
  <c r="M259" i="1"/>
  <c r="N259" i="1" s="1"/>
  <c r="O259" i="1" s="1"/>
  <c r="L250" i="1"/>
  <c r="L226" i="1"/>
  <c r="L211" i="1"/>
  <c r="M211" i="1"/>
  <c r="N207" i="1"/>
  <c r="O207" i="1" s="1"/>
  <c r="L199" i="1"/>
  <c r="M199" i="1"/>
  <c r="L296" i="1"/>
  <c r="M264" i="1"/>
  <c r="M167" i="1"/>
  <c r="L167" i="1"/>
  <c r="L252" i="1"/>
  <c r="M252" i="1"/>
  <c r="L237" i="1"/>
  <c r="M237" i="1"/>
  <c r="L228" i="1"/>
  <c r="M228" i="1"/>
  <c r="N279" i="1"/>
  <c r="O279" i="1" s="1"/>
  <c r="L270" i="1"/>
  <c r="N270" i="1" s="1"/>
  <c r="O270" i="1" s="1"/>
  <c r="L244" i="1"/>
  <c r="N244" i="1" s="1"/>
  <c r="O244" i="1" s="1"/>
  <c r="M235" i="1"/>
  <c r="L220" i="1"/>
  <c r="M147" i="1"/>
  <c r="L147" i="1"/>
  <c r="L276" i="1"/>
  <c r="N276" i="1" s="1"/>
  <c r="O276" i="1" s="1"/>
  <c r="L186" i="1"/>
  <c r="M186" i="1"/>
  <c r="L162" i="1"/>
  <c r="M162" i="1"/>
  <c r="L204" i="1"/>
  <c r="M180" i="1"/>
  <c r="N180" i="1" s="1"/>
  <c r="O180" i="1" s="1"/>
  <c r="M175" i="1"/>
  <c r="N175" i="1" s="1"/>
  <c r="O175" i="1" s="1"/>
  <c r="L170" i="1"/>
  <c r="N170" i="1" s="1"/>
  <c r="O170" i="1" s="1"/>
  <c r="L155" i="1"/>
  <c r="N155" i="1" s="1"/>
  <c r="O155" i="1" s="1"/>
  <c r="M150" i="1"/>
  <c r="N150" i="1" s="1"/>
  <c r="O150" i="1" s="1"/>
  <c r="M111" i="1"/>
  <c r="L111" i="1"/>
  <c r="M103" i="1"/>
  <c r="L138" i="1"/>
  <c r="M138" i="1"/>
  <c r="L113" i="1"/>
  <c r="M113" i="1"/>
  <c r="M214" i="1"/>
  <c r="N214" i="1" s="1"/>
  <c r="O214" i="1" s="1"/>
  <c r="L178" i="1"/>
  <c r="M163" i="1"/>
  <c r="N163" i="1" s="1"/>
  <c r="O163" i="1" s="1"/>
  <c r="L158" i="1"/>
  <c r="L148" i="1"/>
  <c r="L136" i="1"/>
  <c r="M129" i="1"/>
  <c r="L129" i="1"/>
  <c r="M121" i="1"/>
  <c r="M210" i="1"/>
  <c r="N210" i="1" s="1"/>
  <c r="O210" i="1" s="1"/>
  <c r="M201" i="1"/>
  <c r="L197" i="1"/>
  <c r="N193" i="1"/>
  <c r="O193" i="1" s="1"/>
  <c r="N181" i="1"/>
  <c r="O181" i="1" s="1"/>
  <c r="M215" i="1"/>
  <c r="M206" i="1"/>
  <c r="N206" i="1" s="1"/>
  <c r="O206" i="1" s="1"/>
  <c r="L171" i="1"/>
  <c r="N171" i="1" s="1"/>
  <c r="O171" i="1" s="1"/>
  <c r="L166" i="1"/>
  <c r="M146" i="1"/>
  <c r="M134" i="1"/>
  <c r="N134" i="1" s="1"/>
  <c r="O134" i="1" s="1"/>
  <c r="M90" i="1"/>
  <c r="L90" i="1"/>
  <c r="L80" i="1"/>
  <c r="M80" i="1"/>
  <c r="L176" i="1"/>
  <c r="L161" i="1"/>
  <c r="M156" i="1"/>
  <c r="N156" i="1" s="1"/>
  <c r="O156" i="1" s="1"/>
  <c r="M139" i="1"/>
  <c r="M110" i="1"/>
  <c r="N110" i="1" s="1"/>
  <c r="O110" i="1" s="1"/>
  <c r="M96" i="1"/>
  <c r="M202" i="1"/>
  <c r="N202" i="1" s="1"/>
  <c r="O202" i="1" s="1"/>
  <c r="M194" i="1"/>
  <c r="N194" i="1" s="1"/>
  <c r="O194" i="1" s="1"/>
  <c r="L198" i="1"/>
  <c r="L191" i="1"/>
  <c r="N191" i="1" s="1"/>
  <c r="O191" i="1" s="1"/>
  <c r="L185" i="1"/>
  <c r="N185" i="1" s="1"/>
  <c r="O185" i="1" s="1"/>
  <c r="L179" i="1"/>
  <c r="N179" i="1" s="1"/>
  <c r="O179" i="1" s="1"/>
  <c r="M169" i="1"/>
  <c r="N169" i="1" s="1"/>
  <c r="O169" i="1" s="1"/>
  <c r="L164" i="1"/>
  <c r="L144" i="1"/>
  <c r="M144" i="1"/>
  <c r="L132" i="1"/>
  <c r="M132" i="1"/>
  <c r="M128" i="1"/>
  <c r="N128" i="1" s="1"/>
  <c r="O128" i="1" s="1"/>
  <c r="M94" i="1"/>
  <c r="M140" i="1"/>
  <c r="N109" i="1"/>
  <c r="O109" i="1" s="1"/>
  <c r="M107" i="1"/>
  <c r="M66" i="1"/>
  <c r="L66" i="1"/>
  <c r="L118" i="1"/>
  <c r="L100" i="1"/>
  <c r="L115" i="1"/>
  <c r="L97" i="1"/>
  <c r="N97" i="1" s="1"/>
  <c r="O97" i="1" s="1"/>
  <c r="M76" i="1"/>
  <c r="L55" i="1"/>
  <c r="N53" i="1"/>
  <c r="O53" i="1" s="1"/>
  <c r="N29" i="1"/>
  <c r="O29" i="1" s="1"/>
  <c r="L112" i="1"/>
  <c r="N112" i="1" s="1"/>
  <c r="O112" i="1" s="1"/>
  <c r="M79" i="1"/>
  <c r="N79" i="1" s="1"/>
  <c r="O79" i="1" s="1"/>
  <c r="N62" i="1"/>
  <c r="O62" i="1" s="1"/>
  <c r="L60" i="1"/>
  <c r="M77" i="1"/>
  <c r="N6" i="1"/>
  <c r="O6" i="1" s="1"/>
  <c r="M82" i="1"/>
  <c r="N82" i="1" s="1"/>
  <c r="O82" i="1" s="1"/>
  <c r="L67" i="1"/>
  <c r="N67" i="1" s="1"/>
  <c r="O67" i="1" s="1"/>
  <c r="M65" i="1"/>
  <c r="N47" i="1"/>
  <c r="O47" i="1" s="1"/>
  <c r="L72" i="1"/>
  <c r="N72" i="1" s="1"/>
  <c r="O72" i="1" s="1"/>
  <c r="L54" i="1"/>
  <c r="N54" i="1" s="1"/>
  <c r="O54" i="1" s="1"/>
  <c r="L41" i="1"/>
  <c r="L17" i="1"/>
  <c r="N17" i="1" s="1"/>
  <c r="O17" i="1" s="1"/>
  <c r="L43" i="1"/>
  <c r="L88" i="1"/>
  <c r="N88" i="1" s="1"/>
  <c r="O88" i="1" s="1"/>
  <c r="L85" i="1"/>
  <c r="N85" i="1" s="1"/>
  <c r="O85" i="1" s="1"/>
  <c r="M70" i="1"/>
  <c r="N70" i="1" s="1"/>
  <c r="O70" i="1" s="1"/>
  <c r="L11" i="1"/>
  <c r="N68" i="1"/>
  <c r="O68" i="1" s="1"/>
  <c r="N46" i="1"/>
  <c r="O46" i="1" s="1"/>
  <c r="L5" i="1"/>
  <c r="M5" i="1"/>
  <c r="L2" i="1"/>
  <c r="M2" i="1"/>
  <c r="N419" i="1" l="1"/>
  <c r="O419" i="1" s="1"/>
  <c r="N122" i="1"/>
  <c r="O122" i="1" s="1"/>
  <c r="N184" i="1"/>
  <c r="O184" i="1" s="1"/>
  <c r="N392" i="1"/>
  <c r="O392" i="1" s="1"/>
  <c r="N372" i="1"/>
  <c r="O372" i="1" s="1"/>
  <c r="N138" i="1"/>
  <c r="O138" i="1" s="1"/>
  <c r="N389" i="1"/>
  <c r="O389" i="1" s="1"/>
  <c r="N224" i="1"/>
  <c r="O224" i="1" s="1"/>
  <c r="N405" i="1"/>
  <c r="O405" i="1" s="1"/>
  <c r="N285" i="1"/>
  <c r="O285" i="1" s="1"/>
  <c r="N183" i="1"/>
  <c r="O183" i="1" s="1"/>
  <c r="N255" i="1"/>
  <c r="O255" i="1" s="1"/>
  <c r="N141" i="1"/>
  <c r="O141" i="1" s="1"/>
  <c r="N123" i="1"/>
  <c r="O123" i="1" s="1"/>
  <c r="N447" i="1"/>
  <c r="O447" i="1" s="1"/>
  <c r="N336" i="1"/>
  <c r="O336" i="1" s="1"/>
  <c r="N299" i="1"/>
  <c r="O299" i="1" s="1"/>
  <c r="N239" i="1"/>
  <c r="O239" i="1" s="1"/>
  <c r="N334" i="1"/>
  <c r="O334" i="1" s="1"/>
  <c r="N83" i="1"/>
  <c r="O83" i="1" s="1"/>
  <c r="N61" i="1"/>
  <c r="O61" i="1" s="1"/>
  <c r="N329" i="1"/>
  <c r="O329" i="1" s="1"/>
  <c r="N440" i="1"/>
  <c r="O440" i="1" s="1"/>
  <c r="N64" i="1"/>
  <c r="O64" i="1" s="1"/>
  <c r="N151" i="1"/>
  <c r="O151" i="1" s="1"/>
  <c r="N84" i="1"/>
  <c r="O84" i="1" s="1"/>
  <c r="N149" i="1"/>
  <c r="O149" i="1" s="1"/>
  <c r="N338" i="1"/>
  <c r="O338" i="1" s="1"/>
  <c r="N144" i="1"/>
  <c r="O144" i="1" s="1"/>
  <c r="N208" i="1"/>
  <c r="O208" i="1" s="1"/>
  <c r="N125" i="1"/>
  <c r="O125" i="1" s="1"/>
  <c r="N475" i="1"/>
  <c r="O475" i="1" s="1"/>
  <c r="N168" i="1"/>
  <c r="O168" i="1" s="1"/>
  <c r="N487" i="1"/>
  <c r="O487" i="1" s="1"/>
  <c r="N100" i="1"/>
  <c r="O100" i="1" s="1"/>
  <c r="N164" i="1"/>
  <c r="O164" i="1" s="1"/>
  <c r="N178" i="1"/>
  <c r="O178" i="1" s="1"/>
  <c r="N383" i="1"/>
  <c r="O383" i="1" s="1"/>
  <c r="N160" i="1"/>
  <c r="O160" i="1" s="1"/>
  <c r="N496" i="1"/>
  <c r="O496" i="1" s="1"/>
  <c r="N148" i="1"/>
  <c r="O148" i="1" s="1"/>
  <c r="N371" i="1"/>
  <c r="O371" i="1" s="1"/>
  <c r="N344" i="1"/>
  <c r="O344" i="1" s="1"/>
  <c r="N58" i="1"/>
  <c r="O58" i="1" s="1"/>
  <c r="N52" i="1"/>
  <c r="O52" i="1" s="1"/>
  <c r="N43" i="1"/>
  <c r="O43" i="1" s="1"/>
  <c r="N118" i="1"/>
  <c r="O118" i="1" s="1"/>
  <c r="N127" i="1"/>
  <c r="O127" i="1" s="1"/>
  <c r="N241" i="1"/>
  <c r="O241" i="1" s="1"/>
  <c r="N493" i="1"/>
  <c r="O493" i="1" s="1"/>
  <c r="N352" i="1"/>
  <c r="O352" i="1" s="1"/>
  <c r="N213" i="1"/>
  <c r="O213" i="1" s="1"/>
  <c r="N216" i="1"/>
  <c r="O216" i="1" s="1"/>
  <c r="N232" i="1"/>
  <c r="O232" i="1" s="1"/>
  <c r="N459" i="1"/>
  <c r="O459" i="1" s="1"/>
  <c r="N379" i="1"/>
  <c r="O379" i="1" s="1"/>
  <c r="N48" i="1"/>
  <c r="O48" i="1" s="1"/>
  <c r="N108" i="1"/>
  <c r="O108" i="1" s="1"/>
  <c r="N4" i="1"/>
  <c r="O4" i="1" s="1"/>
  <c r="N198" i="1"/>
  <c r="O198" i="1" s="1"/>
  <c r="N398" i="1"/>
  <c r="O398" i="1" s="1"/>
  <c r="N376" i="1"/>
  <c r="O376" i="1" s="1"/>
  <c r="N133" i="1"/>
  <c r="O133" i="1" s="1"/>
  <c r="N407" i="1"/>
  <c r="O407" i="1" s="1"/>
  <c r="N248" i="1"/>
  <c r="O248" i="1" s="1"/>
  <c r="N94" i="1"/>
  <c r="O94" i="1" s="1"/>
  <c r="N190" i="1"/>
  <c r="O190" i="1" s="1"/>
  <c r="N374" i="1"/>
  <c r="O374" i="1" s="1"/>
  <c r="N7" i="1"/>
  <c r="O7" i="1" s="1"/>
  <c r="N103" i="1"/>
  <c r="O103" i="1" s="1"/>
  <c r="N65" i="1"/>
  <c r="O65" i="1" s="1"/>
  <c r="N250" i="1"/>
  <c r="O250" i="1" s="1"/>
  <c r="N417" i="1"/>
  <c r="O417" i="1" s="1"/>
  <c r="N391" i="1"/>
  <c r="O391" i="1" s="1"/>
  <c r="N278" i="1"/>
  <c r="O278" i="1" s="1"/>
  <c r="N323" i="1"/>
  <c r="O323" i="1" s="1"/>
  <c r="N227" i="1"/>
  <c r="O227" i="1" s="1"/>
  <c r="N308" i="1"/>
  <c r="O308" i="1" s="1"/>
  <c r="N320" i="1"/>
  <c r="O320" i="1" s="1"/>
  <c r="N468" i="1"/>
  <c r="O468" i="1" s="1"/>
  <c r="N427" i="1"/>
  <c r="O427" i="1" s="1"/>
  <c r="N307" i="1"/>
  <c r="O307" i="1" s="1"/>
  <c r="N96" i="1"/>
  <c r="O96" i="1" s="1"/>
  <c r="N381" i="1"/>
  <c r="O381" i="1" s="1"/>
  <c r="N288" i="1"/>
  <c r="O288" i="1" s="1"/>
  <c r="N317" i="1"/>
  <c r="O317" i="1" s="1"/>
  <c r="N41" i="1"/>
  <c r="O41" i="1" s="1"/>
  <c r="N60" i="1"/>
  <c r="O60" i="1" s="1"/>
  <c r="N166" i="1"/>
  <c r="O166" i="1" s="1"/>
  <c r="N473" i="1"/>
  <c r="O473" i="1" s="1"/>
  <c r="N18" i="1"/>
  <c r="O18" i="1" s="1"/>
  <c r="N326" i="1"/>
  <c r="O326" i="1" s="1"/>
  <c r="N291" i="1"/>
  <c r="O291" i="1" s="1"/>
  <c r="N91" i="1"/>
  <c r="O91" i="1" s="1"/>
  <c r="N366" i="1"/>
  <c r="O366" i="1" s="1"/>
  <c r="N215" i="1"/>
  <c r="O215" i="1" s="1"/>
  <c r="N292" i="1"/>
  <c r="O292" i="1" s="1"/>
  <c r="N10" i="1"/>
  <c r="O10" i="1" s="1"/>
  <c r="N346" i="1"/>
  <c r="O346" i="1" s="1"/>
  <c r="N415" i="1"/>
  <c r="O415" i="1" s="1"/>
  <c r="N161" i="1"/>
  <c r="O161" i="1" s="1"/>
  <c r="N158" i="1"/>
  <c r="O158" i="1" s="1"/>
  <c r="N19" i="1"/>
  <c r="O19" i="1" s="1"/>
  <c r="N343" i="1"/>
  <c r="O343" i="1" s="1"/>
  <c r="N107" i="1"/>
  <c r="O107" i="1" s="1"/>
  <c r="N176" i="1"/>
  <c r="O176" i="1" s="1"/>
  <c r="N235" i="1"/>
  <c r="O235" i="1" s="1"/>
  <c r="N264" i="1"/>
  <c r="O264" i="1" s="1"/>
  <c r="N318" i="1"/>
  <c r="O318" i="1" s="1"/>
  <c r="N330" i="1"/>
  <c r="O330" i="1" s="1"/>
  <c r="N49" i="1"/>
  <c r="O49" i="1" s="1"/>
  <c r="N205" i="1"/>
  <c r="O205" i="1" s="1"/>
  <c r="N81" i="1"/>
  <c r="O81" i="1" s="1"/>
  <c r="N477" i="1"/>
  <c r="O477" i="1" s="1"/>
  <c r="N15" i="1"/>
  <c r="O15" i="1" s="1"/>
  <c r="N406" i="1"/>
  <c r="O406" i="1" s="1"/>
  <c r="N55" i="1"/>
  <c r="O55" i="1" s="1"/>
  <c r="N267" i="1"/>
  <c r="O267" i="1" s="1"/>
  <c r="N212" i="1"/>
  <c r="O212" i="1" s="1"/>
  <c r="N284" i="1"/>
  <c r="O284" i="1" s="1"/>
  <c r="N445" i="1"/>
  <c r="O445" i="1" s="1"/>
  <c r="N233" i="1"/>
  <c r="O233" i="1" s="1"/>
  <c r="N242" i="1"/>
  <c r="O242" i="1" s="1"/>
  <c r="N56" i="1"/>
  <c r="O56" i="1" s="1"/>
  <c r="N451" i="1"/>
  <c r="O451" i="1" s="1"/>
  <c r="N362" i="1"/>
  <c r="O362" i="1" s="1"/>
  <c r="N358" i="1"/>
  <c r="O358" i="1" s="1"/>
  <c r="N35" i="1"/>
  <c r="O35" i="1" s="1"/>
  <c r="N325" i="1"/>
  <c r="O325" i="1" s="1"/>
  <c r="N11" i="1"/>
  <c r="O11" i="1" s="1"/>
  <c r="N457" i="1"/>
  <c r="O457" i="1" s="1"/>
  <c r="N385" i="1"/>
  <c r="O385" i="1" s="1"/>
  <c r="N321" i="1"/>
  <c r="O321" i="1" s="1"/>
  <c r="N333" i="1"/>
  <c r="O333" i="1" s="1"/>
  <c r="N369" i="1"/>
  <c r="O369" i="1" s="1"/>
  <c r="N124" i="1"/>
  <c r="O124" i="1" s="1"/>
  <c r="N165" i="1"/>
  <c r="O165" i="1" s="1"/>
  <c r="N350" i="1"/>
  <c r="O350" i="1" s="1"/>
  <c r="N495" i="1"/>
  <c r="O495" i="1" s="1"/>
  <c r="N218" i="1"/>
  <c r="O218" i="1" s="1"/>
  <c r="N469" i="1"/>
  <c r="O469" i="1" s="1"/>
  <c r="N245" i="1"/>
  <c r="O245" i="1" s="1"/>
  <c r="N115" i="1"/>
  <c r="O115" i="1" s="1"/>
  <c r="N470" i="1"/>
  <c r="O470" i="1" s="1"/>
  <c r="N173" i="1"/>
  <c r="O173" i="1" s="1"/>
  <c r="N309" i="1"/>
  <c r="O309" i="1" s="1"/>
  <c r="N139" i="1"/>
  <c r="O139" i="1" s="1"/>
  <c r="N172" i="1"/>
  <c r="O172" i="1" s="1"/>
  <c r="N258" i="1"/>
  <c r="O258" i="1" s="1"/>
  <c r="N409" i="1"/>
  <c r="O409" i="1" s="1"/>
  <c r="N101" i="1"/>
  <c r="O101" i="1" s="1"/>
  <c r="N268" i="1"/>
  <c r="O268" i="1" s="1"/>
  <c r="N272" i="1"/>
  <c r="O272" i="1" s="1"/>
  <c r="N360" i="1"/>
  <c r="O360" i="1" s="1"/>
  <c r="N301" i="1"/>
  <c r="O301" i="1" s="1"/>
  <c r="N140" i="1"/>
  <c r="O140" i="1" s="1"/>
  <c r="N423" i="1"/>
  <c r="O423" i="1" s="1"/>
  <c r="N501" i="1"/>
  <c r="O501" i="1" s="1"/>
  <c r="N430" i="1"/>
  <c r="O430" i="1" s="1"/>
  <c r="N209" i="1"/>
  <c r="O209" i="1" s="1"/>
  <c r="N137" i="1"/>
  <c r="O137" i="1" s="1"/>
  <c r="N104" i="1"/>
  <c r="O104" i="1" s="1"/>
  <c r="N71" i="1"/>
  <c r="O71" i="1" s="1"/>
  <c r="N364" i="1"/>
  <c r="O364" i="1" s="1"/>
  <c r="N159" i="1"/>
  <c r="O159" i="1" s="1"/>
  <c r="N297" i="1"/>
  <c r="O297" i="1" s="1"/>
  <c r="N367" i="1"/>
  <c r="O367" i="1" s="1"/>
  <c r="N448" i="1"/>
  <c r="O448" i="1" s="1"/>
  <c r="N80" i="1"/>
  <c r="O80" i="1" s="1"/>
  <c r="N226" i="1"/>
  <c r="O226" i="1" s="1"/>
  <c r="N240" i="1"/>
  <c r="O240" i="1" s="1"/>
  <c r="N497" i="1"/>
  <c r="O497" i="1" s="1"/>
  <c r="N117" i="1"/>
  <c r="O117" i="1" s="1"/>
  <c r="N472" i="1"/>
  <c r="O472" i="1" s="1"/>
  <c r="N234" i="1"/>
  <c r="O234" i="1" s="1"/>
  <c r="N422" i="1"/>
  <c r="O422" i="1" s="1"/>
  <c r="N87" i="1"/>
  <c r="O87" i="1" s="1"/>
  <c r="N386" i="1"/>
  <c r="O386" i="1" s="1"/>
  <c r="N86" i="1"/>
  <c r="O86" i="1" s="1"/>
  <c r="N476" i="1"/>
  <c r="O476" i="1" s="1"/>
  <c r="N313" i="1"/>
  <c r="O313" i="1" s="1"/>
  <c r="N197" i="1"/>
  <c r="O197" i="1" s="1"/>
  <c r="N113" i="1"/>
  <c r="O113" i="1" s="1"/>
  <c r="N273" i="1"/>
  <c r="O273" i="1" s="1"/>
  <c r="N303" i="1"/>
  <c r="O303" i="1" s="1"/>
  <c r="N412" i="1"/>
  <c r="O412" i="1" s="1"/>
  <c r="N157" i="1"/>
  <c r="O157" i="1" s="1"/>
  <c r="N204" i="1"/>
  <c r="O204" i="1" s="1"/>
  <c r="N488" i="1"/>
  <c r="O488" i="1" s="1"/>
  <c r="N444" i="1"/>
  <c r="O444" i="1" s="1"/>
  <c r="N63" i="1"/>
  <c r="O63" i="1" s="1"/>
  <c r="N146" i="1"/>
  <c r="O146" i="1" s="1"/>
  <c r="N306" i="1"/>
  <c r="O306" i="1" s="1"/>
  <c r="N443" i="1"/>
  <c r="O443" i="1" s="1"/>
  <c r="N481" i="1"/>
  <c r="O481" i="1" s="1"/>
  <c r="N388" i="1"/>
  <c r="O388" i="1" s="1"/>
  <c r="N201" i="1"/>
  <c r="O201" i="1" s="1"/>
  <c r="N332" i="1"/>
  <c r="O332" i="1" s="1"/>
  <c r="N304" i="1"/>
  <c r="O304" i="1" s="1"/>
  <c r="N498" i="1"/>
  <c r="O498" i="1" s="1"/>
  <c r="N316" i="1"/>
  <c r="O316" i="1" s="1"/>
  <c r="N349" i="1"/>
  <c r="O349" i="1" s="1"/>
  <c r="N121" i="1"/>
  <c r="O121" i="1" s="1"/>
  <c r="N162" i="1"/>
  <c r="O162" i="1" s="1"/>
  <c r="N231" i="1"/>
  <c r="O231" i="1" s="1"/>
  <c r="N450" i="1"/>
  <c r="O450" i="1" s="1"/>
  <c r="N414" i="1"/>
  <c r="O414" i="1" s="1"/>
  <c r="N499" i="1"/>
  <c r="O499" i="1" s="1"/>
  <c r="N408" i="1"/>
  <c r="O408" i="1" s="1"/>
  <c r="N460" i="1"/>
  <c r="O460" i="1" s="1"/>
  <c r="N394" i="1"/>
  <c r="O394" i="1" s="1"/>
  <c r="N76" i="1"/>
  <c r="O76" i="1" s="1"/>
  <c r="N129" i="1"/>
  <c r="O129" i="1" s="1"/>
  <c r="N186" i="1"/>
  <c r="O186" i="1" s="1"/>
  <c r="N296" i="1"/>
  <c r="O296" i="1" s="1"/>
  <c r="N287" i="1"/>
  <c r="O287" i="1" s="1"/>
  <c r="N327" i="1"/>
  <c r="O327" i="1" s="1"/>
  <c r="N467" i="1"/>
  <c r="O467" i="1" s="1"/>
  <c r="N280" i="1"/>
  <c r="O280" i="1" s="1"/>
  <c r="N426" i="1"/>
  <c r="O426" i="1" s="1"/>
  <c r="N356" i="1"/>
  <c r="O356" i="1" s="1"/>
  <c r="N354" i="1"/>
  <c r="O354" i="1" s="1"/>
  <c r="N136" i="1"/>
  <c r="O136" i="1" s="1"/>
  <c r="N2" i="1"/>
  <c r="O2" i="1" s="1"/>
  <c r="N111" i="1"/>
  <c r="O111" i="1" s="1"/>
  <c r="N217" i="1"/>
  <c r="O217" i="1" s="1"/>
  <c r="N261" i="1"/>
  <c r="O261" i="1" s="1"/>
  <c r="N439" i="1"/>
  <c r="O439" i="1" s="1"/>
  <c r="N424" i="1"/>
  <c r="O424" i="1" s="1"/>
  <c r="N5" i="1"/>
  <c r="O5" i="1" s="1"/>
  <c r="N147" i="1"/>
  <c r="O147" i="1" s="1"/>
  <c r="N211" i="1"/>
  <c r="O211" i="1" s="1"/>
  <c r="N219" i="1"/>
  <c r="O219" i="1" s="1"/>
  <c r="N225" i="1"/>
  <c r="O225" i="1" s="1"/>
  <c r="N479" i="1"/>
  <c r="O479" i="1" s="1"/>
  <c r="N395" i="1"/>
  <c r="O395" i="1" s="1"/>
  <c r="N449" i="1"/>
  <c r="O449" i="1" s="1"/>
  <c r="N220" i="1"/>
  <c r="O220" i="1" s="1"/>
  <c r="N437" i="1"/>
  <c r="O437" i="1" s="1"/>
  <c r="N403" i="1"/>
  <c r="O403" i="1" s="1"/>
  <c r="N77" i="1"/>
  <c r="O77" i="1" s="1"/>
  <c r="N252" i="1"/>
  <c r="O252" i="1" s="1"/>
  <c r="N177" i="1"/>
  <c r="O177" i="1" s="1"/>
  <c r="N274" i="1"/>
  <c r="O274" i="1" s="1"/>
  <c r="N311" i="1"/>
  <c r="O311" i="1" s="1"/>
  <c r="N368" i="1"/>
  <c r="O368" i="1" s="1"/>
  <c r="N331" i="1"/>
  <c r="O331" i="1" s="1"/>
  <c r="N466" i="1"/>
  <c r="O466" i="1" s="1"/>
  <c r="N90" i="1"/>
  <c r="O90" i="1" s="1"/>
  <c r="N237" i="1"/>
  <c r="O237" i="1" s="1"/>
  <c r="N199" i="1"/>
  <c r="O199" i="1" s="1"/>
  <c r="N192" i="1"/>
  <c r="O192" i="1" s="1"/>
  <c r="N246" i="1"/>
  <c r="O246" i="1" s="1"/>
  <c r="N363" i="1"/>
  <c r="O363" i="1" s="1"/>
  <c r="N249" i="1"/>
  <c r="O249" i="1" s="1"/>
  <c r="N339" i="1"/>
  <c r="O339" i="1" s="1"/>
  <c r="N375" i="1"/>
  <c r="O375" i="1" s="1"/>
  <c r="N132" i="1"/>
  <c r="O132" i="1" s="1"/>
  <c r="N222" i="1"/>
  <c r="O222" i="1" s="1"/>
  <c r="N345" i="1"/>
  <c r="O345" i="1" s="1"/>
  <c r="N167" i="1"/>
  <c r="O167" i="1" s="1"/>
  <c r="N265" i="1"/>
  <c r="O265" i="1" s="1"/>
  <c r="N66" i="1"/>
  <c r="O66" i="1" s="1"/>
  <c r="N228" i="1"/>
  <c r="O228" i="1" s="1"/>
  <c r="N135" i="1"/>
  <c r="O135" i="1" s="1"/>
  <c r="N243" i="1"/>
  <c r="O243" i="1" s="1"/>
  <c r="N302" i="1"/>
  <c r="O302" i="1" s="1"/>
  <c r="N357" i="1"/>
  <c r="O357" i="1" s="1"/>
</calcChain>
</file>

<file path=xl/sharedStrings.xml><?xml version="1.0" encoding="utf-8"?>
<sst xmlns="http://schemas.openxmlformats.org/spreadsheetml/2006/main" count="74" uniqueCount="45">
  <si>
    <t>Lat</t>
  </si>
  <si>
    <t>Lng</t>
  </si>
  <si>
    <t>Demand</t>
  </si>
  <si>
    <t>Terminal_Diameter</t>
  </si>
  <si>
    <t>Efficiency</t>
  </si>
  <si>
    <t>Frequency</t>
  </si>
  <si>
    <t>Gain</t>
  </si>
  <si>
    <t xml:space="preserve">Satellite Parameters </t>
  </si>
  <si>
    <t>Value</t>
  </si>
  <si>
    <t>Units</t>
  </si>
  <si>
    <t>Orbit Height</t>
  </si>
  <si>
    <t>km</t>
  </si>
  <si>
    <t>Lattitude</t>
  </si>
  <si>
    <t>Degrees</t>
  </si>
  <si>
    <t>Longtitude</t>
  </si>
  <si>
    <t>ITU Region</t>
  </si>
  <si>
    <t>#</t>
  </si>
  <si>
    <t>Downlink _Frequency</t>
  </si>
  <si>
    <t>GHz</t>
  </si>
  <si>
    <t>Downlink_Bandwidth</t>
  </si>
  <si>
    <t>19.7-20.2</t>
  </si>
  <si>
    <t>Satellite_Bandwidth</t>
  </si>
  <si>
    <t>MHz</t>
  </si>
  <si>
    <t>Spot_Beams</t>
  </si>
  <si>
    <t>Channel_Beamwidth</t>
  </si>
  <si>
    <t>Cluster_size</t>
  </si>
  <si>
    <t>Channel_Bandwidth</t>
  </si>
  <si>
    <t>Sub_channel_Bandwidth</t>
  </si>
  <si>
    <t>Total_Bandwidth</t>
  </si>
  <si>
    <t>Reuse_Factor</t>
  </si>
  <si>
    <t>Dual_Polarisation</t>
  </si>
  <si>
    <t>Yes</t>
  </si>
  <si>
    <t>Differential_Lng</t>
  </si>
  <si>
    <t>Adjusted_Earth_Radius</t>
  </si>
  <si>
    <t>Radius</t>
  </si>
  <si>
    <t>Eccentricity</t>
  </si>
  <si>
    <t>R_l</t>
  </si>
  <si>
    <t>R_z</t>
  </si>
  <si>
    <t>Orbit Radius</t>
  </si>
  <si>
    <t>Int_Angle</t>
  </si>
  <si>
    <t>Elevation_Angle</t>
  </si>
  <si>
    <t>Slant_Range</t>
  </si>
  <si>
    <t>Intermediate_Angle</t>
  </si>
  <si>
    <t>G_T</t>
  </si>
  <si>
    <t>User_Index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</si>
</sst>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16" fillId="0" borderId="10" xfId="0" applyFont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4" borderId="0" xfId="0" applyFill="1"/>
    <xf numFmtId="16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3B66-BF37-4B38-9ADF-8AFC2935306B}">
  <dimension ref="A1:Q501"/>
  <sheetViews>
    <sheetView tabSelected="1" workbookViewId="0">
      <selection activeCell="D5" sqref="D5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9.5703125" bestFit="1" customWidth="1"/>
    <col min="4" max="4" width="18.5703125" bestFit="1" customWidth="1"/>
    <col min="5" max="5" width="9.7109375" bestFit="1" customWidth="1"/>
    <col min="6" max="6" width="10.42578125" bestFit="1" customWidth="1"/>
    <col min="7" max="7" width="12.140625" bestFit="1" customWidth="1"/>
    <col min="8" max="8" width="15.5703125" bestFit="1" customWidth="1"/>
    <col min="9" max="9" width="15.42578125" bestFit="1" customWidth="1"/>
    <col min="10" max="11" width="12.85546875" bestFit="1" customWidth="1"/>
    <col min="12" max="12" width="22" bestFit="1" customWidth="1"/>
    <col min="13" max="13" width="12.140625" bestFit="1" customWidth="1"/>
    <col min="14" max="14" width="15.7109375" bestFit="1" customWidth="1"/>
    <col min="15" max="15" width="19.28515625" bestFit="1" customWidth="1"/>
    <col min="16" max="16" width="19.140625" bestFit="1" customWidth="1"/>
  </cols>
  <sheetData>
    <row r="1" spans="1:17" x14ac:dyDescent="0.25">
      <c r="A1" s="7" t="s">
        <v>1</v>
      </c>
      <c r="B1" s="7" t="s">
        <v>0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43</v>
      </c>
      <c r="I1" s="7" t="s">
        <v>32</v>
      </c>
      <c r="J1" s="7" t="s">
        <v>36</v>
      </c>
      <c r="K1" s="7" t="s">
        <v>37</v>
      </c>
      <c r="L1" s="7" t="s">
        <v>39</v>
      </c>
      <c r="M1" s="7" t="s">
        <v>33</v>
      </c>
      <c r="N1" s="7" t="s">
        <v>41</v>
      </c>
      <c r="O1" s="7" t="s">
        <v>40</v>
      </c>
      <c r="P1" s="7" t="s">
        <v>42</v>
      </c>
      <c r="Q1" s="7" t="s">
        <v>44</v>
      </c>
    </row>
    <row r="2" spans="1:17" x14ac:dyDescent="0.25">
      <c r="A2" s="6">
        <v>128.06563837434464</v>
      </c>
      <c r="B2" s="6">
        <v>-35.727813717644835</v>
      </c>
      <c r="C2" s="6">
        <v>20135.9375</v>
      </c>
      <c r="D2" s="6">
        <v>1.2</v>
      </c>
      <c r="E2" s="6">
        <v>0.65</v>
      </c>
      <c r="F2" s="6">
        <v>19.899999999999999</v>
      </c>
      <c r="G2" s="6">
        <v>46.089820015575185</v>
      </c>
      <c r="H2" s="6">
        <v>23.674274428046473</v>
      </c>
      <c r="I2" s="6">
        <v>41.477269953284889</v>
      </c>
      <c r="J2" s="6">
        <v>5276.9764948617603</v>
      </c>
      <c r="K2" s="6">
        <v>-3570.4719989555197</v>
      </c>
      <c r="L2" s="6">
        <v>-34.082801033281179</v>
      </c>
      <c r="M2" s="6">
        <v>6371.4010407954174</v>
      </c>
      <c r="N2" s="6">
        <v>38535.807261671711</v>
      </c>
      <c r="O2" s="6">
        <v>30.777863608114057</v>
      </c>
      <c r="P2">
        <v>57.509627300890131</v>
      </c>
      <c r="Q2" s="6">
        <v>0</v>
      </c>
    </row>
    <row r="3" spans="1:17" x14ac:dyDescent="0.25">
      <c r="A3" s="6">
        <v>130.89167679581013</v>
      </c>
      <c r="B3" s="6">
        <v>-36.260029188875308</v>
      </c>
      <c r="C3" s="6">
        <v>20135.9375</v>
      </c>
      <c r="D3" s="6">
        <v>0.75</v>
      </c>
      <c r="E3" s="6">
        <v>0.65</v>
      </c>
      <c r="F3" s="6">
        <v>19.899999999999999</v>
      </c>
      <c r="G3" s="6">
        <v>42.007420362456692</v>
      </c>
      <c r="H3" s="6">
        <v>20.055876172950512</v>
      </c>
      <c r="I3" s="6">
        <v>37.573978852510322</v>
      </c>
      <c r="J3" s="6">
        <v>4523.1696478778758</v>
      </c>
      <c r="K3" s="6">
        <v>-4481.7666608926138</v>
      </c>
      <c r="L3" s="6">
        <v>-44.736566743366474</v>
      </c>
      <c r="M3" s="6">
        <v>6367.5188312381297</v>
      </c>
      <c r="N3" s="6">
        <v>38936.492024860265</v>
      </c>
      <c r="O3" s="6">
        <v>26.318000677368605</v>
      </c>
      <c r="P3">
        <v>47.450546905805915</v>
      </c>
      <c r="Q3" s="6">
        <v>1</v>
      </c>
    </row>
    <row r="4" spans="1:17" x14ac:dyDescent="0.25">
      <c r="A4" s="6">
        <v>130.48219147916456</v>
      </c>
      <c r="B4" s="6">
        <v>-33.748268202738778</v>
      </c>
      <c r="C4" s="6">
        <v>20135.9375</v>
      </c>
      <c r="D4" s="6">
        <v>0.75</v>
      </c>
      <c r="E4" s="6">
        <v>0.65</v>
      </c>
      <c r="F4" s="6">
        <v>19.899999999999999</v>
      </c>
      <c r="G4" s="6">
        <v>42.007420362456692</v>
      </c>
      <c r="H4" s="6">
        <v>18.590148237400513</v>
      </c>
      <c r="I4" s="6">
        <v>38.828576208940888</v>
      </c>
      <c r="J4" s="6">
        <v>4526.7269061279103</v>
      </c>
      <c r="K4" s="6">
        <v>-4478.1977511870791</v>
      </c>
      <c r="L4" s="6">
        <v>-44.691225751539534</v>
      </c>
      <c r="M4" s="6">
        <v>6367.5357542301535</v>
      </c>
      <c r="N4" s="6">
        <v>38999.769414466165</v>
      </c>
      <c r="O4" s="6">
        <v>25.641273544046363</v>
      </c>
      <c r="P4">
        <v>48.756367418063903</v>
      </c>
      <c r="Q4" s="6">
        <v>2</v>
      </c>
    </row>
    <row r="5" spans="1:17" x14ac:dyDescent="0.25">
      <c r="A5" s="6">
        <v>131.99038931820965</v>
      </c>
      <c r="B5" s="6">
        <v>-33.51030441011617</v>
      </c>
      <c r="C5" s="6">
        <v>20135.9375</v>
      </c>
      <c r="D5" s="6">
        <v>0.75</v>
      </c>
      <c r="E5" s="6">
        <v>0.65</v>
      </c>
      <c r="F5" s="6">
        <v>19.899999999999999</v>
      </c>
      <c r="G5" s="6">
        <v>42.007420362456692</v>
      </c>
      <c r="H5" s="6">
        <v>18.594001058222997</v>
      </c>
      <c r="I5" s="6">
        <v>40.602517402646811</v>
      </c>
      <c r="J5" s="6">
        <v>4681.5226269373261</v>
      </c>
      <c r="K5" s="6">
        <v>-4317.2213073852363</v>
      </c>
      <c r="L5" s="6">
        <v>-42.681727981664487</v>
      </c>
      <c r="M5" s="6">
        <v>6368.2850064571739</v>
      </c>
      <c r="N5" s="6">
        <v>38969.633181622885</v>
      </c>
      <c r="O5" s="6">
        <v>25.970910841231586</v>
      </c>
      <c r="P5">
        <v>51.559356910963949</v>
      </c>
      <c r="Q5" s="6">
        <v>3</v>
      </c>
    </row>
    <row r="6" spans="1:17" x14ac:dyDescent="0.25">
      <c r="A6" s="6">
        <v>131.41364055889838</v>
      </c>
      <c r="B6" s="6">
        <v>-36.070182293225024</v>
      </c>
      <c r="C6" s="6">
        <v>20135.9375</v>
      </c>
      <c r="D6" s="6">
        <v>1.2</v>
      </c>
      <c r="E6" s="6">
        <v>0.65</v>
      </c>
      <c r="F6" s="6">
        <v>19.899999999999999</v>
      </c>
      <c r="G6" s="6">
        <v>46.089820015575185</v>
      </c>
      <c r="H6" s="6">
        <v>21.936168094270421</v>
      </c>
      <c r="I6" s="6">
        <v>41.530081672914491</v>
      </c>
      <c r="J6" s="6">
        <v>4506.3011566718033</v>
      </c>
      <c r="K6" s="6">
        <v>-4498.6138183454923</v>
      </c>
      <c r="L6" s="6">
        <v>-44.951087607599611</v>
      </c>
      <c r="M6" s="6">
        <v>6367.4387630530564</v>
      </c>
      <c r="N6" s="6">
        <v>39164.800333897059</v>
      </c>
      <c r="O6" s="6">
        <v>23.897788792877623</v>
      </c>
      <c r="P6">
        <v>51.326530405265544</v>
      </c>
      <c r="Q6" s="6">
        <v>4</v>
      </c>
    </row>
    <row r="7" spans="1:17" x14ac:dyDescent="0.25">
      <c r="A7" s="6">
        <v>130.40202336382239</v>
      </c>
      <c r="B7" s="6">
        <v>-37.409853268499681</v>
      </c>
      <c r="C7" s="6">
        <v>20135.9375</v>
      </c>
      <c r="D7" s="6">
        <v>0.75</v>
      </c>
      <c r="E7" s="6">
        <v>0.65</v>
      </c>
      <c r="F7" s="6">
        <v>19.899999999999999</v>
      </c>
      <c r="G7" s="6">
        <v>42.007420362456692</v>
      </c>
      <c r="H7" s="6">
        <v>23.363549657407646</v>
      </c>
      <c r="I7" s="6">
        <v>40.047373744690987</v>
      </c>
      <c r="J7" s="6">
        <v>4610.1013469276286</v>
      </c>
      <c r="K7" s="6">
        <v>-4392.9007369120991</v>
      </c>
      <c r="L7" s="6">
        <v>-43.61798713525841</v>
      </c>
      <c r="M7" s="6">
        <v>6367.9361894813919</v>
      </c>
      <c r="N7" s="6">
        <v>38996.96303260266</v>
      </c>
      <c r="O7" s="6">
        <v>25.675377338016766</v>
      </c>
      <c r="P7">
        <v>50.523984122951752</v>
      </c>
      <c r="Q7" s="6">
        <v>5</v>
      </c>
    </row>
    <row r="8" spans="1:17" x14ac:dyDescent="0.25">
      <c r="A8" s="6">
        <v>130.97445328722267</v>
      </c>
      <c r="B8" s="6">
        <v>-33.602019155054208</v>
      </c>
      <c r="C8" s="6">
        <v>20135.9375</v>
      </c>
      <c r="D8" s="6">
        <v>3</v>
      </c>
      <c r="E8" s="6">
        <v>0.65</v>
      </c>
      <c r="F8" s="6">
        <v>19.899999999999999</v>
      </c>
      <c r="G8" s="6">
        <v>54.048620189015942</v>
      </c>
      <c r="H8" s="6">
        <v>20.846380625153515</v>
      </c>
      <c r="I8" s="6">
        <v>39.428560502022577</v>
      </c>
      <c r="J8" s="6">
        <v>4567.24297827587</v>
      </c>
      <c r="K8" s="6">
        <v>-4437.1465791508308</v>
      </c>
      <c r="L8" s="6">
        <v>-44.172241943766821</v>
      </c>
      <c r="M8" s="6">
        <v>6367.7294373646373</v>
      </c>
      <c r="N8" s="6">
        <v>38998.307446154882</v>
      </c>
      <c r="O8" s="6">
        <v>25.658881687707215</v>
      </c>
      <c r="P8">
        <v>49.622758392574873</v>
      </c>
      <c r="Q8" s="6">
        <v>6</v>
      </c>
    </row>
    <row r="9" spans="1:17" x14ac:dyDescent="0.25">
      <c r="A9" s="6">
        <v>129.58060111093837</v>
      </c>
      <c r="B9" s="6">
        <v>-32.892906958490023</v>
      </c>
      <c r="C9" s="6">
        <v>20135.9375</v>
      </c>
      <c r="D9" s="6">
        <v>1.2</v>
      </c>
      <c r="E9" s="6">
        <v>0.65</v>
      </c>
      <c r="F9" s="6">
        <v>19.899999999999999</v>
      </c>
      <c r="G9" s="6">
        <v>46.089820015575185</v>
      </c>
      <c r="H9" s="6">
        <v>16.215693201595194</v>
      </c>
      <c r="I9" s="6">
        <v>37.615962035867454</v>
      </c>
      <c r="J9" s="6">
        <v>4792.6233628546752</v>
      </c>
      <c r="K9" s="6">
        <v>-4194.384551503078</v>
      </c>
      <c r="L9" s="6">
        <v>-41.191606254305633</v>
      </c>
      <c r="M9" s="6">
        <v>6368.8382350369156</v>
      </c>
      <c r="N9" s="6">
        <v>38707.088939597532</v>
      </c>
      <c r="O9" s="6">
        <v>28.831460626870786</v>
      </c>
      <c r="P9">
        <v>49.372468238011969</v>
      </c>
      <c r="Q9" s="6">
        <v>7</v>
      </c>
    </row>
    <row r="10" spans="1:17" x14ac:dyDescent="0.25">
      <c r="A10" s="6">
        <v>129.06286009248265</v>
      </c>
      <c r="B10" s="6">
        <v>-34.0938291988261</v>
      </c>
      <c r="C10" s="6">
        <v>20135.9375</v>
      </c>
      <c r="D10" s="6">
        <v>3</v>
      </c>
      <c r="E10" s="6">
        <v>0.65</v>
      </c>
      <c r="F10" s="6">
        <v>19.899999999999999</v>
      </c>
      <c r="G10" s="6">
        <v>54.048620189015942</v>
      </c>
      <c r="H10" s="6">
        <v>18.532030575649237</v>
      </c>
      <c r="I10" s="6">
        <v>41.014322572703321</v>
      </c>
      <c r="J10" s="6">
        <v>4733.5287704134789</v>
      </c>
      <c r="K10" s="6">
        <v>-4260.52076718637</v>
      </c>
      <c r="L10" s="6">
        <v>-41.989518730628241</v>
      </c>
      <c r="M10" s="6">
        <v>6368.5423628926646</v>
      </c>
      <c r="N10" s="6">
        <v>38951.005472808414</v>
      </c>
      <c r="O10" s="6">
        <v>26.173115949163648</v>
      </c>
      <c r="P10">
        <v>52.329959777398955</v>
      </c>
      <c r="Q10" s="6">
        <v>8</v>
      </c>
    </row>
    <row r="11" spans="1:17" x14ac:dyDescent="0.25">
      <c r="A11" s="6">
        <v>128.96034950146299</v>
      </c>
      <c r="B11" s="6">
        <v>-35.003498219686627</v>
      </c>
      <c r="C11" s="6">
        <v>20135.9375</v>
      </c>
      <c r="D11" s="6">
        <v>3</v>
      </c>
      <c r="E11" s="6">
        <v>0.65</v>
      </c>
      <c r="F11" s="6">
        <v>19.899999999999999</v>
      </c>
      <c r="G11" s="6">
        <v>54.048620189015942</v>
      </c>
      <c r="H11" s="6">
        <v>18.499979259704936</v>
      </c>
      <c r="I11" s="6">
        <v>42.406804419777643</v>
      </c>
      <c r="J11" s="6">
        <v>4718.7337794046325</v>
      </c>
      <c r="K11" s="6">
        <v>-4276.7916883277812</v>
      </c>
      <c r="L11" s="6">
        <v>-42.187371249423862</v>
      </c>
      <c r="M11" s="6">
        <v>6368.468860428221</v>
      </c>
      <c r="N11" s="6">
        <v>39045.560819938641</v>
      </c>
      <c r="O11" s="6">
        <v>25.164188012120313</v>
      </c>
      <c r="P11">
        <v>53.573344603742292</v>
      </c>
      <c r="Q11" s="6">
        <v>9</v>
      </c>
    </row>
    <row r="12" spans="1:17" x14ac:dyDescent="0.25">
      <c r="A12" s="6">
        <v>130.8014845512941</v>
      </c>
      <c r="B12" s="6">
        <v>-34.02013677052183</v>
      </c>
      <c r="C12" s="6">
        <v>20135.9375</v>
      </c>
      <c r="D12" s="6">
        <v>3</v>
      </c>
      <c r="E12" s="6">
        <v>0.65</v>
      </c>
      <c r="F12" s="6">
        <v>19.899999999999999</v>
      </c>
      <c r="G12" s="6">
        <v>54.048620189015942</v>
      </c>
      <c r="H12" s="6">
        <v>17.046122285273757</v>
      </c>
      <c r="I12" s="6">
        <v>38.680708347746531</v>
      </c>
      <c r="J12" s="6">
        <v>4589.399921387223</v>
      </c>
      <c r="K12" s="6">
        <v>-4414.3793168751545</v>
      </c>
      <c r="L12" s="6">
        <v>-43.886392153660964</v>
      </c>
      <c r="M12" s="6">
        <v>6367.8360839208326</v>
      </c>
      <c r="N12" s="6">
        <v>38938.969793237804</v>
      </c>
      <c r="O12" s="6">
        <v>26.294761542497124</v>
      </c>
      <c r="P12">
        <v>49.012386540604808</v>
      </c>
      <c r="Q12" s="6">
        <v>10</v>
      </c>
    </row>
    <row r="13" spans="1:17" x14ac:dyDescent="0.25">
      <c r="A13" s="6">
        <v>130.30233031383437</v>
      </c>
      <c r="B13" s="6">
        <v>-35.396853104334724</v>
      </c>
      <c r="C13" s="6">
        <v>20135.9375</v>
      </c>
      <c r="D13" s="6">
        <v>0.75</v>
      </c>
      <c r="E13" s="6">
        <v>0.65</v>
      </c>
      <c r="F13" s="6">
        <v>19.899999999999999</v>
      </c>
      <c r="G13" s="6">
        <v>42.007420362456692</v>
      </c>
      <c r="H13" s="6">
        <v>20.01462202920543</v>
      </c>
      <c r="I13" s="6">
        <v>39.658713178481321</v>
      </c>
      <c r="J13" s="6">
        <v>4584.3601516630288</v>
      </c>
      <c r="K13" s="6">
        <v>-4419.5779074322945</v>
      </c>
      <c r="L13" s="6">
        <v>-43.951539513335518</v>
      </c>
      <c r="M13" s="6">
        <v>6367.8117811395368</v>
      </c>
      <c r="N13" s="6">
        <v>38996.701906812719</v>
      </c>
      <c r="O13" s="6">
        <v>25.676859857876629</v>
      </c>
      <c r="P13">
        <v>49.965575692494809</v>
      </c>
      <c r="Q13" s="6">
        <v>11</v>
      </c>
    </row>
    <row r="14" spans="1:17" x14ac:dyDescent="0.25">
      <c r="A14" s="6">
        <v>127.5925137037559</v>
      </c>
      <c r="B14" s="6">
        <v>-36.674638181989337</v>
      </c>
      <c r="C14" s="6">
        <v>20135.9375</v>
      </c>
      <c r="D14" s="6">
        <v>0.75</v>
      </c>
      <c r="E14" s="6">
        <v>0.65</v>
      </c>
      <c r="F14" s="6">
        <v>19.899999999999999</v>
      </c>
      <c r="G14" s="6">
        <v>42.007420362456692</v>
      </c>
      <c r="H14" s="6">
        <v>16.309816985204371</v>
      </c>
      <c r="I14" s="6">
        <v>41.878747917575055</v>
      </c>
      <c r="J14" s="6">
        <v>4793.5237698879173</v>
      </c>
      <c r="K14" s="6">
        <v>-4193.3623877303544</v>
      </c>
      <c r="L14" s="6">
        <v>-41.179351732455935</v>
      </c>
      <c r="M14" s="6">
        <v>6368.8427714391009</v>
      </c>
      <c r="N14" s="6">
        <v>38953.869884558444</v>
      </c>
      <c r="O14" s="6">
        <v>26.145585223236047</v>
      </c>
      <c r="P14">
        <v>53.603903311728935</v>
      </c>
      <c r="Q14" s="6">
        <v>12</v>
      </c>
    </row>
    <row r="15" spans="1:17" x14ac:dyDescent="0.25">
      <c r="A15" s="6">
        <v>130.2233812952</v>
      </c>
      <c r="B15" s="6">
        <v>-35.224367732956871</v>
      </c>
      <c r="C15" s="6">
        <v>20135.9375</v>
      </c>
      <c r="D15" s="6">
        <v>0.75</v>
      </c>
      <c r="E15" s="6">
        <v>0.65</v>
      </c>
      <c r="F15" s="6">
        <v>19.899999999999999</v>
      </c>
      <c r="G15" s="6">
        <v>42.007420362456692</v>
      </c>
      <c r="H15" s="6">
        <v>20.245066121694251</v>
      </c>
      <c r="I15" s="6">
        <v>40.133327628897803</v>
      </c>
      <c r="J15" s="6">
        <v>4548.7460216145273</v>
      </c>
      <c r="K15" s="6">
        <v>-4455.9801393942998</v>
      </c>
      <c r="L15" s="6">
        <v>-44.409764892145432</v>
      </c>
      <c r="M15" s="6">
        <v>6367.6408010997629</v>
      </c>
      <c r="N15" s="6">
        <v>39052.409722586272</v>
      </c>
      <c r="O15" s="6">
        <v>25.083032275735945</v>
      </c>
      <c r="P15">
        <v>50.209702727182382</v>
      </c>
      <c r="Q15" s="6">
        <v>13</v>
      </c>
    </row>
    <row r="16" spans="1:17" x14ac:dyDescent="0.25">
      <c r="A16" s="6">
        <v>130.38893211529185</v>
      </c>
      <c r="B16" s="6">
        <v>-33.932497764562342</v>
      </c>
      <c r="C16" s="6">
        <v>20135.9375</v>
      </c>
      <c r="D16" s="6">
        <v>0.75</v>
      </c>
      <c r="E16" s="6">
        <v>0.65</v>
      </c>
      <c r="F16" s="6">
        <v>19.899999999999999</v>
      </c>
      <c r="G16" s="6">
        <v>42.007420362456692</v>
      </c>
      <c r="H16" s="6">
        <v>15.90501429173038</v>
      </c>
      <c r="I16" s="6">
        <v>40.929521616881516</v>
      </c>
      <c r="J16" s="6">
        <v>4812.0137957444795</v>
      </c>
      <c r="K16" s="6">
        <v>-4172.2740162550454</v>
      </c>
      <c r="L16" s="6">
        <v>-40.927042020337034</v>
      </c>
      <c r="M16" s="6">
        <v>6368.936115015772</v>
      </c>
      <c r="N16" s="6">
        <v>38881.847656162216</v>
      </c>
      <c r="O16" s="6">
        <v>26.921913768200248</v>
      </c>
      <c r="P16">
        <v>52.824328414841602</v>
      </c>
      <c r="Q16" s="6">
        <v>14</v>
      </c>
    </row>
    <row r="17" spans="1:17" x14ac:dyDescent="0.25">
      <c r="A17" s="6">
        <v>130.94736095401208</v>
      </c>
      <c r="B17" s="6">
        <v>-33.755192920407367</v>
      </c>
      <c r="C17" s="6">
        <v>20135.9375</v>
      </c>
      <c r="D17" s="6">
        <v>3</v>
      </c>
      <c r="E17" s="6">
        <v>0.65</v>
      </c>
      <c r="F17" s="6">
        <v>19.899999999999999</v>
      </c>
      <c r="G17" s="6">
        <v>54.048620189015942</v>
      </c>
      <c r="H17" s="6">
        <v>18.547354981979666</v>
      </c>
      <c r="I17" s="6">
        <v>40.795419113755713</v>
      </c>
      <c r="J17" s="6">
        <v>4691.3002892123495</v>
      </c>
      <c r="K17" s="6">
        <v>-4306.6656514972574</v>
      </c>
      <c r="L17" s="6">
        <v>-42.552276483060133</v>
      </c>
      <c r="M17" s="6">
        <v>6368.3331757493788</v>
      </c>
      <c r="N17" s="6">
        <v>38972.75241362158</v>
      </c>
      <c r="O17" s="6">
        <v>25.938056760337638</v>
      </c>
      <c r="P17">
        <v>51.817176527683181</v>
      </c>
      <c r="Q17" s="6">
        <v>15</v>
      </c>
    </row>
    <row r="18" spans="1:17" x14ac:dyDescent="0.25">
      <c r="A18" s="6">
        <v>129.7930643347481</v>
      </c>
      <c r="B18" s="6">
        <v>-34.7356848685099</v>
      </c>
      <c r="C18" s="6">
        <v>20135.9375</v>
      </c>
      <c r="D18" s="6">
        <v>1.2</v>
      </c>
      <c r="E18" s="6">
        <v>0.65</v>
      </c>
      <c r="F18" s="6">
        <v>19.899999999999999</v>
      </c>
      <c r="G18" s="6">
        <v>46.089820015575185</v>
      </c>
      <c r="H18" s="6">
        <v>16.127452055770974</v>
      </c>
      <c r="I18" s="6">
        <v>40.287726648109839</v>
      </c>
      <c r="J18" s="6">
        <v>4934.5291099843098</v>
      </c>
      <c r="K18" s="6">
        <v>-4027.6250597914591</v>
      </c>
      <c r="L18" s="6">
        <v>-39.221758149174583</v>
      </c>
      <c r="M18" s="6">
        <v>6369.563655348983</v>
      </c>
      <c r="N18" s="6">
        <v>38742.309986915214</v>
      </c>
      <c r="O18" s="6">
        <v>28.450967248986025</v>
      </c>
      <c r="P18">
        <v>53.169018851595439</v>
      </c>
      <c r="Q18" s="6">
        <v>16</v>
      </c>
    </row>
    <row r="19" spans="1:17" x14ac:dyDescent="0.25">
      <c r="A19" s="6">
        <v>129.07499255044519</v>
      </c>
      <c r="B19" s="6">
        <v>-35.834375852941228</v>
      </c>
      <c r="C19" s="6">
        <v>20135.9375</v>
      </c>
      <c r="D19" s="6">
        <v>0.75</v>
      </c>
      <c r="E19" s="6">
        <v>0.65</v>
      </c>
      <c r="F19" s="6">
        <v>19.899999999999999</v>
      </c>
      <c r="G19" s="6">
        <v>42.007420362456692</v>
      </c>
      <c r="H19" s="6">
        <v>22.627070963903378</v>
      </c>
      <c r="I19" s="6">
        <v>42.143723299359152</v>
      </c>
      <c r="J19" s="6">
        <v>4863.5597348467636</v>
      </c>
      <c r="K19" s="6">
        <v>-4112.4776887630223</v>
      </c>
      <c r="L19" s="6">
        <v>-40.21684101645161</v>
      </c>
      <c r="M19" s="6">
        <v>6369.1982254437944</v>
      </c>
      <c r="N19" s="6">
        <v>38913.758240783958</v>
      </c>
      <c r="O19" s="6">
        <v>26.580347591405197</v>
      </c>
      <c r="P19">
        <v>54.386450922111393</v>
      </c>
      <c r="Q19" s="6">
        <v>17</v>
      </c>
    </row>
    <row r="20" spans="1:17" x14ac:dyDescent="0.25">
      <c r="A20" s="6">
        <v>129.44449777409406</v>
      </c>
      <c r="B20" s="6">
        <v>-34.889503089048915</v>
      </c>
      <c r="C20" s="6">
        <v>20135.9375</v>
      </c>
      <c r="D20" s="6">
        <v>1.2</v>
      </c>
      <c r="E20" s="6">
        <v>0.65</v>
      </c>
      <c r="F20" s="6">
        <v>19.899999999999999</v>
      </c>
      <c r="G20" s="6">
        <v>46.089820015575185</v>
      </c>
      <c r="H20" s="6">
        <v>22.811525004504773</v>
      </c>
      <c r="I20" s="6">
        <v>42.486096617446634</v>
      </c>
      <c r="J20" s="6">
        <v>4923.5317080406185</v>
      </c>
      <c r="K20" s="6">
        <v>-4040.9715300785751</v>
      </c>
      <c r="L20" s="6">
        <v>-39.377318855626704</v>
      </c>
      <c r="M20" s="6">
        <v>6369.5066831731128</v>
      </c>
      <c r="N20" s="6">
        <v>38887.078831394887</v>
      </c>
      <c r="O20" s="6">
        <v>26.871493126102944</v>
      </c>
      <c r="P20">
        <v>55.182606084394251</v>
      </c>
      <c r="Q20" s="6">
        <v>18</v>
      </c>
    </row>
    <row r="21" spans="1:17" x14ac:dyDescent="0.25">
      <c r="A21" s="6">
        <v>128.01975564813978</v>
      </c>
      <c r="B21" s="6">
        <v>-32.616684978537904</v>
      </c>
      <c r="C21" s="6">
        <v>20135.9375</v>
      </c>
      <c r="D21" s="6">
        <v>0.75</v>
      </c>
      <c r="E21" s="6">
        <v>0.65</v>
      </c>
      <c r="F21" s="6">
        <v>19.899999999999999</v>
      </c>
      <c r="G21" s="6">
        <v>42.007420362456692</v>
      </c>
      <c r="H21" s="6">
        <v>21.034637425289255</v>
      </c>
      <c r="I21" s="6">
        <v>39.771249082464834</v>
      </c>
      <c r="J21" s="6">
        <v>4800.6444232540289</v>
      </c>
      <c r="K21" s="6">
        <v>-4185.2632791851411</v>
      </c>
      <c r="L21" s="6">
        <v>-41.082334918577338</v>
      </c>
      <c r="M21" s="6">
        <v>6368.8786763931657</v>
      </c>
      <c r="N21" s="6">
        <v>38822.970482907993</v>
      </c>
      <c r="O21" s="6">
        <v>27.56023547555635</v>
      </c>
      <c r="P21">
        <v>51.601670069215608</v>
      </c>
      <c r="Q21" s="6">
        <v>19</v>
      </c>
    </row>
    <row r="22" spans="1:17" x14ac:dyDescent="0.25">
      <c r="A22" s="6">
        <v>129.25362170223798</v>
      </c>
      <c r="B22" s="6">
        <v>-34.489841674460052</v>
      </c>
      <c r="C22" s="6">
        <v>20135.9375</v>
      </c>
      <c r="D22" s="6">
        <v>3</v>
      </c>
      <c r="E22" s="6">
        <v>0.65</v>
      </c>
      <c r="F22" s="6">
        <v>19.899999999999999</v>
      </c>
      <c r="G22" s="6">
        <v>54.048620189015942</v>
      </c>
      <c r="H22" s="6">
        <v>18.363017464148164</v>
      </c>
      <c r="I22" s="6">
        <v>40.987321645087661</v>
      </c>
      <c r="J22" s="6">
        <v>4895.6311417081852</v>
      </c>
      <c r="K22" s="6">
        <v>-4074.503292591427</v>
      </c>
      <c r="L22" s="6">
        <v>-39.769709965994238</v>
      </c>
      <c r="M22" s="6">
        <v>6369.3627119988514</v>
      </c>
      <c r="N22" s="6">
        <v>38816.866681313193</v>
      </c>
      <c r="O22" s="6">
        <v>27.632024769750732</v>
      </c>
      <c r="P22">
        <v>53.530304721260599</v>
      </c>
      <c r="Q22" s="6">
        <v>20</v>
      </c>
    </row>
    <row r="23" spans="1:17" x14ac:dyDescent="0.25">
      <c r="A23" s="6">
        <v>131.75250586315346</v>
      </c>
      <c r="B23" s="6">
        <v>-35.059175874794491</v>
      </c>
      <c r="C23" s="6">
        <v>20135.9375</v>
      </c>
      <c r="D23" s="6">
        <v>1.2</v>
      </c>
      <c r="E23" s="6">
        <v>0.65</v>
      </c>
      <c r="F23" s="6">
        <v>19.899999999999999</v>
      </c>
      <c r="G23" s="6">
        <v>46.089820015575185</v>
      </c>
      <c r="H23" s="6">
        <v>20.972007138070225</v>
      </c>
      <c r="I23" s="6">
        <v>38.549805188801713</v>
      </c>
      <c r="J23" s="6">
        <v>4765.7770864809272</v>
      </c>
      <c r="K23" s="6">
        <v>-4224.6599110718453</v>
      </c>
      <c r="L23" s="6">
        <v>-41.555632006376364</v>
      </c>
      <c r="M23" s="6">
        <v>6368.7033689946811</v>
      </c>
      <c r="N23" s="6">
        <v>38782.347200277371</v>
      </c>
      <c r="O23" s="6">
        <v>28.001930543250801</v>
      </c>
      <c r="P23">
        <v>50.118449687721842</v>
      </c>
      <c r="Q23" s="6">
        <v>21</v>
      </c>
    </row>
    <row r="24" spans="1:17" x14ac:dyDescent="0.25">
      <c r="A24" s="6">
        <v>129.1241806337226</v>
      </c>
      <c r="B24" s="6">
        <v>-37.07003283341237</v>
      </c>
      <c r="C24" s="6">
        <v>20135.9375</v>
      </c>
      <c r="D24" s="6">
        <v>0.75</v>
      </c>
      <c r="E24" s="6">
        <v>0.65</v>
      </c>
      <c r="F24" s="6">
        <v>19.899999999999999</v>
      </c>
      <c r="G24" s="6">
        <v>42.007420362456692</v>
      </c>
      <c r="H24" s="6">
        <v>19.042953686336737</v>
      </c>
      <c r="I24" s="6">
        <v>40.300693814293879</v>
      </c>
      <c r="J24" s="6">
        <v>4913.6925080381998</v>
      </c>
      <c r="K24" s="6">
        <v>-4052.8500291514069</v>
      </c>
      <c r="L24" s="6">
        <v>-39.516065146330568</v>
      </c>
      <c r="M24" s="6">
        <v>6369.4558183838035</v>
      </c>
      <c r="N24" s="6">
        <v>38760.368889029349</v>
      </c>
      <c r="O24" s="6">
        <v>28.251218787047968</v>
      </c>
      <c r="P24">
        <v>53.010331099947329</v>
      </c>
      <c r="Q24" s="6">
        <v>22</v>
      </c>
    </row>
    <row r="25" spans="1:17" x14ac:dyDescent="0.25">
      <c r="A25" s="6">
        <v>128.56397484818422</v>
      </c>
      <c r="B25" s="6">
        <v>-36.135525268804223</v>
      </c>
      <c r="C25" s="6">
        <v>20135.9375</v>
      </c>
      <c r="D25" s="6">
        <v>3</v>
      </c>
      <c r="E25" s="6">
        <v>0.65</v>
      </c>
      <c r="F25" s="6">
        <v>19.899999999999999</v>
      </c>
      <c r="G25" s="6">
        <v>54.048620189015942</v>
      </c>
      <c r="H25" s="6">
        <v>22.907848589612723</v>
      </c>
      <c r="I25" s="6">
        <v>40.730416343272481</v>
      </c>
      <c r="J25" s="6">
        <v>4922.2949270329273</v>
      </c>
      <c r="K25" s="6">
        <v>-4042.4678747438161</v>
      </c>
      <c r="L25" s="6">
        <v>-39.394781460062923</v>
      </c>
      <c r="M25" s="6">
        <v>6369.5002839335739</v>
      </c>
      <c r="N25" s="6">
        <v>38779.324448343243</v>
      </c>
      <c r="O25" s="6">
        <v>28.043801373889192</v>
      </c>
      <c r="P25">
        <v>53.497697909592688</v>
      </c>
      <c r="Q25" s="6">
        <v>23</v>
      </c>
    </row>
    <row r="26" spans="1:17" x14ac:dyDescent="0.25">
      <c r="A26" s="6">
        <v>131.70044624480241</v>
      </c>
      <c r="B26" s="6">
        <v>-33.286115862205023</v>
      </c>
      <c r="C26" s="6">
        <v>20135.9375</v>
      </c>
      <c r="D26" s="6">
        <v>0.75</v>
      </c>
      <c r="E26" s="6">
        <v>0.65</v>
      </c>
      <c r="F26" s="6">
        <v>19.899999999999999</v>
      </c>
      <c r="G26" s="6">
        <v>42.007420362456692</v>
      </c>
      <c r="H26" s="6">
        <v>21.005932214785346</v>
      </c>
      <c r="I26" s="6">
        <v>42.211379656960816</v>
      </c>
      <c r="J26" s="6">
        <v>4837.2953383016047</v>
      </c>
      <c r="K26" s="6">
        <v>-4143.1333757932171</v>
      </c>
      <c r="L26" s="6">
        <v>-40.579985876750747</v>
      </c>
      <c r="M26" s="6">
        <v>6369.0643237108334</v>
      </c>
      <c r="N26" s="6">
        <v>38938.984442686859</v>
      </c>
      <c r="O26" s="6">
        <v>26.30762621769162</v>
      </c>
      <c r="P26">
        <v>54.249841131070696</v>
      </c>
      <c r="Q26" s="6">
        <v>24</v>
      </c>
    </row>
    <row r="27" spans="1:17" x14ac:dyDescent="0.25">
      <c r="A27" s="6">
        <v>130.4288327083872</v>
      </c>
      <c r="B27" s="6">
        <v>-33.110360129618009</v>
      </c>
      <c r="C27" s="6">
        <v>20135.9375</v>
      </c>
      <c r="D27" s="6">
        <v>3</v>
      </c>
      <c r="E27" s="6">
        <v>0.65</v>
      </c>
      <c r="F27" s="6">
        <v>19.899999999999999</v>
      </c>
      <c r="G27" s="6">
        <v>54.048620189015942</v>
      </c>
      <c r="H27" s="6">
        <v>23.184159395349958</v>
      </c>
      <c r="I27" s="6">
        <v>42.121198625450518</v>
      </c>
      <c r="J27" s="6">
        <v>4885.1804887292437</v>
      </c>
      <c r="K27" s="6">
        <v>-4086.943682526507</v>
      </c>
      <c r="L27" s="6">
        <v>-39.915864161308583</v>
      </c>
      <c r="M27" s="6">
        <v>6369.3089948285769</v>
      </c>
      <c r="N27" s="6">
        <v>38895.005823793224</v>
      </c>
      <c r="O27" s="6">
        <v>26.783749577268768</v>
      </c>
      <c r="P27">
        <v>54.533350836013604</v>
      </c>
      <c r="Q27" s="6">
        <v>25</v>
      </c>
    </row>
    <row r="28" spans="1:17" x14ac:dyDescent="0.25">
      <c r="A28" s="6">
        <v>130.4225667479073</v>
      </c>
      <c r="B28" s="6">
        <v>-33.158445367438432</v>
      </c>
      <c r="C28" s="6">
        <v>20135.9375</v>
      </c>
      <c r="D28" s="6">
        <v>3</v>
      </c>
      <c r="E28" s="6">
        <v>0.65</v>
      </c>
      <c r="F28" s="6">
        <v>19.899999999999999</v>
      </c>
      <c r="G28" s="6">
        <v>54.048620189015942</v>
      </c>
      <c r="H28" s="6">
        <v>18.979382726317798</v>
      </c>
      <c r="I28" s="6">
        <v>37.986250920043176</v>
      </c>
      <c r="J28" s="6">
        <v>5045.0272618084864</v>
      </c>
      <c r="K28" s="6">
        <v>-3889.2702756220119</v>
      </c>
      <c r="L28" s="6">
        <v>-37.629048165279634</v>
      </c>
      <c r="M28" s="6">
        <v>6370.1431184258145</v>
      </c>
      <c r="N28" s="6">
        <v>38510.784084840358</v>
      </c>
      <c r="O28" s="6">
        <v>31.047153569412838</v>
      </c>
      <c r="P28">
        <v>51.86299690480169</v>
      </c>
      <c r="Q28" s="6">
        <v>26</v>
      </c>
    </row>
    <row r="29" spans="1:17" x14ac:dyDescent="0.25">
      <c r="A29" s="6">
        <v>128.80627239759704</v>
      </c>
      <c r="B29" s="6">
        <v>-35.214696666481132</v>
      </c>
      <c r="C29" s="6">
        <v>20135.9375</v>
      </c>
      <c r="D29" s="6">
        <v>1.2</v>
      </c>
      <c r="E29" s="6">
        <v>0.65</v>
      </c>
      <c r="F29" s="6">
        <v>19.899999999999999</v>
      </c>
      <c r="G29" s="6">
        <v>46.089820015575185</v>
      </c>
      <c r="H29" s="6">
        <v>20.024133965815039</v>
      </c>
      <c r="I29" s="6">
        <v>41.502686125224841</v>
      </c>
      <c r="J29" s="6">
        <v>5050.0737211691867</v>
      </c>
      <c r="K29" s="6">
        <v>-3882.7593034701422</v>
      </c>
      <c r="L29" s="6">
        <v>-37.554955429916475</v>
      </c>
      <c r="M29" s="6">
        <v>6370.1698876817672</v>
      </c>
      <c r="N29" s="6">
        <v>38722.780038722638</v>
      </c>
      <c r="O29" s="6">
        <v>28.672994446440153</v>
      </c>
      <c r="P29">
        <v>55.325240433131427</v>
      </c>
      <c r="Q29" s="6">
        <v>27</v>
      </c>
    </row>
    <row r="30" spans="1:17" x14ac:dyDescent="0.25">
      <c r="A30" s="6">
        <v>129.20743375511395</v>
      </c>
      <c r="B30" s="6">
        <v>-33.641150374079814</v>
      </c>
      <c r="C30" s="6">
        <v>20135.9375</v>
      </c>
      <c r="D30" s="6">
        <v>0.75</v>
      </c>
      <c r="E30" s="6">
        <v>0.65</v>
      </c>
      <c r="F30" s="6">
        <v>19.899999999999999</v>
      </c>
      <c r="G30" s="6">
        <v>42.007420362456692</v>
      </c>
      <c r="H30" s="6">
        <v>19.988068550371203</v>
      </c>
      <c r="I30" s="6">
        <v>41.536360892908249</v>
      </c>
      <c r="J30" s="6">
        <v>4827.3166665725339</v>
      </c>
      <c r="K30" s="6">
        <v>-4154.67791067904</v>
      </c>
      <c r="L30" s="6">
        <v>-40.717258748166422</v>
      </c>
      <c r="M30" s="6">
        <v>6369.0136395562313</v>
      </c>
      <c r="N30" s="6">
        <v>38905.85945427532</v>
      </c>
      <c r="O30" s="6">
        <v>26.663494843978906</v>
      </c>
      <c r="P30">
        <v>53.527525503254154</v>
      </c>
      <c r="Q30" s="6">
        <v>28</v>
      </c>
    </row>
    <row r="31" spans="1:17" x14ac:dyDescent="0.25">
      <c r="A31" s="6">
        <v>129.23458076049877</v>
      </c>
      <c r="B31" s="6">
        <v>-36.554396708583695</v>
      </c>
      <c r="C31" s="6">
        <v>20135.9375</v>
      </c>
      <c r="D31" s="6">
        <v>1.2</v>
      </c>
      <c r="E31" s="6">
        <v>0.65</v>
      </c>
      <c r="F31" s="6">
        <v>19.899999999999999</v>
      </c>
      <c r="G31" s="6">
        <v>46.089820015575185</v>
      </c>
      <c r="H31" s="6">
        <v>23.621218444176883</v>
      </c>
      <c r="I31" s="6">
        <v>41.093446787310967</v>
      </c>
      <c r="J31" s="6">
        <v>4968.7137182190609</v>
      </c>
      <c r="K31" s="6">
        <v>-3985.6607351795669</v>
      </c>
      <c r="L31" s="6">
        <v>-38.734892184789302</v>
      </c>
      <c r="M31" s="6">
        <v>6369.7415575178884</v>
      </c>
      <c r="N31" s="6">
        <v>38763.532142475589</v>
      </c>
      <c r="O31" s="6">
        <v>28.219645444606403</v>
      </c>
      <c r="P31">
        <v>54.232155080780515</v>
      </c>
      <c r="Q31" s="6">
        <v>29</v>
      </c>
    </row>
    <row r="32" spans="1:17" x14ac:dyDescent="0.25">
      <c r="A32" s="6">
        <v>132.36452216810363</v>
      </c>
      <c r="B32" s="6">
        <v>-34.264979407925118</v>
      </c>
      <c r="C32" s="6">
        <v>20135.9375</v>
      </c>
      <c r="D32" s="6">
        <v>0.75</v>
      </c>
      <c r="E32" s="6">
        <v>0.65</v>
      </c>
      <c r="F32" s="6">
        <v>19.899999999999999</v>
      </c>
      <c r="G32" s="6">
        <v>42.007420362456692</v>
      </c>
      <c r="H32" s="6">
        <v>19.972583349541051</v>
      </c>
      <c r="I32" s="6">
        <v>40.403376302812291</v>
      </c>
      <c r="J32" s="6">
        <v>5023.500883447683</v>
      </c>
      <c r="K32" s="6">
        <v>-3916.8496603346825</v>
      </c>
      <c r="L32" s="6">
        <v>-37.943727045526032</v>
      </c>
      <c r="M32" s="6">
        <v>6370.0292297338456</v>
      </c>
      <c r="N32" s="6">
        <v>38675.610758241819</v>
      </c>
      <c r="O32" s="6">
        <v>29.193710632355799</v>
      </c>
      <c r="P32">
        <v>54.042110904378475</v>
      </c>
      <c r="Q32" s="6">
        <v>30</v>
      </c>
    </row>
    <row r="33" spans="1:17" x14ac:dyDescent="0.25">
      <c r="A33" s="6">
        <v>129.50345785430179</v>
      </c>
      <c r="B33" s="6">
        <v>-35.747967849736398</v>
      </c>
      <c r="C33" s="6">
        <v>20135.9375</v>
      </c>
      <c r="D33" s="6">
        <v>0.75</v>
      </c>
      <c r="E33" s="6">
        <v>0.65</v>
      </c>
      <c r="F33" s="6">
        <v>19.899999999999999</v>
      </c>
      <c r="G33" s="6">
        <v>42.007420362456692</v>
      </c>
      <c r="H33" s="6">
        <v>16.722808611689324</v>
      </c>
      <c r="I33" s="6">
        <v>39.500050723466302</v>
      </c>
      <c r="J33" s="6">
        <v>4921.6427750594603</v>
      </c>
      <c r="K33" s="6">
        <v>-4043.2565197725353</v>
      </c>
      <c r="L33" s="6">
        <v>-39.40398686597679</v>
      </c>
      <c r="M33" s="6">
        <v>6369.4969102730629</v>
      </c>
      <c r="N33" s="6">
        <v>38705.752076911289</v>
      </c>
      <c r="O33" s="6">
        <v>28.853622302619073</v>
      </c>
      <c r="P33">
        <v>52.290972596961382</v>
      </c>
      <c r="Q33" s="6">
        <v>31</v>
      </c>
    </row>
    <row r="34" spans="1:17" x14ac:dyDescent="0.25">
      <c r="A34" s="6">
        <v>127.53702002253365</v>
      </c>
      <c r="B34" s="6">
        <v>-36.287862903790042</v>
      </c>
      <c r="C34" s="6">
        <v>20135.9375</v>
      </c>
      <c r="D34" s="6">
        <v>0.75</v>
      </c>
      <c r="E34" s="6">
        <v>0.65</v>
      </c>
      <c r="F34" s="6">
        <v>19.899999999999999</v>
      </c>
      <c r="G34" s="6">
        <v>42.007420362456692</v>
      </c>
      <c r="H34" s="6">
        <v>16.593228452499424</v>
      </c>
      <c r="I34" s="6">
        <v>41.809228854315649</v>
      </c>
      <c r="J34" s="6">
        <v>5120.7759460696034</v>
      </c>
      <c r="K34" s="6">
        <v>-3789.661217488183</v>
      </c>
      <c r="L34" s="6">
        <v>-36.503516152124959</v>
      </c>
      <c r="M34" s="6">
        <v>6370.5477341574842</v>
      </c>
      <c r="N34" s="6">
        <v>38684.995243365913</v>
      </c>
      <c r="O34" s="6">
        <v>29.095376287510636</v>
      </c>
      <c r="P34">
        <v>56.257131603278339</v>
      </c>
      <c r="Q34" s="6">
        <v>32</v>
      </c>
    </row>
    <row r="35" spans="1:17" x14ac:dyDescent="0.25">
      <c r="A35" s="6">
        <v>127.659315801033</v>
      </c>
      <c r="B35" s="6">
        <v>-36.336240956490123</v>
      </c>
      <c r="C35" s="6">
        <v>20135.9375</v>
      </c>
      <c r="D35" s="6">
        <v>1.2</v>
      </c>
      <c r="E35" s="6">
        <v>0.65</v>
      </c>
      <c r="F35" s="6">
        <v>19.899999999999999</v>
      </c>
      <c r="G35" s="6">
        <v>46.089820015575185</v>
      </c>
      <c r="H35" s="6">
        <v>22.896103496630872</v>
      </c>
      <c r="I35" s="6">
        <v>41.791470351654255</v>
      </c>
      <c r="J35" s="6">
        <v>5070.8030931886997</v>
      </c>
      <c r="K35" s="6">
        <v>-3855.8299875459361</v>
      </c>
      <c r="L35" s="6">
        <v>-37.249296333203716</v>
      </c>
      <c r="M35" s="6">
        <v>6370.2801274944404</v>
      </c>
      <c r="N35" s="6">
        <v>38724.387454208336</v>
      </c>
      <c r="O35" s="6">
        <v>28.656483598702891</v>
      </c>
      <c r="P35">
        <v>55.78204271842106</v>
      </c>
      <c r="Q35" s="6">
        <v>33</v>
      </c>
    </row>
    <row r="36" spans="1:17" x14ac:dyDescent="0.25">
      <c r="A36" s="6">
        <v>128.88226046755176</v>
      </c>
      <c r="B36" s="6">
        <v>-36.194476647393373</v>
      </c>
      <c r="C36" s="6">
        <v>20135.9375</v>
      </c>
      <c r="D36" s="6">
        <v>3</v>
      </c>
      <c r="E36" s="6">
        <v>0.65</v>
      </c>
      <c r="F36" s="6">
        <v>19.899999999999999</v>
      </c>
      <c r="G36" s="6">
        <v>54.048620189015942</v>
      </c>
      <c r="H36" s="6">
        <v>20.797059338625797</v>
      </c>
      <c r="I36" s="6">
        <v>41.205237332908837</v>
      </c>
      <c r="J36" s="6">
        <v>4967.5417831526674</v>
      </c>
      <c r="K36" s="6">
        <v>-3987.1115092224491</v>
      </c>
      <c r="L36" s="6">
        <v>-38.751667648742838</v>
      </c>
      <c r="M36" s="6">
        <v>6369.7354383319334</v>
      </c>
      <c r="N36" s="6">
        <v>38771.42825075196</v>
      </c>
      <c r="O36" s="6">
        <v>28.132940010795465</v>
      </c>
      <c r="P36">
        <v>54.32923779204117</v>
      </c>
      <c r="Q36" s="6">
        <v>34</v>
      </c>
    </row>
    <row r="37" spans="1:17" x14ac:dyDescent="0.25">
      <c r="A37" s="6">
        <v>131.77376803204368</v>
      </c>
      <c r="B37" s="6">
        <v>-33.400038679963139</v>
      </c>
      <c r="C37" s="6">
        <v>20135.9375</v>
      </c>
      <c r="D37" s="6">
        <v>0.75</v>
      </c>
      <c r="E37" s="6">
        <v>0.65</v>
      </c>
      <c r="F37" s="6">
        <v>19.899999999999999</v>
      </c>
      <c r="G37" s="6">
        <v>42.007420362456692</v>
      </c>
      <c r="H37" s="6">
        <v>21.633627995773026</v>
      </c>
      <c r="I37" s="6">
        <v>37.842040676111026</v>
      </c>
      <c r="J37" s="6">
        <v>4886.6595931016891</v>
      </c>
      <c r="K37" s="6">
        <v>-4085.1868809595917</v>
      </c>
      <c r="L37" s="6">
        <v>-39.895205512000665</v>
      </c>
      <c r="M37" s="6">
        <v>6369.3165905940905</v>
      </c>
      <c r="N37" s="6">
        <v>38638.819658475368</v>
      </c>
      <c r="O37" s="6">
        <v>29.595294164875828</v>
      </c>
      <c r="P37">
        <v>50.345369304039693</v>
      </c>
      <c r="Q37" s="6">
        <v>35</v>
      </c>
    </row>
    <row r="38" spans="1:17" x14ac:dyDescent="0.25">
      <c r="A38" s="6">
        <v>131.56765668085788</v>
      </c>
      <c r="B38" s="6">
        <v>-34.832924050270847</v>
      </c>
      <c r="C38" s="6">
        <v>20135.9375</v>
      </c>
      <c r="D38" s="6">
        <v>0.75</v>
      </c>
      <c r="E38" s="6">
        <v>0.65</v>
      </c>
      <c r="F38" s="6">
        <v>19.899999999999999</v>
      </c>
      <c r="G38" s="6">
        <v>42.007420362456692</v>
      </c>
      <c r="H38" s="6">
        <v>21.279192714792142</v>
      </c>
      <c r="I38" s="6">
        <v>38.596159757495087</v>
      </c>
      <c r="J38" s="6">
        <v>4878.9522197453543</v>
      </c>
      <c r="K38" s="6">
        <v>-4094.3271964202145</v>
      </c>
      <c r="L38" s="6">
        <v>-40.002757724310577</v>
      </c>
      <c r="M38" s="6">
        <v>6369.2770354180957</v>
      </c>
      <c r="N38" s="6">
        <v>38688.77574542092</v>
      </c>
      <c r="O38" s="6">
        <v>29.039143836986625</v>
      </c>
      <c r="P38">
        <v>51.043259055516458</v>
      </c>
      <c r="Q38" s="6">
        <v>36</v>
      </c>
    </row>
    <row r="39" spans="1:17" x14ac:dyDescent="0.25">
      <c r="A39" s="6">
        <v>132.32923418049299</v>
      </c>
      <c r="B39" s="6">
        <v>-33.315091616156479</v>
      </c>
      <c r="C39" s="6">
        <v>20135.9375</v>
      </c>
      <c r="D39" s="6">
        <v>0.75</v>
      </c>
      <c r="E39" s="6">
        <v>0.65</v>
      </c>
      <c r="F39" s="6">
        <v>19.899999999999999</v>
      </c>
      <c r="G39" s="6">
        <v>42.007420362456692</v>
      </c>
      <c r="H39" s="6">
        <v>14.657482723788647</v>
      </c>
      <c r="I39" s="6">
        <v>38.965057543347569</v>
      </c>
      <c r="J39" s="6">
        <v>4971.5315006631545</v>
      </c>
      <c r="K39" s="6">
        <v>-3982.1689513485562</v>
      </c>
      <c r="L39" s="6">
        <v>-38.69453263345676</v>
      </c>
      <c r="M39" s="6">
        <v>6369.7562762770203</v>
      </c>
      <c r="N39" s="6">
        <v>38631.806023612233</v>
      </c>
      <c r="O39" s="6">
        <v>29.678634664580912</v>
      </c>
      <c r="P39">
        <v>52.18343005031852</v>
      </c>
      <c r="Q39" s="6">
        <v>37</v>
      </c>
    </row>
    <row r="40" spans="1:17" x14ac:dyDescent="0.25">
      <c r="A40" s="6">
        <v>129.37523217626185</v>
      </c>
      <c r="B40" s="6">
        <v>-33.099303967282943</v>
      </c>
      <c r="C40" s="6">
        <v>20135.9375</v>
      </c>
      <c r="D40" s="6">
        <v>3</v>
      </c>
      <c r="E40" s="6">
        <v>0.65</v>
      </c>
      <c r="F40" s="6">
        <v>19.899999999999999</v>
      </c>
      <c r="G40" s="6">
        <v>54.048620189015942</v>
      </c>
      <c r="H40" s="6">
        <v>16.017694472248532</v>
      </c>
      <c r="I40" s="6">
        <v>39.794903690893136</v>
      </c>
      <c r="J40" s="6">
        <v>4931.0585546299862</v>
      </c>
      <c r="K40" s="6">
        <v>-4031.8449221773431</v>
      </c>
      <c r="L40" s="6">
        <v>-39.270905248155337</v>
      </c>
      <c r="M40" s="6">
        <v>6369.5456624218341</v>
      </c>
      <c r="N40" s="6">
        <v>38715.482424565649</v>
      </c>
      <c r="O40" s="6">
        <v>28.746606689401037</v>
      </c>
      <c r="P40">
        <v>52.658906131259222</v>
      </c>
      <c r="Q40" s="6">
        <v>38</v>
      </c>
    </row>
    <row r="41" spans="1:17" x14ac:dyDescent="0.25">
      <c r="A41" s="6">
        <v>130.14826359863454</v>
      </c>
      <c r="B41" s="6">
        <v>-35.049188199041168</v>
      </c>
      <c r="C41" s="6">
        <v>20135.9375</v>
      </c>
      <c r="D41" s="6">
        <v>1.2</v>
      </c>
      <c r="E41" s="6">
        <v>0.65</v>
      </c>
      <c r="F41" s="6">
        <v>19.899999999999999</v>
      </c>
      <c r="G41" s="6">
        <v>46.089820015575185</v>
      </c>
      <c r="H41" s="6">
        <v>21.337247867160819</v>
      </c>
      <c r="I41" s="6">
        <v>41.837842791407041</v>
      </c>
      <c r="J41" s="6">
        <v>5123.1812191398185</v>
      </c>
      <c r="K41" s="6">
        <v>-3786.430717518298</v>
      </c>
      <c r="L41" s="6">
        <v>-36.467292831031955</v>
      </c>
      <c r="M41" s="6">
        <v>6370.5606804042836</v>
      </c>
      <c r="N41" s="6">
        <v>38684.902908361677</v>
      </c>
      <c r="O41" s="6">
        <v>29.096546625285452</v>
      </c>
      <c r="P41">
        <v>56.306225958094188</v>
      </c>
      <c r="Q41" s="6">
        <v>39</v>
      </c>
    </row>
    <row r="42" spans="1:17" x14ac:dyDescent="0.25">
      <c r="A42" s="6">
        <v>129.58207622772841</v>
      </c>
      <c r="B42" s="6">
        <v>-37.25508974246236</v>
      </c>
      <c r="C42" s="6">
        <v>20135.9375</v>
      </c>
      <c r="D42" s="6">
        <v>1.2</v>
      </c>
      <c r="E42" s="6">
        <v>0.65</v>
      </c>
      <c r="F42" s="6">
        <v>19.899999999999999</v>
      </c>
      <c r="G42" s="6">
        <v>46.089820015575185</v>
      </c>
      <c r="H42" s="6">
        <v>14.029081697237054</v>
      </c>
      <c r="I42" s="6">
        <v>41.903900890414263</v>
      </c>
      <c r="J42" s="6">
        <v>5059.9460215784084</v>
      </c>
      <c r="K42" s="6">
        <v>-3869.9714249909348</v>
      </c>
      <c r="L42" s="6">
        <v>-37.409650154678374</v>
      </c>
      <c r="M42" s="6">
        <v>6370.2223329750059</v>
      </c>
      <c r="N42" s="6">
        <v>38740.401021577833</v>
      </c>
      <c r="O42" s="6">
        <v>28.479303145222858</v>
      </c>
      <c r="P42">
        <v>55.789947168044897</v>
      </c>
      <c r="Q42" s="6">
        <v>40</v>
      </c>
    </row>
    <row r="43" spans="1:17" x14ac:dyDescent="0.25">
      <c r="A43" s="6">
        <v>130.58667833752722</v>
      </c>
      <c r="B43" s="6">
        <v>-36.80505971852957</v>
      </c>
      <c r="C43" s="6">
        <v>20135.9375</v>
      </c>
      <c r="D43" s="6">
        <v>3</v>
      </c>
      <c r="E43" s="6">
        <v>0.65</v>
      </c>
      <c r="F43" s="6">
        <v>19.899999999999999</v>
      </c>
      <c r="G43" s="6">
        <v>54.048620189015942</v>
      </c>
      <c r="H43" s="6">
        <v>15.30927167465067</v>
      </c>
      <c r="I43" s="6">
        <v>42.352990932131377</v>
      </c>
      <c r="J43" s="6">
        <v>4981.7839097997194</v>
      </c>
      <c r="K43" s="6">
        <v>-3969.421524585272</v>
      </c>
      <c r="L43" s="6">
        <v>-38.547387482167764</v>
      </c>
      <c r="M43" s="6">
        <v>6369.8099001289074</v>
      </c>
      <c r="N43" s="6">
        <v>38832.047156034409</v>
      </c>
      <c r="O43" s="6">
        <v>27.471550571658732</v>
      </c>
      <c r="P43">
        <v>55.535013877291625</v>
      </c>
      <c r="Q43" s="6">
        <v>41</v>
      </c>
    </row>
    <row r="44" spans="1:17" x14ac:dyDescent="0.25">
      <c r="A44" s="6">
        <v>127.74410790415315</v>
      </c>
      <c r="B44" s="6">
        <v>-37.277429483764401</v>
      </c>
      <c r="C44" s="6">
        <v>20135.9375</v>
      </c>
      <c r="D44" s="6">
        <v>3</v>
      </c>
      <c r="E44" s="6">
        <v>0.65</v>
      </c>
      <c r="F44" s="6">
        <v>19.899999999999999</v>
      </c>
      <c r="G44" s="6">
        <v>54.048620189015942</v>
      </c>
      <c r="H44" s="6">
        <v>22.97246144607805</v>
      </c>
      <c r="I44" s="6">
        <v>40.161515727114107</v>
      </c>
      <c r="J44" s="6">
        <v>4992.7207000992912</v>
      </c>
      <c r="K44" s="6">
        <v>-3955.7487878630991</v>
      </c>
      <c r="L44" s="6">
        <v>-38.389899393086964</v>
      </c>
      <c r="M44" s="6">
        <v>6369.8672248234761</v>
      </c>
      <c r="N44" s="6">
        <v>38686.280268201233</v>
      </c>
      <c r="O44" s="6">
        <v>29.073456975832723</v>
      </c>
      <c r="P44">
        <v>53.539207461594465</v>
      </c>
      <c r="Q44" s="6">
        <v>42</v>
      </c>
    </row>
    <row r="45" spans="1:17" x14ac:dyDescent="0.25">
      <c r="A45" s="6">
        <v>131.12871160889566</v>
      </c>
      <c r="B45" s="6">
        <v>-33.982819692832479</v>
      </c>
      <c r="C45" s="6">
        <v>20135.9375</v>
      </c>
      <c r="D45" s="6">
        <v>3</v>
      </c>
      <c r="E45" s="6">
        <v>0.65</v>
      </c>
      <c r="F45" s="6">
        <v>19.899999999999999</v>
      </c>
      <c r="G45" s="6">
        <v>54.048620189015942</v>
      </c>
      <c r="H45" s="6">
        <v>14.036044981387134</v>
      </c>
      <c r="I45" s="6">
        <v>39.934618673506691</v>
      </c>
      <c r="J45" s="6">
        <v>5115.661699676356</v>
      </c>
      <c r="K45" s="6">
        <v>-3796.5159473888175</v>
      </c>
      <c r="L45" s="6">
        <v>-36.58043459543029</v>
      </c>
      <c r="M45" s="6">
        <v>6370.5202271331964</v>
      </c>
      <c r="N45" s="6">
        <v>38569.603473824107</v>
      </c>
      <c r="O45" s="6">
        <v>30.385589151106327</v>
      </c>
      <c r="P45">
        <v>54.436852725956477</v>
      </c>
      <c r="Q45" s="6">
        <v>43</v>
      </c>
    </row>
    <row r="46" spans="1:17" x14ac:dyDescent="0.25">
      <c r="A46" s="6">
        <v>131.00002870256884</v>
      </c>
      <c r="B46" s="6">
        <v>-32.967415307693521</v>
      </c>
      <c r="C46" s="6">
        <v>20135.9375</v>
      </c>
      <c r="D46" s="6">
        <v>0.75</v>
      </c>
      <c r="E46" s="6">
        <v>0.65</v>
      </c>
      <c r="F46" s="6">
        <v>19.899999999999999</v>
      </c>
      <c r="G46" s="6">
        <v>42.007420362456692</v>
      </c>
      <c r="H46" s="6">
        <v>19.738649346704129</v>
      </c>
      <c r="I46" s="6">
        <v>39.957875411694346</v>
      </c>
      <c r="J46" s="6">
        <v>5157.8587189472246</v>
      </c>
      <c r="K46" s="6">
        <v>-3739.3747539856217</v>
      </c>
      <c r="L46" s="6">
        <v>-35.941581667885892</v>
      </c>
      <c r="M46" s="6">
        <v>6370.7480028145001</v>
      </c>
      <c r="N46" s="6">
        <v>38535.72458601823</v>
      </c>
      <c r="O46" s="6">
        <v>30.771162017270026</v>
      </c>
      <c r="P46">
        <v>54.868201302259124</v>
      </c>
      <c r="Q46" s="6">
        <v>44</v>
      </c>
    </row>
    <row r="47" spans="1:17" x14ac:dyDescent="0.25">
      <c r="A47" s="6">
        <v>130.73904810274371</v>
      </c>
      <c r="B47" s="6">
        <v>-33.623210169209969</v>
      </c>
      <c r="C47" s="6">
        <v>20135.9375</v>
      </c>
      <c r="D47" s="6">
        <v>1.2</v>
      </c>
      <c r="E47" s="6">
        <v>0.65</v>
      </c>
      <c r="F47" s="6">
        <v>19.899999999999999</v>
      </c>
      <c r="G47" s="6">
        <v>46.089820015575185</v>
      </c>
      <c r="H47" s="6">
        <v>23.58435555439349</v>
      </c>
      <c r="I47" s="6">
        <v>38.605316903097417</v>
      </c>
      <c r="J47" s="6">
        <v>4873.573174508645</v>
      </c>
      <c r="K47" s="6">
        <v>-4100.6857081889702</v>
      </c>
      <c r="L47" s="6">
        <v>-40.077678221807204</v>
      </c>
      <c r="M47" s="6">
        <v>6369.2494663528096</v>
      </c>
      <c r="N47" s="6">
        <v>38693.882177743129</v>
      </c>
      <c r="O47" s="6">
        <v>28.982243715769258</v>
      </c>
      <c r="P47">
        <v>51.009088038416223</v>
      </c>
      <c r="Q47" s="6">
        <v>45</v>
      </c>
    </row>
    <row r="48" spans="1:17" x14ac:dyDescent="0.25">
      <c r="A48" s="6">
        <v>129.2354444570835</v>
      </c>
      <c r="B48" s="6">
        <v>-36.610313172692791</v>
      </c>
      <c r="C48" s="6">
        <v>20135.9375</v>
      </c>
      <c r="D48" s="6">
        <v>1.2</v>
      </c>
      <c r="E48" s="6">
        <v>0.65</v>
      </c>
      <c r="F48" s="6">
        <v>19.899999999999999</v>
      </c>
      <c r="G48" s="6">
        <v>46.089820015575185</v>
      </c>
      <c r="H48" s="6">
        <v>17.092633778171916</v>
      </c>
      <c r="I48" s="6">
        <v>37.999784946276748</v>
      </c>
      <c r="J48" s="6">
        <v>5146.1989720605025</v>
      </c>
      <c r="K48" s="6">
        <v>-3755.2978521686869</v>
      </c>
      <c r="L48" s="6">
        <v>-36.119075438413851</v>
      </c>
      <c r="M48" s="6">
        <v>6370.6848782952156</v>
      </c>
      <c r="N48" s="6">
        <v>38424.29196748251</v>
      </c>
      <c r="O48" s="6">
        <v>32.043504219564561</v>
      </c>
      <c r="P48">
        <v>52.845387242367906</v>
      </c>
      <c r="Q48" s="6">
        <v>46</v>
      </c>
    </row>
    <row r="49" spans="1:17" x14ac:dyDescent="0.25">
      <c r="A49" s="6">
        <v>130.26256579134056</v>
      </c>
      <c r="B49" s="6">
        <v>-33.952381905771858</v>
      </c>
      <c r="C49" s="6">
        <v>20135.9375</v>
      </c>
      <c r="D49" s="6">
        <v>1.2</v>
      </c>
      <c r="E49" s="6">
        <v>0.65</v>
      </c>
      <c r="F49" s="6">
        <v>19.899999999999999</v>
      </c>
      <c r="G49" s="6">
        <v>46.089820015575185</v>
      </c>
      <c r="H49" s="6">
        <v>15.758624869472248</v>
      </c>
      <c r="I49" s="6">
        <v>38.243265268264992</v>
      </c>
      <c r="J49" s="6">
        <v>5165.5889766660657</v>
      </c>
      <c r="K49" s="6">
        <v>-3728.7605019751236</v>
      </c>
      <c r="L49" s="6">
        <v>-35.823489392648867</v>
      </c>
      <c r="M49" s="6">
        <v>6370.7899319428006</v>
      </c>
      <c r="N49" s="6">
        <v>38422.412787510453</v>
      </c>
      <c r="O49" s="6">
        <v>32.066422699404015</v>
      </c>
      <c r="P49">
        <v>53.280905214545029</v>
      </c>
      <c r="Q49" s="6">
        <v>47</v>
      </c>
    </row>
    <row r="50" spans="1:17" x14ac:dyDescent="0.25">
      <c r="A50" s="6">
        <v>129.27803920474497</v>
      </c>
      <c r="B50" s="6">
        <v>-35.783671806451864</v>
      </c>
      <c r="C50" s="6">
        <v>20135.9375</v>
      </c>
      <c r="D50" s="6">
        <v>1.2</v>
      </c>
      <c r="E50" s="6">
        <v>0.65</v>
      </c>
      <c r="F50" s="6">
        <v>19.899999999999999</v>
      </c>
      <c r="G50" s="6">
        <v>46.089820015575185</v>
      </c>
      <c r="H50" s="6">
        <v>22.237906361106415</v>
      </c>
      <c r="I50" s="6">
        <v>39.564441481227419</v>
      </c>
      <c r="J50" s="6">
        <v>4988.4091940760018</v>
      </c>
      <c r="K50" s="6">
        <v>-3961.1480765920596</v>
      </c>
      <c r="L50" s="6">
        <v>-38.452048988741851</v>
      </c>
      <c r="M50" s="6">
        <v>6369.8446113096797</v>
      </c>
      <c r="N50" s="6">
        <v>38653.539490711257</v>
      </c>
      <c r="O50" s="6">
        <v>29.437149195248477</v>
      </c>
      <c r="P50">
        <v>52.919895535273234</v>
      </c>
      <c r="Q50" s="6">
        <v>48</v>
      </c>
    </row>
    <row r="51" spans="1:17" x14ac:dyDescent="0.25">
      <c r="A51" s="6">
        <v>129.65321219564231</v>
      </c>
      <c r="B51" s="6">
        <v>-34.293757101406953</v>
      </c>
      <c r="C51" s="6">
        <v>20135.9375</v>
      </c>
      <c r="D51" s="6">
        <v>1.2</v>
      </c>
      <c r="E51" s="6">
        <v>0.65</v>
      </c>
      <c r="F51" s="6">
        <v>19.899999999999999</v>
      </c>
      <c r="G51" s="6">
        <v>46.089820015575185</v>
      </c>
      <c r="H51" s="6">
        <v>23.386364260066195</v>
      </c>
      <c r="I51" s="6">
        <v>41.496634689872508</v>
      </c>
      <c r="J51" s="6">
        <v>5189.2594385172342</v>
      </c>
      <c r="K51" s="6">
        <v>-3695.9696547412263</v>
      </c>
      <c r="L51" s="6">
        <v>-35.459781438214748</v>
      </c>
      <c r="M51" s="6">
        <v>6370.9187099670471</v>
      </c>
      <c r="N51" s="6">
        <v>38608.836582694465</v>
      </c>
      <c r="O51" s="6">
        <v>29.949052484328465</v>
      </c>
      <c r="P51">
        <v>56.626337311054968</v>
      </c>
      <c r="Q51" s="6">
        <v>49</v>
      </c>
    </row>
    <row r="52" spans="1:17" x14ac:dyDescent="0.25">
      <c r="A52" s="6">
        <v>128.97075963444868</v>
      </c>
      <c r="B52" s="6">
        <v>-36.482064600065257</v>
      </c>
      <c r="C52" s="6">
        <v>20135.9375</v>
      </c>
      <c r="D52" s="6">
        <v>0.75</v>
      </c>
      <c r="E52" s="6">
        <v>0.65</v>
      </c>
      <c r="F52" s="6">
        <v>19.899999999999999</v>
      </c>
      <c r="G52" s="6">
        <v>42.007420362456692</v>
      </c>
      <c r="H52" s="6">
        <v>15.589014346884852</v>
      </c>
      <c r="I52" s="6">
        <v>38.096062770185711</v>
      </c>
      <c r="J52" s="6">
        <v>4948.2565457655364</v>
      </c>
      <c r="K52" s="6">
        <v>-4010.8610708800011</v>
      </c>
      <c r="L52" s="6">
        <v>-39.026857149556342</v>
      </c>
      <c r="M52" s="6">
        <v>6369.6349481435864</v>
      </c>
      <c r="N52" s="6">
        <v>38600.500198980728</v>
      </c>
      <c r="O52" s="6">
        <v>30.027820135986737</v>
      </c>
      <c r="P52">
        <v>51.116116614101756</v>
      </c>
      <c r="Q52" s="6">
        <v>50</v>
      </c>
    </row>
    <row r="53" spans="1:17" x14ac:dyDescent="0.25">
      <c r="A53" s="6">
        <v>127.57705585208029</v>
      </c>
      <c r="B53" s="6">
        <v>-32.991567630554776</v>
      </c>
      <c r="C53" s="6">
        <v>20135.9375</v>
      </c>
      <c r="D53" s="6">
        <v>1.2</v>
      </c>
      <c r="E53" s="6">
        <v>0.65</v>
      </c>
      <c r="F53" s="6">
        <v>19.899999999999999</v>
      </c>
      <c r="G53" s="6">
        <v>46.089820015575185</v>
      </c>
      <c r="H53" s="6">
        <v>18.68234873164911</v>
      </c>
      <c r="I53" s="6">
        <v>40.318473396320883</v>
      </c>
      <c r="J53" s="6">
        <v>5171.5671618312508</v>
      </c>
      <c r="K53" s="6">
        <v>-3720.5202796513699</v>
      </c>
      <c r="L53" s="6">
        <v>-35.731932783446609</v>
      </c>
      <c r="M53" s="6">
        <v>6370.8224006503624</v>
      </c>
      <c r="N53" s="6">
        <v>38547.19501006652</v>
      </c>
      <c r="O53" s="6">
        <v>30.642169725108459</v>
      </c>
      <c r="P53">
        <v>55.34709154412139</v>
      </c>
      <c r="Q53" s="6">
        <v>51</v>
      </c>
    </row>
    <row r="54" spans="1:17" x14ac:dyDescent="0.25">
      <c r="A54" s="6">
        <v>130.15177105393113</v>
      </c>
      <c r="B54" s="6">
        <v>-33.857342349912557</v>
      </c>
      <c r="C54" s="6">
        <v>20135.9375</v>
      </c>
      <c r="D54" s="6">
        <v>3</v>
      </c>
      <c r="E54" s="6">
        <v>0.65</v>
      </c>
      <c r="F54" s="6">
        <v>19.899999999999999</v>
      </c>
      <c r="G54" s="6">
        <v>54.048620189015942</v>
      </c>
      <c r="H54" s="6">
        <v>22.010046115219978</v>
      </c>
      <c r="I54" s="6">
        <v>37.576639407586953</v>
      </c>
      <c r="J54" s="6">
        <v>5066.1391551274655</v>
      </c>
      <c r="K54" s="6">
        <v>-3861.9148695956364</v>
      </c>
      <c r="L54" s="6">
        <v>-37.318252084645259</v>
      </c>
      <c r="M54" s="6">
        <v>6370.2552852393219</v>
      </c>
      <c r="N54" s="6">
        <v>38468.267084792169</v>
      </c>
      <c r="O54" s="6">
        <v>31.533449558395034</v>
      </c>
      <c r="P54">
        <v>51.647852038575941</v>
      </c>
      <c r="Q54" s="6">
        <v>52</v>
      </c>
    </row>
    <row r="55" spans="1:17" x14ac:dyDescent="0.25">
      <c r="A55" s="6">
        <v>131.57697484189171</v>
      </c>
      <c r="B55" s="6">
        <v>-37.238406545057963</v>
      </c>
      <c r="C55" s="6">
        <v>20135.9375</v>
      </c>
      <c r="D55" s="6">
        <v>3</v>
      </c>
      <c r="E55" s="6">
        <v>0.65</v>
      </c>
      <c r="F55" s="6">
        <v>19.899999999999999</v>
      </c>
      <c r="G55" s="6">
        <v>54.048620189015942</v>
      </c>
      <c r="H55" s="6">
        <v>20.079689696935713</v>
      </c>
      <c r="I55" s="6">
        <v>38.317464908474079</v>
      </c>
      <c r="J55" s="6">
        <v>5135.6788755161651</v>
      </c>
      <c r="K55" s="6">
        <v>-3769.5761280495444</v>
      </c>
      <c r="L55" s="6">
        <v>-36.278580841058677</v>
      </c>
      <c r="M55" s="6">
        <v>6370.6280457725652</v>
      </c>
      <c r="N55" s="6">
        <v>38452.674284062283</v>
      </c>
      <c r="O55" s="6">
        <v>31.716539573803022</v>
      </c>
      <c r="P55">
        <v>53.055525572249181</v>
      </c>
      <c r="Q55" s="6">
        <v>53</v>
      </c>
    </row>
    <row r="56" spans="1:17" x14ac:dyDescent="0.25">
      <c r="A56" s="6">
        <v>128.85988142430017</v>
      </c>
      <c r="B56" s="6">
        <v>-34.958743181694722</v>
      </c>
      <c r="C56" s="6">
        <v>20135.9375</v>
      </c>
      <c r="D56" s="6">
        <v>3</v>
      </c>
      <c r="E56" s="6">
        <v>0.65</v>
      </c>
      <c r="F56" s="6">
        <v>19.899999999999999</v>
      </c>
      <c r="G56" s="6">
        <v>54.048620189015942</v>
      </c>
      <c r="H56" s="6">
        <v>19.072902362164122</v>
      </c>
      <c r="I56" s="6">
        <v>38.839375662601441</v>
      </c>
      <c r="J56" s="6">
        <v>4914.6747767354937</v>
      </c>
      <c r="K56" s="6">
        <v>-4051.6668040127424</v>
      </c>
      <c r="L56" s="6">
        <v>-39.502231975920814</v>
      </c>
      <c r="M56" s="6">
        <v>6369.4608917724663</v>
      </c>
      <c r="N56" s="6">
        <v>38672.596543225322</v>
      </c>
      <c r="O56" s="6">
        <v>29.22077929759195</v>
      </c>
      <c r="P56">
        <v>51.578413332046026</v>
      </c>
      <c r="Q56" s="6">
        <v>54</v>
      </c>
    </row>
    <row r="57" spans="1:17" x14ac:dyDescent="0.25">
      <c r="A57" s="6">
        <v>131.1220284053436</v>
      </c>
      <c r="B57" s="6">
        <v>-36.2149131159427</v>
      </c>
      <c r="C57" s="6">
        <v>20135.9375</v>
      </c>
      <c r="D57" s="6">
        <v>0.75</v>
      </c>
      <c r="E57" s="6">
        <v>0.65</v>
      </c>
      <c r="F57" s="6">
        <v>19.899999999999999</v>
      </c>
      <c r="G57" s="6">
        <v>42.007420362456692</v>
      </c>
      <c r="H57" s="6">
        <v>14.917269184669266</v>
      </c>
      <c r="I57" s="6">
        <v>39.467163595900132</v>
      </c>
      <c r="J57" s="6">
        <v>5246.8874664703571</v>
      </c>
      <c r="K57" s="6">
        <v>-3614.2500329212376</v>
      </c>
      <c r="L57" s="6">
        <v>-34.560507008046756</v>
      </c>
      <c r="M57" s="6">
        <v>6371.2346830323941</v>
      </c>
      <c r="N57" s="6">
        <v>38429.576032831537</v>
      </c>
      <c r="O57" s="6">
        <v>31.989260341869294</v>
      </c>
      <c r="P57">
        <v>55.31273301795693</v>
      </c>
      <c r="Q57" s="6">
        <v>55</v>
      </c>
    </row>
    <row r="58" spans="1:17" x14ac:dyDescent="0.25">
      <c r="A58" s="6">
        <v>131.54722691412894</v>
      </c>
      <c r="B58" s="6">
        <v>-35.017164493031835</v>
      </c>
      <c r="C58" s="6">
        <v>20135.9375</v>
      </c>
      <c r="D58" s="6">
        <v>1.2</v>
      </c>
      <c r="E58" s="6">
        <v>0.65</v>
      </c>
      <c r="F58" s="6">
        <v>19.899999999999999</v>
      </c>
      <c r="G58" s="6">
        <v>46.089820015575185</v>
      </c>
      <c r="H58" s="6">
        <v>14.749208327295428</v>
      </c>
      <c r="I58" s="6">
        <v>40.20549487449037</v>
      </c>
      <c r="J58" s="6">
        <v>5029.5736434504124</v>
      </c>
      <c r="K58" s="6">
        <v>-3909.1009263185579</v>
      </c>
      <c r="L58" s="6">
        <v>-37.855177272840031</v>
      </c>
      <c r="M58" s="6">
        <v>6370.0613095193721</v>
      </c>
      <c r="N58" s="6">
        <v>38658.321040899536</v>
      </c>
      <c r="O58" s="6">
        <v>29.386352504635909</v>
      </c>
      <c r="P58">
        <v>53.905133206166191</v>
      </c>
      <c r="Q58" s="6">
        <v>56</v>
      </c>
    </row>
    <row r="59" spans="1:17" x14ac:dyDescent="0.25">
      <c r="A59" s="6">
        <v>129.96187740301687</v>
      </c>
      <c r="B59" s="6">
        <v>-37.489118775624092</v>
      </c>
      <c r="C59" s="6">
        <v>20135.9375</v>
      </c>
      <c r="D59" s="6">
        <v>0.75</v>
      </c>
      <c r="E59" s="6">
        <v>0.65</v>
      </c>
      <c r="F59" s="6">
        <v>19.899999999999999</v>
      </c>
      <c r="G59" s="6">
        <v>42.007420362456692</v>
      </c>
      <c r="H59" s="6">
        <v>18.607704391617592</v>
      </c>
      <c r="I59" s="6">
        <v>37.978034938110682</v>
      </c>
      <c r="J59" s="6">
        <v>4992.8034287904984</v>
      </c>
      <c r="K59" s="6">
        <v>-3955.6450692148205</v>
      </c>
      <c r="L59" s="6">
        <v>-38.388706048364078</v>
      </c>
      <c r="M59" s="6">
        <v>6369.8676589192719</v>
      </c>
      <c r="N59" s="6">
        <v>38555.295788128526</v>
      </c>
      <c r="O59" s="6">
        <v>30.539479187018557</v>
      </c>
      <c r="P59">
        <v>51.384083460997608</v>
      </c>
      <c r="Q59" s="6">
        <v>57</v>
      </c>
    </row>
    <row r="60" spans="1:17" x14ac:dyDescent="0.25">
      <c r="A60" s="6">
        <v>129.72341871017585</v>
      </c>
      <c r="B60" s="6">
        <v>-36.113878600552347</v>
      </c>
      <c r="C60" s="6">
        <v>20135.9375</v>
      </c>
      <c r="D60" s="6">
        <v>0.75</v>
      </c>
      <c r="E60" s="6">
        <v>0.65</v>
      </c>
      <c r="F60" s="6">
        <v>19.899999999999999</v>
      </c>
      <c r="G60" s="6">
        <v>42.007420362456692</v>
      </c>
      <c r="H60" s="6">
        <v>17.227222854545925</v>
      </c>
      <c r="I60" s="6">
        <v>38.872312107085605</v>
      </c>
      <c r="J60" s="6">
        <v>5122.8105938651443</v>
      </c>
      <c r="K60" s="6">
        <v>-3786.9287793933004</v>
      </c>
      <c r="L60" s="6">
        <v>-36.472876437997904</v>
      </c>
      <c r="M60" s="6">
        <v>6370.5586851401176</v>
      </c>
      <c r="N60" s="6">
        <v>38497.640607190755</v>
      </c>
      <c r="O60" s="6">
        <v>31.201651210138543</v>
      </c>
      <c r="P60">
        <v>53.475186279041111</v>
      </c>
      <c r="Q60" s="6">
        <v>58</v>
      </c>
    </row>
    <row r="61" spans="1:17" x14ac:dyDescent="0.25">
      <c r="A61" s="6">
        <v>132.42118104895371</v>
      </c>
      <c r="B61" s="6">
        <v>-33.671640956513016</v>
      </c>
      <c r="C61" s="6">
        <v>20135.9375</v>
      </c>
      <c r="D61" s="6">
        <v>1.2</v>
      </c>
      <c r="E61" s="6">
        <v>0.65</v>
      </c>
      <c r="F61" s="6">
        <v>19.899999999999999</v>
      </c>
      <c r="G61" s="6">
        <v>46.089820015575185</v>
      </c>
      <c r="H61" s="6">
        <v>20.996324678854506</v>
      </c>
      <c r="I61" s="6">
        <v>36.101590145777266</v>
      </c>
      <c r="J61" s="6">
        <v>5107.7016897847525</v>
      </c>
      <c r="K61" s="6">
        <v>-3807.1467828230188</v>
      </c>
      <c r="L61" s="6">
        <v>-36.69987940424538</v>
      </c>
      <c r="M61" s="6">
        <v>6370.4774685881812</v>
      </c>
      <c r="N61" s="6">
        <v>38345.590848995016</v>
      </c>
      <c r="O61" s="6">
        <v>32.953264143343269</v>
      </c>
      <c r="P61">
        <v>50.544380737506984</v>
      </c>
      <c r="Q61" s="6">
        <v>59</v>
      </c>
    </row>
    <row r="62" spans="1:17" x14ac:dyDescent="0.25">
      <c r="A62" s="6">
        <v>129.70754830067429</v>
      </c>
      <c r="B62" s="6">
        <v>-35.591085320957255</v>
      </c>
      <c r="C62" s="6">
        <v>20135.9375</v>
      </c>
      <c r="D62" s="6">
        <v>1.2</v>
      </c>
      <c r="E62" s="6">
        <v>0.65</v>
      </c>
      <c r="F62" s="6">
        <v>19.899999999999999</v>
      </c>
      <c r="G62" s="6">
        <v>46.089820015575185</v>
      </c>
      <c r="H62" s="6">
        <v>14.68128362520673</v>
      </c>
      <c r="I62" s="6">
        <v>39.140410016848278</v>
      </c>
      <c r="J62" s="6">
        <v>5390.2701868521235</v>
      </c>
      <c r="K62" s="6">
        <v>-3398.2096854424453</v>
      </c>
      <c r="L62" s="6">
        <v>-32.228726036006044</v>
      </c>
      <c r="M62" s="6">
        <v>6372.035919037311</v>
      </c>
      <c r="N62" s="6">
        <v>38286.632232169199</v>
      </c>
      <c r="O62" s="6">
        <v>33.663694470664964</v>
      </c>
      <c r="P62">
        <v>56.637795045559088</v>
      </c>
      <c r="Q62" s="6">
        <v>60</v>
      </c>
    </row>
    <row r="63" spans="1:17" x14ac:dyDescent="0.25">
      <c r="A63" s="6">
        <v>130.6235634601172</v>
      </c>
      <c r="B63" s="6">
        <v>-36.804654244598382</v>
      </c>
      <c r="C63" s="6">
        <v>20135.9375</v>
      </c>
      <c r="D63" s="6">
        <v>3</v>
      </c>
      <c r="E63" s="6">
        <v>0.65</v>
      </c>
      <c r="F63" s="6">
        <v>19.899999999999999</v>
      </c>
      <c r="G63" s="6">
        <v>54.048620189015942</v>
      </c>
      <c r="H63" s="6">
        <v>20.077528264809473</v>
      </c>
      <c r="I63" s="6">
        <v>37.100373038001862</v>
      </c>
      <c r="J63" s="6">
        <v>5190.1849549222252</v>
      </c>
      <c r="K63" s="6">
        <v>-3694.6785587531135</v>
      </c>
      <c r="L63" s="6">
        <v>-35.445495108305842</v>
      </c>
      <c r="M63" s="6">
        <v>6370.9237571023405</v>
      </c>
      <c r="N63" s="6">
        <v>38331.697833297767</v>
      </c>
      <c r="O63" s="6">
        <v>33.120993731984676</v>
      </c>
      <c r="P63">
        <v>52.396161584619847</v>
      </c>
      <c r="Q63" s="6">
        <v>61</v>
      </c>
    </row>
    <row r="64" spans="1:17" x14ac:dyDescent="0.25">
      <c r="A64" s="6">
        <v>130.90997790073936</v>
      </c>
      <c r="B64" s="6">
        <v>-36.829145515542699</v>
      </c>
      <c r="C64" s="6">
        <v>20135.9375</v>
      </c>
      <c r="D64" s="6">
        <v>0.75</v>
      </c>
      <c r="E64" s="6">
        <v>0.65</v>
      </c>
      <c r="F64" s="6">
        <v>19.899999999999999</v>
      </c>
      <c r="G64" s="6">
        <v>42.007420362456692</v>
      </c>
      <c r="H64" s="6">
        <v>20.949575771687186</v>
      </c>
      <c r="I64" s="6">
        <v>42.1319411586895</v>
      </c>
      <c r="J64" s="6">
        <v>4792.6997038372547</v>
      </c>
      <c r="K64" s="6">
        <v>-4194.2979044931744</v>
      </c>
      <c r="L64" s="6">
        <v>-41.190567370237424</v>
      </c>
      <c r="M64" s="6">
        <v>6368.8386196226975</v>
      </c>
      <c r="N64" s="6">
        <v>38969.871198537599</v>
      </c>
      <c r="O64" s="6">
        <v>25.974193958595738</v>
      </c>
      <c r="P64">
        <v>53.84069852647297</v>
      </c>
      <c r="Q64" s="6">
        <v>62</v>
      </c>
    </row>
    <row r="65" spans="1:17" x14ac:dyDescent="0.25">
      <c r="A65" s="6">
        <v>132.02646486448464</v>
      </c>
      <c r="B65" s="6">
        <v>-32.681818279749862</v>
      </c>
      <c r="C65" s="6">
        <v>20135.9375</v>
      </c>
      <c r="D65" s="6">
        <v>0.75</v>
      </c>
      <c r="E65" s="6">
        <v>0.65</v>
      </c>
      <c r="F65" s="6">
        <v>19.899999999999999</v>
      </c>
      <c r="G65" s="6">
        <v>42.007420362456692</v>
      </c>
      <c r="H65" s="6">
        <v>17.100275474218492</v>
      </c>
      <c r="I65" s="6">
        <v>42.54007046654479</v>
      </c>
      <c r="J65" s="6">
        <v>5134.0014682311548</v>
      </c>
      <c r="K65" s="6">
        <v>-3771.8450788958362</v>
      </c>
      <c r="L65" s="6">
        <v>-36.303958116696151</v>
      </c>
      <c r="M65" s="6">
        <v>6370.6189946496088</v>
      </c>
      <c r="N65" s="6">
        <v>38722.166228308568</v>
      </c>
      <c r="O65" s="6">
        <v>28.684783933908818</v>
      </c>
      <c r="P65">
        <v>57.05525099749471</v>
      </c>
      <c r="Q65" s="6">
        <v>63</v>
      </c>
    </row>
    <row r="66" spans="1:17" x14ac:dyDescent="0.25">
      <c r="A66" s="6">
        <v>130.78110368979222</v>
      </c>
      <c r="B66" s="6">
        <v>-33.9912394196298</v>
      </c>
      <c r="C66" s="6">
        <v>20135.9375</v>
      </c>
      <c r="D66" s="6">
        <v>0.75</v>
      </c>
      <c r="E66" s="6">
        <v>0.65</v>
      </c>
      <c r="F66" s="6">
        <v>19.899999999999999</v>
      </c>
      <c r="G66" s="6">
        <v>42.007420362456692</v>
      </c>
      <c r="H66" s="6">
        <v>19.104994411014925</v>
      </c>
      <c r="I66" s="6">
        <v>41.989703467259716</v>
      </c>
      <c r="J66" s="6">
        <v>4771.3453171102192</v>
      </c>
      <c r="K66" s="6">
        <v>-4218.4122580097146</v>
      </c>
      <c r="L66" s="6">
        <v>-41.480342185683561</v>
      </c>
      <c r="M66" s="6">
        <v>6368.7312797476579</v>
      </c>
      <c r="N66" s="6">
        <v>38978.401678794129</v>
      </c>
      <c r="O66" s="6">
        <v>25.88185090948673</v>
      </c>
      <c r="P66">
        <v>53.547977604774658</v>
      </c>
      <c r="Q66" s="6">
        <v>64</v>
      </c>
    </row>
    <row r="67" spans="1:17" x14ac:dyDescent="0.25">
      <c r="A67" s="6">
        <v>131.99629276416255</v>
      </c>
      <c r="B67" s="6">
        <v>-34.34436640185406</v>
      </c>
      <c r="C67" s="6">
        <v>20135.9375</v>
      </c>
      <c r="D67" s="6">
        <v>0.75</v>
      </c>
      <c r="E67" s="6">
        <v>0.65</v>
      </c>
      <c r="F67" s="6">
        <v>19.899999999999999</v>
      </c>
      <c r="G67" s="6">
        <v>42.007420362456692</v>
      </c>
      <c r="H67" s="6">
        <v>18.981542588545231</v>
      </c>
      <c r="I67" s="6">
        <v>37.33738870220165</v>
      </c>
      <c r="J67" s="6">
        <v>5296.2990532765834</v>
      </c>
      <c r="K67" s="6">
        <v>-3541.9394783224934</v>
      </c>
      <c r="L67" s="6">
        <v>-33.772921390736435</v>
      </c>
      <c r="M67" s="6">
        <v>6371.5083716368017</v>
      </c>
      <c r="N67" s="6">
        <v>38253.195281051376</v>
      </c>
      <c r="O67" s="6">
        <v>34.052065406560637</v>
      </c>
      <c r="P67">
        <v>53.79128988774584</v>
      </c>
      <c r="Q67" s="6">
        <v>65</v>
      </c>
    </row>
    <row r="68" spans="1:17" x14ac:dyDescent="0.25">
      <c r="A68" s="6">
        <v>131.04751415485322</v>
      </c>
      <c r="B68" s="6">
        <v>-36.042335991431855</v>
      </c>
      <c r="C68" s="6">
        <v>20135.9375</v>
      </c>
      <c r="D68" s="6">
        <v>0.75</v>
      </c>
      <c r="E68" s="6">
        <v>0.65</v>
      </c>
      <c r="F68" s="6">
        <v>19.899999999999999</v>
      </c>
      <c r="G68" s="6">
        <v>42.007420362456692</v>
      </c>
      <c r="H68" s="6">
        <v>16.894796938858583</v>
      </c>
      <c r="I68" s="6">
        <v>38.150348954887647</v>
      </c>
      <c r="J68" s="6">
        <v>5258.248924406872</v>
      </c>
      <c r="K68" s="6">
        <v>-3597.8116473546379</v>
      </c>
      <c r="L68" s="6">
        <v>-34.380807721375184</v>
      </c>
      <c r="M68" s="6">
        <v>6371.2973875708167</v>
      </c>
      <c r="N68" s="6">
        <v>38336.753772219461</v>
      </c>
      <c r="O68" s="6">
        <v>33.066512530728446</v>
      </c>
      <c r="P68">
        <v>54.164535370833661</v>
      </c>
      <c r="Q68" s="6">
        <v>66</v>
      </c>
    </row>
    <row r="69" spans="1:17" x14ac:dyDescent="0.25">
      <c r="A69" s="6">
        <v>130.44029932463056</v>
      </c>
      <c r="B69" s="6">
        <v>-34.153252305614878</v>
      </c>
      <c r="C69" s="6">
        <v>20135.9375</v>
      </c>
      <c r="D69" s="6">
        <v>1.2</v>
      </c>
      <c r="E69" s="6">
        <v>0.65</v>
      </c>
      <c r="F69" s="6">
        <v>19.899999999999999</v>
      </c>
      <c r="G69" s="6">
        <v>46.089820015575185</v>
      </c>
      <c r="H69" s="6">
        <v>21.371962414819581</v>
      </c>
      <c r="I69" s="6">
        <v>41.395495275890283</v>
      </c>
      <c r="J69" s="6">
        <v>5316.566086374386</v>
      </c>
      <c r="K69" s="6">
        <v>-3511.6497419807183</v>
      </c>
      <c r="L69" s="6">
        <v>-33.445195947425404</v>
      </c>
      <c r="M69" s="6">
        <v>6371.6213683127389</v>
      </c>
      <c r="N69" s="6">
        <v>38497.876555683273</v>
      </c>
      <c r="O69" s="6">
        <v>31.21151421776861</v>
      </c>
      <c r="P69">
        <v>57.864250880181295</v>
      </c>
      <c r="Q69" s="6">
        <v>67</v>
      </c>
    </row>
    <row r="70" spans="1:17" x14ac:dyDescent="0.25">
      <c r="A70" s="6">
        <v>131.72814277884868</v>
      </c>
      <c r="B70" s="6">
        <v>-33.597694697443742</v>
      </c>
      <c r="C70" s="6">
        <v>20135.9375</v>
      </c>
      <c r="D70" s="6">
        <v>1.2</v>
      </c>
      <c r="E70" s="6">
        <v>0.65</v>
      </c>
      <c r="F70" s="6">
        <v>19.899999999999999</v>
      </c>
      <c r="G70" s="6">
        <v>46.089820015575185</v>
      </c>
      <c r="H70" s="6">
        <v>19.268094750794994</v>
      </c>
      <c r="I70" s="6">
        <v>37.767520443363452</v>
      </c>
      <c r="J70" s="6">
        <v>5427.3691252584094</v>
      </c>
      <c r="K70" s="6">
        <v>-3339.0406995206185</v>
      </c>
      <c r="L70" s="6">
        <v>-31.600772994160415</v>
      </c>
      <c r="M70" s="6">
        <v>6372.2467321081795</v>
      </c>
      <c r="N70" s="6">
        <v>38165.725059399119</v>
      </c>
      <c r="O70" s="6">
        <v>35.10548430585488</v>
      </c>
      <c r="P70">
        <v>55.799104978347174</v>
      </c>
      <c r="Q70" s="6">
        <v>68</v>
      </c>
    </row>
    <row r="71" spans="1:17" x14ac:dyDescent="0.25">
      <c r="A71" s="6">
        <v>130.99046630457863</v>
      </c>
      <c r="B71" s="6">
        <v>-35.833320057776675</v>
      </c>
      <c r="C71" s="6">
        <v>20135.9375</v>
      </c>
      <c r="D71" s="6">
        <v>0.75</v>
      </c>
      <c r="E71" s="6">
        <v>0.65</v>
      </c>
      <c r="F71" s="6">
        <v>19.899999999999999</v>
      </c>
      <c r="G71" s="6">
        <v>42.007420362456692</v>
      </c>
      <c r="H71" s="6">
        <v>23.538335815224798</v>
      </c>
      <c r="I71" s="6">
        <v>35.017603502049866</v>
      </c>
      <c r="J71" s="6">
        <v>5337.9056841049132</v>
      </c>
      <c r="K71" s="6">
        <v>-3479.3453187943664</v>
      </c>
      <c r="L71" s="6">
        <v>-33.097049968668095</v>
      </c>
      <c r="M71" s="6">
        <v>6371.740809214999</v>
      </c>
      <c r="N71" s="6">
        <v>38075.753034298912</v>
      </c>
      <c r="O71" s="6">
        <v>36.189652978391187</v>
      </c>
      <c r="P71">
        <v>51.938406274934117</v>
      </c>
      <c r="Q71" s="6">
        <v>69</v>
      </c>
    </row>
    <row r="72" spans="1:17" x14ac:dyDescent="0.25">
      <c r="A72" s="6">
        <v>130.00278783766166</v>
      </c>
      <c r="B72" s="6">
        <v>-37.130940455564748</v>
      </c>
      <c r="C72" s="6">
        <v>20135.9375</v>
      </c>
      <c r="D72" s="6">
        <v>0.75</v>
      </c>
      <c r="E72" s="6">
        <v>0.65</v>
      </c>
      <c r="F72" s="6">
        <v>19.899999999999999</v>
      </c>
      <c r="G72" s="6">
        <v>42.007420362456692</v>
      </c>
      <c r="H72" s="6">
        <v>16.465443186398254</v>
      </c>
      <c r="I72" s="6">
        <v>41.129027118825462</v>
      </c>
      <c r="J72" s="6">
        <v>4920.0023491058673</v>
      </c>
      <c r="K72" s="6">
        <v>-4045.2391394430274</v>
      </c>
      <c r="L72" s="6">
        <v>-39.427134294054426</v>
      </c>
      <c r="M72" s="6">
        <v>6369.4884261209718</v>
      </c>
      <c r="N72" s="6">
        <v>38805.584191382302</v>
      </c>
      <c r="O72" s="6">
        <v>27.756488145135513</v>
      </c>
      <c r="P72">
        <v>53.863335074389894</v>
      </c>
      <c r="Q72" s="6">
        <v>70</v>
      </c>
    </row>
    <row r="73" spans="1:17" x14ac:dyDescent="0.25">
      <c r="A73" s="6">
        <v>131.54343219831546</v>
      </c>
      <c r="B73" s="6">
        <v>-37.239233141186055</v>
      </c>
      <c r="C73" s="6">
        <v>20135.9375</v>
      </c>
      <c r="D73" s="6">
        <v>1.2</v>
      </c>
      <c r="E73" s="6">
        <v>0.65</v>
      </c>
      <c r="F73" s="6">
        <v>19.899999999999999</v>
      </c>
      <c r="G73" s="6">
        <v>46.089820015575185</v>
      </c>
      <c r="H73" s="6">
        <v>15.962207725588275</v>
      </c>
      <c r="I73" s="6">
        <v>37.760913539963695</v>
      </c>
      <c r="J73" s="6">
        <v>5454.423896523379</v>
      </c>
      <c r="K73" s="6">
        <v>-3294.9596759211086</v>
      </c>
      <c r="L73" s="6">
        <v>-31.135729234637875</v>
      </c>
      <c r="M73" s="6">
        <v>6372.4013769466392</v>
      </c>
      <c r="N73" s="6">
        <v>38141.690329069912</v>
      </c>
      <c r="O73" s="6">
        <v>35.397188001797474</v>
      </c>
      <c r="P73">
        <v>56.145261684316445</v>
      </c>
      <c r="Q73" s="6">
        <v>71</v>
      </c>
    </row>
    <row r="74" spans="1:17" x14ac:dyDescent="0.25">
      <c r="A74" s="6">
        <v>127.68576393498591</v>
      </c>
      <c r="B74" s="6">
        <v>-37.441691142565645</v>
      </c>
      <c r="C74" s="6">
        <v>20135.9375</v>
      </c>
      <c r="D74" s="6">
        <v>3</v>
      </c>
      <c r="E74" s="6">
        <v>0.65</v>
      </c>
      <c r="F74" s="6">
        <v>19.899999999999999</v>
      </c>
      <c r="G74" s="6">
        <v>54.048620189015942</v>
      </c>
      <c r="H74" s="6">
        <v>18.81888442397068</v>
      </c>
      <c r="I74" s="6">
        <v>35.761405838778273</v>
      </c>
      <c r="J74" s="6">
        <v>5199.8453881802552</v>
      </c>
      <c r="K74" s="6">
        <v>-3681.1614200865233</v>
      </c>
      <c r="L74" s="6">
        <v>-35.296078106146439</v>
      </c>
      <c r="M74" s="6">
        <v>6370.9764920075559</v>
      </c>
      <c r="N74" s="6">
        <v>38243.753920263443</v>
      </c>
      <c r="O74" s="6">
        <v>34.157264967706958</v>
      </c>
      <c r="P74">
        <v>51.135695696797889</v>
      </c>
      <c r="Q74" s="6">
        <v>72</v>
      </c>
    </row>
    <row r="75" spans="1:17" x14ac:dyDescent="0.25">
      <c r="A75" s="6">
        <v>128.76594506709043</v>
      </c>
      <c r="B75" s="6">
        <v>-35.390107537385482</v>
      </c>
      <c r="C75" s="6">
        <v>20135.9375</v>
      </c>
      <c r="D75" s="6">
        <v>0.75</v>
      </c>
      <c r="E75" s="6">
        <v>0.65</v>
      </c>
      <c r="F75" s="6">
        <v>19.899999999999999</v>
      </c>
      <c r="G75" s="6">
        <v>42.007420362456692</v>
      </c>
      <c r="H75" s="6">
        <v>20.1930331741329</v>
      </c>
      <c r="I75" s="6">
        <v>37.955348755443879</v>
      </c>
      <c r="J75" s="6">
        <v>5120.441457345526</v>
      </c>
      <c r="K75" s="6">
        <v>-3790.1101280231665</v>
      </c>
      <c r="L75" s="6">
        <v>-36.50855110615295</v>
      </c>
      <c r="M75" s="6">
        <v>6370.5459342701988</v>
      </c>
      <c r="N75" s="6">
        <v>38443.855213883209</v>
      </c>
      <c r="O75" s="6">
        <v>31.816788272554199</v>
      </c>
      <c r="P75">
        <v>52.546964201240179</v>
      </c>
      <c r="Q75" s="6">
        <v>73</v>
      </c>
    </row>
    <row r="76" spans="1:17" x14ac:dyDescent="0.25">
      <c r="A76" s="6">
        <v>129.34978133474158</v>
      </c>
      <c r="B76" s="6">
        <v>-32.998029612002554</v>
      </c>
      <c r="C76" s="6">
        <v>20135.9375</v>
      </c>
      <c r="D76" s="6">
        <v>0.75</v>
      </c>
      <c r="E76" s="6">
        <v>0.65</v>
      </c>
      <c r="F76" s="6">
        <v>19.899999999999999</v>
      </c>
      <c r="G76" s="6">
        <v>42.007420362456692</v>
      </c>
      <c r="H76" s="6">
        <v>15.652155029309121</v>
      </c>
      <c r="I76" s="6">
        <v>38.825915549903698</v>
      </c>
      <c r="J76" s="6">
        <v>4931.8071570532993</v>
      </c>
      <c r="K76" s="6">
        <v>-4030.935318179188</v>
      </c>
      <c r="L76" s="6">
        <v>-39.260308495735309</v>
      </c>
      <c r="M76" s="6">
        <v>6369.5495424485471</v>
      </c>
      <c r="N76" s="6">
        <v>38657.266678520158</v>
      </c>
      <c r="O76" s="6">
        <v>29.392290193624078</v>
      </c>
      <c r="P76">
        <v>51.707643072284114</v>
      </c>
      <c r="Q76" s="6">
        <v>74</v>
      </c>
    </row>
    <row r="77" spans="1:17" x14ac:dyDescent="0.25">
      <c r="A77" s="6">
        <v>132.03326203835587</v>
      </c>
      <c r="B77" s="6">
        <v>-34.923664375945279</v>
      </c>
      <c r="C77" s="6">
        <v>20135.9375</v>
      </c>
      <c r="D77" s="6">
        <v>1.2</v>
      </c>
      <c r="E77" s="6">
        <v>0.65</v>
      </c>
      <c r="F77" s="6">
        <v>19.899999999999999</v>
      </c>
      <c r="G77" s="6">
        <v>46.089820015575185</v>
      </c>
      <c r="H77" s="6">
        <v>17.430850743146017</v>
      </c>
      <c r="I77" s="6">
        <v>40.75618837749721</v>
      </c>
      <c r="J77" s="6">
        <v>5452.3989591963846</v>
      </c>
      <c r="K77" s="6">
        <v>-3298.2869866225255</v>
      </c>
      <c r="L77" s="6">
        <v>-31.170750380542593</v>
      </c>
      <c r="M77" s="6">
        <v>6372.3897759293823</v>
      </c>
      <c r="N77" s="6">
        <v>38342.308062535332</v>
      </c>
      <c r="O77" s="6">
        <v>33.015099427166675</v>
      </c>
      <c r="P77">
        <v>58.888300283153811</v>
      </c>
      <c r="Q77" s="6">
        <v>75</v>
      </c>
    </row>
    <row r="78" spans="1:17" x14ac:dyDescent="0.25">
      <c r="A78" s="6">
        <v>132.15368012553148</v>
      </c>
      <c r="B78" s="6">
        <v>-34.263212751753294</v>
      </c>
      <c r="C78" s="6">
        <v>20135.9375</v>
      </c>
      <c r="D78" s="6">
        <v>1.2</v>
      </c>
      <c r="E78" s="6">
        <v>0.65</v>
      </c>
      <c r="F78" s="6">
        <v>19.899999999999999</v>
      </c>
      <c r="G78" s="6">
        <v>46.089820015575185</v>
      </c>
      <c r="H78" s="6">
        <v>17.526489233212143</v>
      </c>
      <c r="I78" s="6">
        <v>39.345144142170938</v>
      </c>
      <c r="J78" s="6">
        <v>4979.6980991953078</v>
      </c>
      <c r="K78" s="6">
        <v>-3972.0203810714161</v>
      </c>
      <c r="L78" s="6">
        <v>-38.577361630885001</v>
      </c>
      <c r="M78" s="6">
        <v>6369.7989816615154</v>
      </c>
      <c r="N78" s="6">
        <v>38647.645094349602</v>
      </c>
      <c r="O78" s="6">
        <v>29.502326066448642</v>
      </c>
      <c r="P78">
        <v>52.629153126933929</v>
      </c>
      <c r="Q78" s="6">
        <v>76</v>
      </c>
    </row>
    <row r="79" spans="1:17" x14ac:dyDescent="0.25">
      <c r="A79" s="6">
        <v>128.13691634296015</v>
      </c>
      <c r="B79" s="6">
        <v>-36.492042824224484</v>
      </c>
      <c r="C79" s="6">
        <v>20135.9375</v>
      </c>
      <c r="D79" s="6">
        <v>3</v>
      </c>
      <c r="E79" s="6">
        <v>0.65</v>
      </c>
      <c r="F79" s="6">
        <v>19.899999999999999</v>
      </c>
      <c r="G79" s="6">
        <v>54.048620189015942</v>
      </c>
      <c r="H79" s="6">
        <v>14.037067693630158</v>
      </c>
      <c r="I79" s="6">
        <v>44.34360925489014</v>
      </c>
      <c r="J79" s="6">
        <v>5567.5061922184368</v>
      </c>
      <c r="K79" s="6">
        <v>-3101.405818239904</v>
      </c>
      <c r="L79" s="6">
        <v>-29.120201366483325</v>
      </c>
      <c r="M79" s="6">
        <v>6373.0560369263158</v>
      </c>
      <c r="N79" s="6">
        <v>38505.373049730289</v>
      </c>
      <c r="O79" s="6">
        <v>31.143051698543367</v>
      </c>
      <c r="P79">
        <v>63.413031615801387</v>
      </c>
      <c r="Q79" s="6">
        <v>77</v>
      </c>
    </row>
    <row r="80" spans="1:17" x14ac:dyDescent="0.25">
      <c r="A80" s="6">
        <v>130.17698476806197</v>
      </c>
      <c r="B80" s="6">
        <v>-34.323306611467125</v>
      </c>
      <c r="C80" s="6">
        <v>20135.9375</v>
      </c>
      <c r="D80" s="6">
        <v>3</v>
      </c>
      <c r="E80" s="6">
        <v>0.65</v>
      </c>
      <c r="F80" s="6">
        <v>19.899999999999999</v>
      </c>
      <c r="G80" s="6">
        <v>54.048620189015942</v>
      </c>
      <c r="H80" s="6">
        <v>23.769617236323668</v>
      </c>
      <c r="I80" s="6">
        <v>37.406336710955145</v>
      </c>
      <c r="J80" s="6">
        <v>5068.7727694814575</v>
      </c>
      <c r="K80" s="6">
        <v>-3858.4807498188429</v>
      </c>
      <c r="L80" s="6">
        <v>-37.279327719617456</v>
      </c>
      <c r="M80" s="6">
        <v>6370.269310269332</v>
      </c>
      <c r="N80" s="6">
        <v>38455.928748788494</v>
      </c>
      <c r="O80" s="6">
        <v>31.674934903196981</v>
      </c>
      <c r="P80">
        <v>51.500906420307935</v>
      </c>
      <c r="Q80" s="6">
        <v>78</v>
      </c>
    </row>
    <row r="81" spans="1:17" x14ac:dyDescent="0.25">
      <c r="A81" s="6">
        <v>128.96734280429311</v>
      </c>
      <c r="B81" s="6">
        <v>-35.441755592912095</v>
      </c>
      <c r="C81" s="6">
        <v>20135.9375</v>
      </c>
      <c r="D81" s="6">
        <v>3</v>
      </c>
      <c r="E81" s="6">
        <v>0.65</v>
      </c>
      <c r="F81" s="6">
        <v>19.899999999999999</v>
      </c>
      <c r="G81" s="6">
        <v>54.048620189015942</v>
      </c>
      <c r="H81" s="6">
        <v>18.329555930329526</v>
      </c>
      <c r="I81" s="6">
        <v>37.23685481677586</v>
      </c>
      <c r="J81" s="6">
        <v>4982.252503191904</v>
      </c>
      <c r="K81" s="6">
        <v>-3968.8372875998662</v>
      </c>
      <c r="L81" s="6">
        <v>-38.540650872975142</v>
      </c>
      <c r="M81" s="6">
        <v>6369.8123536729918</v>
      </c>
      <c r="N81" s="6">
        <v>38521.354920131038</v>
      </c>
      <c r="O81" s="6">
        <v>30.923172036393773</v>
      </c>
      <c r="P81">
        <v>50.54099448289822</v>
      </c>
      <c r="Q81" s="6">
        <v>79</v>
      </c>
    </row>
    <row r="82" spans="1:17" x14ac:dyDescent="0.25">
      <c r="A82" s="6">
        <v>128.91745268631502</v>
      </c>
      <c r="B82" s="6">
        <v>-36.413333866301635</v>
      </c>
      <c r="C82" s="6">
        <v>20135.9375</v>
      </c>
      <c r="D82" s="6">
        <v>1.2</v>
      </c>
      <c r="E82" s="6">
        <v>0.65</v>
      </c>
      <c r="F82" s="6">
        <v>19.899999999999999</v>
      </c>
      <c r="G82" s="6">
        <v>46.089820015575185</v>
      </c>
      <c r="H82" s="6">
        <v>19.284119327069376</v>
      </c>
      <c r="I82" s="6">
        <v>36.180031181940336</v>
      </c>
      <c r="J82" s="6">
        <v>4973.502437386579</v>
      </c>
      <c r="K82" s="6">
        <v>-3979.723576309802</v>
      </c>
      <c r="L82" s="6">
        <v>-38.666281648948271</v>
      </c>
      <c r="M82" s="6">
        <v>6369.7665764552412</v>
      </c>
      <c r="N82" s="6">
        <v>38468.917201073426</v>
      </c>
      <c r="O82" s="6">
        <v>31.520198842055915</v>
      </c>
      <c r="P82">
        <v>49.377704535183007</v>
      </c>
      <c r="Q82" s="6">
        <v>80</v>
      </c>
    </row>
    <row r="83" spans="1:17" x14ac:dyDescent="0.25">
      <c r="A83" s="6">
        <v>130.32537957042112</v>
      </c>
      <c r="B83" s="6">
        <v>-32.942545821858083</v>
      </c>
      <c r="C83" s="6">
        <v>20135.9375</v>
      </c>
      <c r="D83" s="6">
        <v>3</v>
      </c>
      <c r="E83" s="6">
        <v>0.65</v>
      </c>
      <c r="F83" s="6">
        <v>19.899999999999999</v>
      </c>
      <c r="G83" s="6">
        <v>54.048620189015942</v>
      </c>
      <c r="H83" s="6">
        <v>21.012157964887148</v>
      </c>
      <c r="I83" s="6">
        <v>39.441499653051977</v>
      </c>
      <c r="J83" s="6">
        <v>5444.9974999309052</v>
      </c>
      <c r="K83" s="6">
        <v>-3310.4099029071494</v>
      </c>
      <c r="L83" s="6">
        <v>-31.298459855694926</v>
      </c>
      <c r="M83" s="6">
        <v>6372.3474088846979</v>
      </c>
      <c r="N83" s="6">
        <v>38259.884150797181</v>
      </c>
      <c r="O83" s="6">
        <v>33.983443496944361</v>
      </c>
      <c r="P83">
        <v>57.600344066636453</v>
      </c>
      <c r="Q83" s="6">
        <v>81</v>
      </c>
    </row>
    <row r="84" spans="1:17" x14ac:dyDescent="0.25">
      <c r="A84" s="6">
        <v>128.04488128737259</v>
      </c>
      <c r="B84" s="6">
        <v>-32.659860209581247</v>
      </c>
      <c r="C84" s="6">
        <v>20135.9375</v>
      </c>
      <c r="D84" s="6">
        <v>3</v>
      </c>
      <c r="E84" s="6">
        <v>0.65</v>
      </c>
      <c r="F84" s="6">
        <v>19.899999999999999</v>
      </c>
      <c r="G84" s="6">
        <v>54.048620189015942</v>
      </c>
      <c r="H84" s="6">
        <v>15.077401878034662</v>
      </c>
      <c r="I84" s="6">
        <v>39.931778540314212</v>
      </c>
      <c r="J84" s="6">
        <v>5177.2534621053101</v>
      </c>
      <c r="K84" s="6">
        <v>-3712.6565419361586</v>
      </c>
      <c r="L84" s="6">
        <v>-35.644658619943598</v>
      </c>
      <c r="M84" s="6">
        <v>6370.8533187684343</v>
      </c>
      <c r="N84" s="6">
        <v>38517.815075941136</v>
      </c>
      <c r="O84" s="6">
        <v>30.975592460814049</v>
      </c>
      <c r="P84">
        <v>55.035985118249954</v>
      </c>
      <c r="Q84" s="6">
        <v>82</v>
      </c>
    </row>
    <row r="85" spans="1:17" x14ac:dyDescent="0.25">
      <c r="A85" s="6">
        <v>127.54841078337235</v>
      </c>
      <c r="B85" s="6">
        <v>-35.938627603720889</v>
      </c>
      <c r="C85" s="6">
        <v>20135.9375</v>
      </c>
      <c r="D85" s="6">
        <v>0.75</v>
      </c>
      <c r="E85" s="6">
        <v>0.65</v>
      </c>
      <c r="F85" s="6">
        <v>19.899999999999999</v>
      </c>
      <c r="G85" s="6">
        <v>42.007420362456692</v>
      </c>
      <c r="H85" s="6">
        <v>16.202783080360202</v>
      </c>
      <c r="I85" s="6">
        <v>39.514228650904698</v>
      </c>
      <c r="J85" s="6">
        <v>5514.0873161235177</v>
      </c>
      <c r="K85" s="6">
        <v>-3194.7959863550109</v>
      </c>
      <c r="L85" s="6">
        <v>-30.087487490734549</v>
      </c>
      <c r="M85" s="6">
        <v>6372.7451168444159</v>
      </c>
      <c r="N85" s="6">
        <v>38206.015618080732</v>
      </c>
      <c r="O85" s="6">
        <v>34.628968334156575</v>
      </c>
      <c r="P85">
        <v>58.579090899827897</v>
      </c>
      <c r="Q85" s="6">
        <v>83</v>
      </c>
    </row>
    <row r="86" spans="1:17" x14ac:dyDescent="0.25">
      <c r="A86" s="6">
        <v>128.7199969067612</v>
      </c>
      <c r="B86" s="6">
        <v>-36.590902926486606</v>
      </c>
      <c r="C86" s="6">
        <v>20135.9375</v>
      </c>
      <c r="D86" s="6">
        <v>1.2</v>
      </c>
      <c r="E86" s="6">
        <v>0.65</v>
      </c>
      <c r="F86" s="6">
        <v>19.899999999999999</v>
      </c>
      <c r="G86" s="6">
        <v>46.089820015575185</v>
      </c>
      <c r="H86" s="6">
        <v>23.1708337483986</v>
      </c>
      <c r="I86" s="6">
        <v>38.151383684422427</v>
      </c>
      <c r="J86" s="6">
        <v>5496.8544651369666</v>
      </c>
      <c r="K86" s="6">
        <v>-3224.1589647818096</v>
      </c>
      <c r="L86" s="6">
        <v>-30.393591497577699</v>
      </c>
      <c r="M86" s="6">
        <v>6372.6454507589797</v>
      </c>
      <c r="N86" s="6">
        <v>38130.117807858478</v>
      </c>
      <c r="O86" s="6">
        <v>35.540309420087041</v>
      </c>
      <c r="P86">
        <v>57.085962013164455</v>
      </c>
      <c r="Q86" s="6">
        <v>84</v>
      </c>
    </row>
    <row r="87" spans="1:17" x14ac:dyDescent="0.25">
      <c r="A87" s="6">
        <v>131.16983374766485</v>
      </c>
      <c r="B87" s="6">
        <v>-33.784557002153647</v>
      </c>
      <c r="C87" s="6">
        <v>20135.9375</v>
      </c>
      <c r="D87" s="6">
        <v>0.75</v>
      </c>
      <c r="E87" s="6">
        <v>0.65</v>
      </c>
      <c r="F87" s="6">
        <v>19.899999999999999</v>
      </c>
      <c r="G87" s="6">
        <v>42.007420362456692</v>
      </c>
      <c r="H87" s="6">
        <v>17.651837525644062</v>
      </c>
      <c r="I87" s="6">
        <v>40.610724860169199</v>
      </c>
      <c r="J87" s="6">
        <v>5036.6823084251355</v>
      </c>
      <c r="K87" s="6">
        <v>-3899.9989044291597</v>
      </c>
      <c r="L87" s="6">
        <v>-37.751299956136812</v>
      </c>
      <c r="M87" s="6">
        <v>6370.0989105783437</v>
      </c>
      <c r="N87" s="6">
        <v>38677.586444524444</v>
      </c>
      <c r="O87" s="6">
        <v>29.172554197741729</v>
      </c>
      <c r="P87">
        <v>54.358201861991027</v>
      </c>
      <c r="Q87" s="6">
        <v>85</v>
      </c>
    </row>
    <row r="88" spans="1:17" x14ac:dyDescent="0.25">
      <c r="A88" s="6">
        <v>130.87202265274399</v>
      </c>
      <c r="B88" s="6">
        <v>-34.171550311488822</v>
      </c>
      <c r="C88" s="6">
        <v>20135.9375</v>
      </c>
      <c r="D88" s="6">
        <v>0.75</v>
      </c>
      <c r="E88" s="6">
        <v>0.65</v>
      </c>
      <c r="F88" s="6">
        <v>19.899999999999999</v>
      </c>
      <c r="G88" s="6">
        <v>42.007420362456692</v>
      </c>
      <c r="H88" s="6">
        <v>17.785811496193588</v>
      </c>
      <c r="I88" s="6">
        <v>44.619461047647263</v>
      </c>
      <c r="J88" s="6">
        <v>5395.3605374383105</v>
      </c>
      <c r="K88" s="6">
        <v>-3390.1760973392788</v>
      </c>
      <c r="L88" s="6">
        <v>-32.143210256253099</v>
      </c>
      <c r="M88" s="6">
        <v>6372.0647595514283</v>
      </c>
      <c r="N88" s="6">
        <v>38659.640191694889</v>
      </c>
      <c r="O88" s="6">
        <v>29.394384700155385</v>
      </c>
      <c r="P88">
        <v>61.553400171510901</v>
      </c>
      <c r="Q88" s="6">
        <v>86</v>
      </c>
    </row>
    <row r="89" spans="1:17" x14ac:dyDescent="0.25">
      <c r="A89" s="6">
        <v>130.56018889794467</v>
      </c>
      <c r="B89" s="6">
        <v>-35.972176416130317</v>
      </c>
      <c r="C89" s="6">
        <v>20135.9375</v>
      </c>
      <c r="D89" s="6">
        <v>0.75</v>
      </c>
      <c r="E89" s="6">
        <v>0.65</v>
      </c>
      <c r="F89" s="6">
        <v>19.899999999999999</v>
      </c>
      <c r="G89" s="6">
        <v>42.007420362456692</v>
      </c>
      <c r="H89" s="6">
        <v>21.338467267971939</v>
      </c>
      <c r="I89" s="6">
        <v>35.132356415877979</v>
      </c>
      <c r="J89" s="6">
        <v>4996.3754402933973</v>
      </c>
      <c r="K89" s="6">
        <v>-3951.162527885594</v>
      </c>
      <c r="L89" s="6">
        <v>-38.337150773156225</v>
      </c>
      <c r="M89" s="6">
        <v>6369.8864088878636</v>
      </c>
      <c r="N89" s="6">
        <v>38390.250111668312</v>
      </c>
      <c r="O89" s="6">
        <v>32.427043099684973</v>
      </c>
      <c r="P89">
        <v>48.485946348871821</v>
      </c>
      <c r="Q89" s="6">
        <v>87</v>
      </c>
    </row>
    <row r="90" spans="1:17" x14ac:dyDescent="0.25">
      <c r="A90" s="6">
        <v>129.23101705752856</v>
      </c>
      <c r="B90" s="6">
        <v>-37.018979847115105</v>
      </c>
      <c r="C90" s="6">
        <v>20135.9375</v>
      </c>
      <c r="D90" s="6">
        <v>0.75</v>
      </c>
      <c r="E90" s="6">
        <v>0.65</v>
      </c>
      <c r="F90" s="6">
        <v>19.899999999999999</v>
      </c>
      <c r="G90" s="6">
        <v>42.007420362456692</v>
      </c>
      <c r="H90" s="6">
        <v>15.072249307196516</v>
      </c>
      <c r="I90" s="6">
        <v>39.196521438498451</v>
      </c>
      <c r="J90" s="6">
        <v>5304.3308536658124</v>
      </c>
      <c r="K90" s="6">
        <v>-3529.9806104030636</v>
      </c>
      <c r="L90" s="6">
        <v>-33.64337916071284</v>
      </c>
      <c r="M90" s="6">
        <v>6371.5531006947331</v>
      </c>
      <c r="N90" s="6">
        <v>38363.493160529906</v>
      </c>
      <c r="O90" s="6">
        <v>32.757916648563551</v>
      </c>
      <c r="P90">
        <v>55.6846718942707</v>
      </c>
      <c r="Q90" s="6">
        <v>88</v>
      </c>
    </row>
    <row r="91" spans="1:17" x14ac:dyDescent="0.25">
      <c r="A91" s="6">
        <v>132.58230556170966</v>
      </c>
      <c r="B91" s="6">
        <v>-33.098195811788379</v>
      </c>
      <c r="C91" s="6">
        <v>20135.9375</v>
      </c>
      <c r="D91" s="6">
        <v>3</v>
      </c>
      <c r="E91" s="6">
        <v>0.65</v>
      </c>
      <c r="F91" s="6">
        <v>19.899999999999999</v>
      </c>
      <c r="G91" s="6">
        <v>54.048620189015942</v>
      </c>
      <c r="H91" s="6">
        <v>14.638661244428029</v>
      </c>
      <c r="I91" s="6">
        <v>36.588840098819304</v>
      </c>
      <c r="J91" s="6">
        <v>5428.1157425467027</v>
      </c>
      <c r="K91" s="6">
        <v>-3337.8349507853959</v>
      </c>
      <c r="L91" s="6">
        <v>-31.588021447808938</v>
      </c>
      <c r="M91" s="6">
        <v>6372.250989498757</v>
      </c>
      <c r="N91" s="6">
        <v>38090.451829987185</v>
      </c>
      <c r="O91" s="6">
        <v>36.016986390256868</v>
      </c>
      <c r="P91">
        <v>54.661985422220276</v>
      </c>
      <c r="Q91" s="6">
        <v>89</v>
      </c>
    </row>
    <row r="92" spans="1:17" x14ac:dyDescent="0.25">
      <c r="A92" s="6">
        <v>125.42301710617501</v>
      </c>
      <c r="B92" s="6">
        <v>-30.192384045346856</v>
      </c>
      <c r="C92" s="6">
        <v>20135.9375</v>
      </c>
      <c r="D92" s="6">
        <v>3</v>
      </c>
      <c r="E92" s="6">
        <v>0.65</v>
      </c>
      <c r="F92" s="6">
        <v>19.899999999999999</v>
      </c>
      <c r="G92" s="6">
        <v>54.048620189015942</v>
      </c>
      <c r="H92" s="6">
        <v>14.502064130640534</v>
      </c>
      <c r="I92" s="6">
        <v>41.339313178289757</v>
      </c>
      <c r="J92" s="6">
        <v>5180.121595129689</v>
      </c>
      <c r="K92" s="6">
        <v>-3708.6805117621921</v>
      </c>
      <c r="L92" s="6">
        <v>-35.600568183846413</v>
      </c>
      <c r="M92" s="6">
        <v>6370.8689265008134</v>
      </c>
      <c r="N92" s="6">
        <v>38606.026745360468</v>
      </c>
      <c r="O92" s="6">
        <v>29.979994361978694</v>
      </c>
      <c r="P92">
        <v>56.39008302478554</v>
      </c>
      <c r="Q92" s="6">
        <v>90</v>
      </c>
    </row>
    <row r="93" spans="1:17" x14ac:dyDescent="0.25">
      <c r="A93" s="6">
        <v>131.24878113983851</v>
      </c>
      <c r="B93" s="6">
        <v>-33.739909263195074</v>
      </c>
      <c r="C93" s="6">
        <v>20135.9375</v>
      </c>
      <c r="D93" s="6">
        <v>1.2</v>
      </c>
      <c r="E93" s="6">
        <v>0.65</v>
      </c>
      <c r="F93" s="6">
        <v>19.899999999999999</v>
      </c>
      <c r="G93" s="6">
        <v>46.089820015575185</v>
      </c>
      <c r="H93" s="6">
        <v>21.443363959236638</v>
      </c>
      <c r="I93" s="6">
        <v>46.932021961641766</v>
      </c>
      <c r="J93" s="6">
        <v>5158.9970806156352</v>
      </c>
      <c r="K93" s="6">
        <v>-3737.8145834182983</v>
      </c>
      <c r="L93" s="6">
        <v>-35.924212293892829</v>
      </c>
      <c r="M93" s="6">
        <v>6370.7541733938497</v>
      </c>
      <c r="N93" s="6">
        <v>39004.114916760482</v>
      </c>
      <c r="O93" s="6">
        <v>25.628612547423604</v>
      </c>
      <c r="P93">
        <v>61.152334725385522</v>
      </c>
      <c r="Q93" s="6">
        <v>91</v>
      </c>
    </row>
    <row r="94" spans="1:17" x14ac:dyDescent="0.25">
      <c r="A94" s="6">
        <v>134.51216786238911</v>
      </c>
      <c r="B94" s="6">
        <v>-35.687943443278478</v>
      </c>
      <c r="C94" s="6">
        <v>20135.9375</v>
      </c>
      <c r="D94" s="6">
        <v>3</v>
      </c>
      <c r="E94" s="6">
        <v>0.65</v>
      </c>
      <c r="F94" s="6">
        <v>19.899999999999999</v>
      </c>
      <c r="G94" s="6">
        <v>54.048620189015942</v>
      </c>
      <c r="H94" s="6">
        <v>17.921659880119044</v>
      </c>
      <c r="I94" s="6">
        <v>47.437415781327076</v>
      </c>
      <c r="J94" s="6">
        <v>5481.8122595358973</v>
      </c>
      <c r="K94" s="6">
        <v>-3249.4982440364115</v>
      </c>
      <c r="L94" s="6">
        <v>-30.658533611126938</v>
      </c>
      <c r="M94" s="6">
        <v>6372.5587079911456</v>
      </c>
      <c r="N94" s="6">
        <v>38803.940668329786</v>
      </c>
      <c r="O94" s="6">
        <v>27.808060682776951</v>
      </c>
      <c r="P94">
        <v>64.797807904890306</v>
      </c>
      <c r="Q94" s="6">
        <v>92</v>
      </c>
    </row>
    <row r="95" spans="1:17" x14ac:dyDescent="0.25">
      <c r="A95" s="6">
        <v>131.37513094552986</v>
      </c>
      <c r="B95" s="6">
        <v>-39.989785558385293</v>
      </c>
      <c r="C95" s="6">
        <v>20135.9375</v>
      </c>
      <c r="D95" s="6">
        <v>0.75</v>
      </c>
      <c r="E95" s="6">
        <v>0.65</v>
      </c>
      <c r="F95" s="6">
        <v>19.899999999999999</v>
      </c>
      <c r="G95" s="6">
        <v>42.007420362456692</v>
      </c>
      <c r="H95" s="6">
        <v>14.729777739300328</v>
      </c>
      <c r="I95" s="6">
        <v>47.053385692406323</v>
      </c>
      <c r="J95" s="6">
        <v>5547.8253527763281</v>
      </c>
      <c r="K95" s="6">
        <v>-3136.241798663752</v>
      </c>
      <c r="L95" s="6">
        <v>-29.479915294766009</v>
      </c>
      <c r="M95" s="6">
        <v>6372.9411392694847</v>
      </c>
      <c r="N95" s="6">
        <v>38725.739337949235</v>
      </c>
      <c r="O95" s="6">
        <v>28.67126788081141</v>
      </c>
      <c r="P95">
        <v>65.279362527643556</v>
      </c>
      <c r="Q95" s="6">
        <v>93</v>
      </c>
    </row>
    <row r="96" spans="1:17" x14ac:dyDescent="0.25">
      <c r="A96" s="6">
        <v>134.69624133849746</v>
      </c>
      <c r="B96" s="6">
        <v>-34.092828791042258</v>
      </c>
      <c r="C96" s="6">
        <v>20135.9375</v>
      </c>
      <c r="D96" s="6">
        <v>1.2</v>
      </c>
      <c r="E96" s="6">
        <v>0.65</v>
      </c>
      <c r="F96" s="6">
        <v>19.899999999999999</v>
      </c>
      <c r="G96" s="6">
        <v>46.089820015575185</v>
      </c>
      <c r="H96" s="6">
        <v>18.777591321195381</v>
      </c>
      <c r="I96" s="6">
        <v>42.059758511212578</v>
      </c>
      <c r="J96" s="6">
        <v>5161.2807076014742</v>
      </c>
      <c r="K96" s="6">
        <v>-3734.6817761598677</v>
      </c>
      <c r="L96" s="6">
        <v>-35.889346427604217</v>
      </c>
      <c r="M96" s="6">
        <v>6370.7665560621354</v>
      </c>
      <c r="N96" s="6">
        <v>38668.55973395882</v>
      </c>
      <c r="O96" s="6">
        <v>29.280409701222677</v>
      </c>
      <c r="P96">
        <v>56.87293253895583</v>
      </c>
      <c r="Q96" s="6">
        <v>94</v>
      </c>
    </row>
    <row r="97" spans="1:17" x14ac:dyDescent="0.25">
      <c r="A97" s="6">
        <v>133.16268970788784</v>
      </c>
      <c r="B97" s="6">
        <v>-32.036297965935361</v>
      </c>
      <c r="C97" s="6">
        <v>20135.9375</v>
      </c>
      <c r="D97" s="6">
        <v>3</v>
      </c>
      <c r="E97" s="6">
        <v>0.65</v>
      </c>
      <c r="F97" s="6">
        <v>19.899999999999999</v>
      </c>
      <c r="G97" s="6">
        <v>54.048620189015942</v>
      </c>
      <c r="H97" s="6">
        <v>21.974539814675296</v>
      </c>
      <c r="I97" s="6">
        <v>40.789305919033154</v>
      </c>
      <c r="J97" s="6">
        <v>5361.2112335949596</v>
      </c>
      <c r="K97" s="6">
        <v>-3443.5685439986082</v>
      </c>
      <c r="L97" s="6">
        <v>-32.713106566884996</v>
      </c>
      <c r="M97" s="6">
        <v>6371.8717978661089</v>
      </c>
      <c r="N97" s="6">
        <v>38420.327328383886</v>
      </c>
      <c r="O97" s="6">
        <v>32.103501414945406</v>
      </c>
      <c r="P97">
        <v>57.81724757799698</v>
      </c>
      <c r="Q97" s="6">
        <v>95</v>
      </c>
    </row>
    <row r="98" spans="1:17" x14ac:dyDescent="0.25">
      <c r="A98" s="6">
        <v>125.06524495878433</v>
      </c>
      <c r="B98" s="6">
        <v>-34.093525368179598</v>
      </c>
      <c r="C98" s="6">
        <v>20135.9375</v>
      </c>
      <c r="D98" s="6">
        <v>3</v>
      </c>
      <c r="E98" s="6">
        <v>0.65</v>
      </c>
      <c r="F98" s="6">
        <v>19.899999999999999</v>
      </c>
      <c r="G98" s="6">
        <v>54.048620189015942</v>
      </c>
      <c r="H98" s="6">
        <v>14.837594893925734</v>
      </c>
      <c r="I98" s="6">
        <v>41.034938359466082</v>
      </c>
      <c r="J98" s="6">
        <v>5645.7644666656206</v>
      </c>
      <c r="K98" s="6">
        <v>-2957.5431493595261</v>
      </c>
      <c r="L98" s="6">
        <v>-27.647870257918395</v>
      </c>
      <c r="M98" s="6">
        <v>6373.5169171649341</v>
      </c>
      <c r="N98" s="6">
        <v>38200.936222387863</v>
      </c>
      <c r="O98" s="6">
        <v>34.69955560750234</v>
      </c>
      <c r="P98">
        <v>61.81006595036034</v>
      </c>
      <c r="Q98" s="6">
        <v>96</v>
      </c>
    </row>
    <row r="99" spans="1:17" x14ac:dyDescent="0.25">
      <c r="A99" s="6">
        <v>128.66777353145784</v>
      </c>
      <c r="B99" s="6">
        <v>-32.52344279856203</v>
      </c>
      <c r="C99" s="6">
        <v>20135.9375</v>
      </c>
      <c r="D99" s="6">
        <v>1.2</v>
      </c>
      <c r="E99" s="6">
        <v>0.65</v>
      </c>
      <c r="F99" s="6">
        <v>19.899999999999999</v>
      </c>
      <c r="G99" s="6">
        <v>46.089820015575185</v>
      </c>
      <c r="H99" s="6">
        <v>20.02426803733929</v>
      </c>
      <c r="I99" s="6">
        <v>36.225162887711093</v>
      </c>
      <c r="J99" s="6">
        <v>5027.0294952021331</v>
      </c>
      <c r="K99" s="6">
        <v>-3912.3502219290576</v>
      </c>
      <c r="L99" s="6">
        <v>-37.892295934773607</v>
      </c>
      <c r="M99" s="6">
        <v>6370.0478651781386</v>
      </c>
      <c r="N99" s="6">
        <v>38424.14578898131</v>
      </c>
      <c r="O99" s="6">
        <v>32.03752211164845</v>
      </c>
      <c r="P99">
        <v>49.905902673924125</v>
      </c>
      <c r="Q99" s="6">
        <v>97</v>
      </c>
    </row>
    <row r="100" spans="1:17" x14ac:dyDescent="0.25">
      <c r="A100" s="6">
        <v>127.86456441977514</v>
      </c>
      <c r="B100" s="6">
        <v>-36.664642828909685</v>
      </c>
      <c r="C100" s="6">
        <v>20135.9375</v>
      </c>
      <c r="D100" s="6">
        <v>0.75</v>
      </c>
      <c r="E100" s="6">
        <v>0.65</v>
      </c>
      <c r="F100" s="6">
        <v>19.899999999999999</v>
      </c>
      <c r="G100" s="6">
        <v>42.007420362456692</v>
      </c>
      <c r="H100" s="6">
        <v>23.814367778077965</v>
      </c>
      <c r="I100" s="6">
        <v>46.231318020436674</v>
      </c>
      <c r="J100" s="6">
        <v>5289.4117546414027</v>
      </c>
      <c r="K100" s="6">
        <v>-3552.1478211369049</v>
      </c>
      <c r="L100" s="6">
        <v>-33.883658683687727</v>
      </c>
      <c r="M100" s="6">
        <v>6371.4700700345684</v>
      </c>
      <c r="N100" s="6">
        <v>38856.8908744894</v>
      </c>
      <c r="O100" s="6">
        <v>27.219576740855217</v>
      </c>
      <c r="P100">
        <v>61.785578535490359</v>
      </c>
      <c r="Q100" s="6">
        <v>98</v>
      </c>
    </row>
    <row r="101" spans="1:17" x14ac:dyDescent="0.25">
      <c r="A101" s="6">
        <v>142.5631343270303</v>
      </c>
      <c r="B101" s="6">
        <v>-34.453408730114774</v>
      </c>
      <c r="C101" s="6">
        <v>20135.9375</v>
      </c>
      <c r="D101" s="6">
        <v>0.75</v>
      </c>
      <c r="E101" s="6">
        <v>0.65</v>
      </c>
      <c r="F101" s="6">
        <v>19.899999999999999</v>
      </c>
      <c r="G101" s="6">
        <v>42.007420362456692</v>
      </c>
      <c r="H101" s="6">
        <v>23.027461136390386</v>
      </c>
      <c r="I101" s="6">
        <v>36.444242400971632</v>
      </c>
      <c r="J101" s="6">
        <v>5242.5610590937777</v>
      </c>
      <c r="K101" s="6">
        <v>-3620.4807857632013</v>
      </c>
      <c r="L101" s="6">
        <v>-34.628722491319415</v>
      </c>
      <c r="M101" s="6">
        <v>6371.2108408376344</v>
      </c>
      <c r="N101" s="6">
        <v>38246.166604382815</v>
      </c>
      <c r="O101" s="6">
        <v>34.131611567505267</v>
      </c>
      <c r="P101">
        <v>52.295278799390992</v>
      </c>
      <c r="Q101" s="6">
        <v>99</v>
      </c>
    </row>
    <row r="102" spans="1:17" x14ac:dyDescent="0.25">
      <c r="A102" s="6">
        <v>144.77424379640732</v>
      </c>
      <c r="B102" s="6">
        <v>-32.276954112248191</v>
      </c>
      <c r="C102" s="6">
        <v>20135.9375</v>
      </c>
      <c r="D102" s="6">
        <v>3</v>
      </c>
      <c r="E102" s="6">
        <v>0.65</v>
      </c>
      <c r="F102" s="6">
        <v>19.899999999999999</v>
      </c>
      <c r="G102" s="6">
        <v>54.048620189015942</v>
      </c>
      <c r="H102" s="6">
        <v>18.249806429496189</v>
      </c>
      <c r="I102" s="6">
        <v>34.875132591571401</v>
      </c>
      <c r="J102" s="6">
        <v>5414.825972923446</v>
      </c>
      <c r="K102" s="6">
        <v>-3359.207894067134</v>
      </c>
      <c r="L102" s="6">
        <v>-31.814317394944858</v>
      </c>
      <c r="M102" s="6">
        <v>6372.1752951883936</v>
      </c>
      <c r="N102" s="6">
        <v>37997.444492448551</v>
      </c>
      <c r="O102" s="6">
        <v>37.159701950658885</v>
      </c>
      <c r="P102">
        <v>52.763426537558956</v>
      </c>
      <c r="Q102" s="6">
        <v>100</v>
      </c>
    </row>
    <row r="103" spans="1:17" x14ac:dyDescent="0.25">
      <c r="A103" s="6">
        <v>145.52576154460942</v>
      </c>
      <c r="B103" s="6">
        <v>-36.190017684444918</v>
      </c>
      <c r="C103" s="6">
        <v>20135.9375</v>
      </c>
      <c r="D103" s="6">
        <v>0.75</v>
      </c>
      <c r="E103" s="6">
        <v>0.65</v>
      </c>
      <c r="F103" s="6">
        <v>19.899999999999999</v>
      </c>
      <c r="G103" s="6">
        <v>42.007420362456692</v>
      </c>
      <c r="H103" s="6">
        <v>16.926637428982183</v>
      </c>
      <c r="I103" s="6">
        <v>34.840873033712455</v>
      </c>
      <c r="J103" s="6">
        <v>5338.1192133137856</v>
      </c>
      <c r="K103" s="6">
        <v>-3479.0199001105711</v>
      </c>
      <c r="L103" s="6">
        <v>-33.093550054887778</v>
      </c>
      <c r="M103" s="6">
        <v>6371.7420067761032</v>
      </c>
      <c r="N103" s="6">
        <v>38065.118207013002</v>
      </c>
      <c r="O103" s="6">
        <v>36.319776875817183</v>
      </c>
      <c r="P103">
        <v>51.758114835348159</v>
      </c>
      <c r="Q103" s="6">
        <v>101</v>
      </c>
    </row>
    <row r="104" spans="1:17" x14ac:dyDescent="0.25">
      <c r="A104" s="6">
        <v>144.94990937548928</v>
      </c>
      <c r="B104" s="6">
        <v>-35.719748032963658</v>
      </c>
      <c r="C104" s="6">
        <v>20135.9375</v>
      </c>
      <c r="D104" s="6">
        <v>0.75</v>
      </c>
      <c r="E104" s="6">
        <v>0.65</v>
      </c>
      <c r="F104" s="6">
        <v>19.899999999999999</v>
      </c>
      <c r="G104" s="6">
        <v>42.007420362456692</v>
      </c>
      <c r="H104" s="6">
        <v>20.52644717418508</v>
      </c>
      <c r="I104" s="6">
        <v>36.462100813622811</v>
      </c>
      <c r="J104" s="6">
        <v>5289.0141665523306</v>
      </c>
      <c r="K104" s="6">
        <v>-3552.735825135177</v>
      </c>
      <c r="L104" s="6">
        <v>-33.890041624379336</v>
      </c>
      <c r="M104" s="6">
        <v>6371.4678604847541</v>
      </c>
      <c r="N104" s="6">
        <v>38206.071652514969</v>
      </c>
      <c r="O104" s="6">
        <v>34.611971407849175</v>
      </c>
      <c r="P104">
        <v>52.834556569633207</v>
      </c>
      <c r="Q104" s="6">
        <v>102</v>
      </c>
    </row>
    <row r="105" spans="1:17" x14ac:dyDescent="0.25">
      <c r="A105" s="6">
        <v>146.59211245247513</v>
      </c>
      <c r="B105" s="6">
        <v>-35.384707621485383</v>
      </c>
      <c r="C105" s="6">
        <v>20135.9375</v>
      </c>
      <c r="D105" s="6">
        <v>1.2</v>
      </c>
      <c r="E105" s="6">
        <v>0.65</v>
      </c>
      <c r="F105" s="6">
        <v>19.899999999999999</v>
      </c>
      <c r="G105" s="6">
        <v>46.089820015575185</v>
      </c>
      <c r="H105" s="6">
        <v>18.926824919752875</v>
      </c>
      <c r="I105" s="6">
        <v>37.172450512489718</v>
      </c>
      <c r="J105" s="6">
        <v>5161.7216537794566</v>
      </c>
      <c r="K105" s="6">
        <v>-3734.0763989797574</v>
      </c>
      <c r="L105" s="6">
        <v>-35.88261081351996</v>
      </c>
      <c r="M105" s="6">
        <v>6370.7689476634887</v>
      </c>
      <c r="N105" s="6">
        <v>38360.944547096857</v>
      </c>
      <c r="O105" s="6">
        <v>32.777971687037159</v>
      </c>
      <c r="P105">
        <v>52.175216828021313</v>
      </c>
      <c r="Q105" s="6">
        <v>103</v>
      </c>
    </row>
    <row r="106" spans="1:17" x14ac:dyDescent="0.25">
      <c r="A106" s="6">
        <v>146.48902915865207</v>
      </c>
      <c r="B106" s="6">
        <v>-34.371877249822404</v>
      </c>
      <c r="C106" s="6">
        <v>20135.9375</v>
      </c>
      <c r="D106" s="6">
        <v>1.2</v>
      </c>
      <c r="E106" s="6">
        <v>0.65</v>
      </c>
      <c r="F106" s="6">
        <v>19.899999999999999</v>
      </c>
      <c r="G106" s="6">
        <v>46.089820015575185</v>
      </c>
      <c r="H106" s="6">
        <v>18.862528442775844</v>
      </c>
      <c r="I106" s="6">
        <v>33.176165568325303</v>
      </c>
      <c r="J106" s="6">
        <v>5333.6492801555969</v>
      </c>
      <c r="K106" s="6">
        <v>-3485.8230326517541</v>
      </c>
      <c r="L106" s="6">
        <v>-33.166747941678018</v>
      </c>
      <c r="M106" s="6">
        <v>6371.7169474694801</v>
      </c>
      <c r="N106" s="6">
        <v>37973.060516980266</v>
      </c>
      <c r="O106" s="6">
        <v>37.456648052977179</v>
      </c>
      <c r="P106">
        <v>49.945517512814483</v>
      </c>
      <c r="Q106" s="6">
        <v>104</v>
      </c>
    </row>
    <row r="107" spans="1:17" x14ac:dyDescent="0.25">
      <c r="A107" s="6">
        <v>144.02402341422817</v>
      </c>
      <c r="B107" s="6">
        <v>-36.128075073348718</v>
      </c>
      <c r="C107" s="6">
        <v>20135.9375</v>
      </c>
      <c r="D107" s="6">
        <v>3</v>
      </c>
      <c r="E107" s="6">
        <v>0.65</v>
      </c>
      <c r="F107" s="6">
        <v>19.899999999999999</v>
      </c>
      <c r="G107" s="6">
        <v>54.048620189015942</v>
      </c>
      <c r="H107" s="6">
        <v>21.976388881448891</v>
      </c>
      <c r="I107" s="6">
        <v>35.283921164435753</v>
      </c>
      <c r="J107" s="6">
        <v>5207.1474553489152</v>
      </c>
      <c r="K107" s="6">
        <v>-3670.8943832677323</v>
      </c>
      <c r="L107" s="6">
        <v>-35.18277398204421</v>
      </c>
      <c r="M107" s="6">
        <v>6371.0164177196457</v>
      </c>
      <c r="N107" s="6">
        <v>38209.41446887346</v>
      </c>
      <c r="O107" s="6">
        <v>34.566305905862208</v>
      </c>
      <c r="P107">
        <v>50.719731347830965</v>
      </c>
      <c r="Q107" s="6">
        <v>105</v>
      </c>
    </row>
    <row r="108" spans="1:17" x14ac:dyDescent="0.25">
      <c r="A108" s="6">
        <v>144.8749494273566</v>
      </c>
      <c r="B108" s="6">
        <v>-35.554519133502055</v>
      </c>
      <c r="C108" s="6">
        <v>20135.9375</v>
      </c>
      <c r="D108" s="6">
        <v>3</v>
      </c>
      <c r="E108" s="6">
        <v>0.65</v>
      </c>
      <c r="F108" s="6">
        <v>19.899999999999999</v>
      </c>
      <c r="G108" s="6">
        <v>54.048620189015942</v>
      </c>
      <c r="H108" s="6">
        <v>22.224162275305652</v>
      </c>
      <c r="I108" s="6">
        <v>35.071057280263659</v>
      </c>
      <c r="J108" s="6">
        <v>5468.2993845861611</v>
      </c>
      <c r="K108" s="6">
        <v>-3272.0354150186486</v>
      </c>
      <c r="L108" s="6">
        <v>-30.89479815997402</v>
      </c>
      <c r="M108" s="6">
        <v>6372.4809859741163</v>
      </c>
      <c r="N108" s="6">
        <v>37960.691207242831</v>
      </c>
      <c r="O108" s="6">
        <v>37.621483567188655</v>
      </c>
      <c r="P108">
        <v>53.684506555606205</v>
      </c>
      <c r="Q108" s="6">
        <v>106</v>
      </c>
    </row>
    <row r="109" spans="1:17" x14ac:dyDescent="0.25">
      <c r="A109" s="6">
        <v>147.26665016087347</v>
      </c>
      <c r="B109" s="6">
        <v>-33.84779231893566</v>
      </c>
      <c r="C109" s="6">
        <v>20135.9375</v>
      </c>
      <c r="D109" s="6">
        <v>1.2</v>
      </c>
      <c r="E109" s="6">
        <v>0.65</v>
      </c>
      <c r="F109" s="6">
        <v>19.899999999999999</v>
      </c>
      <c r="G109" s="6">
        <v>46.089820015575185</v>
      </c>
      <c r="H109" s="6">
        <v>15.909996702798683</v>
      </c>
      <c r="I109" s="6">
        <v>34.721039011330276</v>
      </c>
      <c r="J109" s="6">
        <v>5318.6754798752936</v>
      </c>
      <c r="K109" s="6">
        <v>-3508.4754787510969</v>
      </c>
      <c r="L109" s="6">
        <v>-33.410924253812794</v>
      </c>
      <c r="M109" s="6">
        <v>6371.6331536917924</v>
      </c>
      <c r="N109" s="6">
        <v>38075.746347309185</v>
      </c>
      <c r="O109" s="6">
        <v>36.18830645209799</v>
      </c>
      <c r="P109">
        <v>51.398877869585455</v>
      </c>
      <c r="Q109" s="6">
        <v>107</v>
      </c>
    </row>
    <row r="110" spans="1:17" x14ac:dyDescent="0.25">
      <c r="A110" s="6">
        <v>144.47279514473647</v>
      </c>
      <c r="B110" s="6">
        <v>-33.032757210932104</v>
      </c>
      <c r="C110" s="6">
        <v>20135.9375</v>
      </c>
      <c r="D110" s="6">
        <v>0.75</v>
      </c>
      <c r="E110" s="6">
        <v>0.65</v>
      </c>
      <c r="F110" s="6">
        <v>19.899999999999999</v>
      </c>
      <c r="G110" s="6">
        <v>42.007420362456692</v>
      </c>
      <c r="H110" s="6">
        <v>21.362647830326424</v>
      </c>
      <c r="I110" s="6">
        <v>33.214314285735441</v>
      </c>
      <c r="J110" s="6">
        <v>5307.5252697362193</v>
      </c>
      <c r="K110" s="6">
        <v>-3525.2079883664683</v>
      </c>
      <c r="L110" s="6">
        <v>-33.591735792985247</v>
      </c>
      <c r="M110" s="6">
        <v>6371.5709091346762</v>
      </c>
      <c r="N110" s="6">
        <v>37999.454035270894</v>
      </c>
      <c r="O110" s="6">
        <v>37.12657399601575</v>
      </c>
      <c r="P110">
        <v>49.669871851640202</v>
      </c>
      <c r="Q110" s="6">
        <v>108</v>
      </c>
    </row>
    <row r="111" spans="1:17" x14ac:dyDescent="0.25">
      <c r="A111" s="6">
        <v>145.08176495500891</v>
      </c>
      <c r="B111" s="6">
        <v>-36.17851353424269</v>
      </c>
      <c r="C111" s="6">
        <v>20135.9375</v>
      </c>
      <c r="D111" s="6">
        <v>0.75</v>
      </c>
      <c r="E111" s="6">
        <v>0.65</v>
      </c>
      <c r="F111" s="6">
        <v>19.899999999999999</v>
      </c>
      <c r="G111" s="6">
        <v>42.007420362456692</v>
      </c>
      <c r="H111" s="6">
        <v>19.026530216881422</v>
      </c>
      <c r="I111" s="6">
        <v>35.782092371550732</v>
      </c>
      <c r="J111" s="6">
        <v>5349.9038284868902</v>
      </c>
      <c r="K111" s="6">
        <v>-3460.9924052311931</v>
      </c>
      <c r="L111" s="6">
        <v>-32.899882249739264</v>
      </c>
      <c r="M111" s="6">
        <v>6371.808173754659</v>
      </c>
      <c r="N111" s="6">
        <v>38110.6573667294</v>
      </c>
      <c r="O111" s="6">
        <v>35.765296079594734</v>
      </c>
      <c r="P111">
        <v>52.867218299577331</v>
      </c>
      <c r="Q111" s="6">
        <v>109</v>
      </c>
    </row>
    <row r="112" spans="1:17" x14ac:dyDescent="0.25">
      <c r="A112" s="6">
        <v>143.8286766049672</v>
      </c>
      <c r="B112" s="6">
        <v>-35.320622614633322</v>
      </c>
      <c r="C112" s="6">
        <v>20135.9375</v>
      </c>
      <c r="D112" s="6">
        <v>1.2</v>
      </c>
      <c r="E112" s="6">
        <v>0.65</v>
      </c>
      <c r="F112" s="6">
        <v>19.899999999999999</v>
      </c>
      <c r="G112" s="6">
        <v>46.089820015575185</v>
      </c>
      <c r="H112" s="6">
        <v>15.092886363370617</v>
      </c>
      <c r="I112" s="6">
        <v>33.320342112527499</v>
      </c>
      <c r="J112" s="6">
        <v>5275.813909343512</v>
      </c>
      <c r="K112" s="6">
        <v>-3572.1781429344333</v>
      </c>
      <c r="L112" s="6">
        <v>-34.10136708860567</v>
      </c>
      <c r="M112" s="6">
        <v>6371.3945954461942</v>
      </c>
      <c r="N112" s="6">
        <v>38034.788806939359</v>
      </c>
      <c r="O112" s="6">
        <v>36.687585834456023</v>
      </c>
      <c r="P112">
        <v>49.41036153993528</v>
      </c>
      <c r="Q112" s="6">
        <v>110</v>
      </c>
    </row>
    <row r="113" spans="1:17" x14ac:dyDescent="0.25">
      <c r="A113" s="6">
        <v>145.54540045638797</v>
      </c>
      <c r="B113" s="6">
        <v>-36.072190392084075</v>
      </c>
      <c r="C113" s="6">
        <v>20135.9375</v>
      </c>
      <c r="D113" s="6">
        <v>0.75</v>
      </c>
      <c r="E113" s="6">
        <v>0.65</v>
      </c>
      <c r="F113" s="6">
        <v>19.899999999999999</v>
      </c>
      <c r="G113" s="6">
        <v>42.007420362456692</v>
      </c>
      <c r="H113" s="6">
        <v>14.634313633323702</v>
      </c>
      <c r="I113" s="6">
        <v>34.051248080231886</v>
      </c>
      <c r="J113" s="6">
        <v>5322.4263178667243</v>
      </c>
      <c r="K113" s="6">
        <v>-3502.8209109951426</v>
      </c>
      <c r="L113" s="6">
        <v>-33.349907297399277</v>
      </c>
      <c r="M113" s="6">
        <v>6371.6541214683948</v>
      </c>
      <c r="N113" s="6">
        <v>38033.39990685782</v>
      </c>
      <c r="O113" s="6">
        <v>36.708177785223</v>
      </c>
      <c r="P113">
        <v>50.741480580444325</v>
      </c>
      <c r="Q113" s="6">
        <v>111</v>
      </c>
    </row>
    <row r="114" spans="1:17" x14ac:dyDescent="0.25">
      <c r="A114" s="6">
        <v>145.17198181587872</v>
      </c>
      <c r="B114" s="6">
        <v>-35.9018146088859</v>
      </c>
      <c r="C114" s="6">
        <v>20135.9375</v>
      </c>
      <c r="D114" s="6">
        <v>1.2</v>
      </c>
      <c r="E114" s="6">
        <v>0.65</v>
      </c>
      <c r="F114" s="6">
        <v>19.899999999999999</v>
      </c>
      <c r="G114" s="6">
        <v>46.089820015575185</v>
      </c>
      <c r="H114" s="6">
        <v>18.616076061321071</v>
      </c>
      <c r="I114" s="6">
        <v>37.311969148011457</v>
      </c>
      <c r="J114" s="6">
        <v>5408.4102812975025</v>
      </c>
      <c r="K114" s="6">
        <v>-3369.4586159435435</v>
      </c>
      <c r="L114" s="6">
        <v>-31.923051293845774</v>
      </c>
      <c r="M114" s="6">
        <v>6372.1388195331019</v>
      </c>
      <c r="N114" s="6">
        <v>38153.315891402955</v>
      </c>
      <c r="O114" s="6">
        <v>35.253497390569208</v>
      </c>
      <c r="P114">
        <v>55.116517665936037</v>
      </c>
      <c r="Q114" s="6">
        <v>112</v>
      </c>
    </row>
    <row r="115" spans="1:17" x14ac:dyDescent="0.25">
      <c r="A115" s="6">
        <v>147.14778442165715</v>
      </c>
      <c r="B115" s="6">
        <v>-33.943807467688934</v>
      </c>
      <c r="C115" s="6">
        <v>20135.9375</v>
      </c>
      <c r="D115" s="6">
        <v>1.2</v>
      </c>
      <c r="E115" s="6">
        <v>0.65</v>
      </c>
      <c r="F115" s="6">
        <v>19.899999999999999</v>
      </c>
      <c r="G115" s="6">
        <v>46.089820015575185</v>
      </c>
      <c r="H115" s="6">
        <v>21.218200767870258</v>
      </c>
      <c r="I115" s="6">
        <v>37.436096141294456</v>
      </c>
      <c r="J115" s="6">
        <v>5201.6920269790553</v>
      </c>
      <c r="K115" s="6">
        <v>-3678.5690296069461</v>
      </c>
      <c r="L115" s="6">
        <v>-35.267454067891698</v>
      </c>
      <c r="M115" s="6">
        <v>6370.9865836556946</v>
      </c>
      <c r="N115" s="6">
        <v>38341.913358517872</v>
      </c>
      <c r="O115" s="6">
        <v>33.002433643920021</v>
      </c>
      <c r="P115">
        <v>52.852729922664921</v>
      </c>
      <c r="Q115" s="6">
        <v>113</v>
      </c>
    </row>
    <row r="116" spans="1:17" x14ac:dyDescent="0.25">
      <c r="A116" s="6">
        <v>145.86527831847022</v>
      </c>
      <c r="B116" s="6">
        <v>-34.850150817925801</v>
      </c>
      <c r="C116" s="6">
        <v>20135.9375</v>
      </c>
      <c r="D116" s="6">
        <v>0.75</v>
      </c>
      <c r="E116" s="6">
        <v>0.65</v>
      </c>
      <c r="F116" s="6">
        <v>19.899999999999999</v>
      </c>
      <c r="G116" s="6">
        <v>42.007420362456692</v>
      </c>
      <c r="H116" s="6">
        <v>15.672556954494132</v>
      </c>
      <c r="I116" s="6">
        <v>33.164625077256687</v>
      </c>
      <c r="J116" s="6">
        <v>5338.053789220211</v>
      </c>
      <c r="K116" s="6">
        <v>-3479.1196110986125</v>
      </c>
      <c r="L116" s="6">
        <v>-33.094622442528255</v>
      </c>
      <c r="M116" s="6">
        <v>6371.7416398453579</v>
      </c>
      <c r="N116" s="6">
        <v>37968.317746697168</v>
      </c>
      <c r="O116" s="6">
        <v>37.516121489929986</v>
      </c>
      <c r="P116">
        <v>49.987315083652305</v>
      </c>
      <c r="Q116" s="6">
        <v>114</v>
      </c>
    </row>
    <row r="117" spans="1:17" x14ac:dyDescent="0.25">
      <c r="A117" s="6">
        <v>143.82944662670661</v>
      </c>
      <c r="B117" s="6">
        <v>-32.685279606462871</v>
      </c>
      <c r="C117" s="6">
        <v>20135.9375</v>
      </c>
      <c r="D117" s="6">
        <v>3</v>
      </c>
      <c r="E117" s="6">
        <v>0.65</v>
      </c>
      <c r="F117" s="6">
        <v>19.899999999999999</v>
      </c>
      <c r="G117" s="6">
        <v>54.048620189015942</v>
      </c>
      <c r="H117" s="6">
        <v>17.065512317007581</v>
      </c>
      <c r="I117" s="6">
        <v>32.751745074166422</v>
      </c>
      <c r="J117" s="6">
        <v>5449.0186696894134</v>
      </c>
      <c r="K117" s="6">
        <v>-3303.8311550855956</v>
      </c>
      <c r="L117" s="6">
        <v>-31.229133968508126</v>
      </c>
      <c r="M117" s="6">
        <v>6372.3704195486007</v>
      </c>
      <c r="N117" s="6">
        <v>37841.334441966806</v>
      </c>
      <c r="O117" s="6">
        <v>39.129474009637221</v>
      </c>
      <c r="P117">
        <v>50.994380963882897</v>
      </c>
      <c r="Q117" s="6">
        <v>115</v>
      </c>
    </row>
    <row r="118" spans="1:17" x14ac:dyDescent="0.25">
      <c r="A118" s="6">
        <v>143.38460718979996</v>
      </c>
      <c r="B118" s="6">
        <v>-31.390288712714995</v>
      </c>
      <c r="C118" s="6">
        <v>20135.9375</v>
      </c>
      <c r="D118" s="6">
        <v>1.2</v>
      </c>
      <c r="E118" s="6">
        <v>0.65</v>
      </c>
      <c r="F118" s="6">
        <v>19.899999999999999</v>
      </c>
      <c r="G118" s="6">
        <v>46.089820015575185</v>
      </c>
      <c r="H118" s="6">
        <v>23.839739146542364</v>
      </c>
      <c r="I118" s="6">
        <v>33.620835794131921</v>
      </c>
      <c r="J118" s="6">
        <v>5171.2418577327953</v>
      </c>
      <c r="K118" s="6">
        <v>-3720.9693878590797</v>
      </c>
      <c r="L118" s="6">
        <v>-35.736920047164872</v>
      </c>
      <c r="M118" s="6">
        <v>6370.8206328974684</v>
      </c>
      <c r="N118" s="6">
        <v>38147.974211833643</v>
      </c>
      <c r="O118" s="6">
        <v>35.30078911331691</v>
      </c>
      <c r="P118">
        <v>48.578636307709914</v>
      </c>
      <c r="Q118" s="6">
        <v>116</v>
      </c>
    </row>
    <row r="119" spans="1:17" x14ac:dyDescent="0.25">
      <c r="A119" s="6">
        <v>144.54129300928901</v>
      </c>
      <c r="B119" s="6">
        <v>-35.693903338727225</v>
      </c>
      <c r="C119" s="6">
        <v>20135.9375</v>
      </c>
      <c r="D119" s="6">
        <v>1.2</v>
      </c>
      <c r="E119" s="6">
        <v>0.65</v>
      </c>
      <c r="F119" s="6">
        <v>19.899999999999999</v>
      </c>
      <c r="G119" s="6">
        <v>46.089820015575185</v>
      </c>
      <c r="H119" s="6">
        <v>22.541015757272447</v>
      </c>
      <c r="I119" s="6">
        <v>36.600416477095052</v>
      </c>
      <c r="J119" s="6">
        <v>5151.1326146793763</v>
      </c>
      <c r="K119" s="6">
        <v>-3748.5728895419543</v>
      </c>
      <c r="L119" s="6">
        <v>-36.044063261050532</v>
      </c>
      <c r="M119" s="6">
        <v>6370.7115711058923</v>
      </c>
      <c r="N119" s="6">
        <v>38336.272060372605</v>
      </c>
      <c r="O119" s="6">
        <v>33.064920605733597</v>
      </c>
      <c r="P119">
        <v>51.488707610399182</v>
      </c>
      <c r="Q119" s="6">
        <v>117</v>
      </c>
    </row>
    <row r="120" spans="1:17" x14ac:dyDescent="0.25">
      <c r="A120" s="6">
        <v>146.31217406386116</v>
      </c>
      <c r="B120" s="6">
        <v>-35.205872450103129</v>
      </c>
      <c r="C120" s="6">
        <v>20135.9375</v>
      </c>
      <c r="D120" s="6">
        <v>1.2</v>
      </c>
      <c r="E120" s="6">
        <v>0.65</v>
      </c>
      <c r="F120" s="6">
        <v>19.899999999999999</v>
      </c>
      <c r="G120" s="6">
        <v>46.089820015575185</v>
      </c>
      <c r="H120" s="6">
        <v>21.170857821157625</v>
      </c>
      <c r="I120" s="6">
        <v>33.255731682720864</v>
      </c>
      <c r="J120" s="6">
        <v>5235.6673142869467</v>
      </c>
      <c r="K120" s="6">
        <v>-3630.3762586747939</v>
      </c>
      <c r="L120" s="6">
        <v>-34.737177077063365</v>
      </c>
      <c r="M120" s="6">
        <v>6371.1728908767091</v>
      </c>
      <c r="N120" s="6">
        <v>38068.333739345027</v>
      </c>
      <c r="O120" s="6">
        <v>36.272844840358289</v>
      </c>
      <c r="P120">
        <v>48.883551694500241</v>
      </c>
      <c r="Q120" s="6">
        <v>118</v>
      </c>
    </row>
    <row r="121" spans="1:17" x14ac:dyDescent="0.25">
      <c r="A121" s="6">
        <v>146.19125312360282</v>
      </c>
      <c r="B121" s="6">
        <v>-30.510245739372664</v>
      </c>
      <c r="C121" s="6">
        <v>20135.9375</v>
      </c>
      <c r="D121" s="6">
        <v>3</v>
      </c>
      <c r="E121" s="6">
        <v>0.65</v>
      </c>
      <c r="F121" s="6">
        <v>19.899999999999999</v>
      </c>
      <c r="G121" s="6">
        <v>54.048620189015942</v>
      </c>
      <c r="H121" s="6">
        <v>19.38578647378877</v>
      </c>
      <c r="I121" s="6">
        <v>35.904154172276719</v>
      </c>
      <c r="J121" s="6">
        <v>5379.6342509985125</v>
      </c>
      <c r="K121" s="6">
        <v>-3414.9099894277742</v>
      </c>
      <c r="L121" s="6">
        <v>-32.406759059928653</v>
      </c>
      <c r="M121" s="6">
        <v>6371.9757462195294</v>
      </c>
      <c r="N121" s="6">
        <v>38091.421324127128</v>
      </c>
      <c r="O121" s="6">
        <v>36.00153231771538</v>
      </c>
      <c r="P121">
        <v>53.358645916933376</v>
      </c>
      <c r="Q121" s="6">
        <v>119</v>
      </c>
    </row>
    <row r="122" spans="1:17" x14ac:dyDescent="0.25">
      <c r="A122" s="6">
        <v>143.75617888921647</v>
      </c>
      <c r="B122" s="6">
        <v>-33.455568632332366</v>
      </c>
      <c r="C122" s="6">
        <v>20135.9375</v>
      </c>
      <c r="D122" s="6">
        <v>1.2</v>
      </c>
      <c r="E122" s="6">
        <v>0.65</v>
      </c>
      <c r="F122" s="6">
        <v>19.899999999999999</v>
      </c>
      <c r="G122" s="6">
        <v>46.089820015575185</v>
      </c>
      <c r="H122" s="6">
        <v>18.737405290607846</v>
      </c>
      <c r="I122" s="6">
        <v>34.880589329992631</v>
      </c>
      <c r="J122" s="6">
        <v>5264.432944509037</v>
      </c>
      <c r="K122" s="6">
        <v>-3588.8176050244556</v>
      </c>
      <c r="L122" s="6">
        <v>-34.282653039588993</v>
      </c>
      <c r="M122" s="6">
        <v>6371.3315742759423</v>
      </c>
      <c r="N122" s="6">
        <v>38134.286979791694</v>
      </c>
      <c r="O122" s="6">
        <v>35.472718774863012</v>
      </c>
      <c r="P122">
        <v>50.93285232936099</v>
      </c>
      <c r="Q122" s="6">
        <v>120</v>
      </c>
    </row>
    <row r="123" spans="1:17" x14ac:dyDescent="0.25">
      <c r="A123" s="6">
        <v>146.78157845097326</v>
      </c>
      <c r="B123" s="6">
        <v>-34.181267902374586</v>
      </c>
      <c r="C123" s="6">
        <v>20135.9375</v>
      </c>
      <c r="D123" s="6">
        <v>3</v>
      </c>
      <c r="E123" s="6">
        <v>0.65</v>
      </c>
      <c r="F123" s="6">
        <v>19.899999999999999</v>
      </c>
      <c r="G123" s="6">
        <v>54.048620189015942</v>
      </c>
      <c r="H123" s="6">
        <v>17.248181729688412</v>
      </c>
      <c r="I123" s="6">
        <v>34.816774256776029</v>
      </c>
      <c r="J123" s="6">
        <v>5299.4228570089126</v>
      </c>
      <c r="K123" s="6">
        <v>-3537.2952794216008</v>
      </c>
      <c r="L123" s="6">
        <v>-33.722590426120753</v>
      </c>
      <c r="M123" s="6">
        <v>6371.5257600677442</v>
      </c>
      <c r="N123" s="6">
        <v>38098.836725788555</v>
      </c>
      <c r="O123" s="6">
        <v>35.905285603844831</v>
      </c>
      <c r="P123">
        <v>51.270389118688556</v>
      </c>
      <c r="Q123" s="6">
        <v>121</v>
      </c>
    </row>
    <row r="124" spans="1:17" x14ac:dyDescent="0.25">
      <c r="A124" s="6">
        <v>146.77657598350825</v>
      </c>
      <c r="B124" s="6">
        <v>-36.321450930842168</v>
      </c>
      <c r="C124" s="6">
        <v>20135.9375</v>
      </c>
      <c r="D124" s="6">
        <v>0.75</v>
      </c>
      <c r="E124" s="6">
        <v>0.65</v>
      </c>
      <c r="F124" s="6">
        <v>19.899999999999999</v>
      </c>
      <c r="G124" s="6">
        <v>42.007420362456692</v>
      </c>
      <c r="H124" s="6">
        <v>19.998904670189376</v>
      </c>
      <c r="I124" s="6">
        <v>36.079540805683592</v>
      </c>
      <c r="J124" s="6">
        <v>5132.9647238310081</v>
      </c>
      <c r="K124" s="6">
        <v>-3773.2463822332143</v>
      </c>
      <c r="L124" s="6">
        <v>-36.319635293714931</v>
      </c>
      <c r="M124" s="6">
        <v>6370.6134019519332</v>
      </c>
      <c r="N124" s="6">
        <v>38321.882103319469</v>
      </c>
      <c r="O124" s="6">
        <v>33.232002684977545</v>
      </c>
      <c r="P124">
        <v>50.772322697235907</v>
      </c>
      <c r="Q124" s="6">
        <v>122</v>
      </c>
    </row>
    <row r="125" spans="1:17" x14ac:dyDescent="0.25">
      <c r="A125" s="6">
        <v>145.10419141622702</v>
      </c>
      <c r="B125" s="6">
        <v>-33.770788183759983</v>
      </c>
      <c r="C125" s="6">
        <v>20135.9375</v>
      </c>
      <c r="D125" s="6">
        <v>0.75</v>
      </c>
      <c r="E125" s="6">
        <v>0.65</v>
      </c>
      <c r="F125" s="6">
        <v>19.899999999999999</v>
      </c>
      <c r="G125" s="6">
        <v>42.007420362456692</v>
      </c>
      <c r="H125" s="6">
        <v>16.952380993120915</v>
      </c>
      <c r="I125" s="6">
        <v>33.070195409663881</v>
      </c>
      <c r="J125" s="6">
        <v>5193.496534800739</v>
      </c>
      <c r="K125" s="6">
        <v>-3690.0533142412128</v>
      </c>
      <c r="L125" s="6">
        <v>-35.394336586666142</v>
      </c>
      <c r="M125" s="6">
        <v>6370.9418235398953</v>
      </c>
      <c r="N125" s="6">
        <v>38097.153389995467</v>
      </c>
      <c r="O125" s="6">
        <v>35.918077800601552</v>
      </c>
      <c r="P125">
        <v>48.220062594906459</v>
      </c>
      <c r="Q125" s="6">
        <v>123</v>
      </c>
    </row>
    <row r="126" spans="1:17" x14ac:dyDescent="0.25">
      <c r="A126" s="6">
        <v>144.15640006344228</v>
      </c>
      <c r="B126" s="6">
        <v>-34.905138639385711</v>
      </c>
      <c r="C126" s="6">
        <v>20135.9375</v>
      </c>
      <c r="D126" s="6">
        <v>0.75</v>
      </c>
      <c r="E126" s="6">
        <v>0.65</v>
      </c>
      <c r="F126" s="6">
        <v>19.899999999999999</v>
      </c>
      <c r="G126" s="6">
        <v>42.007420362456692</v>
      </c>
      <c r="H126" s="6">
        <v>19.619793604062288</v>
      </c>
      <c r="I126" s="6">
        <v>36.955688226002877</v>
      </c>
      <c r="J126" s="6">
        <v>5223.0400660243631</v>
      </c>
      <c r="K126" s="6">
        <v>-3648.3986028682375</v>
      </c>
      <c r="L126" s="6">
        <v>-34.935074211203634</v>
      </c>
      <c r="M126" s="6">
        <v>6371.1035069842255</v>
      </c>
      <c r="N126" s="6">
        <v>38294.147953081811</v>
      </c>
      <c r="O126" s="6">
        <v>33.563576878006771</v>
      </c>
      <c r="P126">
        <v>52.598845514314263</v>
      </c>
      <c r="Q126" s="6">
        <v>124</v>
      </c>
    </row>
    <row r="127" spans="1:17" x14ac:dyDescent="0.25">
      <c r="A127" s="6">
        <v>142.88294409763918</v>
      </c>
      <c r="B127" s="6">
        <v>-34.672180212772219</v>
      </c>
      <c r="C127" s="6">
        <v>20135.9375</v>
      </c>
      <c r="D127" s="6">
        <v>0.75</v>
      </c>
      <c r="E127" s="6">
        <v>0.65</v>
      </c>
      <c r="F127" s="6">
        <v>19.899999999999999</v>
      </c>
      <c r="G127" s="6">
        <v>42.007420362456692</v>
      </c>
      <c r="H127" s="6">
        <v>15.809430363720926</v>
      </c>
      <c r="I127" s="6">
        <v>35.184549193132</v>
      </c>
      <c r="J127" s="6">
        <v>5155.6052917590196</v>
      </c>
      <c r="K127" s="6">
        <v>-3742.4602344176333</v>
      </c>
      <c r="L127" s="6">
        <v>-35.975943707048714</v>
      </c>
      <c r="M127" s="6">
        <v>6370.7357919325841</v>
      </c>
      <c r="N127" s="6">
        <v>38250.082003356889</v>
      </c>
      <c r="O127" s="6">
        <v>34.07920293486815</v>
      </c>
      <c r="P127">
        <v>50.074070737564277</v>
      </c>
      <c r="Q127" s="6">
        <v>125</v>
      </c>
    </row>
    <row r="128" spans="1:17" x14ac:dyDescent="0.25">
      <c r="A128" s="6">
        <v>146.76104630823221</v>
      </c>
      <c r="B128" s="6">
        <v>-33.359724062841259</v>
      </c>
      <c r="C128" s="6">
        <v>20135.9375</v>
      </c>
      <c r="D128" s="6">
        <v>1.2</v>
      </c>
      <c r="E128" s="6">
        <v>0.65</v>
      </c>
      <c r="F128" s="6">
        <v>19.899999999999999</v>
      </c>
      <c r="G128" s="6">
        <v>46.089820015575185</v>
      </c>
      <c r="H128" s="6">
        <v>21.666589673315642</v>
      </c>
      <c r="I128" s="6">
        <v>34.164705952361487</v>
      </c>
      <c r="J128" s="6">
        <v>5287.7830008239962</v>
      </c>
      <c r="K128" s="6">
        <v>-3554.5557329786047</v>
      </c>
      <c r="L128" s="6">
        <v>-33.90980028095705</v>
      </c>
      <c r="M128" s="6">
        <v>6371.4610194722445</v>
      </c>
      <c r="N128" s="6">
        <v>38071.67830822018</v>
      </c>
      <c r="O128" s="6">
        <v>36.235757313859928</v>
      </c>
      <c r="P128">
        <v>50.450162739587554</v>
      </c>
      <c r="Q128" s="6">
        <v>126</v>
      </c>
    </row>
    <row r="129" spans="1:17" x14ac:dyDescent="0.25">
      <c r="A129" s="6">
        <v>144.17256226140393</v>
      </c>
      <c r="B129" s="6">
        <v>-33.850504408292849</v>
      </c>
      <c r="C129" s="6">
        <v>20135.9375</v>
      </c>
      <c r="D129" s="6">
        <v>1.2</v>
      </c>
      <c r="E129" s="6">
        <v>0.65</v>
      </c>
      <c r="F129" s="6">
        <v>19.899999999999999</v>
      </c>
      <c r="G129" s="6">
        <v>46.089820015575185</v>
      </c>
      <c r="H129" s="6">
        <v>14.190483233484054</v>
      </c>
      <c r="I129" s="6">
        <v>35.473608020148163</v>
      </c>
      <c r="J129" s="6">
        <v>5309.9115762134397</v>
      </c>
      <c r="K129" s="6">
        <v>-3521.6366249458756</v>
      </c>
      <c r="L129" s="6">
        <v>-33.553111448843644</v>
      </c>
      <c r="M129" s="6">
        <v>6371.5842194359848</v>
      </c>
      <c r="N129" s="6">
        <v>38128.085413693851</v>
      </c>
      <c r="O129" s="6">
        <v>35.551045894094862</v>
      </c>
      <c r="P129">
        <v>52.072664993721368</v>
      </c>
      <c r="Q129" s="6">
        <v>127</v>
      </c>
    </row>
    <row r="130" spans="1:17" x14ac:dyDescent="0.25">
      <c r="A130" s="6">
        <v>146.54079178499981</v>
      </c>
      <c r="B130" s="6">
        <v>-34.514724328787821</v>
      </c>
      <c r="C130" s="6">
        <v>20135.9375</v>
      </c>
      <c r="D130" s="6">
        <v>1.2</v>
      </c>
      <c r="E130" s="6">
        <v>0.65</v>
      </c>
      <c r="F130" s="6">
        <v>19.899999999999999</v>
      </c>
      <c r="G130" s="6">
        <v>46.089820015575185</v>
      </c>
      <c r="H130" s="6">
        <v>22.186765658787202</v>
      </c>
      <c r="I130" s="6">
        <v>37.307336358156817</v>
      </c>
      <c r="J130" s="6">
        <v>5314.9515438376739</v>
      </c>
      <c r="K130" s="6">
        <v>-3514.0765552618545</v>
      </c>
      <c r="L130" s="6">
        <v>-33.471406882203937</v>
      </c>
      <c r="M130" s="6">
        <v>6371.6123508562177</v>
      </c>
      <c r="N130" s="6">
        <v>38234.998856962731</v>
      </c>
      <c r="O130" s="6">
        <v>34.269255019422481</v>
      </c>
      <c r="P130">
        <v>53.976624498976193</v>
      </c>
      <c r="Q130" s="6">
        <v>128</v>
      </c>
    </row>
    <row r="131" spans="1:17" x14ac:dyDescent="0.25">
      <c r="A131" s="6">
        <v>144.93139614458102</v>
      </c>
      <c r="B131" s="6">
        <v>-35.251641928766858</v>
      </c>
      <c r="C131" s="6">
        <v>20135.9375</v>
      </c>
      <c r="D131" s="6">
        <v>1.2</v>
      </c>
      <c r="E131" s="6">
        <v>0.65</v>
      </c>
      <c r="F131" s="6">
        <v>19.899999999999999</v>
      </c>
      <c r="G131" s="6">
        <v>46.089820015575185</v>
      </c>
      <c r="H131" s="6">
        <v>18.301031494408846</v>
      </c>
      <c r="I131" s="6">
        <v>34.693576618049434</v>
      </c>
      <c r="J131" s="6">
        <v>5206.1802084154269</v>
      </c>
      <c r="K131" s="6">
        <v>-3672.2568542372296</v>
      </c>
      <c r="L131" s="6">
        <v>-35.19780060387253</v>
      </c>
      <c r="M131" s="6">
        <v>6371.0111258723146</v>
      </c>
      <c r="N131" s="6">
        <v>38176.328145981279</v>
      </c>
      <c r="O131" s="6">
        <v>34.962151836000743</v>
      </c>
      <c r="P131">
        <v>50.092144604306213</v>
      </c>
      <c r="Q131" s="6">
        <v>129</v>
      </c>
    </row>
    <row r="132" spans="1:17" x14ac:dyDescent="0.25">
      <c r="A132" s="6">
        <v>143.26099624783086</v>
      </c>
      <c r="B132" s="6">
        <v>-36.333631851057937</v>
      </c>
      <c r="C132" s="6">
        <v>20135.9375</v>
      </c>
      <c r="D132" s="6">
        <v>3</v>
      </c>
      <c r="E132" s="6">
        <v>0.65</v>
      </c>
      <c r="F132" s="6">
        <v>19.899999999999999</v>
      </c>
      <c r="G132" s="6">
        <v>54.048620189015942</v>
      </c>
      <c r="H132" s="6">
        <v>21.456085020585881</v>
      </c>
      <c r="I132" s="6">
        <v>34.225041780550214</v>
      </c>
      <c r="J132" s="6">
        <v>5161.8180177884578</v>
      </c>
      <c r="K132" s="6">
        <v>-3733.9440804017177</v>
      </c>
      <c r="L132" s="6">
        <v>-35.881138673317722</v>
      </c>
      <c r="M132" s="6">
        <v>6370.7694703491352</v>
      </c>
      <c r="N132" s="6">
        <v>38190.19191389608</v>
      </c>
      <c r="O132" s="6">
        <v>34.792879742817902</v>
      </c>
      <c r="P132">
        <v>49.126531854188819</v>
      </c>
      <c r="Q132" s="6">
        <v>130</v>
      </c>
    </row>
    <row r="133" spans="1:17" x14ac:dyDescent="0.25">
      <c r="A133" s="6">
        <v>146.25246985387105</v>
      </c>
      <c r="B133" s="6">
        <v>-32.251546027725695</v>
      </c>
      <c r="C133" s="6">
        <v>20135.9375</v>
      </c>
      <c r="D133" s="6">
        <v>1.2</v>
      </c>
      <c r="E133" s="6">
        <v>0.65</v>
      </c>
      <c r="F133" s="6">
        <v>19.899999999999999</v>
      </c>
      <c r="G133" s="6">
        <v>46.089820015575185</v>
      </c>
      <c r="H133" s="6">
        <v>14.597140589328651</v>
      </c>
      <c r="I133" s="6">
        <v>33.96692019279115</v>
      </c>
      <c r="J133" s="6">
        <v>5474.5682588736809</v>
      </c>
      <c r="K133" s="6">
        <v>-3261.606281493946</v>
      </c>
      <c r="L133" s="6">
        <v>-30.785392920899625</v>
      </c>
      <c r="M133" s="6">
        <v>6372.517018929645</v>
      </c>
      <c r="N133" s="6">
        <v>37888.526477501793</v>
      </c>
      <c r="O133" s="6">
        <v>38.530295010233253</v>
      </c>
      <c r="P133">
        <v>52.63736118504108</v>
      </c>
      <c r="Q133" s="6">
        <v>131</v>
      </c>
    </row>
    <row r="134" spans="1:17" x14ac:dyDescent="0.25">
      <c r="A134" s="6">
        <v>146.71131459594375</v>
      </c>
      <c r="B134" s="6">
        <v>-35.779764906584973</v>
      </c>
      <c r="C134" s="6">
        <v>20135.9375</v>
      </c>
      <c r="D134" s="6">
        <v>0.75</v>
      </c>
      <c r="E134" s="6">
        <v>0.65</v>
      </c>
      <c r="F134" s="6">
        <v>19.899999999999999</v>
      </c>
      <c r="G134" s="6">
        <v>42.007420362456692</v>
      </c>
      <c r="H134" s="6">
        <v>14.504446351544537</v>
      </c>
      <c r="I134" s="6">
        <v>37.109495372894941</v>
      </c>
      <c r="J134" s="6">
        <v>5236.4346902666457</v>
      </c>
      <c r="K134" s="6">
        <v>-3629.276723726181</v>
      </c>
      <c r="L134" s="6">
        <v>-34.725119034087818</v>
      </c>
      <c r="M134" s="6">
        <v>6371.1771128111468</v>
      </c>
      <c r="N134" s="6">
        <v>38291.696370188634</v>
      </c>
      <c r="O134" s="6">
        <v>33.593340135155501</v>
      </c>
      <c r="P134">
        <v>52.8977335603849</v>
      </c>
      <c r="Q134" s="6">
        <v>132</v>
      </c>
    </row>
    <row r="135" spans="1:17" x14ac:dyDescent="0.25">
      <c r="A135" s="6">
        <v>145.80198522319333</v>
      </c>
      <c r="B135" s="6">
        <v>-33.393990743951505</v>
      </c>
      <c r="C135" s="6">
        <v>20135.9375</v>
      </c>
      <c r="D135" s="6">
        <v>0.75</v>
      </c>
      <c r="E135" s="6">
        <v>0.65</v>
      </c>
      <c r="F135" s="6">
        <v>19.899999999999999</v>
      </c>
      <c r="G135" s="6">
        <v>42.007420362456692</v>
      </c>
      <c r="H135" s="6">
        <v>18.390859027905808</v>
      </c>
      <c r="I135" s="6">
        <v>35.297899671517911</v>
      </c>
      <c r="J135" s="6">
        <v>5329.3090224043162</v>
      </c>
      <c r="K135" s="6">
        <v>-3492.4106832444618</v>
      </c>
      <c r="L135" s="6">
        <v>-33.237686477538922</v>
      </c>
      <c r="M135" s="6">
        <v>6371.6926351417878</v>
      </c>
      <c r="N135" s="6">
        <v>38100.158275937516</v>
      </c>
      <c r="O135" s="6">
        <v>35.891402850846397</v>
      </c>
      <c r="P135">
        <v>52.123233127414778</v>
      </c>
      <c r="Q135" s="6">
        <v>133</v>
      </c>
    </row>
    <row r="136" spans="1:17" x14ac:dyDescent="0.25">
      <c r="A136" s="6">
        <v>142.94446450087023</v>
      </c>
      <c r="B136" s="6">
        <v>-31.912742640781598</v>
      </c>
      <c r="C136" s="6">
        <v>20135.9375</v>
      </c>
      <c r="D136" s="6">
        <v>1.2</v>
      </c>
      <c r="E136" s="6">
        <v>0.65</v>
      </c>
      <c r="F136" s="6">
        <v>19.899999999999999</v>
      </c>
      <c r="G136" s="6">
        <v>46.089820015575185</v>
      </c>
      <c r="H136" s="6">
        <v>23.400484425904523</v>
      </c>
      <c r="I136" s="6">
        <v>34.594365865584052</v>
      </c>
      <c r="J136" s="6">
        <v>5222.6678753852657</v>
      </c>
      <c r="K136" s="6">
        <v>-3648.927805977467</v>
      </c>
      <c r="L136" s="6">
        <v>-34.940892510381865</v>
      </c>
      <c r="M136" s="6">
        <v>6371.1014644107472</v>
      </c>
      <c r="N136" s="6">
        <v>38155.687375516289</v>
      </c>
      <c r="O136" s="6">
        <v>35.211471601263398</v>
      </c>
      <c r="P136">
        <v>50.167029210013681</v>
      </c>
      <c r="Q136" s="6">
        <v>134</v>
      </c>
    </row>
    <row r="137" spans="1:17" x14ac:dyDescent="0.25">
      <c r="A137" s="6">
        <v>144.49504203376657</v>
      </c>
      <c r="B137" s="6">
        <v>-35.05788037689657</v>
      </c>
      <c r="C137" s="6">
        <v>20135.9375</v>
      </c>
      <c r="D137" s="6">
        <v>0.75</v>
      </c>
      <c r="E137" s="6">
        <v>0.65</v>
      </c>
      <c r="F137" s="6">
        <v>19.899999999999999</v>
      </c>
      <c r="G137" s="6">
        <v>42.007420362456692</v>
      </c>
      <c r="H137" s="6">
        <v>18.677571765455554</v>
      </c>
      <c r="I137" s="6">
        <v>33.244672936002416</v>
      </c>
      <c r="J137" s="6">
        <v>5387.4641328342223</v>
      </c>
      <c r="K137" s="6">
        <v>-3402.6268542739153</v>
      </c>
      <c r="L137" s="6">
        <v>-32.275780613328955</v>
      </c>
      <c r="M137" s="6">
        <v>6372.0200322975443</v>
      </c>
      <c r="N137" s="6">
        <v>37926.987091423463</v>
      </c>
      <c r="O137" s="6">
        <v>38.037667219529084</v>
      </c>
      <c r="P137">
        <v>50.6977392771445</v>
      </c>
      <c r="Q137" s="6">
        <v>135</v>
      </c>
    </row>
    <row r="138" spans="1:17" x14ac:dyDescent="0.25">
      <c r="A138" s="6">
        <v>147.36714106025099</v>
      </c>
      <c r="B138" s="6">
        <v>-35.139335209705635</v>
      </c>
      <c r="C138" s="6">
        <v>20135.9375</v>
      </c>
      <c r="D138" s="6">
        <v>3</v>
      </c>
      <c r="E138" s="6">
        <v>0.65</v>
      </c>
      <c r="F138" s="6">
        <v>19.899999999999999</v>
      </c>
      <c r="G138" s="6">
        <v>54.048620189015942</v>
      </c>
      <c r="H138" s="6">
        <v>23.208616942271853</v>
      </c>
      <c r="I138" s="6">
        <v>33.14481312523813</v>
      </c>
      <c r="J138" s="6">
        <v>5226.1260012239036</v>
      </c>
      <c r="K138" s="6">
        <v>-3644.006419258727</v>
      </c>
      <c r="L138" s="6">
        <v>-34.886800679087536</v>
      </c>
      <c r="M138" s="6">
        <v>6371.1204481054474</v>
      </c>
      <c r="N138" s="6">
        <v>38071.026153340332</v>
      </c>
      <c r="O138" s="6">
        <v>36.239210371915945</v>
      </c>
      <c r="P138">
        <v>48.657363734762043</v>
      </c>
      <c r="Q138" s="6">
        <v>136</v>
      </c>
    </row>
    <row r="139" spans="1:17" x14ac:dyDescent="0.25">
      <c r="A139" s="6">
        <v>144.17904518062332</v>
      </c>
      <c r="B139" s="6">
        <v>-33.793094855564142</v>
      </c>
      <c r="C139" s="6">
        <v>20135.9375</v>
      </c>
      <c r="D139" s="6">
        <v>3</v>
      </c>
      <c r="E139" s="6">
        <v>0.65</v>
      </c>
      <c r="F139" s="6">
        <v>19.899999999999999</v>
      </c>
      <c r="G139" s="6">
        <v>54.048620189015942</v>
      </c>
      <c r="H139" s="6">
        <v>15.154270590576417</v>
      </c>
      <c r="I139" s="6">
        <v>34.068339973737864</v>
      </c>
      <c r="J139" s="6">
        <v>5428.889525154138</v>
      </c>
      <c r="K139" s="6">
        <v>-3336.5846965396822</v>
      </c>
      <c r="L139" s="6">
        <v>-31.574801097485832</v>
      </c>
      <c r="M139" s="6">
        <v>6372.2554024074652</v>
      </c>
      <c r="N139" s="6">
        <v>37936.59405480617</v>
      </c>
      <c r="O139" s="6">
        <v>37.92020211635338</v>
      </c>
      <c r="P139">
        <v>52.114618115810757</v>
      </c>
      <c r="Q139" s="6">
        <v>137</v>
      </c>
    </row>
    <row r="140" spans="1:17" x14ac:dyDescent="0.25">
      <c r="A140" s="6">
        <v>142.61876959129222</v>
      </c>
      <c r="B140" s="6">
        <v>-31.167979278818585</v>
      </c>
      <c r="C140" s="6">
        <v>20135.9375</v>
      </c>
      <c r="D140" s="6">
        <v>0.75</v>
      </c>
      <c r="E140" s="6">
        <v>0.65</v>
      </c>
      <c r="F140" s="6">
        <v>19.899999999999999</v>
      </c>
      <c r="G140" s="6">
        <v>42.007420362456692</v>
      </c>
      <c r="H140" s="6">
        <v>15.433869943942634</v>
      </c>
      <c r="I140" s="6">
        <v>33.949975997481744</v>
      </c>
      <c r="J140" s="6">
        <v>5193.2458877248091</v>
      </c>
      <c r="K140" s="6">
        <v>-3690.4036960773446</v>
      </c>
      <c r="L140" s="6">
        <v>-35.398210909091581</v>
      </c>
      <c r="M140" s="6">
        <v>6370.9404557248818</v>
      </c>
      <c r="N140" s="6">
        <v>38146.078113768286</v>
      </c>
      <c r="O140" s="6">
        <v>35.325216547773344</v>
      </c>
      <c r="P140">
        <v>49.165066313934062</v>
      </c>
      <c r="Q140" s="6">
        <v>138</v>
      </c>
    </row>
    <row r="141" spans="1:17" x14ac:dyDescent="0.25">
      <c r="A141" s="6">
        <v>142.53100063615037</v>
      </c>
      <c r="B141" s="6">
        <v>-36.060637831827464</v>
      </c>
      <c r="C141" s="6">
        <v>20135.9375</v>
      </c>
      <c r="D141" s="6">
        <v>1.2</v>
      </c>
      <c r="E141" s="6">
        <v>0.65</v>
      </c>
      <c r="F141" s="6">
        <v>19.899999999999999</v>
      </c>
      <c r="G141" s="6">
        <v>46.089820015575185</v>
      </c>
      <c r="H141" s="6">
        <v>22.5512189483584</v>
      </c>
      <c r="I141" s="6">
        <v>36.465578343853025</v>
      </c>
      <c r="J141" s="6">
        <v>5433.1177804234576</v>
      </c>
      <c r="K141" s="6">
        <v>-3329.7413651366714</v>
      </c>
      <c r="L141" s="6">
        <v>-31.502472481576291</v>
      </c>
      <c r="M141" s="6">
        <v>6372.2795273477877</v>
      </c>
      <c r="N141" s="6">
        <v>38078.307812874897</v>
      </c>
      <c r="O141" s="6">
        <v>36.165578804370831</v>
      </c>
      <c r="P141">
        <v>54.605879183178565</v>
      </c>
      <c r="Q141" s="6">
        <v>139</v>
      </c>
    </row>
    <row r="142" spans="1:17" x14ac:dyDescent="0.25">
      <c r="A142" s="6">
        <v>146.20291010535286</v>
      </c>
      <c r="B142" s="6">
        <v>-33.069035385740889</v>
      </c>
      <c r="C142" s="6">
        <v>20135.9375</v>
      </c>
      <c r="D142" s="6">
        <v>0.75</v>
      </c>
      <c r="E142" s="6">
        <v>0.65</v>
      </c>
      <c r="F142" s="6">
        <v>19.899999999999999</v>
      </c>
      <c r="G142" s="6">
        <v>42.007420362456692</v>
      </c>
      <c r="H142" s="6">
        <v>18.910725325457896</v>
      </c>
      <c r="I142" s="6">
        <v>37.122625211870883</v>
      </c>
      <c r="J142" s="6">
        <v>5358.9705804855157</v>
      </c>
      <c r="K142" s="6">
        <v>-3447.0311461237352</v>
      </c>
      <c r="L142" s="6">
        <v>-32.75019239235337</v>
      </c>
      <c r="M142" s="6">
        <v>6371.8591796159762</v>
      </c>
      <c r="N142" s="6">
        <v>38184.873969099353</v>
      </c>
      <c r="O142" s="6">
        <v>34.87057535147175</v>
      </c>
      <c r="P142">
        <v>54.317474001519663</v>
      </c>
      <c r="Q142" s="6">
        <v>140</v>
      </c>
    </row>
    <row r="143" spans="1:17" x14ac:dyDescent="0.25">
      <c r="A143" s="6">
        <v>144.14827692106266</v>
      </c>
      <c r="B143" s="6">
        <v>-35.048647494479233</v>
      </c>
      <c r="C143" s="6">
        <v>20135.9375</v>
      </c>
      <c r="D143" s="6">
        <v>0.75</v>
      </c>
      <c r="E143" s="6">
        <v>0.65</v>
      </c>
      <c r="F143" s="6">
        <v>19.899999999999999</v>
      </c>
      <c r="G143" s="6">
        <v>42.007420362456692</v>
      </c>
      <c r="H143" s="6">
        <v>15.069883530473541</v>
      </c>
      <c r="I143" s="6">
        <v>36.181314488324261</v>
      </c>
      <c r="J143" s="6">
        <v>5439.6189310188447</v>
      </c>
      <c r="K143" s="6">
        <v>-3319.1814448092609</v>
      </c>
      <c r="L143" s="6">
        <v>-31.390973682933197</v>
      </c>
      <c r="M143" s="6">
        <v>6372.3166570929834</v>
      </c>
      <c r="N143" s="6">
        <v>38054.816132566826</v>
      </c>
      <c r="O143" s="6">
        <v>36.453731743564667</v>
      </c>
      <c r="P143">
        <v>54.410185708117758</v>
      </c>
      <c r="Q143" s="6">
        <v>141</v>
      </c>
    </row>
    <row r="144" spans="1:17" x14ac:dyDescent="0.25">
      <c r="A144" s="6">
        <v>146.75447277589544</v>
      </c>
      <c r="B144" s="6">
        <v>-34.458318542741097</v>
      </c>
      <c r="C144" s="6">
        <v>20135.9375</v>
      </c>
      <c r="D144" s="6">
        <v>3</v>
      </c>
      <c r="E144" s="6">
        <v>0.65</v>
      </c>
      <c r="F144" s="6">
        <v>19.899999999999999</v>
      </c>
      <c r="G144" s="6">
        <v>54.048620189015942</v>
      </c>
      <c r="H144" s="6">
        <v>20.351916482155175</v>
      </c>
      <c r="I144" s="6">
        <v>34.14167427625955</v>
      </c>
      <c r="J144" s="6">
        <v>5347.9423802237961</v>
      </c>
      <c r="K144" s="6">
        <v>-3464.0021980592383</v>
      </c>
      <c r="L144" s="6">
        <v>-32.932186251904199</v>
      </c>
      <c r="M144" s="6">
        <v>6371.7971507537022</v>
      </c>
      <c r="N144" s="6">
        <v>38015.227854529025</v>
      </c>
      <c r="O144" s="6">
        <v>36.934353971004434</v>
      </c>
      <c r="P144">
        <v>51.148554428018976</v>
      </c>
      <c r="Q144" s="6">
        <v>142</v>
      </c>
    </row>
    <row r="145" spans="1:17" x14ac:dyDescent="0.25">
      <c r="A145" s="6">
        <v>146.61310623476388</v>
      </c>
      <c r="B145" s="6">
        <v>-35.842364255048366</v>
      </c>
      <c r="C145" s="6">
        <v>20135.9375</v>
      </c>
      <c r="D145" s="6">
        <v>0.75</v>
      </c>
      <c r="E145" s="6">
        <v>0.65</v>
      </c>
      <c r="F145" s="6">
        <v>19.899999999999999</v>
      </c>
      <c r="G145" s="6">
        <v>42.007420362456692</v>
      </c>
      <c r="H145" s="6">
        <v>21.627848453895858</v>
      </c>
      <c r="I145" s="6">
        <v>34.718726919863769</v>
      </c>
      <c r="J145" s="6">
        <v>5273.9756091818381</v>
      </c>
      <c r="K145" s="6">
        <v>-3574.8734989375871</v>
      </c>
      <c r="L145" s="6">
        <v>-34.130706050492641</v>
      </c>
      <c r="M145" s="6">
        <v>6371.3844068342951</v>
      </c>
      <c r="N145" s="6">
        <v>38116.234358047899</v>
      </c>
      <c r="O145" s="6">
        <v>35.692044050404114</v>
      </c>
      <c r="P145">
        <v>50.872744878610227</v>
      </c>
      <c r="Q145" s="6">
        <v>143</v>
      </c>
    </row>
    <row r="146" spans="1:17" x14ac:dyDescent="0.25">
      <c r="A146" s="6">
        <v>145.73167857530822</v>
      </c>
      <c r="B146" s="6">
        <v>-33.074196768204153</v>
      </c>
      <c r="C146" s="6">
        <v>20135.9375</v>
      </c>
      <c r="D146" s="6">
        <v>3</v>
      </c>
      <c r="E146" s="6">
        <v>0.65</v>
      </c>
      <c r="F146" s="6">
        <v>19.899999999999999</v>
      </c>
      <c r="G146" s="6">
        <v>54.048620189015942</v>
      </c>
      <c r="H146" s="6">
        <v>19.034774426236854</v>
      </c>
      <c r="I146" s="6">
        <v>35.223274955302941</v>
      </c>
      <c r="J146" s="6">
        <v>5334.7210386259039</v>
      </c>
      <c r="K146" s="6">
        <v>-3484.1935714317142</v>
      </c>
      <c r="L146" s="6">
        <v>-33.149210214579035</v>
      </c>
      <c r="M146" s="6">
        <v>6371.7229540497074</v>
      </c>
      <c r="N146" s="6">
        <v>38090.834974496371</v>
      </c>
      <c r="O146" s="6">
        <v>36.00533968653189</v>
      </c>
      <c r="P146">
        <v>52.111787363696706</v>
      </c>
      <c r="Q146" s="6">
        <v>144</v>
      </c>
    </row>
    <row r="147" spans="1:17" x14ac:dyDescent="0.25">
      <c r="A147" s="6">
        <v>146.02018089216998</v>
      </c>
      <c r="B147" s="6">
        <v>-33.785580147762424</v>
      </c>
      <c r="C147" s="6">
        <v>20135.9375</v>
      </c>
      <c r="D147" s="6">
        <v>1.2</v>
      </c>
      <c r="E147" s="6">
        <v>0.65</v>
      </c>
      <c r="F147" s="6">
        <v>19.899999999999999</v>
      </c>
      <c r="G147" s="6">
        <v>46.089820015575185</v>
      </c>
      <c r="H147" s="6">
        <v>16.912477885446513</v>
      </c>
      <c r="I147" s="6">
        <v>32.980270084540223</v>
      </c>
      <c r="J147" s="6">
        <v>5358.4758753994802</v>
      </c>
      <c r="K147" s="6">
        <v>-3447.7949770076175</v>
      </c>
      <c r="L147" s="6">
        <v>-32.758375428433737</v>
      </c>
      <c r="M147" s="6">
        <v>6371.856394389094</v>
      </c>
      <c r="N147" s="6">
        <v>37938.892676620315</v>
      </c>
      <c r="O147" s="6">
        <v>37.885832894264553</v>
      </c>
      <c r="P147">
        <v>50.043453064397866</v>
      </c>
      <c r="Q147" s="6">
        <v>145</v>
      </c>
    </row>
    <row r="148" spans="1:17" x14ac:dyDescent="0.25">
      <c r="A148" s="6">
        <v>143.35323825973967</v>
      </c>
      <c r="B148" s="6">
        <v>-30.026772052773882</v>
      </c>
      <c r="C148" s="6">
        <v>20135.9375</v>
      </c>
      <c r="D148" s="6">
        <v>1.2</v>
      </c>
      <c r="E148" s="6">
        <v>0.65</v>
      </c>
      <c r="F148" s="6">
        <v>19.899999999999999</v>
      </c>
      <c r="G148" s="6">
        <v>46.089820015575185</v>
      </c>
      <c r="H148" s="6">
        <v>18.424352033430587</v>
      </c>
      <c r="I148" s="6">
        <v>36.837334154165688</v>
      </c>
      <c r="J148" s="6">
        <v>5524.387066504105</v>
      </c>
      <c r="K148" s="6">
        <v>-3177.0723923854421</v>
      </c>
      <c r="L148" s="6">
        <v>-29.90318724421013</v>
      </c>
      <c r="M148" s="6">
        <v>6372.8048335890207</v>
      </c>
      <c r="N148" s="6">
        <v>38020.769261313566</v>
      </c>
      <c r="O148" s="6">
        <v>36.879480734709965</v>
      </c>
      <c r="P148">
        <v>56.222849400172144</v>
      </c>
      <c r="Q148" s="6">
        <v>146</v>
      </c>
    </row>
    <row r="149" spans="1:17" x14ac:dyDescent="0.25">
      <c r="A149" s="6">
        <v>147.05135905055008</v>
      </c>
      <c r="B149" s="6">
        <v>-31.88157573962685</v>
      </c>
      <c r="C149" s="6">
        <v>20135.9375</v>
      </c>
      <c r="D149" s="6">
        <v>3</v>
      </c>
      <c r="E149" s="6">
        <v>0.65</v>
      </c>
      <c r="F149" s="6">
        <v>19.899999999999999</v>
      </c>
      <c r="G149" s="6">
        <v>54.048620189015942</v>
      </c>
      <c r="H149" s="6">
        <v>19.326110736134311</v>
      </c>
      <c r="I149" s="6">
        <v>33.056610159015833</v>
      </c>
      <c r="J149" s="6">
        <v>5465.2981968975528</v>
      </c>
      <c r="K149" s="6">
        <v>-3277.0123379906986</v>
      </c>
      <c r="L149" s="6">
        <v>-30.947052528656531</v>
      </c>
      <c r="M149" s="6">
        <v>6372.4637499443579</v>
      </c>
      <c r="N149" s="6">
        <v>37843.696652327038</v>
      </c>
      <c r="O149" s="6">
        <v>39.100567476390637</v>
      </c>
      <c r="P149">
        <v>51.548128334684698</v>
      </c>
      <c r="Q149" s="6">
        <v>147</v>
      </c>
    </row>
    <row r="150" spans="1:17" x14ac:dyDescent="0.25">
      <c r="A150" s="6">
        <v>146.28891487893949</v>
      </c>
      <c r="B150" s="6">
        <v>-32.348280192934851</v>
      </c>
      <c r="C150" s="6">
        <v>20135.9375</v>
      </c>
      <c r="D150" s="6">
        <v>3</v>
      </c>
      <c r="E150" s="6">
        <v>0.65</v>
      </c>
      <c r="F150" s="6">
        <v>19.899999999999999</v>
      </c>
      <c r="G150" s="6">
        <v>54.048620189015942</v>
      </c>
      <c r="H150" s="6">
        <v>20.877643465880599</v>
      </c>
      <c r="I150" s="6">
        <v>36.457522783819485</v>
      </c>
      <c r="J150" s="6">
        <v>5495.8463557228533</v>
      </c>
      <c r="K150" s="6">
        <v>-3225.8655718763221</v>
      </c>
      <c r="L150" s="6">
        <v>-30.411412443066148</v>
      </c>
      <c r="M150" s="6">
        <v>6372.639629975095</v>
      </c>
      <c r="N150" s="6">
        <v>38021.957683079272</v>
      </c>
      <c r="O150" s="6">
        <v>36.862573462856695</v>
      </c>
      <c r="P150">
        <v>55.449290558597063</v>
      </c>
      <c r="Q150" s="6">
        <v>148</v>
      </c>
    </row>
    <row r="151" spans="1:17" x14ac:dyDescent="0.25">
      <c r="A151" s="6">
        <v>145.80772535800648</v>
      </c>
      <c r="B151" s="6">
        <v>-31.664787584270517</v>
      </c>
      <c r="C151" s="6">
        <v>20135.9375</v>
      </c>
      <c r="D151" s="6">
        <v>0.75</v>
      </c>
      <c r="E151" s="6">
        <v>0.65</v>
      </c>
      <c r="F151" s="6">
        <v>19.899999999999999</v>
      </c>
      <c r="G151" s="6">
        <v>42.007420362456692</v>
      </c>
      <c r="H151" s="6">
        <v>19.958667842729241</v>
      </c>
      <c r="I151" s="6">
        <v>35.041057194690012</v>
      </c>
      <c r="J151" s="6">
        <v>5367.7385087639605</v>
      </c>
      <c r="K151" s="6">
        <v>-3433.4534119573259</v>
      </c>
      <c r="L151" s="6">
        <v>-32.604858942779153</v>
      </c>
      <c r="M151" s="6">
        <v>6371.9085861732938</v>
      </c>
      <c r="N151" s="6">
        <v>38050.113327156156</v>
      </c>
      <c r="O151" s="6">
        <v>36.50601354535717</v>
      </c>
      <c r="P151">
        <v>52.330489324634115</v>
      </c>
      <c r="Q151" s="6">
        <v>149</v>
      </c>
    </row>
    <row r="152" spans="1:17" x14ac:dyDescent="0.25">
      <c r="A152" s="6">
        <v>145.68998619471253</v>
      </c>
      <c r="B152" s="6">
        <v>-30.360943659667527</v>
      </c>
      <c r="C152" s="6">
        <v>20135.9375</v>
      </c>
      <c r="D152" s="6">
        <v>0.75</v>
      </c>
      <c r="E152" s="6">
        <v>0.65</v>
      </c>
      <c r="F152" s="6">
        <v>19.899999999999999</v>
      </c>
      <c r="G152" s="6">
        <v>42.007420362456692</v>
      </c>
      <c r="H152" s="6">
        <v>14.159333740438161</v>
      </c>
      <c r="I152" s="6">
        <v>35.989104126246218</v>
      </c>
      <c r="J152" s="6">
        <v>5324.1150934208172</v>
      </c>
      <c r="K152" s="6">
        <v>-3500.2707153040719</v>
      </c>
      <c r="L152" s="6">
        <v>-33.32240299424344</v>
      </c>
      <c r="M152" s="6">
        <v>6371.6635667937326</v>
      </c>
      <c r="N152" s="6">
        <v>38146.237738934404</v>
      </c>
      <c r="O152" s="6">
        <v>35.332688062238873</v>
      </c>
      <c r="P152">
        <v>52.766403602546944</v>
      </c>
      <c r="Q152" s="6">
        <v>150</v>
      </c>
    </row>
    <row r="153" spans="1:17" x14ac:dyDescent="0.25">
      <c r="A153" s="6">
        <v>146.78448591443686</v>
      </c>
      <c r="B153" s="6">
        <v>-32.370500158911724</v>
      </c>
      <c r="C153" s="6">
        <v>20135.9375</v>
      </c>
      <c r="D153" s="6">
        <v>0.75</v>
      </c>
      <c r="E153" s="6">
        <v>0.65</v>
      </c>
      <c r="F153" s="6">
        <v>19.899999999999999</v>
      </c>
      <c r="G153" s="6">
        <v>42.007420362456692</v>
      </c>
      <c r="H153" s="6">
        <v>14.491977909204287</v>
      </c>
      <c r="I153" s="6">
        <v>35.28650042160811</v>
      </c>
      <c r="J153" s="6">
        <v>5218.9384717591593</v>
      </c>
      <c r="K153" s="6">
        <v>-3654.224186751374</v>
      </c>
      <c r="L153" s="6">
        <v>-34.999146399072671</v>
      </c>
      <c r="M153" s="6">
        <v>6371.0810055316806</v>
      </c>
      <c r="N153" s="6">
        <v>38198.952359635521</v>
      </c>
      <c r="O153" s="6">
        <v>34.692078152650929</v>
      </c>
      <c r="P153">
        <v>50.849867730635722</v>
      </c>
      <c r="Q153" s="6">
        <v>151</v>
      </c>
    </row>
    <row r="154" spans="1:17" x14ac:dyDescent="0.25">
      <c r="A154" s="6">
        <v>145.96220816023748</v>
      </c>
      <c r="B154" s="6">
        <v>-30.855924415602566</v>
      </c>
      <c r="C154" s="6">
        <v>20135.9375</v>
      </c>
      <c r="D154" s="6">
        <v>0.75</v>
      </c>
      <c r="E154" s="6">
        <v>0.65</v>
      </c>
      <c r="F154" s="6">
        <v>19.899999999999999</v>
      </c>
      <c r="G154" s="6">
        <v>42.007420362456692</v>
      </c>
      <c r="H154" s="6">
        <v>14.81823896204747</v>
      </c>
      <c r="I154" s="6">
        <v>36.0794800604437</v>
      </c>
      <c r="J154" s="6">
        <v>5463.5157780187419</v>
      </c>
      <c r="K154" s="6">
        <v>-3279.9632894956212</v>
      </c>
      <c r="L154" s="6">
        <v>-30.978049245910846</v>
      </c>
      <c r="M154" s="6">
        <v>6372.4535178452788</v>
      </c>
      <c r="N154" s="6">
        <v>38027.113852249429</v>
      </c>
      <c r="O154" s="6">
        <v>36.796422137641478</v>
      </c>
      <c r="P154">
        <v>54.630411216695016</v>
      </c>
      <c r="Q154" s="6">
        <v>152</v>
      </c>
    </row>
    <row r="155" spans="1:17" x14ac:dyDescent="0.25">
      <c r="A155" s="6">
        <v>147.46889791055068</v>
      </c>
      <c r="B155" s="6">
        <v>-33.653553809209598</v>
      </c>
      <c r="C155" s="6">
        <v>20135.9375</v>
      </c>
      <c r="D155" s="6">
        <v>0.75</v>
      </c>
      <c r="E155" s="6">
        <v>0.65</v>
      </c>
      <c r="F155" s="6">
        <v>19.899999999999999</v>
      </c>
      <c r="G155" s="6">
        <v>42.007420362456692</v>
      </c>
      <c r="H155" s="6">
        <v>22.962333909181197</v>
      </c>
      <c r="I155" s="6">
        <v>34.915786545123893</v>
      </c>
      <c r="J155" s="6">
        <v>5229.9811356968785</v>
      </c>
      <c r="K155" s="6">
        <v>-3638.5083397324324</v>
      </c>
      <c r="L155" s="6">
        <v>-34.826412963485701</v>
      </c>
      <c r="M155" s="6">
        <v>6371.141625960584</v>
      </c>
      <c r="N155" s="6">
        <v>38167.522150155695</v>
      </c>
      <c r="O155" s="6">
        <v>35.069595305137511</v>
      </c>
      <c r="P155">
        <v>50.584437901035905</v>
      </c>
      <c r="Q155" s="6">
        <v>153</v>
      </c>
    </row>
    <row r="156" spans="1:17" x14ac:dyDescent="0.25">
      <c r="A156" s="6">
        <v>145.15969321228195</v>
      </c>
      <c r="B156" s="6">
        <v>-34.885625419380084</v>
      </c>
      <c r="C156" s="6">
        <v>20135.9375</v>
      </c>
      <c r="D156" s="6">
        <v>3</v>
      </c>
      <c r="E156" s="6">
        <v>0.65</v>
      </c>
      <c r="F156" s="6">
        <v>19.899999999999999</v>
      </c>
      <c r="G156" s="6">
        <v>54.048620189015942</v>
      </c>
      <c r="H156" s="6">
        <v>21.409348169779314</v>
      </c>
      <c r="I156" s="6">
        <v>33.712471431172304</v>
      </c>
      <c r="J156" s="6">
        <v>5213.3054279969265</v>
      </c>
      <c r="K156" s="6">
        <v>-3662.2023822456445</v>
      </c>
      <c r="L156" s="6">
        <v>-35.086976509831388</v>
      </c>
      <c r="M156" s="6">
        <v>6371.0501311877842</v>
      </c>
      <c r="N156" s="6">
        <v>38114.391768697838</v>
      </c>
      <c r="O156" s="6">
        <v>35.710015874844309</v>
      </c>
      <c r="P156">
        <v>49.127952784820152</v>
      </c>
      <c r="Q156" s="6">
        <v>154</v>
      </c>
    </row>
    <row r="157" spans="1:17" x14ac:dyDescent="0.25">
      <c r="A157" s="6">
        <v>144.26267140958046</v>
      </c>
      <c r="B157" s="6">
        <v>-31.81875953439701</v>
      </c>
      <c r="C157" s="6">
        <v>20135.9375</v>
      </c>
      <c r="D157" s="6">
        <v>3</v>
      </c>
      <c r="E157" s="6">
        <v>0.65</v>
      </c>
      <c r="F157" s="6">
        <v>19.899999999999999</v>
      </c>
      <c r="G157" s="6">
        <v>54.048620189015942</v>
      </c>
      <c r="H157" s="6">
        <v>17.462403700284511</v>
      </c>
      <c r="I157" s="6">
        <v>32.874337759979028</v>
      </c>
      <c r="J157" s="6">
        <v>5429.4352437822035</v>
      </c>
      <c r="K157" s="6">
        <v>-3335.7025520905158</v>
      </c>
      <c r="L157" s="6">
        <v>-31.565474332347144</v>
      </c>
      <c r="M157" s="6">
        <v>6372.2585150358973</v>
      </c>
      <c r="N157" s="6">
        <v>37866.673104283422</v>
      </c>
      <c r="O157" s="6">
        <v>38.80433781040071</v>
      </c>
      <c r="P157">
        <v>50.857421523453674</v>
      </c>
      <c r="Q157" s="6">
        <v>155</v>
      </c>
    </row>
    <row r="158" spans="1:17" x14ac:dyDescent="0.25">
      <c r="A158" s="6">
        <v>145.74831130443869</v>
      </c>
      <c r="B158" s="6">
        <v>-34.216994750266281</v>
      </c>
      <c r="C158" s="6">
        <v>20135.9375</v>
      </c>
      <c r="D158" s="6">
        <v>1.2</v>
      </c>
      <c r="E158" s="6">
        <v>0.65</v>
      </c>
      <c r="F158" s="6">
        <v>19.899999999999999</v>
      </c>
      <c r="G158" s="6">
        <v>46.089820015575185</v>
      </c>
      <c r="H158" s="6">
        <v>19.065933277375493</v>
      </c>
      <c r="I158" s="6">
        <v>36.173187159989794</v>
      </c>
      <c r="J158" s="6">
        <v>5307.9290586655443</v>
      </c>
      <c r="K158" s="6">
        <v>-3524.6040421135003</v>
      </c>
      <c r="L158" s="6">
        <v>-33.58520287459239</v>
      </c>
      <c r="M158" s="6">
        <v>6371.5731609633831</v>
      </c>
      <c r="N158" s="6">
        <v>38171.791357427741</v>
      </c>
      <c r="O158" s="6">
        <v>35.023868187063677</v>
      </c>
      <c r="P158">
        <v>52.761894984741801</v>
      </c>
      <c r="Q158" s="6">
        <v>156</v>
      </c>
    </row>
    <row r="159" spans="1:17" x14ac:dyDescent="0.25">
      <c r="A159" s="6">
        <v>144.66029861056785</v>
      </c>
      <c r="B159" s="6">
        <v>-34.555887982405878</v>
      </c>
      <c r="C159" s="6">
        <v>20135.9375</v>
      </c>
      <c r="D159" s="6">
        <v>0.75</v>
      </c>
      <c r="E159" s="6">
        <v>0.65</v>
      </c>
      <c r="F159" s="6">
        <v>19.899999999999999</v>
      </c>
      <c r="G159" s="6">
        <v>42.007420362456692</v>
      </c>
      <c r="H159" s="6">
        <v>22.12940223942504</v>
      </c>
      <c r="I159" s="6">
        <v>34.101932446343881</v>
      </c>
      <c r="J159" s="6">
        <v>5392.3079665229498</v>
      </c>
      <c r="K159" s="6">
        <v>-3394.9968546337059</v>
      </c>
      <c r="L159" s="6">
        <v>-32.194516377847954</v>
      </c>
      <c r="M159" s="6">
        <v>6372.047461279587</v>
      </c>
      <c r="N159" s="6">
        <v>37972.191605957247</v>
      </c>
      <c r="O159" s="6">
        <v>37.472000872666015</v>
      </c>
      <c r="P159">
        <v>51.667807657605422</v>
      </c>
      <c r="Q159" s="6">
        <v>157</v>
      </c>
    </row>
    <row r="160" spans="1:17" x14ac:dyDescent="0.25">
      <c r="A160" s="6">
        <v>143.17422468209995</v>
      </c>
      <c r="B160" s="6">
        <v>-32.396462533944486</v>
      </c>
      <c r="C160" s="6">
        <v>20135.9375</v>
      </c>
      <c r="D160" s="6">
        <v>0.75</v>
      </c>
      <c r="E160" s="6">
        <v>0.65</v>
      </c>
      <c r="F160" s="6">
        <v>19.899999999999999</v>
      </c>
      <c r="G160" s="6">
        <v>42.007420362456692</v>
      </c>
      <c r="H160" s="6">
        <v>19.597983001347597</v>
      </c>
      <c r="I160" s="6">
        <v>35.920823236050182</v>
      </c>
      <c r="J160" s="6">
        <v>5236.3485505182016</v>
      </c>
      <c r="K160" s="6">
        <v>-3629.4001737231297</v>
      </c>
      <c r="L160" s="6">
        <v>-34.726472758834525</v>
      </c>
      <c r="M160" s="6">
        <v>6371.1766388584419</v>
      </c>
      <c r="N160" s="6">
        <v>38220.528468744116</v>
      </c>
      <c r="O160" s="6">
        <v>34.435859470644914</v>
      </c>
      <c r="P160">
        <v>51.694092873719015</v>
      </c>
      <c r="Q160" s="6">
        <v>158</v>
      </c>
    </row>
    <row r="161" spans="1:17" x14ac:dyDescent="0.25">
      <c r="A161" s="6">
        <v>146.19814799324078</v>
      </c>
      <c r="B161" s="6">
        <v>-33.760129342483509</v>
      </c>
      <c r="C161" s="6">
        <v>20135.9375</v>
      </c>
      <c r="D161" s="6">
        <v>1.2</v>
      </c>
      <c r="E161" s="6">
        <v>0.65</v>
      </c>
      <c r="F161" s="6">
        <v>19.899999999999999</v>
      </c>
      <c r="G161" s="6">
        <v>46.089820015575185</v>
      </c>
      <c r="H161" s="6">
        <v>18.588355044117726</v>
      </c>
      <c r="I161" s="6">
        <v>39.222441247671611</v>
      </c>
      <c r="J161" s="6">
        <v>5382.4376842845977</v>
      </c>
      <c r="K161" s="6">
        <v>-3410.5192366658171</v>
      </c>
      <c r="L161" s="6">
        <v>-32.359917161995959</v>
      </c>
      <c r="M161" s="6">
        <v>6371.991595166658</v>
      </c>
      <c r="N161" s="6">
        <v>38298.674723433942</v>
      </c>
      <c r="O161" s="6">
        <v>33.521407384617056</v>
      </c>
      <c r="P161">
        <v>56.619757531674004</v>
      </c>
      <c r="Q161" s="6">
        <v>159</v>
      </c>
    </row>
    <row r="162" spans="1:17" x14ac:dyDescent="0.25">
      <c r="A162" s="6">
        <v>140.61746302285047</v>
      </c>
      <c r="B162" s="6">
        <v>-35.033068175858794</v>
      </c>
      <c r="C162" s="6">
        <v>20135.9375</v>
      </c>
      <c r="D162" s="6">
        <v>3</v>
      </c>
      <c r="E162" s="6">
        <v>0.65</v>
      </c>
      <c r="F162" s="6">
        <v>19.899999999999999</v>
      </c>
      <c r="G162" s="6">
        <v>54.048620189015942</v>
      </c>
      <c r="H162" s="6">
        <v>18.903696671268747</v>
      </c>
      <c r="I162" s="6">
        <v>30.306322718806399</v>
      </c>
      <c r="J162" s="6">
        <v>5561.4905215695435</v>
      </c>
      <c r="K162" s="6">
        <v>-3112.1083274112616</v>
      </c>
      <c r="L162" s="6">
        <v>-29.230577989903598</v>
      </c>
      <c r="M162" s="6">
        <v>6373.0208742048217</v>
      </c>
      <c r="N162" s="6">
        <v>37596.961695439284</v>
      </c>
      <c r="O162" s="6">
        <v>42.354438492221497</v>
      </c>
      <c r="P162">
        <v>49.978649184099702</v>
      </c>
      <c r="Q162" s="6">
        <v>160</v>
      </c>
    </row>
    <row r="163" spans="1:17" x14ac:dyDescent="0.25">
      <c r="A163" s="6">
        <v>147.48234023712862</v>
      </c>
      <c r="B163" s="6">
        <v>-36.433931696042123</v>
      </c>
      <c r="C163" s="6">
        <v>20135.9375</v>
      </c>
      <c r="D163" s="6">
        <v>0.75</v>
      </c>
      <c r="E163" s="6">
        <v>0.65</v>
      </c>
      <c r="F163" s="6">
        <v>19.899999999999999</v>
      </c>
      <c r="G163" s="6">
        <v>42.007420362456692</v>
      </c>
      <c r="H163" s="6">
        <v>23.837137350281559</v>
      </c>
      <c r="I163" s="6">
        <v>36.563916265231711</v>
      </c>
      <c r="J163" s="6">
        <v>5435.9496300512164</v>
      </c>
      <c r="K163" s="6">
        <v>-3325.1472220607006</v>
      </c>
      <c r="L163" s="6">
        <v>-31.453947856017496</v>
      </c>
      <c r="M163" s="6">
        <v>6372.2956953386865</v>
      </c>
      <c r="N163" s="6">
        <v>38081.935773341174</v>
      </c>
      <c r="O163" s="6">
        <v>36.121479790394254</v>
      </c>
      <c r="P163">
        <v>54.740140100806833</v>
      </c>
      <c r="Q163" s="6">
        <v>161</v>
      </c>
    </row>
    <row r="164" spans="1:17" x14ac:dyDescent="0.25">
      <c r="A164" s="6">
        <v>147.3227384473563</v>
      </c>
      <c r="B164" s="6">
        <v>-28.24211558794115</v>
      </c>
      <c r="C164" s="6">
        <v>20135.9375</v>
      </c>
      <c r="D164" s="6">
        <v>1.2</v>
      </c>
      <c r="E164" s="6">
        <v>0.65</v>
      </c>
      <c r="F164" s="6">
        <v>19.899999999999999</v>
      </c>
      <c r="G164" s="6">
        <v>46.089820015575185</v>
      </c>
      <c r="H164" s="6">
        <v>16.327745009929711</v>
      </c>
      <c r="I164" s="6">
        <v>31.281010660994781</v>
      </c>
      <c r="J164" s="6">
        <v>5528.1725927905254</v>
      </c>
      <c r="K164" s="6">
        <v>-3170.5250871259063</v>
      </c>
      <c r="L164" s="6">
        <v>-29.835192137519268</v>
      </c>
      <c r="M164" s="6">
        <v>6372.8268094916129</v>
      </c>
      <c r="N164" s="6">
        <v>37683.081888770364</v>
      </c>
      <c r="O164" s="6">
        <v>41.197717602223797</v>
      </c>
      <c r="P164">
        <v>50.545319771002113</v>
      </c>
      <c r="Q164" s="6">
        <v>162</v>
      </c>
    </row>
    <row r="165" spans="1:17" x14ac:dyDescent="0.25">
      <c r="A165" s="6">
        <v>146.41178990732513</v>
      </c>
      <c r="B165" s="6">
        <v>-32.137886911541059</v>
      </c>
      <c r="C165" s="6">
        <v>20135.9375</v>
      </c>
      <c r="D165" s="6">
        <v>0.75</v>
      </c>
      <c r="E165" s="6">
        <v>0.65</v>
      </c>
      <c r="F165" s="6">
        <v>19.899999999999999</v>
      </c>
      <c r="G165" s="6">
        <v>42.007420362456692</v>
      </c>
      <c r="H165" s="6">
        <v>19.113974259567456</v>
      </c>
      <c r="I165" s="6">
        <v>37.981230467851987</v>
      </c>
      <c r="J165" s="6">
        <v>5422.5827181043423</v>
      </c>
      <c r="K165" s="6">
        <v>-3346.7562532756065</v>
      </c>
      <c r="L165" s="6">
        <v>-31.682411798012804</v>
      </c>
      <c r="M165" s="6">
        <v>6372.2194527121592</v>
      </c>
      <c r="N165" s="6">
        <v>38183.614610999299</v>
      </c>
      <c r="O165" s="6">
        <v>34.890305895008204</v>
      </c>
      <c r="P165">
        <v>55.942612878574224</v>
      </c>
      <c r="Q165" s="6">
        <v>163</v>
      </c>
    </row>
    <row r="166" spans="1:17" x14ac:dyDescent="0.25">
      <c r="A166" s="6">
        <v>143.24280619642445</v>
      </c>
      <c r="B166" s="6">
        <v>-36.838663470012577</v>
      </c>
      <c r="C166" s="6">
        <v>20135.9375</v>
      </c>
      <c r="D166" s="6">
        <v>3</v>
      </c>
      <c r="E166" s="6">
        <v>0.65</v>
      </c>
      <c r="F166" s="6">
        <v>19.899999999999999</v>
      </c>
      <c r="G166" s="6">
        <v>54.048620189015942</v>
      </c>
      <c r="H166" s="6">
        <v>17.720905177465649</v>
      </c>
      <c r="I166" s="6">
        <v>32.294998512077115</v>
      </c>
      <c r="J166" s="6">
        <v>5272.6105624200072</v>
      </c>
      <c r="K166" s="6">
        <v>-3576.8730392065563</v>
      </c>
      <c r="L166" s="6">
        <v>-34.152477726695786</v>
      </c>
      <c r="M166" s="6">
        <v>6371.376843473141</v>
      </c>
      <c r="N166" s="6">
        <v>37981.041133695318</v>
      </c>
      <c r="O166" s="6">
        <v>37.35262467128338</v>
      </c>
      <c r="P166">
        <v>48.25744442397199</v>
      </c>
      <c r="Q166" s="6">
        <v>164</v>
      </c>
    </row>
    <row r="167" spans="1:17" x14ac:dyDescent="0.25">
      <c r="A167" s="6">
        <v>142.94000343074839</v>
      </c>
      <c r="B167" s="6">
        <v>-34.114404550476259</v>
      </c>
      <c r="C167" s="6">
        <v>20135.9375</v>
      </c>
      <c r="D167" s="6">
        <v>1.2</v>
      </c>
      <c r="E167" s="6">
        <v>0.65</v>
      </c>
      <c r="F167" s="6">
        <v>19.899999999999999</v>
      </c>
      <c r="G167" s="6">
        <v>46.089820015575185</v>
      </c>
      <c r="H167" s="6">
        <v>19.822988719383723</v>
      </c>
      <c r="I167" s="6">
        <v>38.548851337790353</v>
      </c>
      <c r="J167" s="6">
        <v>5656.9308220121411</v>
      </c>
      <c r="K167" s="6">
        <v>-2936.2725490283296</v>
      </c>
      <c r="L167" s="6">
        <v>-27.43190935773837</v>
      </c>
      <c r="M167" s="6">
        <v>6373.5831999910606</v>
      </c>
      <c r="N167" s="6">
        <v>38017.835176540233</v>
      </c>
      <c r="O167" s="6">
        <v>36.926250872026827</v>
      </c>
      <c r="P167">
        <v>59.833886140010527</v>
      </c>
      <c r="Q167" s="6">
        <v>165</v>
      </c>
    </row>
    <row r="168" spans="1:17" x14ac:dyDescent="0.25">
      <c r="A168" s="6">
        <v>145.00347499980484</v>
      </c>
      <c r="B168" s="6">
        <v>-27.68252470051182</v>
      </c>
      <c r="C168" s="6">
        <v>20135.9375</v>
      </c>
      <c r="D168" s="6">
        <v>0.75</v>
      </c>
      <c r="E168" s="6">
        <v>0.65</v>
      </c>
      <c r="F168" s="6">
        <v>19.899999999999999</v>
      </c>
      <c r="G168" s="6">
        <v>42.007420362456692</v>
      </c>
      <c r="H168" s="6">
        <v>23.044531162054014</v>
      </c>
      <c r="I168" s="6">
        <v>37.359780984547484</v>
      </c>
      <c r="J168" s="6">
        <v>5621.9343544556205</v>
      </c>
      <c r="K168" s="6">
        <v>-3002.2948656860854</v>
      </c>
      <c r="L168" s="6">
        <v>-28.103659632701451</v>
      </c>
      <c r="M168" s="6">
        <v>6373.3758987159517</v>
      </c>
      <c r="N168" s="6">
        <v>37968.541001765858</v>
      </c>
      <c r="O168" s="6">
        <v>37.535735464147798</v>
      </c>
      <c r="P168">
        <v>58.190438768909608</v>
      </c>
      <c r="Q168" s="6">
        <v>166</v>
      </c>
    </row>
    <row r="169" spans="1:17" x14ac:dyDescent="0.25">
      <c r="A169" s="6">
        <v>141.54190481051498</v>
      </c>
      <c r="B169" s="6">
        <v>-27.823032919699898</v>
      </c>
      <c r="C169" s="6">
        <v>20135.9375</v>
      </c>
      <c r="D169" s="6">
        <v>3</v>
      </c>
      <c r="E169" s="6">
        <v>0.65</v>
      </c>
      <c r="F169" s="6">
        <v>19.899999999999999</v>
      </c>
      <c r="G169" s="6">
        <v>54.048620189015942</v>
      </c>
      <c r="H169" s="6">
        <v>23.248561485581963</v>
      </c>
      <c r="I169" s="6">
        <v>30.192576622333263</v>
      </c>
      <c r="J169" s="6">
        <v>5220.1543366731985</v>
      </c>
      <c r="K169" s="6">
        <v>-3652.4987132969409</v>
      </c>
      <c r="L169" s="6">
        <v>-34.980163631305885</v>
      </c>
      <c r="M169" s="6">
        <v>6371.0876739630421</v>
      </c>
      <c r="N169" s="6">
        <v>37919.879618903469</v>
      </c>
      <c r="O169" s="6">
        <v>38.114168037271888</v>
      </c>
      <c r="P169">
        <v>45.295076574635615</v>
      </c>
      <c r="Q169" s="6">
        <v>167</v>
      </c>
    </row>
    <row r="170" spans="1:17" x14ac:dyDescent="0.25">
      <c r="A170" s="6">
        <v>149.25677791176355</v>
      </c>
      <c r="B170" s="6">
        <v>-34.76526022112472</v>
      </c>
      <c r="C170" s="6">
        <v>20135.9375</v>
      </c>
      <c r="D170" s="6">
        <v>3</v>
      </c>
      <c r="E170" s="6">
        <v>0.65</v>
      </c>
      <c r="F170" s="6">
        <v>19.899999999999999</v>
      </c>
      <c r="G170" s="6">
        <v>54.048620189015942</v>
      </c>
      <c r="H170" s="6">
        <v>14.235137419730389</v>
      </c>
      <c r="I170" s="6">
        <v>39.512666879038363</v>
      </c>
      <c r="J170" s="6">
        <v>5208.7572712054598</v>
      </c>
      <c r="K170" s="6">
        <v>-3668.6251015900611</v>
      </c>
      <c r="L170" s="6">
        <v>-35.157752439750553</v>
      </c>
      <c r="M170" s="6">
        <v>6371.0252272575754</v>
      </c>
      <c r="N170" s="6">
        <v>38464.70827658222</v>
      </c>
      <c r="O170" s="6">
        <v>31.583353346970039</v>
      </c>
      <c r="P170">
        <v>54.955810922674118</v>
      </c>
      <c r="Q170" s="6">
        <v>168</v>
      </c>
    </row>
    <row r="171" spans="1:17" x14ac:dyDescent="0.25">
      <c r="A171" s="6">
        <v>143.71500184266162</v>
      </c>
      <c r="B171" s="6">
        <v>-34.32433301330164</v>
      </c>
      <c r="C171" s="6">
        <v>20135.9375</v>
      </c>
      <c r="D171" s="6">
        <v>3</v>
      </c>
      <c r="E171" s="6">
        <v>0.65</v>
      </c>
      <c r="F171" s="6">
        <v>19.899999999999999</v>
      </c>
      <c r="G171" s="6">
        <v>54.048620189015942</v>
      </c>
      <c r="H171" s="6">
        <v>21.137880138613117</v>
      </c>
      <c r="I171" s="6">
        <v>32.96345282172004</v>
      </c>
      <c r="J171" s="6">
        <v>5571.6708899251453</v>
      </c>
      <c r="K171" s="6">
        <v>-3093.9678911281467</v>
      </c>
      <c r="L171" s="6">
        <v>-29.043563689243857</v>
      </c>
      <c r="M171" s="6">
        <v>6373.0804025189591</v>
      </c>
      <c r="N171" s="6">
        <v>37738.823830245718</v>
      </c>
      <c r="O171" s="6">
        <v>40.466965896224167</v>
      </c>
      <c r="P171">
        <v>53.040105733619804</v>
      </c>
      <c r="Q171" s="6">
        <v>169</v>
      </c>
    </row>
    <row r="172" spans="1:17" x14ac:dyDescent="0.25">
      <c r="A172" s="6">
        <v>145.27797779398549</v>
      </c>
      <c r="B172" s="6">
        <v>-29.345629757348529</v>
      </c>
      <c r="C172" s="6">
        <v>20135.9375</v>
      </c>
      <c r="D172" s="6">
        <v>3</v>
      </c>
      <c r="E172" s="6">
        <v>0.65</v>
      </c>
      <c r="F172" s="6">
        <v>19.899999999999999</v>
      </c>
      <c r="G172" s="6">
        <v>54.048620189015942</v>
      </c>
      <c r="H172" s="6">
        <v>23.634448142376414</v>
      </c>
      <c r="I172" s="6">
        <v>35.614429099759349</v>
      </c>
      <c r="J172" s="6">
        <v>5263.7030331244587</v>
      </c>
      <c r="K172" s="6">
        <v>-3589.880912196074</v>
      </c>
      <c r="L172" s="6">
        <v>-34.294251166075298</v>
      </c>
      <c r="M172" s="6">
        <v>6371.3275370736783</v>
      </c>
      <c r="N172" s="6">
        <v>38177.941650263965</v>
      </c>
      <c r="O172" s="6">
        <v>34.946866320475323</v>
      </c>
      <c r="P172">
        <v>51.684307503519783</v>
      </c>
      <c r="Q172" s="6">
        <v>170</v>
      </c>
    </row>
    <row r="173" spans="1:17" x14ac:dyDescent="0.25">
      <c r="A173" s="6">
        <v>149.49185264375794</v>
      </c>
      <c r="B173" s="6">
        <v>-30.255013623208452</v>
      </c>
      <c r="C173" s="6">
        <v>20135.9375</v>
      </c>
      <c r="D173" s="6">
        <v>0.75</v>
      </c>
      <c r="E173" s="6">
        <v>0.65</v>
      </c>
      <c r="F173" s="6">
        <v>19.899999999999999</v>
      </c>
      <c r="G173" s="6">
        <v>42.007420362456692</v>
      </c>
      <c r="H173" s="6">
        <v>17.859705097664669</v>
      </c>
      <c r="I173" s="6">
        <v>33.952133143375022</v>
      </c>
      <c r="J173" s="6">
        <v>5389.8002484210319</v>
      </c>
      <c r="K173" s="6">
        <v>-3398.9500027842978</v>
      </c>
      <c r="L173" s="6">
        <v>-32.23661065656556</v>
      </c>
      <c r="M173" s="6">
        <v>6372.0332578625794</v>
      </c>
      <c r="N173" s="6">
        <v>37965.738467866417</v>
      </c>
      <c r="O173" s="6">
        <v>37.552303007179802</v>
      </c>
      <c r="P173">
        <v>51.478135610691965</v>
      </c>
      <c r="Q173" s="6">
        <v>171</v>
      </c>
    </row>
    <row r="174" spans="1:17" x14ac:dyDescent="0.25">
      <c r="A174" s="6">
        <v>145.50803764021785</v>
      </c>
      <c r="B174" s="6">
        <v>-29.879065108602511</v>
      </c>
      <c r="C174" s="6">
        <v>20135.9375</v>
      </c>
      <c r="D174" s="6">
        <v>0.75</v>
      </c>
      <c r="E174" s="6">
        <v>0.65</v>
      </c>
      <c r="F174" s="6">
        <v>19.899999999999999</v>
      </c>
      <c r="G174" s="6">
        <v>42.007420362456692</v>
      </c>
      <c r="H174" s="6">
        <v>21.958468407601742</v>
      </c>
      <c r="I174" s="6">
        <v>34.787149126602657</v>
      </c>
      <c r="J174" s="6">
        <v>5534.6934530773397</v>
      </c>
      <c r="K174" s="6">
        <v>-3159.2044666927682</v>
      </c>
      <c r="L174" s="6">
        <v>-29.717735833419873</v>
      </c>
      <c r="M174" s="6">
        <v>6372.864699796216</v>
      </c>
      <c r="N174" s="6">
        <v>37882.877837659747</v>
      </c>
      <c r="O174" s="6">
        <v>38.606847732648411</v>
      </c>
      <c r="P174">
        <v>54.351212469499174</v>
      </c>
      <c r="Q174" s="6">
        <v>172</v>
      </c>
    </row>
    <row r="175" spans="1:17" x14ac:dyDescent="0.25">
      <c r="A175" s="6">
        <v>147.91083297487125</v>
      </c>
      <c r="B175" s="6">
        <v>-30.619186875265214</v>
      </c>
      <c r="C175" s="6">
        <v>20135.9375</v>
      </c>
      <c r="D175" s="6">
        <v>0.75</v>
      </c>
      <c r="E175" s="6">
        <v>0.65</v>
      </c>
      <c r="F175" s="6">
        <v>19.899999999999999</v>
      </c>
      <c r="G175" s="6">
        <v>42.007420362456692</v>
      </c>
      <c r="H175" s="6">
        <v>22.372380834152416</v>
      </c>
      <c r="I175" s="6">
        <v>35.753604246727576</v>
      </c>
      <c r="J175" s="6">
        <v>5504.1671138788643</v>
      </c>
      <c r="K175" s="6">
        <v>-3211.742980747219</v>
      </c>
      <c r="L175" s="6">
        <v>-30.264038856020065</v>
      </c>
      <c r="M175" s="6">
        <v>6372.6877055042187</v>
      </c>
      <c r="N175" s="6">
        <v>37970.320117002593</v>
      </c>
      <c r="O175" s="6">
        <v>37.504104715133117</v>
      </c>
      <c r="P175">
        <v>54.873703432515583</v>
      </c>
      <c r="Q175" s="6">
        <v>173</v>
      </c>
    </row>
    <row r="176" spans="1:17" x14ac:dyDescent="0.25">
      <c r="A176" s="6">
        <v>140.1860707541278</v>
      </c>
      <c r="B176" s="6">
        <v>-36.393165776684725</v>
      </c>
      <c r="C176" s="6">
        <v>20135.9375</v>
      </c>
      <c r="D176" s="6">
        <v>0.75</v>
      </c>
      <c r="E176" s="6">
        <v>0.65</v>
      </c>
      <c r="F176" s="6">
        <v>19.899999999999999</v>
      </c>
      <c r="G176" s="6">
        <v>42.007420362456692</v>
      </c>
      <c r="H176" s="6">
        <v>18.528807857929529</v>
      </c>
      <c r="I176" s="6">
        <v>36.933935083809303</v>
      </c>
      <c r="J176" s="6">
        <v>5606.9735874574062</v>
      </c>
      <c r="K176" s="6">
        <v>-3029.9575746472506</v>
      </c>
      <c r="L176" s="6">
        <v>-28.386384470449382</v>
      </c>
      <c r="M176" s="6">
        <v>6373.2876692180798</v>
      </c>
      <c r="N176" s="6">
        <v>37953.783205742926</v>
      </c>
      <c r="O176" s="6">
        <v>37.718974314985196</v>
      </c>
      <c r="P176">
        <v>57.555698568450339</v>
      </c>
      <c r="Q176" s="6">
        <v>174</v>
      </c>
    </row>
    <row r="177" spans="1:17" x14ac:dyDescent="0.25">
      <c r="A177" s="6">
        <v>143.1822738658735</v>
      </c>
      <c r="B177" s="6">
        <v>-29.255319849949448</v>
      </c>
      <c r="C177" s="6">
        <v>20135.9375</v>
      </c>
      <c r="D177" s="6">
        <v>0.75</v>
      </c>
      <c r="E177" s="6">
        <v>0.65</v>
      </c>
      <c r="F177" s="6">
        <v>19.899999999999999</v>
      </c>
      <c r="G177" s="6">
        <v>42.007420362456692</v>
      </c>
      <c r="H177" s="6">
        <v>20.371342270828748</v>
      </c>
      <c r="I177" s="6">
        <v>32.062932984262119</v>
      </c>
      <c r="J177" s="6">
        <v>5548.7772414695355</v>
      </c>
      <c r="K177" s="6">
        <v>-3134.5686467955625</v>
      </c>
      <c r="L177" s="6">
        <v>-29.462608929828729</v>
      </c>
      <c r="M177" s="6">
        <v>6372.946687123942</v>
      </c>
      <c r="N177" s="6">
        <v>37707.878008940112</v>
      </c>
      <c r="O177" s="6">
        <v>40.871621293815629</v>
      </c>
      <c r="P177">
        <v>51.718976670987509</v>
      </c>
      <c r="Q177" s="6">
        <v>175</v>
      </c>
    </row>
    <row r="178" spans="1:17" x14ac:dyDescent="0.25">
      <c r="A178" s="6">
        <v>143.84306006257157</v>
      </c>
      <c r="B178" s="6">
        <v>-32.332747658327207</v>
      </c>
      <c r="C178" s="6">
        <v>20135.9375</v>
      </c>
      <c r="D178" s="6">
        <v>1.2</v>
      </c>
      <c r="E178" s="6">
        <v>0.65</v>
      </c>
      <c r="F178" s="6">
        <v>19.899999999999999</v>
      </c>
      <c r="G178" s="6">
        <v>46.089820015575185</v>
      </c>
      <c r="H178" s="6">
        <v>19.120508720312714</v>
      </c>
      <c r="I178" s="6">
        <v>32.649133292547333</v>
      </c>
      <c r="J178" s="6">
        <v>5283.2765046357172</v>
      </c>
      <c r="K178" s="6">
        <v>-3561.2056921912585</v>
      </c>
      <c r="L178" s="6">
        <v>-33.982038124808369</v>
      </c>
      <c r="M178" s="6">
        <v>6371.4359925005301</v>
      </c>
      <c r="N178" s="6">
        <v>37990.503837386634</v>
      </c>
      <c r="O178" s="6">
        <v>37.235803098785652</v>
      </c>
      <c r="P178">
        <v>48.769975827841442</v>
      </c>
      <c r="Q178" s="6">
        <v>176</v>
      </c>
    </row>
    <row r="179" spans="1:17" x14ac:dyDescent="0.25">
      <c r="A179" s="6">
        <v>144.40561222254107</v>
      </c>
      <c r="B179" s="6">
        <v>-29.274731097928836</v>
      </c>
      <c r="C179" s="6">
        <v>20135.9375</v>
      </c>
      <c r="D179" s="6">
        <v>3</v>
      </c>
      <c r="E179" s="6">
        <v>0.65</v>
      </c>
      <c r="F179" s="6">
        <v>19.899999999999999</v>
      </c>
      <c r="G179" s="6">
        <v>54.048620189015942</v>
      </c>
      <c r="H179" s="6">
        <v>21.32751449519629</v>
      </c>
      <c r="I179" s="6">
        <v>39.387798367879213</v>
      </c>
      <c r="J179" s="6">
        <v>5527.8843397781347</v>
      </c>
      <c r="K179" s="6">
        <v>-3171.0242721855475</v>
      </c>
      <c r="L179" s="6">
        <v>-29.840374620892742</v>
      </c>
      <c r="M179" s="6">
        <v>6372.8251355858047</v>
      </c>
      <c r="N179" s="6">
        <v>38185.72313714448</v>
      </c>
      <c r="O179" s="6">
        <v>34.872819245849556</v>
      </c>
      <c r="P179">
        <v>58.654453701609398</v>
      </c>
      <c r="Q179" s="6">
        <v>177</v>
      </c>
    </row>
    <row r="180" spans="1:17" x14ac:dyDescent="0.25">
      <c r="A180" s="6">
        <v>142.66941948935329</v>
      </c>
      <c r="B180" s="6">
        <v>-33.03610903446377</v>
      </c>
      <c r="C180" s="6">
        <v>20135.9375</v>
      </c>
      <c r="D180" s="6">
        <v>1.2</v>
      </c>
      <c r="E180" s="6">
        <v>0.65</v>
      </c>
      <c r="F180" s="6">
        <v>19.899999999999999</v>
      </c>
      <c r="G180" s="6">
        <v>46.089820015575185</v>
      </c>
      <c r="H180" s="6">
        <v>19.836495555284461</v>
      </c>
      <c r="I180" s="6">
        <v>39.55817789257668</v>
      </c>
      <c r="J180" s="6">
        <v>5408.336343231008</v>
      </c>
      <c r="K180" s="6">
        <v>-3369.5764985857882</v>
      </c>
      <c r="L180" s="6">
        <v>-31.924302484524013</v>
      </c>
      <c r="M180" s="6">
        <v>6372.1383994178132</v>
      </c>
      <c r="N180" s="6">
        <v>38298.751599365809</v>
      </c>
      <c r="O180" s="6">
        <v>33.522332509723363</v>
      </c>
      <c r="P180">
        <v>57.248546234904765</v>
      </c>
      <c r="Q180" s="6">
        <v>178</v>
      </c>
    </row>
    <row r="181" spans="1:17" x14ac:dyDescent="0.25">
      <c r="A181" s="6">
        <v>147.45874710534522</v>
      </c>
      <c r="B181" s="6">
        <v>-31.653408285868345</v>
      </c>
      <c r="C181" s="6">
        <v>20135.9375</v>
      </c>
      <c r="D181" s="6">
        <v>0.75</v>
      </c>
      <c r="E181" s="6">
        <v>0.65</v>
      </c>
      <c r="F181" s="6">
        <v>19.899999999999999</v>
      </c>
      <c r="G181" s="6">
        <v>42.007420362456692</v>
      </c>
      <c r="H181" s="6">
        <v>22.202091215036869</v>
      </c>
      <c r="I181" s="6">
        <v>32.464438882336225</v>
      </c>
      <c r="J181" s="6">
        <v>5448.4408011487558</v>
      </c>
      <c r="K181" s="6">
        <v>-3304.777669219106</v>
      </c>
      <c r="L181" s="6">
        <v>-31.23910501549523</v>
      </c>
      <c r="M181" s="6">
        <v>6372.3671117247914</v>
      </c>
      <c r="N181" s="6">
        <v>37825.467279704993</v>
      </c>
      <c r="O181" s="6">
        <v>39.332916774119781</v>
      </c>
      <c r="P181">
        <v>50.676448574949383</v>
      </c>
      <c r="Q181" s="6">
        <v>179</v>
      </c>
    </row>
    <row r="182" spans="1:17" x14ac:dyDescent="0.25">
      <c r="A182" s="6">
        <v>142.68170696324756</v>
      </c>
      <c r="B182" s="6">
        <v>-29.661483728743885</v>
      </c>
      <c r="C182" s="6">
        <v>20135.9375</v>
      </c>
      <c r="D182" s="6">
        <v>3</v>
      </c>
      <c r="E182" s="6">
        <v>0.65</v>
      </c>
      <c r="F182" s="6">
        <v>19.899999999999999</v>
      </c>
      <c r="G182" s="6">
        <v>54.048620189015942</v>
      </c>
      <c r="H182" s="6">
        <v>21.890888212096009</v>
      </c>
      <c r="I182" s="6">
        <v>39.767808142388105</v>
      </c>
      <c r="J182" s="6">
        <v>5325.4699272516</v>
      </c>
      <c r="K182" s="6">
        <v>-3498.2228707686945</v>
      </c>
      <c r="L182" s="6">
        <v>-33.300323006532906</v>
      </c>
      <c r="M182" s="6">
        <v>6371.6711465384278</v>
      </c>
      <c r="N182" s="6">
        <v>38382.609874384689</v>
      </c>
      <c r="O182" s="6">
        <v>32.537288048321251</v>
      </c>
      <c r="P182">
        <v>56.463056374301893</v>
      </c>
      <c r="Q182" s="6">
        <v>180</v>
      </c>
    </row>
    <row r="183" spans="1:17" x14ac:dyDescent="0.25">
      <c r="A183" s="6">
        <v>140.64569299919833</v>
      </c>
      <c r="B183" s="6">
        <v>-34.269958691741621</v>
      </c>
      <c r="C183" s="6">
        <v>20135.9375</v>
      </c>
      <c r="D183" s="6">
        <v>0.75</v>
      </c>
      <c r="E183" s="6">
        <v>0.65</v>
      </c>
      <c r="F183" s="6">
        <v>19.899999999999999</v>
      </c>
      <c r="G183" s="6">
        <v>42.007420362456692</v>
      </c>
      <c r="H183" s="6">
        <v>14.469532735804588</v>
      </c>
      <c r="I183" s="6">
        <v>38.688163624682886</v>
      </c>
      <c r="J183" s="6">
        <v>5243.5217045430791</v>
      </c>
      <c r="K183" s="6">
        <v>-3619.0986652680981</v>
      </c>
      <c r="L183" s="6">
        <v>-34.613585867020468</v>
      </c>
      <c r="M183" s="6">
        <v>6371.2161331224424</v>
      </c>
      <c r="N183" s="6">
        <v>38383.08852044215</v>
      </c>
      <c r="O183" s="6">
        <v>32.526197022377673</v>
      </c>
      <c r="P183">
        <v>54.52799105658633</v>
      </c>
      <c r="Q183" s="6">
        <v>181</v>
      </c>
    </row>
    <row r="184" spans="1:17" x14ac:dyDescent="0.25">
      <c r="A184" s="6">
        <v>146.54604600745066</v>
      </c>
      <c r="B184" s="6">
        <v>-31.167178154872659</v>
      </c>
      <c r="C184" s="6">
        <v>20135.9375</v>
      </c>
      <c r="D184" s="6">
        <v>0.75</v>
      </c>
      <c r="E184" s="6">
        <v>0.65</v>
      </c>
      <c r="F184" s="6">
        <v>19.899999999999999</v>
      </c>
      <c r="G184" s="6">
        <v>42.007420362456692</v>
      </c>
      <c r="H184" s="6">
        <v>22.292310130796487</v>
      </c>
      <c r="I184" s="6">
        <v>30.470169089986257</v>
      </c>
      <c r="J184" s="6">
        <v>5550.8058109096119</v>
      </c>
      <c r="K184" s="6">
        <v>-3130.9990517370275</v>
      </c>
      <c r="L184" s="6">
        <v>-29.425696586360381</v>
      </c>
      <c r="M184" s="6">
        <v>6372.9585133127994</v>
      </c>
      <c r="N184" s="6">
        <v>37616.296354500111</v>
      </c>
      <c r="O184" s="6">
        <v>42.092367661349108</v>
      </c>
      <c r="P184">
        <v>49.993082197478927</v>
      </c>
      <c r="Q184" s="6">
        <v>182</v>
      </c>
    </row>
    <row r="185" spans="1:17" x14ac:dyDescent="0.25">
      <c r="A185" s="6">
        <v>145.05092392155316</v>
      </c>
      <c r="B185" s="6">
        <v>-31.56547536866432</v>
      </c>
      <c r="C185" s="6">
        <v>20135.9375</v>
      </c>
      <c r="D185" s="6">
        <v>0.75</v>
      </c>
      <c r="E185" s="6">
        <v>0.65</v>
      </c>
      <c r="F185" s="6">
        <v>19.899999999999999</v>
      </c>
      <c r="G185" s="6">
        <v>42.007420362456692</v>
      </c>
      <c r="H185" s="6">
        <v>21.522277072127387</v>
      </c>
      <c r="I185" s="6">
        <v>38.198760520217121</v>
      </c>
      <c r="J185" s="6">
        <v>5449.253387165174</v>
      </c>
      <c r="K185" s="6">
        <v>-3303.446595764703</v>
      </c>
      <c r="L185" s="6">
        <v>-31.225083135846962</v>
      </c>
      <c r="M185" s="6">
        <v>6372.371763213484</v>
      </c>
      <c r="N185" s="6">
        <v>38174.518617328213</v>
      </c>
      <c r="O185" s="6">
        <v>35.001415198528576</v>
      </c>
      <c r="P185">
        <v>56.493924746084105</v>
      </c>
      <c r="Q185" s="6">
        <v>183</v>
      </c>
    </row>
    <row r="186" spans="1:17" x14ac:dyDescent="0.25">
      <c r="A186" s="6">
        <v>145.99076698728089</v>
      </c>
      <c r="B186" s="6">
        <v>-30.953893191301006</v>
      </c>
      <c r="C186" s="6">
        <v>20135.9375</v>
      </c>
      <c r="D186" s="6">
        <v>3</v>
      </c>
      <c r="E186" s="6">
        <v>0.65</v>
      </c>
      <c r="F186" s="6">
        <v>19.899999999999999</v>
      </c>
      <c r="G186" s="6">
        <v>54.048620189015942</v>
      </c>
      <c r="H186" s="6">
        <v>19.611175335104008</v>
      </c>
      <c r="I186" s="6">
        <v>33.830767693431198</v>
      </c>
      <c r="J186" s="6">
        <v>5514.3407763126897</v>
      </c>
      <c r="K186" s="6">
        <v>-3194.361413477232</v>
      </c>
      <c r="L186" s="6">
        <v>-30.082964387212517</v>
      </c>
      <c r="M186" s="6">
        <v>6372.7465850461285</v>
      </c>
      <c r="N186" s="6">
        <v>37843.697399268989</v>
      </c>
      <c r="O186" s="6">
        <v>39.104587759790277</v>
      </c>
      <c r="P186">
        <v>53.069319976251236</v>
      </c>
      <c r="Q186" s="6">
        <v>184</v>
      </c>
    </row>
    <row r="187" spans="1:17" x14ac:dyDescent="0.25">
      <c r="A187" s="6">
        <v>147.09378987219026</v>
      </c>
      <c r="B187" s="6">
        <v>-27.455999189167922</v>
      </c>
      <c r="C187" s="6">
        <v>20135.9375</v>
      </c>
      <c r="D187" s="6">
        <v>1.2</v>
      </c>
      <c r="E187" s="6">
        <v>0.65</v>
      </c>
      <c r="F187" s="6">
        <v>19.899999999999999</v>
      </c>
      <c r="G187" s="6">
        <v>46.089820015575185</v>
      </c>
      <c r="H187" s="6">
        <v>16.700337111897145</v>
      </c>
      <c r="I187" s="6">
        <v>35.703663762624586</v>
      </c>
      <c r="J187" s="6">
        <v>5589.3831361389448</v>
      </c>
      <c r="K187" s="6">
        <v>-3062.0701159093487</v>
      </c>
      <c r="L187" s="6">
        <v>-28.715552365262546</v>
      </c>
      <c r="M187" s="6">
        <v>6373.1842306102781</v>
      </c>
      <c r="N187" s="6">
        <v>37890.365903663449</v>
      </c>
      <c r="O187" s="6">
        <v>38.516347060846606</v>
      </c>
      <c r="P187">
        <v>56.09888570798082</v>
      </c>
      <c r="Q187" s="6">
        <v>185</v>
      </c>
    </row>
    <row r="188" spans="1:17" x14ac:dyDescent="0.25">
      <c r="A188" s="6">
        <v>144.93500918906483</v>
      </c>
      <c r="B188" s="6">
        <v>-34.295108261415223</v>
      </c>
      <c r="C188" s="6">
        <v>20135.9375</v>
      </c>
      <c r="D188" s="6">
        <v>0.75</v>
      </c>
      <c r="E188" s="6">
        <v>0.65</v>
      </c>
      <c r="F188" s="6">
        <v>19.899999999999999</v>
      </c>
      <c r="G188" s="6">
        <v>42.007420362456692</v>
      </c>
      <c r="H188" s="6">
        <v>15.738406418530502</v>
      </c>
      <c r="I188" s="6">
        <v>37.23554831516671</v>
      </c>
      <c r="J188" s="6">
        <v>5493.2922219586053</v>
      </c>
      <c r="K188" s="6">
        <v>-3230.1839758646065</v>
      </c>
      <c r="L188" s="6">
        <v>-30.456521381198815</v>
      </c>
      <c r="M188" s="6">
        <v>6372.6248872629703</v>
      </c>
      <c r="N188" s="6">
        <v>38073.802825539366</v>
      </c>
      <c r="O188" s="6">
        <v>36.225232357875939</v>
      </c>
      <c r="P188">
        <v>56.167349375763692</v>
      </c>
      <c r="Q188" s="6">
        <v>186</v>
      </c>
    </row>
    <row r="189" spans="1:17" x14ac:dyDescent="0.25">
      <c r="A189" s="6">
        <v>146.29294064662616</v>
      </c>
      <c r="B189" s="6">
        <v>-34.477054773403253</v>
      </c>
      <c r="C189" s="6">
        <v>20135.9375</v>
      </c>
      <c r="D189" s="6">
        <v>1.2</v>
      </c>
      <c r="E189" s="6">
        <v>0.65</v>
      </c>
      <c r="F189" s="6">
        <v>19.899999999999999</v>
      </c>
      <c r="G189" s="6">
        <v>46.089820015575185</v>
      </c>
      <c r="H189" s="6">
        <v>19.341068033902275</v>
      </c>
      <c r="I189" s="6">
        <v>33.668760879852385</v>
      </c>
      <c r="J189" s="6">
        <v>5405.1194986268529</v>
      </c>
      <c r="K189" s="6">
        <v>-3374.6997076626963</v>
      </c>
      <c r="L189" s="6">
        <v>-31.978696247556456</v>
      </c>
      <c r="M189" s="6">
        <v>6372.1201268757395</v>
      </c>
      <c r="N189" s="6">
        <v>37935.107888893523</v>
      </c>
      <c r="O189" s="6">
        <v>37.9369910805353</v>
      </c>
      <c r="P189">
        <v>51.378964964457737</v>
      </c>
      <c r="Q189" s="6">
        <v>187</v>
      </c>
    </row>
    <row r="190" spans="1:17" x14ac:dyDescent="0.25">
      <c r="A190" s="6">
        <v>145.741630329451</v>
      </c>
      <c r="B190" s="6">
        <v>-38.473773090153628</v>
      </c>
      <c r="C190" s="6">
        <v>20135.9375</v>
      </c>
      <c r="D190" s="6">
        <v>1.2</v>
      </c>
      <c r="E190" s="6">
        <v>0.65</v>
      </c>
      <c r="F190" s="6">
        <v>19.899999999999999</v>
      </c>
      <c r="G190" s="6">
        <v>46.089820015575185</v>
      </c>
      <c r="H190" s="6">
        <v>19.190634104915773</v>
      </c>
      <c r="I190" s="6">
        <v>38.204711832390814</v>
      </c>
      <c r="J190" s="6">
        <v>5568.9906542348872</v>
      </c>
      <c r="K190" s="6">
        <v>-3098.757333926304</v>
      </c>
      <c r="L190" s="6">
        <v>-29.092905715530183</v>
      </c>
      <c r="M190" s="6">
        <v>6373.0647197025683</v>
      </c>
      <c r="N190" s="6">
        <v>38070.956800301617</v>
      </c>
      <c r="O190" s="6">
        <v>36.265896077613704</v>
      </c>
      <c r="P190">
        <v>58.161717890825116</v>
      </c>
      <c r="Q190" s="6">
        <v>188</v>
      </c>
    </row>
    <row r="191" spans="1:17" x14ac:dyDescent="0.25">
      <c r="A191" s="6">
        <v>149.0691145182185</v>
      </c>
      <c r="B191" s="6">
        <v>-27.644028492958757</v>
      </c>
      <c r="C191" s="6">
        <v>20135.9375</v>
      </c>
      <c r="D191" s="6">
        <v>1.2</v>
      </c>
      <c r="E191" s="6">
        <v>0.65</v>
      </c>
      <c r="F191" s="6">
        <v>19.899999999999999</v>
      </c>
      <c r="G191" s="6">
        <v>46.089820015575185</v>
      </c>
      <c r="H191" s="6">
        <v>14.140528514293047</v>
      </c>
      <c r="I191" s="6">
        <v>36.549085614425707</v>
      </c>
      <c r="J191" s="6">
        <v>5821.5010656031545</v>
      </c>
      <c r="K191" s="6">
        <v>-2597.1781109678368</v>
      </c>
      <c r="L191" s="6">
        <v>-24.043345148917528</v>
      </c>
      <c r="M191" s="6">
        <v>6374.5751856032821</v>
      </c>
      <c r="N191" s="6">
        <v>37736.892882354325</v>
      </c>
      <c r="O191" s="6">
        <v>40.514323342810648</v>
      </c>
      <c r="P191">
        <v>61.070323852070153</v>
      </c>
      <c r="Q191" s="6">
        <v>189</v>
      </c>
    </row>
    <row r="192" spans="1:17" x14ac:dyDescent="0.25">
      <c r="A192" s="6">
        <v>138.24415752910872</v>
      </c>
      <c r="B192" s="6">
        <v>-29.154866562769786</v>
      </c>
      <c r="C192" s="6">
        <v>20135.9375</v>
      </c>
      <c r="D192" s="6">
        <v>3</v>
      </c>
      <c r="E192" s="6">
        <v>0.65</v>
      </c>
      <c r="F192" s="6">
        <v>19.899999999999999</v>
      </c>
      <c r="G192" s="6">
        <v>54.048620189015942</v>
      </c>
      <c r="H192" s="6">
        <v>19.105686642984402</v>
      </c>
      <c r="I192" s="6">
        <v>38.064935162717632</v>
      </c>
      <c r="J192" s="6">
        <v>5597.2746412260522</v>
      </c>
      <c r="K192" s="6">
        <v>-3047.7179686843747</v>
      </c>
      <c r="L192" s="6">
        <v>-28.568307247016744</v>
      </c>
      <c r="M192" s="6">
        <v>6373.2305956990003</v>
      </c>
      <c r="N192" s="6">
        <v>38037.015454395842</v>
      </c>
      <c r="O192" s="6">
        <v>36.684819235320816</v>
      </c>
      <c r="P192">
        <v>58.457763876376738</v>
      </c>
      <c r="Q192" s="6">
        <v>190</v>
      </c>
    </row>
    <row r="193" spans="1:17" x14ac:dyDescent="0.25">
      <c r="A193" s="6">
        <v>138.75270596079133</v>
      </c>
      <c r="B193" s="6">
        <v>-23.752512376810316</v>
      </c>
      <c r="C193" s="6">
        <v>20135.9375</v>
      </c>
      <c r="D193" s="6">
        <v>1.2</v>
      </c>
      <c r="E193" s="6">
        <v>0.65</v>
      </c>
      <c r="F193" s="6">
        <v>19.899999999999999</v>
      </c>
      <c r="G193" s="6">
        <v>46.089820015575185</v>
      </c>
      <c r="H193" s="6">
        <v>14.276770087151121</v>
      </c>
      <c r="I193" s="6">
        <v>29.218814753645773</v>
      </c>
      <c r="J193" s="6">
        <v>5794.1981912718356</v>
      </c>
      <c r="K193" s="6">
        <v>-2657.1324781186922</v>
      </c>
      <c r="L193" s="6">
        <v>-24.635480678816595</v>
      </c>
      <c r="M193" s="6">
        <v>6374.4086538290749</v>
      </c>
      <c r="N193" s="6">
        <v>37309.562720785281</v>
      </c>
      <c r="O193" s="6">
        <v>46.418452270579905</v>
      </c>
      <c r="P193">
        <v>53.151297690179156</v>
      </c>
      <c r="Q193" s="6">
        <v>191</v>
      </c>
    </row>
    <row r="194" spans="1:17" x14ac:dyDescent="0.25">
      <c r="A194" s="6">
        <v>151.69287824017599</v>
      </c>
      <c r="B194" s="6">
        <v>-35.278772337241143</v>
      </c>
      <c r="C194" s="6">
        <v>20135.9375</v>
      </c>
      <c r="D194" s="6">
        <v>3</v>
      </c>
      <c r="E194" s="6">
        <v>0.65</v>
      </c>
      <c r="F194" s="6">
        <v>19.899999999999999</v>
      </c>
      <c r="G194" s="6">
        <v>54.048620189015942</v>
      </c>
      <c r="H194" s="6">
        <v>16.882643017685581</v>
      </c>
      <c r="I194" s="6">
        <v>28.276234699192997</v>
      </c>
      <c r="J194" s="6">
        <v>5513.0607162073629</v>
      </c>
      <c r="K194" s="6">
        <v>-3196.5553457829847</v>
      </c>
      <c r="L194" s="6">
        <v>-30.105801329874865</v>
      </c>
      <c r="M194" s="6">
        <v>6372.7391708152172</v>
      </c>
      <c r="N194" s="6">
        <v>37536.583480103116</v>
      </c>
      <c r="O194" s="6">
        <v>43.173456237999495</v>
      </c>
      <c r="P194">
        <v>46.857154110897049</v>
      </c>
      <c r="Q194" s="6">
        <v>192</v>
      </c>
    </row>
    <row r="195" spans="1:17" x14ac:dyDescent="0.25">
      <c r="A195" s="6">
        <v>149.70284510683794</v>
      </c>
      <c r="B195" s="6">
        <v>-32.733516395596858</v>
      </c>
      <c r="C195" s="6">
        <v>20135.9375</v>
      </c>
      <c r="D195" s="6">
        <v>3</v>
      </c>
      <c r="E195" s="6">
        <v>0.65</v>
      </c>
      <c r="F195" s="6">
        <v>19.899999999999999</v>
      </c>
      <c r="G195" s="6">
        <v>54.048620189015942</v>
      </c>
      <c r="H195" s="6">
        <v>20.578003754491423</v>
      </c>
      <c r="I195" s="6">
        <v>38.278064475142827</v>
      </c>
      <c r="J195" s="6">
        <v>5846.2953034914026</v>
      </c>
      <c r="K195" s="6">
        <v>-2541.2549467436525</v>
      </c>
      <c r="L195" s="6">
        <v>-23.493516460633792</v>
      </c>
      <c r="M195" s="6">
        <v>6374.7270906270742</v>
      </c>
      <c r="N195" s="6">
        <v>37834.294551422325</v>
      </c>
      <c r="O195" s="6">
        <v>39.253373965246979</v>
      </c>
      <c r="P195">
        <v>63.068109885688564</v>
      </c>
      <c r="Q195" s="6">
        <v>193</v>
      </c>
    </row>
    <row r="196" spans="1:17" x14ac:dyDescent="0.25">
      <c r="A196" s="6">
        <v>146.90591714173692</v>
      </c>
      <c r="B196" s="6">
        <v>-35.938701539161556</v>
      </c>
      <c r="C196" s="6">
        <v>20135.9375</v>
      </c>
      <c r="D196" s="6">
        <v>0.75</v>
      </c>
      <c r="E196" s="6">
        <v>0.65</v>
      </c>
      <c r="F196" s="6">
        <v>19.899999999999999</v>
      </c>
      <c r="G196" s="6">
        <v>42.007420362456692</v>
      </c>
      <c r="H196" s="6">
        <v>23.368123594310823</v>
      </c>
      <c r="I196" s="6">
        <v>32.261389528221486</v>
      </c>
      <c r="J196" s="6">
        <v>5678.9817361976229</v>
      </c>
      <c r="K196" s="6">
        <v>-2893.6832335099566</v>
      </c>
      <c r="L196" s="6">
        <v>-27.000781029889389</v>
      </c>
      <c r="M196" s="6">
        <v>6373.7144755599784</v>
      </c>
      <c r="N196" s="6">
        <v>37596.166537307166</v>
      </c>
      <c r="O196" s="6">
        <v>42.375941127268973</v>
      </c>
      <c r="P196">
        <v>54.13028582815361</v>
      </c>
      <c r="Q196" s="6">
        <v>194</v>
      </c>
    </row>
    <row r="197" spans="1:17" x14ac:dyDescent="0.25">
      <c r="A197" s="6">
        <v>139.33152570522549</v>
      </c>
      <c r="B197" s="6">
        <v>-35.464915915696139</v>
      </c>
      <c r="C197" s="6">
        <v>20135.9375</v>
      </c>
      <c r="D197" s="6">
        <v>0.75</v>
      </c>
      <c r="E197" s="6">
        <v>0.65</v>
      </c>
      <c r="F197" s="6">
        <v>19.899999999999999</v>
      </c>
      <c r="G197" s="6">
        <v>42.007420362456692</v>
      </c>
      <c r="H197" s="6">
        <v>15.546624839884839</v>
      </c>
      <c r="I197" s="6">
        <v>34.480970794828693</v>
      </c>
      <c r="J197" s="6">
        <v>5735.3013787534055</v>
      </c>
      <c r="K197" s="6">
        <v>-2781.1612443455065</v>
      </c>
      <c r="L197" s="6">
        <v>-25.869665419412428</v>
      </c>
      <c r="M197" s="6">
        <v>6374.0520685181227</v>
      </c>
      <c r="N197" s="6">
        <v>37679.77197308826</v>
      </c>
      <c r="O197" s="6">
        <v>41.260058568553028</v>
      </c>
      <c r="P197">
        <v>57.430807577099635</v>
      </c>
      <c r="Q197" s="6">
        <v>195</v>
      </c>
    </row>
    <row r="198" spans="1:17" x14ac:dyDescent="0.25">
      <c r="A198" s="6">
        <v>150.93795868463886</v>
      </c>
      <c r="B198" s="6">
        <v>-30.265921791015593</v>
      </c>
      <c r="C198" s="6">
        <v>20135.9375</v>
      </c>
      <c r="D198" s="6">
        <v>3</v>
      </c>
      <c r="E198" s="6">
        <v>0.65</v>
      </c>
      <c r="F198" s="6">
        <v>19.899999999999999</v>
      </c>
      <c r="G198" s="6">
        <v>54.048620189015942</v>
      </c>
      <c r="H198" s="6">
        <v>16.349022390724183</v>
      </c>
      <c r="I198" s="6">
        <v>31.604710675887532</v>
      </c>
      <c r="J198" s="6">
        <v>5156.4818770242819</v>
      </c>
      <c r="K198" s="6">
        <v>-3741.2604422927911</v>
      </c>
      <c r="L198" s="6">
        <v>-35.962580194041514</v>
      </c>
      <c r="M198" s="6">
        <v>6370.7405413456218</v>
      </c>
      <c r="N198" s="6">
        <v>38053.346443122959</v>
      </c>
      <c r="O198" s="6">
        <v>36.45072404067637</v>
      </c>
      <c r="P198">
        <v>46.211039816657035</v>
      </c>
      <c r="Q198" s="6">
        <v>196</v>
      </c>
    </row>
    <row r="199" spans="1:17" x14ac:dyDescent="0.25">
      <c r="A199" s="6">
        <v>144.61954685505711</v>
      </c>
      <c r="B199" s="6">
        <v>-29.821352731016823</v>
      </c>
      <c r="C199" s="6">
        <v>20135.9375</v>
      </c>
      <c r="D199" s="6">
        <v>0.75</v>
      </c>
      <c r="E199" s="6">
        <v>0.65</v>
      </c>
      <c r="F199" s="6">
        <v>19.899999999999999</v>
      </c>
      <c r="G199" s="6">
        <v>42.007420362456692</v>
      </c>
      <c r="H199" s="6">
        <v>21.262436798618808</v>
      </c>
      <c r="I199" s="6">
        <v>37.663021056182288</v>
      </c>
      <c r="J199" s="6">
        <v>5361.3157797754666</v>
      </c>
      <c r="K199" s="6">
        <v>-3443.4068627618485</v>
      </c>
      <c r="L199" s="6">
        <v>-32.711375279763026</v>
      </c>
      <c r="M199" s="6">
        <v>6371.8723867466788</v>
      </c>
      <c r="N199" s="6">
        <v>38216.705729646499</v>
      </c>
      <c r="O199" s="6">
        <v>34.490266628156967</v>
      </c>
      <c r="P199">
        <v>54.874776310439877</v>
      </c>
      <c r="Q199" s="6">
        <v>197</v>
      </c>
    </row>
    <row r="200" spans="1:17" x14ac:dyDescent="0.25">
      <c r="A200" s="6">
        <v>141.59601429803666</v>
      </c>
      <c r="B200" s="6">
        <v>-24.975878093017279</v>
      </c>
      <c r="C200" s="6">
        <v>20135.9375</v>
      </c>
      <c r="D200" s="6">
        <v>3</v>
      </c>
      <c r="E200" s="6">
        <v>0.65</v>
      </c>
      <c r="F200" s="6">
        <v>19.899999999999999</v>
      </c>
      <c r="G200" s="6">
        <v>54.048620189015942</v>
      </c>
      <c r="H200" s="6">
        <v>17.759870936473796</v>
      </c>
      <c r="I200" s="6">
        <v>35.660523382274789</v>
      </c>
      <c r="J200" s="6">
        <v>5495.0824413879127</v>
      </c>
      <c r="K200" s="6">
        <v>-3227.1579769041305</v>
      </c>
      <c r="L200" s="6">
        <v>-30.424910353642183</v>
      </c>
      <c r="M200" s="6">
        <v>6372.6352198714239</v>
      </c>
      <c r="N200" s="6">
        <v>37972.712366491462</v>
      </c>
      <c r="O200" s="6">
        <v>37.473553666066294</v>
      </c>
      <c r="P200">
        <v>54.652091964333685</v>
      </c>
      <c r="Q200" s="6">
        <v>198</v>
      </c>
    </row>
    <row r="201" spans="1:17" x14ac:dyDescent="0.25">
      <c r="A201" s="6">
        <v>144.14613447647659</v>
      </c>
      <c r="B201" s="6">
        <v>-29.043595797981936</v>
      </c>
      <c r="C201" s="6">
        <v>20135.9375</v>
      </c>
      <c r="D201" s="6">
        <v>3</v>
      </c>
      <c r="E201" s="6">
        <v>0.65</v>
      </c>
      <c r="F201" s="6">
        <v>19.899999999999999</v>
      </c>
      <c r="G201" s="6">
        <v>54.048620189015942</v>
      </c>
      <c r="H201" s="6">
        <v>14.396732687965176</v>
      </c>
      <c r="I201" s="6">
        <v>35.177617515950686</v>
      </c>
      <c r="J201" s="6">
        <v>5600.6457273139295</v>
      </c>
      <c r="K201" s="6">
        <v>-3041.5601876751862</v>
      </c>
      <c r="L201" s="6">
        <v>-28.505195975719374</v>
      </c>
      <c r="M201" s="6">
        <v>6373.2504217338337</v>
      </c>
      <c r="N201" s="6">
        <v>37846.995008217687</v>
      </c>
      <c r="O201" s="6">
        <v>39.069571219383995</v>
      </c>
      <c r="P201">
        <v>55.760564923924221</v>
      </c>
      <c r="Q201" s="6">
        <v>199</v>
      </c>
    </row>
    <row r="202" spans="1:17" x14ac:dyDescent="0.25">
      <c r="A202" s="6">
        <v>108.04939429551759</v>
      </c>
      <c r="B202" s="6">
        <v>-31.67143590120023</v>
      </c>
      <c r="C202" s="6">
        <v>20135.9375</v>
      </c>
      <c r="D202" s="6">
        <v>0.75</v>
      </c>
      <c r="E202" s="6">
        <v>0.65</v>
      </c>
      <c r="F202" s="6">
        <v>19.899999999999999</v>
      </c>
      <c r="G202" s="6">
        <v>42.007420362456692</v>
      </c>
      <c r="H202" s="6">
        <v>14.607603009933893</v>
      </c>
      <c r="I202" s="6">
        <v>0.32359143299112247</v>
      </c>
      <c r="J202" s="6">
        <v>5421.4783519808179</v>
      </c>
      <c r="K202" s="6">
        <v>-3348.5329713612468</v>
      </c>
      <c r="L202" s="6">
        <v>-31.701221688573735</v>
      </c>
      <c r="M202" s="6">
        <v>6372.2131619469556</v>
      </c>
      <c r="N202" s="6">
        <v>36895.0287898229</v>
      </c>
      <c r="O202" s="6">
        <v>52.880216892758618</v>
      </c>
      <c r="P202">
        <v>0.61279200807651912</v>
      </c>
      <c r="Q202" s="6">
        <v>200</v>
      </c>
    </row>
    <row r="203" spans="1:17" x14ac:dyDescent="0.25">
      <c r="A203" s="6">
        <v>110.78328155425126</v>
      </c>
      <c r="B203" s="6">
        <v>-29.72871312697821</v>
      </c>
      <c r="C203" s="6">
        <v>20135.9375</v>
      </c>
      <c r="D203" s="6">
        <v>3</v>
      </c>
      <c r="E203" s="6">
        <v>0.65</v>
      </c>
      <c r="F203" s="6">
        <v>19.899999999999999</v>
      </c>
      <c r="G203" s="6">
        <v>54.048620189015942</v>
      </c>
      <c r="H203" s="6">
        <v>18.341814455468089</v>
      </c>
      <c r="I203" s="6">
        <v>2.173677621881609</v>
      </c>
      <c r="J203" s="6">
        <v>5391.6456765175517</v>
      </c>
      <c r="K203" s="6">
        <v>-3396.041509578562</v>
      </c>
      <c r="L203" s="6">
        <v>-32.205638248147196</v>
      </c>
      <c r="M203" s="6">
        <v>6372.0437095088291</v>
      </c>
      <c r="N203" s="6">
        <v>36933.407569233772</v>
      </c>
      <c r="O203" s="6">
        <v>52.23236488541346</v>
      </c>
      <c r="P203">
        <v>4.0541434295879304</v>
      </c>
      <c r="Q203" s="6">
        <v>201</v>
      </c>
    </row>
    <row r="204" spans="1:17" x14ac:dyDescent="0.25">
      <c r="A204" s="6">
        <v>112.20554066753584</v>
      </c>
      <c r="B204" s="6">
        <v>-30.560977799327539</v>
      </c>
      <c r="C204" s="6">
        <v>20135.9375</v>
      </c>
      <c r="D204" s="6">
        <v>3</v>
      </c>
      <c r="E204" s="6">
        <v>0.65</v>
      </c>
      <c r="F204" s="6">
        <v>19.899999999999999</v>
      </c>
      <c r="G204" s="6">
        <v>54.048620189015942</v>
      </c>
      <c r="H204" s="6">
        <v>23.051116915144256</v>
      </c>
      <c r="I204" s="6">
        <v>-2.2318831655303057</v>
      </c>
      <c r="J204" s="6">
        <v>5467.7076498802689</v>
      </c>
      <c r="K204" s="6">
        <v>-3273.0175145290623</v>
      </c>
      <c r="L204" s="6">
        <v>-30.905107255670654</v>
      </c>
      <c r="M204" s="6">
        <v>6372.4775868553052</v>
      </c>
      <c r="N204" s="6">
        <v>36846.852889889902</v>
      </c>
      <c r="O204" s="6">
        <v>53.709670877878509</v>
      </c>
      <c r="P204">
        <v>4.3180143852493771</v>
      </c>
      <c r="Q204" s="6">
        <v>202</v>
      </c>
    </row>
    <row r="205" spans="1:17" x14ac:dyDescent="0.25">
      <c r="A205" s="6">
        <v>111.45825959939008</v>
      </c>
      <c r="B205" s="6">
        <v>-31.67027563333734</v>
      </c>
      <c r="C205" s="6">
        <v>20135.9375</v>
      </c>
      <c r="D205" s="6">
        <v>0.75</v>
      </c>
      <c r="E205" s="6">
        <v>0.65</v>
      </c>
      <c r="F205" s="6">
        <v>19.899999999999999</v>
      </c>
      <c r="G205" s="6">
        <v>42.007420362456692</v>
      </c>
      <c r="H205" s="6">
        <v>15.402126047277564</v>
      </c>
      <c r="I205" s="6">
        <v>-1.5521244213309728</v>
      </c>
      <c r="J205" s="6">
        <v>5620.1042615515953</v>
      </c>
      <c r="K205" s="6">
        <v>-3005.69637569924</v>
      </c>
      <c r="L205" s="6">
        <v>-28.138383577730014</v>
      </c>
      <c r="M205" s="6">
        <v>6373.3650933868485</v>
      </c>
      <c r="N205" s="6">
        <v>36669.805650623348</v>
      </c>
      <c r="O205" s="6">
        <v>56.921401848039473</v>
      </c>
      <c r="P205">
        <v>3.2712915060917589</v>
      </c>
      <c r="Q205" s="6">
        <v>203</v>
      </c>
    </row>
    <row r="206" spans="1:17" x14ac:dyDescent="0.25">
      <c r="A206" s="6">
        <v>112.25794767393684</v>
      </c>
      <c r="B206" s="6">
        <v>-30.708980240545987</v>
      </c>
      <c r="C206" s="6">
        <v>20135.9375</v>
      </c>
      <c r="D206" s="6">
        <v>1.2</v>
      </c>
      <c r="E206" s="6">
        <v>0.65</v>
      </c>
      <c r="F206" s="6">
        <v>19.899999999999999</v>
      </c>
      <c r="G206" s="6">
        <v>46.089820015575185</v>
      </c>
      <c r="H206" s="6">
        <v>14.017219732536045</v>
      </c>
      <c r="I206" s="6">
        <v>-1.4202833098830325</v>
      </c>
      <c r="J206" s="6">
        <v>5541.925941403093</v>
      </c>
      <c r="K206" s="6">
        <v>-3146.5850774258843</v>
      </c>
      <c r="L206" s="6">
        <v>-29.586968468234257</v>
      </c>
      <c r="M206" s="6">
        <v>6372.9067770896991</v>
      </c>
      <c r="N206" s="6">
        <v>36759.095986119639</v>
      </c>
      <c r="O206" s="6">
        <v>55.266628731345108</v>
      </c>
      <c r="P206">
        <v>2.860215012849189</v>
      </c>
      <c r="Q206" s="6">
        <v>204</v>
      </c>
    </row>
    <row r="207" spans="1:17" x14ac:dyDescent="0.25">
      <c r="A207" s="6">
        <v>110.90734864998861</v>
      </c>
      <c r="B207" s="6">
        <v>-28.143308121344731</v>
      </c>
      <c r="C207" s="6">
        <v>20135.9375</v>
      </c>
      <c r="D207" s="6">
        <v>1.2</v>
      </c>
      <c r="E207" s="6">
        <v>0.65</v>
      </c>
      <c r="F207" s="6">
        <v>19.899999999999999</v>
      </c>
      <c r="G207" s="6">
        <v>46.089820015575185</v>
      </c>
      <c r="H207" s="6">
        <v>16.493654364716178</v>
      </c>
      <c r="I207" s="6">
        <v>2.2131412343473471</v>
      </c>
      <c r="J207" s="6">
        <v>5549.0454030042874</v>
      </c>
      <c r="K207" s="6">
        <v>-3134.0970813379704</v>
      </c>
      <c r="L207" s="6">
        <v>-29.457731800733821</v>
      </c>
      <c r="M207" s="6">
        <v>6372.9482502099609</v>
      </c>
      <c r="N207" s="6">
        <v>36753.731254649436</v>
      </c>
      <c r="O207" s="6">
        <v>55.364267611555242</v>
      </c>
      <c r="P207">
        <v>4.4705658839616369</v>
      </c>
      <c r="Q207" s="6">
        <v>205</v>
      </c>
    </row>
    <row r="208" spans="1:17" x14ac:dyDescent="0.25">
      <c r="A208" s="6">
        <v>108.93677814440123</v>
      </c>
      <c r="B208" s="6">
        <v>-27.42403317595306</v>
      </c>
      <c r="C208" s="6">
        <v>20135.9375</v>
      </c>
      <c r="D208" s="6">
        <v>1.2</v>
      </c>
      <c r="E208" s="6">
        <v>0.65</v>
      </c>
      <c r="F208" s="6">
        <v>19.899999999999999</v>
      </c>
      <c r="G208" s="6">
        <v>46.089820015575185</v>
      </c>
      <c r="H208" s="6">
        <v>16.786278570396682</v>
      </c>
      <c r="I208" s="6">
        <v>1.3563664428752986</v>
      </c>
      <c r="J208" s="6">
        <v>5521.0958108597833</v>
      </c>
      <c r="K208" s="6">
        <v>-3182.7502455129816</v>
      </c>
      <c r="L208" s="6">
        <v>-29.962191073328171</v>
      </c>
      <c r="M208" s="6">
        <v>6372.7857392200467</v>
      </c>
      <c r="N208" s="6">
        <v>36782.781847889855</v>
      </c>
      <c r="O208" s="6">
        <v>54.83995130877733</v>
      </c>
      <c r="P208">
        <v>2.7007056936887159</v>
      </c>
      <c r="Q208" s="6">
        <v>206</v>
      </c>
    </row>
    <row r="209" spans="1:17" x14ac:dyDescent="0.25">
      <c r="A209" s="6">
        <v>109.62965356659687</v>
      </c>
      <c r="B209" s="6">
        <v>-30.039862835024142</v>
      </c>
      <c r="C209" s="6">
        <v>20135.9375</v>
      </c>
      <c r="D209" s="6">
        <v>0.75</v>
      </c>
      <c r="E209" s="6">
        <v>0.65</v>
      </c>
      <c r="F209" s="6">
        <v>19.899999999999999</v>
      </c>
      <c r="G209" s="6">
        <v>42.007420362456692</v>
      </c>
      <c r="H209" s="6">
        <v>21.743875351110372</v>
      </c>
      <c r="I209" s="6">
        <v>0.16660004032642917</v>
      </c>
      <c r="J209" s="6">
        <v>5506.9202320786399</v>
      </c>
      <c r="K209" s="6">
        <v>-3207.0517757559237</v>
      </c>
      <c r="L209" s="6">
        <v>-30.215134387648732</v>
      </c>
      <c r="M209" s="6">
        <v>6372.7036283555735</v>
      </c>
      <c r="N209" s="6">
        <v>36797.267634573705</v>
      </c>
      <c r="O209" s="6">
        <v>54.5811946660316</v>
      </c>
      <c r="P209">
        <v>0.3293932065283689</v>
      </c>
      <c r="Q209" s="6">
        <v>207</v>
      </c>
    </row>
    <row r="210" spans="1:17" x14ac:dyDescent="0.25">
      <c r="A210" s="6">
        <v>108.85239568083131</v>
      </c>
      <c r="B210" s="6">
        <v>-31.352130067487089</v>
      </c>
      <c r="C210" s="6">
        <v>20135.9375</v>
      </c>
      <c r="D210" s="6">
        <v>3</v>
      </c>
      <c r="E210" s="6">
        <v>0.65</v>
      </c>
      <c r="F210" s="6">
        <v>19.899999999999999</v>
      </c>
      <c r="G210" s="6">
        <v>54.048620189015942</v>
      </c>
      <c r="H210" s="6">
        <v>22.292391105080533</v>
      </c>
      <c r="I210" s="6">
        <v>0.73789196216543473</v>
      </c>
      <c r="J210" s="6">
        <v>5470.2467988648013</v>
      </c>
      <c r="K210" s="6">
        <v>-3268.8004652804525</v>
      </c>
      <c r="L210" s="6">
        <v>-30.860848863085188</v>
      </c>
      <c r="M210" s="6">
        <v>6372.4921751468873</v>
      </c>
      <c r="N210" s="6">
        <v>36839.721896453833</v>
      </c>
      <c r="O210" s="6">
        <v>53.833420304906376</v>
      </c>
      <c r="P210">
        <v>1.4312040755613535</v>
      </c>
      <c r="Q210" s="6">
        <v>208</v>
      </c>
    </row>
    <row r="211" spans="1:17" x14ac:dyDescent="0.25">
      <c r="A211" s="6">
        <v>109.70359757217093</v>
      </c>
      <c r="B211" s="6">
        <v>-30.688972685828031</v>
      </c>
      <c r="C211" s="6">
        <v>20135.9375</v>
      </c>
      <c r="D211" s="6">
        <v>0.75</v>
      </c>
      <c r="E211" s="6">
        <v>0.65</v>
      </c>
      <c r="F211" s="6">
        <v>19.899999999999999</v>
      </c>
      <c r="G211" s="6">
        <v>42.007420362456692</v>
      </c>
      <c r="H211" s="6">
        <v>15.758460287718263</v>
      </c>
      <c r="I211" s="6">
        <v>0.44098914983234749</v>
      </c>
      <c r="J211" s="6">
        <v>5391.6784461660473</v>
      </c>
      <c r="K211" s="6">
        <v>-3395.9898313526892</v>
      </c>
      <c r="L211" s="6">
        <v>-32.205088025888969</v>
      </c>
      <c r="M211" s="6">
        <v>6372.0438951330507</v>
      </c>
      <c r="N211" s="6">
        <v>36929.123233712795</v>
      </c>
      <c r="O211" s="6">
        <v>52.303794342710304</v>
      </c>
      <c r="P211">
        <v>0.82344456228603946</v>
      </c>
      <c r="Q211" s="6">
        <v>209</v>
      </c>
    </row>
    <row r="212" spans="1:17" x14ac:dyDescent="0.25">
      <c r="A212" s="6">
        <v>110.9493823022658</v>
      </c>
      <c r="B212" s="6">
        <v>-32.149570630189935</v>
      </c>
      <c r="C212" s="6">
        <v>20135.9375</v>
      </c>
      <c r="D212" s="6">
        <v>3</v>
      </c>
      <c r="E212" s="6">
        <v>0.65</v>
      </c>
      <c r="F212" s="6">
        <v>19.899999999999999</v>
      </c>
      <c r="G212" s="6">
        <v>54.048620189015942</v>
      </c>
      <c r="H212" s="6">
        <v>21.872980591347268</v>
      </c>
      <c r="I212" s="6">
        <v>2.0665268958258878</v>
      </c>
      <c r="J212" s="6">
        <v>5479.1156770486741</v>
      </c>
      <c r="K212" s="6">
        <v>-3254.0126020499902</v>
      </c>
      <c r="L212" s="6">
        <v>-30.705812008012177</v>
      </c>
      <c r="M212" s="6">
        <v>6372.5431828101955</v>
      </c>
      <c r="N212" s="6">
        <v>36833.138705660807</v>
      </c>
      <c r="O212" s="6">
        <v>53.948819532043387</v>
      </c>
      <c r="P212">
        <v>4.0221293370252766</v>
      </c>
      <c r="Q212" s="6">
        <v>210</v>
      </c>
    </row>
    <row r="213" spans="1:17" x14ac:dyDescent="0.25">
      <c r="A213" s="6">
        <v>107.71056346906612</v>
      </c>
      <c r="B213" s="6">
        <v>-27.614858457361798</v>
      </c>
      <c r="C213" s="6">
        <v>20135.9375</v>
      </c>
      <c r="D213" s="6">
        <v>0.75</v>
      </c>
      <c r="E213" s="6">
        <v>0.65</v>
      </c>
      <c r="F213" s="6">
        <v>19.899999999999999</v>
      </c>
      <c r="G213" s="6">
        <v>42.007420362456692</v>
      </c>
      <c r="H213" s="6">
        <v>23.520185577329606</v>
      </c>
      <c r="I213" s="6">
        <v>2.1832360126827979</v>
      </c>
      <c r="J213" s="6">
        <v>5597.0805805823738</v>
      </c>
      <c r="K213" s="6">
        <v>-3048.0719573808237</v>
      </c>
      <c r="L213" s="6">
        <v>-28.57193645491127</v>
      </c>
      <c r="M213" s="6">
        <v>6373.22945475084</v>
      </c>
      <c r="N213" s="6">
        <v>36698.544845979319</v>
      </c>
      <c r="O213" s="6">
        <v>56.380718959863252</v>
      </c>
      <c r="P213">
        <v>4.5340985197674453</v>
      </c>
      <c r="Q213" s="6">
        <v>211</v>
      </c>
    </row>
    <row r="214" spans="1:17" x14ac:dyDescent="0.25">
      <c r="A214" s="6">
        <v>107.9327191884954</v>
      </c>
      <c r="B214" s="6">
        <v>-27.510435539141344</v>
      </c>
      <c r="C214" s="6">
        <v>20135.9375</v>
      </c>
      <c r="D214" s="6">
        <v>0.75</v>
      </c>
      <c r="E214" s="6">
        <v>0.65</v>
      </c>
      <c r="F214" s="6">
        <v>19.899999999999999</v>
      </c>
      <c r="G214" s="6">
        <v>42.007420362456692</v>
      </c>
      <c r="H214" s="6">
        <v>15.595343676328424</v>
      </c>
      <c r="I214" s="6">
        <v>-0.91802862358528614</v>
      </c>
      <c r="J214" s="6">
        <v>5508.9107652409639</v>
      </c>
      <c r="K214" s="6">
        <v>-3203.6542429802121</v>
      </c>
      <c r="L214" s="6">
        <v>-30.179731484874104</v>
      </c>
      <c r="M214" s="6">
        <v>6372.7151456779311</v>
      </c>
      <c r="N214" s="6">
        <v>36795.772325698948</v>
      </c>
      <c r="O214" s="6">
        <v>54.607890015779759</v>
      </c>
      <c r="P214">
        <v>1.8165630599772125</v>
      </c>
      <c r="Q214" s="6">
        <v>212</v>
      </c>
    </row>
    <row r="215" spans="1:17" x14ac:dyDescent="0.25">
      <c r="A215" s="6">
        <v>111.50260378269623</v>
      </c>
      <c r="B215" s="6">
        <v>-31.139639075331011</v>
      </c>
      <c r="C215" s="6">
        <v>20135.9375</v>
      </c>
      <c r="D215" s="6">
        <v>0.75</v>
      </c>
      <c r="E215" s="6">
        <v>0.65</v>
      </c>
      <c r="F215" s="6">
        <v>19.899999999999999</v>
      </c>
      <c r="G215" s="6">
        <v>42.007420362456692</v>
      </c>
      <c r="H215" s="6">
        <v>19.220078307838442</v>
      </c>
      <c r="I215" s="6">
        <v>1.9479729606312333</v>
      </c>
      <c r="J215" s="6">
        <v>5641.730059895136</v>
      </c>
      <c r="K215" s="6">
        <v>-2965.1804275039281</v>
      </c>
      <c r="L215" s="6">
        <v>-27.725517324837647</v>
      </c>
      <c r="M215" s="6">
        <v>6373.4930012024606</v>
      </c>
      <c r="N215" s="6">
        <v>36646.332156208548</v>
      </c>
      <c r="O215" s="6">
        <v>57.369686870878247</v>
      </c>
      <c r="P215">
        <v>4.1593972901633744</v>
      </c>
      <c r="Q215" s="6">
        <v>213</v>
      </c>
    </row>
    <row r="216" spans="1:17" x14ac:dyDescent="0.25">
      <c r="A216" s="6">
        <v>111.69826219046371</v>
      </c>
      <c r="B216" s="6">
        <v>-30.159246960251977</v>
      </c>
      <c r="C216" s="6">
        <v>20135.9375</v>
      </c>
      <c r="D216" s="6">
        <v>0.75</v>
      </c>
      <c r="E216" s="6">
        <v>0.65</v>
      </c>
      <c r="F216" s="6">
        <v>19.899999999999999</v>
      </c>
      <c r="G216" s="6">
        <v>42.007420362456692</v>
      </c>
      <c r="H216" s="6">
        <v>17.504354991824769</v>
      </c>
      <c r="I216" s="6">
        <v>1.2314859764211832</v>
      </c>
      <c r="J216" s="6">
        <v>5620.858370107595</v>
      </c>
      <c r="K216" s="6">
        <v>-3004.2953492535216</v>
      </c>
      <c r="L216" s="6">
        <v>-28.124079967996963</v>
      </c>
      <c r="M216" s="6">
        <v>6373.3695454096296</v>
      </c>
      <c r="N216" s="6">
        <v>36668.061100341845</v>
      </c>
      <c r="O216" s="6">
        <v>56.954401326959328</v>
      </c>
      <c r="P216">
        <v>2.5975240748045954</v>
      </c>
      <c r="Q216" s="6">
        <v>214</v>
      </c>
    </row>
    <row r="217" spans="1:17" x14ac:dyDescent="0.25">
      <c r="A217" s="6">
        <v>110.92577676982411</v>
      </c>
      <c r="B217" s="6">
        <v>-30.547456876649502</v>
      </c>
      <c r="C217" s="6">
        <v>20135.9375</v>
      </c>
      <c r="D217" s="6">
        <v>3</v>
      </c>
      <c r="E217" s="6">
        <v>0.65</v>
      </c>
      <c r="F217" s="6">
        <v>19.899999999999999</v>
      </c>
      <c r="G217" s="6">
        <v>54.048620189015942</v>
      </c>
      <c r="H217" s="6">
        <v>20.505881885402189</v>
      </c>
      <c r="I217" s="6">
        <v>1.8441447663832236</v>
      </c>
      <c r="J217" s="6">
        <v>5642.7767496862944</v>
      </c>
      <c r="K217" s="6">
        <v>-2963.2014209286417</v>
      </c>
      <c r="L217" s="6">
        <v>-27.705391674447945</v>
      </c>
      <c r="M217" s="6">
        <v>6373.4992043455795</v>
      </c>
      <c r="N217" s="6">
        <v>36644.740339948105</v>
      </c>
      <c r="O217" s="6">
        <v>57.400237743903155</v>
      </c>
      <c r="P217">
        <v>3.940877048398292</v>
      </c>
      <c r="Q217" s="6">
        <v>215</v>
      </c>
    </row>
    <row r="218" spans="1:17" x14ac:dyDescent="0.25">
      <c r="A218" s="6">
        <v>111.37780188214911</v>
      </c>
      <c r="B218" s="6">
        <v>-31.467922273463618</v>
      </c>
      <c r="C218" s="6">
        <v>20135.9375</v>
      </c>
      <c r="D218" s="6">
        <v>1.2</v>
      </c>
      <c r="E218" s="6">
        <v>0.65</v>
      </c>
      <c r="F218" s="6">
        <v>19.899999999999999</v>
      </c>
      <c r="G218" s="6">
        <v>46.089820015575185</v>
      </c>
      <c r="H218" s="6">
        <v>22.468744037360239</v>
      </c>
      <c r="I218" s="6">
        <v>2.0309883082318123</v>
      </c>
      <c r="J218" s="6">
        <v>5507.7219660361598</v>
      </c>
      <c r="K218" s="6">
        <v>-3205.6839204269759</v>
      </c>
      <c r="L218" s="6">
        <v>-30.200879534914463</v>
      </c>
      <c r="M218" s="6">
        <v>6372.7082667294044</v>
      </c>
      <c r="N218" s="6">
        <v>36800.287520923812</v>
      </c>
      <c r="O218" s="6">
        <v>54.527949020872974</v>
      </c>
      <c r="P218">
        <v>4.0124225223300494</v>
      </c>
      <c r="Q218" s="6">
        <v>216</v>
      </c>
    </row>
    <row r="219" spans="1:17" x14ac:dyDescent="0.25">
      <c r="A219" s="6">
        <v>108.14412964139112</v>
      </c>
      <c r="B219" s="6">
        <v>-27.098406088005976</v>
      </c>
      <c r="C219" s="6">
        <v>20135.9375</v>
      </c>
      <c r="D219" s="6">
        <v>3</v>
      </c>
      <c r="E219" s="6">
        <v>0.65</v>
      </c>
      <c r="F219" s="6">
        <v>19.899999999999999</v>
      </c>
      <c r="G219" s="6">
        <v>54.048620189015942</v>
      </c>
      <c r="H219" s="6">
        <v>21.789657811509748</v>
      </c>
      <c r="I219" s="6">
        <v>0.19177129797864723</v>
      </c>
      <c r="J219" s="6">
        <v>5434.063557696094</v>
      </c>
      <c r="K219" s="6">
        <v>-3328.2079909954223</v>
      </c>
      <c r="L219" s="6">
        <v>-31.486273715385483</v>
      </c>
      <c r="M219" s="6">
        <v>6372.2849261788751</v>
      </c>
      <c r="N219" s="6">
        <v>36880.591788553102</v>
      </c>
      <c r="O219" s="6">
        <v>53.126809328497629</v>
      </c>
      <c r="P219">
        <v>0.36538151874936919</v>
      </c>
      <c r="Q219" s="6">
        <v>217</v>
      </c>
    </row>
    <row r="220" spans="1:17" x14ac:dyDescent="0.25">
      <c r="A220" s="6">
        <v>110.98584434249645</v>
      </c>
      <c r="B220" s="6">
        <v>-30.166117509071615</v>
      </c>
      <c r="C220" s="6">
        <v>20135.9375</v>
      </c>
      <c r="D220" s="6">
        <v>3</v>
      </c>
      <c r="E220" s="6">
        <v>0.65</v>
      </c>
      <c r="F220" s="6">
        <v>19.899999999999999</v>
      </c>
      <c r="G220" s="6">
        <v>54.048620189015942</v>
      </c>
      <c r="H220" s="6">
        <v>21.0543150870147</v>
      </c>
      <c r="I220" s="6">
        <v>-2.4056163362919989</v>
      </c>
      <c r="J220" s="6">
        <v>5531.0025157379523</v>
      </c>
      <c r="K220" s="6">
        <v>-3165.6187752542328</v>
      </c>
      <c r="L220" s="6">
        <v>-29.784269867135876</v>
      </c>
      <c r="M220" s="6">
        <v>6372.8432476675334</v>
      </c>
      <c r="N220" s="6">
        <v>36775.249156105499</v>
      </c>
      <c r="O220" s="6">
        <v>54.975540384121878</v>
      </c>
      <c r="P220">
        <v>4.8099510656863309</v>
      </c>
      <c r="Q220" s="6">
        <v>218</v>
      </c>
    </row>
    <row r="221" spans="1:17" x14ac:dyDescent="0.25">
      <c r="A221" s="6">
        <v>110.5700958592239</v>
      </c>
      <c r="B221" s="6">
        <v>-31.212884791754274</v>
      </c>
      <c r="C221" s="6">
        <v>20135.9375</v>
      </c>
      <c r="D221" s="6">
        <v>3</v>
      </c>
      <c r="E221" s="6">
        <v>0.65</v>
      </c>
      <c r="F221" s="6">
        <v>19.899999999999999</v>
      </c>
      <c r="G221" s="6">
        <v>54.048620189015942</v>
      </c>
      <c r="H221" s="6">
        <v>23.037522657448822</v>
      </c>
      <c r="I221" s="6">
        <v>-0.96273942532900492</v>
      </c>
      <c r="J221" s="6">
        <v>5520.8502575722441</v>
      </c>
      <c r="K221" s="6">
        <v>-3183.1733160578337</v>
      </c>
      <c r="L221" s="6">
        <v>-29.966589013875996</v>
      </c>
      <c r="M221" s="6">
        <v>6372.7843150853723</v>
      </c>
      <c r="N221" s="6">
        <v>36782.183154067789</v>
      </c>
      <c r="O221" s="6">
        <v>54.850577432669276</v>
      </c>
      <c r="P221">
        <v>1.9172147625583205</v>
      </c>
      <c r="Q221" s="6">
        <v>219</v>
      </c>
    </row>
    <row r="222" spans="1:17" x14ac:dyDescent="0.25">
      <c r="A222" s="6">
        <v>108.83680882755846</v>
      </c>
      <c r="B222" s="6">
        <v>-30.415130523329573</v>
      </c>
      <c r="C222" s="6">
        <v>20135.9375</v>
      </c>
      <c r="D222" s="6">
        <v>1.2</v>
      </c>
      <c r="E222" s="6">
        <v>0.65</v>
      </c>
      <c r="F222" s="6">
        <v>19.899999999999999</v>
      </c>
      <c r="G222" s="6">
        <v>46.089820015575185</v>
      </c>
      <c r="H222" s="6">
        <v>22.889954795336266</v>
      </c>
      <c r="I222" s="6">
        <v>0.15302572829554606</v>
      </c>
      <c r="J222" s="6">
        <v>5604.9265012304359</v>
      </c>
      <c r="K222" s="6">
        <v>-3033.717353313586</v>
      </c>
      <c r="L222" s="6">
        <v>-28.424870006997196</v>
      </c>
      <c r="M222" s="6">
        <v>6373.2756149401894</v>
      </c>
      <c r="N222" s="6">
        <v>36684.890873376738</v>
      </c>
      <c r="O222" s="6">
        <v>56.636140245749381</v>
      </c>
      <c r="P222">
        <v>0.31981278030473526</v>
      </c>
      <c r="Q222" s="6">
        <v>220</v>
      </c>
    </row>
    <row r="223" spans="1:17" x14ac:dyDescent="0.25">
      <c r="A223" s="6">
        <v>111.9660315327969</v>
      </c>
      <c r="B223" s="6">
        <v>-29.989626457923993</v>
      </c>
      <c r="C223" s="6">
        <v>20135.9375</v>
      </c>
      <c r="D223" s="6">
        <v>0.75</v>
      </c>
      <c r="E223" s="6">
        <v>0.65</v>
      </c>
      <c r="F223" s="6">
        <v>19.899999999999999</v>
      </c>
      <c r="G223" s="6">
        <v>42.007420362456692</v>
      </c>
      <c r="H223" s="6">
        <v>20.083698644944096</v>
      </c>
      <c r="I223" s="6">
        <v>-1.6629732229830552E-2</v>
      </c>
      <c r="J223" s="6">
        <v>5639.451817715948</v>
      </c>
      <c r="K223" s="6">
        <v>-2969.482139128625</v>
      </c>
      <c r="L223" s="6">
        <v>-27.769276919196265</v>
      </c>
      <c r="M223" s="6">
        <v>6373.4795032967368</v>
      </c>
      <c r="N223" s="6">
        <v>36645.200108865705</v>
      </c>
      <c r="O223" s="6">
        <v>57.390980327822369</v>
      </c>
      <c r="P223">
        <v>3.5505898213405426E-2</v>
      </c>
      <c r="Q223" s="6">
        <v>221</v>
      </c>
    </row>
    <row r="224" spans="1:17" x14ac:dyDescent="0.25">
      <c r="A224" s="6">
        <v>111.8340416041375</v>
      </c>
      <c r="B224" s="6">
        <v>-31.005875928992154</v>
      </c>
      <c r="C224" s="6">
        <v>20135.9375</v>
      </c>
      <c r="D224" s="6">
        <v>0.75</v>
      </c>
      <c r="E224" s="6">
        <v>0.65</v>
      </c>
      <c r="F224" s="6">
        <v>19.899999999999999</v>
      </c>
      <c r="G224" s="6">
        <v>42.007420362456692</v>
      </c>
      <c r="H224" s="6">
        <v>17.241283015304809</v>
      </c>
      <c r="I224" s="6">
        <v>2.3431735201080954</v>
      </c>
      <c r="J224" s="6">
        <v>5545.8797140301149</v>
      </c>
      <c r="K224" s="6">
        <v>-3139.6580172774738</v>
      </c>
      <c r="L224" s="6">
        <v>-29.515260516177459</v>
      </c>
      <c r="M224" s="6">
        <v>6372.9298025276776</v>
      </c>
      <c r="N224" s="6">
        <v>36757.930775385452</v>
      </c>
      <c r="O224" s="6">
        <v>55.288128110562283</v>
      </c>
      <c r="P224">
        <v>4.7240256710797741</v>
      </c>
      <c r="Q224" s="6">
        <v>222</v>
      </c>
    </row>
    <row r="225" spans="1:17" x14ac:dyDescent="0.25">
      <c r="A225" s="6">
        <v>109.35456375874629</v>
      </c>
      <c r="B225" s="6">
        <v>-29.06091915693338</v>
      </c>
      <c r="C225" s="6">
        <v>20135.9375</v>
      </c>
      <c r="D225" s="6">
        <v>3</v>
      </c>
      <c r="E225" s="6">
        <v>0.65</v>
      </c>
      <c r="F225" s="6">
        <v>19.899999999999999</v>
      </c>
      <c r="G225" s="6">
        <v>54.048620189015942</v>
      </c>
      <c r="H225" s="6">
        <v>19.732933881469844</v>
      </c>
      <c r="I225" s="6">
        <v>2.1520781861361513</v>
      </c>
      <c r="J225" s="6">
        <v>5694.0192733223867</v>
      </c>
      <c r="K225" s="6">
        <v>-2864.1797498398951</v>
      </c>
      <c r="L225" s="6">
        <v>-26.703103106211657</v>
      </c>
      <c r="M225" s="6">
        <v>6373.804289775434</v>
      </c>
      <c r="N225" s="6">
        <v>36587.045597136392</v>
      </c>
      <c r="O225" s="6">
        <v>58.528436661180855</v>
      </c>
      <c r="P225">
        <v>4.7548549401941562</v>
      </c>
      <c r="Q225" s="6">
        <v>223</v>
      </c>
    </row>
    <row r="226" spans="1:17" x14ac:dyDescent="0.25">
      <c r="A226" s="6">
        <v>112.3688173628987</v>
      </c>
      <c r="B226" s="6">
        <v>-28.669959667031229</v>
      </c>
      <c r="C226" s="6">
        <v>20135.9375</v>
      </c>
      <c r="D226" s="6">
        <v>3</v>
      </c>
      <c r="E226" s="6">
        <v>0.65</v>
      </c>
      <c r="F226" s="6">
        <v>19.899999999999999</v>
      </c>
      <c r="G226" s="6">
        <v>54.048620189015942</v>
      </c>
      <c r="H226" s="6">
        <v>17.627977225609879</v>
      </c>
      <c r="I226" s="6">
        <v>-0.48430237844286239</v>
      </c>
      <c r="J226" s="6">
        <v>5526.6224429633166</v>
      </c>
      <c r="K226" s="6">
        <v>-3173.2083441848367</v>
      </c>
      <c r="L226" s="6">
        <v>-29.863052623126467</v>
      </c>
      <c r="M226" s="6">
        <v>6372.8178086832277</v>
      </c>
      <c r="N226" s="6">
        <v>36774.904390726653</v>
      </c>
      <c r="O226" s="6">
        <v>54.981134818900237</v>
      </c>
      <c r="P226">
        <v>0.96767232950528104</v>
      </c>
      <c r="Q226" s="6">
        <v>224</v>
      </c>
    </row>
    <row r="227" spans="1:17" x14ac:dyDescent="0.25">
      <c r="A227" s="6">
        <v>107.76079567412201</v>
      </c>
      <c r="B227" s="6">
        <v>-28.156607571666157</v>
      </c>
      <c r="C227" s="6">
        <v>20135.9375</v>
      </c>
      <c r="D227" s="6">
        <v>1.2</v>
      </c>
      <c r="E227" s="6">
        <v>0.65</v>
      </c>
      <c r="F227" s="6">
        <v>19.899999999999999</v>
      </c>
      <c r="G227" s="6">
        <v>46.089820015575185</v>
      </c>
      <c r="H227" s="6">
        <v>19.513221778232484</v>
      </c>
      <c r="I227" s="6">
        <v>-1.497648907973911</v>
      </c>
      <c r="J227" s="6">
        <v>5485.0478471723172</v>
      </c>
      <c r="K227" s="6">
        <v>-3244.0703060643618</v>
      </c>
      <c r="L227" s="6">
        <v>-30.601718442552034</v>
      </c>
      <c r="M227" s="6">
        <v>6372.5773464476833</v>
      </c>
      <c r="N227" s="6">
        <v>36824.418520208885</v>
      </c>
      <c r="O227" s="6">
        <v>54.101489868285846</v>
      </c>
      <c r="P227">
        <v>2.9254908375718625</v>
      </c>
      <c r="Q227" s="6">
        <v>225</v>
      </c>
    </row>
    <row r="228" spans="1:17" x14ac:dyDescent="0.25">
      <c r="A228" s="6">
        <v>108.20803774603009</v>
      </c>
      <c r="B228" s="6">
        <v>-31.183103366872007</v>
      </c>
      <c r="C228" s="6">
        <v>20135.9375</v>
      </c>
      <c r="D228" s="6">
        <v>0.75</v>
      </c>
      <c r="E228" s="6">
        <v>0.65</v>
      </c>
      <c r="F228" s="6">
        <v>19.899999999999999</v>
      </c>
      <c r="G228" s="6">
        <v>42.007420362456692</v>
      </c>
      <c r="H228" s="6">
        <v>17.513768587544035</v>
      </c>
      <c r="I228" s="6">
        <v>-2.3474009780084231</v>
      </c>
      <c r="J228" s="6">
        <v>5625.8300751878824</v>
      </c>
      <c r="K228" s="6">
        <v>-2995.0375043707263</v>
      </c>
      <c r="L228" s="6">
        <v>-28.029611764437419</v>
      </c>
      <c r="M228" s="6">
        <v>6373.3989116856419</v>
      </c>
      <c r="N228" s="6">
        <v>36666.284888482522</v>
      </c>
      <c r="O228" s="6">
        <v>56.988620525425631</v>
      </c>
      <c r="P228">
        <v>4.9595587378223511</v>
      </c>
      <c r="Q228" s="6">
        <v>226</v>
      </c>
    </row>
    <row r="229" spans="1:17" x14ac:dyDescent="0.25">
      <c r="A229" s="6">
        <v>111.83812495311591</v>
      </c>
      <c r="B229" s="6">
        <v>-27.922599183352133</v>
      </c>
      <c r="C229" s="6">
        <v>20135.9375</v>
      </c>
      <c r="D229" s="6">
        <v>1.2</v>
      </c>
      <c r="E229" s="6">
        <v>0.65</v>
      </c>
      <c r="F229" s="6">
        <v>19.899999999999999</v>
      </c>
      <c r="G229" s="6">
        <v>46.089820015575185</v>
      </c>
      <c r="H229" s="6">
        <v>21.412815448072131</v>
      </c>
      <c r="I229" s="6">
        <v>0.68032701958922814</v>
      </c>
      <c r="J229" s="6">
        <v>5560.1060057378254</v>
      </c>
      <c r="K229" s="6">
        <v>-3114.5646863934994</v>
      </c>
      <c r="L229" s="6">
        <v>-29.255927833649316</v>
      </c>
      <c r="M229" s="6">
        <v>6373.0127868043128</v>
      </c>
      <c r="N229" s="6">
        <v>36736.75095700995</v>
      </c>
      <c r="O229" s="6">
        <v>55.673512359035342</v>
      </c>
      <c r="P229">
        <v>1.3847906664799328</v>
      </c>
      <c r="Q229" s="6">
        <v>227</v>
      </c>
    </row>
    <row r="230" spans="1:17" x14ac:dyDescent="0.25">
      <c r="A230" s="6">
        <v>111.11951564697205</v>
      </c>
      <c r="B230" s="6">
        <v>-29.056685353407683</v>
      </c>
      <c r="C230" s="6">
        <v>20135.9375</v>
      </c>
      <c r="D230" s="6">
        <v>0.75</v>
      </c>
      <c r="E230" s="6">
        <v>0.65</v>
      </c>
      <c r="F230" s="6">
        <v>19.899999999999999</v>
      </c>
      <c r="G230" s="6">
        <v>42.007420362456692</v>
      </c>
      <c r="H230" s="6">
        <v>22.538066132381402</v>
      </c>
      <c r="I230" s="6">
        <v>-2.4688726056575518</v>
      </c>
      <c r="J230" s="6">
        <v>5712.6321291919903</v>
      </c>
      <c r="K230" s="6">
        <v>-2827.1251467189795</v>
      </c>
      <c r="L230" s="6">
        <v>-26.330352700586143</v>
      </c>
      <c r="M230" s="6">
        <v>6373.915785346353</v>
      </c>
      <c r="N230" s="6">
        <v>36567.09209315382</v>
      </c>
      <c r="O230" s="6">
        <v>58.92779502411959</v>
      </c>
      <c r="P230">
        <v>5.5225653810912787</v>
      </c>
      <c r="Q230" s="6">
        <v>228</v>
      </c>
    </row>
    <row r="231" spans="1:17" x14ac:dyDescent="0.25">
      <c r="A231" s="6">
        <v>110.09313566624277</v>
      </c>
      <c r="B231" s="6">
        <v>-27.4881455258773</v>
      </c>
      <c r="C231" s="6">
        <v>20135.9375</v>
      </c>
      <c r="D231" s="6">
        <v>0.75</v>
      </c>
      <c r="E231" s="6">
        <v>0.65</v>
      </c>
      <c r="F231" s="6">
        <v>19.899999999999999</v>
      </c>
      <c r="G231" s="6">
        <v>42.007420362456692</v>
      </c>
      <c r="H231" s="6">
        <v>23.410664457927528</v>
      </c>
      <c r="I231" s="6">
        <v>-1.4035298212320555</v>
      </c>
      <c r="J231" s="6">
        <v>5576.0668062893574</v>
      </c>
      <c r="K231" s="6">
        <v>-3086.0915168142969</v>
      </c>
      <c r="L231" s="6">
        <v>-28.962471372658811</v>
      </c>
      <c r="M231" s="6">
        <v>6373.1061405216815</v>
      </c>
      <c r="N231" s="6">
        <v>36719.914692908897</v>
      </c>
      <c r="O231" s="6">
        <v>55.983406184853074</v>
      </c>
      <c r="P231">
        <v>2.8817403269232367</v>
      </c>
      <c r="Q231" s="6">
        <v>229</v>
      </c>
    </row>
    <row r="232" spans="1:17" x14ac:dyDescent="0.25">
      <c r="A232" s="6">
        <v>109.68586732685871</v>
      </c>
      <c r="B232" s="6">
        <v>-30.81874546087478</v>
      </c>
      <c r="C232" s="6">
        <v>20135.9375</v>
      </c>
      <c r="D232" s="6">
        <v>0.75</v>
      </c>
      <c r="E232" s="6">
        <v>0.65</v>
      </c>
      <c r="F232" s="6">
        <v>19.899999999999999</v>
      </c>
      <c r="G232" s="6">
        <v>42.007420362456692</v>
      </c>
      <c r="H232" s="6">
        <v>20.181372517703117</v>
      </c>
      <c r="I232" s="6">
        <v>0.98542576872409882</v>
      </c>
      <c r="J232" s="6">
        <v>5629.1654499678116</v>
      </c>
      <c r="K232" s="6">
        <v>-2988.8060047234644</v>
      </c>
      <c r="L232" s="6">
        <v>-27.966072178624771</v>
      </c>
      <c r="M232" s="6">
        <v>6373.4186271562576</v>
      </c>
      <c r="N232" s="6">
        <v>36657.980488507856</v>
      </c>
      <c r="O232" s="6">
        <v>57.14625161380205</v>
      </c>
      <c r="P232">
        <v>2.0896644897274945</v>
      </c>
      <c r="Q232" s="6">
        <v>230</v>
      </c>
    </row>
    <row r="233" spans="1:17" x14ac:dyDescent="0.25">
      <c r="A233" s="6">
        <v>109.4030727622515</v>
      </c>
      <c r="B233" s="6">
        <v>-28.75039316138902</v>
      </c>
      <c r="C233" s="6">
        <v>20135.9375</v>
      </c>
      <c r="D233" s="6">
        <v>1.2</v>
      </c>
      <c r="E233" s="6">
        <v>0.65</v>
      </c>
      <c r="F233" s="6">
        <v>19.899999999999999</v>
      </c>
      <c r="G233" s="6">
        <v>46.089820015575185</v>
      </c>
      <c r="H233" s="6">
        <v>22.328356239552111</v>
      </c>
      <c r="I233" s="6">
        <v>2.4886673727331612</v>
      </c>
      <c r="J233" s="6">
        <v>5590.8266225482084</v>
      </c>
      <c r="K233" s="6">
        <v>-3059.4514137612646</v>
      </c>
      <c r="L233" s="6">
        <v>-28.688670255813545</v>
      </c>
      <c r="M233" s="6">
        <v>6373.1927066863127</v>
      </c>
      <c r="N233" s="6">
        <v>36707.113288845583</v>
      </c>
      <c r="O233" s="6">
        <v>56.221178630610773</v>
      </c>
      <c r="P233">
        <v>5.1468533512819743</v>
      </c>
      <c r="Q233" s="6">
        <v>231</v>
      </c>
    </row>
    <row r="234" spans="1:17" x14ac:dyDescent="0.25">
      <c r="A234" s="6">
        <v>107.70671944537143</v>
      </c>
      <c r="B234" s="6">
        <v>-27.601405617934603</v>
      </c>
      <c r="C234" s="6">
        <v>20135.9375</v>
      </c>
      <c r="D234" s="6">
        <v>0.75</v>
      </c>
      <c r="E234" s="6">
        <v>0.65</v>
      </c>
      <c r="F234" s="6">
        <v>19.899999999999999</v>
      </c>
      <c r="G234" s="6">
        <v>42.007420362456692</v>
      </c>
      <c r="H234" s="6">
        <v>20.503086118880823</v>
      </c>
      <c r="I234" s="6">
        <v>-1.4880199956763391</v>
      </c>
      <c r="J234" s="6">
        <v>5552.9991541630006</v>
      </c>
      <c r="K234" s="6">
        <v>-3127.1334553352194</v>
      </c>
      <c r="L234" s="6">
        <v>-29.385738715873437</v>
      </c>
      <c r="M234" s="6">
        <v>6372.971304941816</v>
      </c>
      <c r="N234" s="6">
        <v>36746.59863147248</v>
      </c>
      <c r="O234" s="6">
        <v>55.49375922243803</v>
      </c>
      <c r="P234">
        <v>3.0150161977768821</v>
      </c>
      <c r="Q234" s="6">
        <v>232</v>
      </c>
    </row>
    <row r="235" spans="1:17" x14ac:dyDescent="0.25">
      <c r="A235" s="6">
        <v>110.49257802725045</v>
      </c>
      <c r="B235" s="6">
        <v>-28.124749608027347</v>
      </c>
      <c r="C235" s="6">
        <v>20135.9375</v>
      </c>
      <c r="D235" s="6">
        <v>0.75</v>
      </c>
      <c r="E235" s="6">
        <v>0.65</v>
      </c>
      <c r="F235" s="6">
        <v>19.899999999999999</v>
      </c>
      <c r="G235" s="6">
        <v>42.007420362456692</v>
      </c>
      <c r="H235" s="6">
        <v>15.806180799004746</v>
      </c>
      <c r="I235" s="6">
        <v>-0.95032792484916229</v>
      </c>
      <c r="J235" s="6">
        <v>5668.2929484387923</v>
      </c>
      <c r="K235" s="6">
        <v>-2914.4260667468038</v>
      </c>
      <c r="L235" s="6">
        <v>-27.210547404338381</v>
      </c>
      <c r="M235" s="6">
        <v>6373.6507786239899</v>
      </c>
      <c r="N235" s="6">
        <v>36612.927771871895</v>
      </c>
      <c r="O235" s="6">
        <v>58.017252475346446</v>
      </c>
      <c r="P235">
        <v>2.0665988223465108</v>
      </c>
      <c r="Q235" s="6">
        <v>233</v>
      </c>
    </row>
    <row r="236" spans="1:17" x14ac:dyDescent="0.25">
      <c r="A236" s="6">
        <v>110.89721477453715</v>
      </c>
      <c r="B236" s="6">
        <v>-29.495772404651117</v>
      </c>
      <c r="C236" s="6">
        <v>20135.9375</v>
      </c>
      <c r="D236" s="6">
        <v>0.75</v>
      </c>
      <c r="E236" s="6">
        <v>0.65</v>
      </c>
      <c r="F236" s="6">
        <v>19.899999999999999</v>
      </c>
      <c r="G236" s="6">
        <v>42.007420362456692</v>
      </c>
      <c r="H236" s="6">
        <v>19.292989305686426</v>
      </c>
      <c r="I236" s="6">
        <v>1.0979695854967275</v>
      </c>
      <c r="J236" s="6">
        <v>5613.3395509159445</v>
      </c>
      <c r="K236" s="6">
        <v>-3018.2267935087539</v>
      </c>
      <c r="L236" s="6">
        <v>-28.266397823101535</v>
      </c>
      <c r="M236" s="6">
        <v>6373.3251832094174</v>
      </c>
      <c r="N236" s="6">
        <v>36676.390496106265</v>
      </c>
      <c r="O236" s="6">
        <v>56.796578328560081</v>
      </c>
      <c r="P236">
        <v>2.3054923604379129</v>
      </c>
      <c r="Q236" s="6">
        <v>234</v>
      </c>
    </row>
    <row r="237" spans="1:17" x14ac:dyDescent="0.25">
      <c r="A237" s="6">
        <v>110.00306325452227</v>
      </c>
      <c r="B237" s="6">
        <v>-30.253453690750938</v>
      </c>
      <c r="C237" s="6">
        <v>20135.9375</v>
      </c>
      <c r="D237" s="6">
        <v>0.75</v>
      </c>
      <c r="E237" s="6">
        <v>0.65</v>
      </c>
      <c r="F237" s="6">
        <v>19.899999999999999</v>
      </c>
      <c r="G237" s="6">
        <v>42.007420362456692</v>
      </c>
      <c r="H237" s="6">
        <v>18.690716863283349</v>
      </c>
      <c r="I237" s="6">
        <v>-1.2540739766391482</v>
      </c>
      <c r="J237" s="6">
        <v>5553.9047139974682</v>
      </c>
      <c r="K237" s="6">
        <v>-3125.5356364352638</v>
      </c>
      <c r="L237" s="6">
        <v>-29.369227046816945</v>
      </c>
      <c r="M237" s="6">
        <v>6372.9765876543188</v>
      </c>
      <c r="N237" s="6">
        <v>36744.938199427248</v>
      </c>
      <c r="O237" s="6">
        <v>55.523967487657849</v>
      </c>
      <c r="P237">
        <v>2.5428058550053216</v>
      </c>
      <c r="Q237" s="6">
        <v>235</v>
      </c>
    </row>
    <row r="238" spans="1:17" x14ac:dyDescent="0.25">
      <c r="A238" s="6">
        <v>111.99896744745614</v>
      </c>
      <c r="B238" s="6">
        <v>-28.263527366465667</v>
      </c>
      <c r="C238" s="6">
        <v>20135.9375</v>
      </c>
      <c r="D238" s="6">
        <v>0.75</v>
      </c>
      <c r="E238" s="6">
        <v>0.65</v>
      </c>
      <c r="F238" s="6">
        <v>19.899999999999999</v>
      </c>
      <c r="G238" s="6">
        <v>42.007420362456692</v>
      </c>
      <c r="H238" s="6">
        <v>22.323474296299956</v>
      </c>
      <c r="I238" s="6">
        <v>2.3290632675564069</v>
      </c>
      <c r="J238" s="6">
        <v>5493.9367746512344</v>
      </c>
      <c r="K238" s="6">
        <v>-3229.0949319302581</v>
      </c>
      <c r="L238" s="6">
        <v>-30.445143510806133</v>
      </c>
      <c r="M238" s="6">
        <v>6372.6286070414371</v>
      </c>
      <c r="N238" s="6">
        <v>36817.300030441504</v>
      </c>
      <c r="O238" s="6">
        <v>54.227073848171642</v>
      </c>
      <c r="P238">
        <v>4.5663908583175967</v>
      </c>
      <c r="Q238" s="6">
        <v>236</v>
      </c>
    </row>
    <row r="239" spans="1:17" x14ac:dyDescent="0.25">
      <c r="A239" s="6">
        <v>109.21479218600768</v>
      </c>
      <c r="B239" s="6">
        <v>-26.305195014973151</v>
      </c>
      <c r="C239" s="6">
        <v>20135.9375</v>
      </c>
      <c r="D239" s="6">
        <v>3</v>
      </c>
      <c r="E239" s="6">
        <v>0.65</v>
      </c>
      <c r="F239" s="6">
        <v>19.899999999999999</v>
      </c>
      <c r="G239" s="6">
        <v>54.048620189015942</v>
      </c>
      <c r="H239" s="6">
        <v>14.088967782302964</v>
      </c>
      <c r="I239" s="6">
        <v>-2.002861823462851</v>
      </c>
      <c r="J239" s="6">
        <v>5624.6041763891099</v>
      </c>
      <c r="K239" s="6">
        <v>-2997.3236756175697</v>
      </c>
      <c r="L239" s="6">
        <v>-28.052932297844951</v>
      </c>
      <c r="M239" s="6">
        <v>6373.3916682933768</v>
      </c>
      <c r="N239" s="6">
        <v>36666.215970616671</v>
      </c>
      <c r="O239" s="6">
        <v>56.989750119209447</v>
      </c>
      <c r="P239">
        <v>4.2306395412313691</v>
      </c>
      <c r="Q239" s="6">
        <v>237</v>
      </c>
    </row>
    <row r="240" spans="1:17" x14ac:dyDescent="0.25">
      <c r="A240" s="6">
        <v>108.17119725140283</v>
      </c>
      <c r="B240" s="6">
        <v>-26.955678887166854</v>
      </c>
      <c r="C240" s="6">
        <v>20135.9375</v>
      </c>
      <c r="D240" s="6">
        <v>1.2</v>
      </c>
      <c r="E240" s="6">
        <v>0.65</v>
      </c>
      <c r="F240" s="6">
        <v>19.899999999999999</v>
      </c>
      <c r="G240" s="6">
        <v>46.089820015575185</v>
      </c>
      <c r="H240" s="6">
        <v>14.756166809768535</v>
      </c>
      <c r="I240" s="6">
        <v>-0.95616600103407734</v>
      </c>
      <c r="J240" s="6">
        <v>5496.8128325431317</v>
      </c>
      <c r="K240" s="6">
        <v>-3224.2294677991194</v>
      </c>
      <c r="L240" s="6">
        <v>-30.394327647618841</v>
      </c>
      <c r="M240" s="6">
        <v>6372.6452103530009</v>
      </c>
      <c r="N240" s="6">
        <v>36809.687348422536</v>
      </c>
      <c r="O240" s="6">
        <v>54.361001133712854</v>
      </c>
      <c r="P240">
        <v>1.8799437124021676</v>
      </c>
      <c r="Q240" s="6">
        <v>238</v>
      </c>
    </row>
    <row r="241" spans="1:17" x14ac:dyDescent="0.25">
      <c r="A241" s="6">
        <v>109.10852900288016</v>
      </c>
      <c r="B241" s="6">
        <v>-28.159497717566932</v>
      </c>
      <c r="C241" s="6">
        <v>20135.9375</v>
      </c>
      <c r="D241" s="6">
        <v>0.75</v>
      </c>
      <c r="E241" s="6">
        <v>0.65</v>
      </c>
      <c r="F241" s="6">
        <v>19.899999999999999</v>
      </c>
      <c r="G241" s="6">
        <v>42.007420362456692</v>
      </c>
      <c r="H241" s="6">
        <v>15.424749907161832</v>
      </c>
      <c r="I241" s="6">
        <v>-1.2575428693020001</v>
      </c>
      <c r="J241" s="6">
        <v>5472.5456023502211</v>
      </c>
      <c r="K241" s="6">
        <v>-3264.9761951918676</v>
      </c>
      <c r="L241" s="6">
        <v>-30.820730650074857</v>
      </c>
      <c r="M241" s="6">
        <v>6372.5053883831524</v>
      </c>
      <c r="N241" s="6">
        <v>36838.082476558498</v>
      </c>
      <c r="O241" s="6">
        <v>53.862137166615867</v>
      </c>
      <c r="P241">
        <v>2.4412498225985493</v>
      </c>
      <c r="Q241" s="6">
        <v>239</v>
      </c>
    </row>
    <row r="242" spans="1:17" x14ac:dyDescent="0.25">
      <c r="A242" s="6">
        <v>111.75286344608237</v>
      </c>
      <c r="B242" s="6">
        <v>-29.90469315143676</v>
      </c>
      <c r="C242" s="6">
        <v>20135.9375</v>
      </c>
      <c r="D242" s="6">
        <v>0.75</v>
      </c>
      <c r="E242" s="6">
        <v>0.65</v>
      </c>
      <c r="F242" s="6">
        <v>19.899999999999999</v>
      </c>
      <c r="G242" s="6">
        <v>42.007420362456692</v>
      </c>
      <c r="H242" s="6">
        <v>20.938144348647484</v>
      </c>
      <c r="I242" s="6">
        <v>2.3148032904833968</v>
      </c>
      <c r="J242" s="6">
        <v>5714.582380494523</v>
      </c>
      <c r="K242" s="6">
        <v>-2823.2073690628044</v>
      </c>
      <c r="L242" s="6">
        <v>-26.291013396607855</v>
      </c>
      <c r="M242" s="6">
        <v>6373.9274887771489</v>
      </c>
      <c r="N242" s="6">
        <v>36564.107878955627</v>
      </c>
      <c r="O242" s="6">
        <v>58.987815812346739</v>
      </c>
      <c r="P242">
        <v>5.1866208699181433</v>
      </c>
      <c r="Q242" s="6">
        <v>240</v>
      </c>
    </row>
    <row r="243" spans="1:17" x14ac:dyDescent="0.25">
      <c r="A243" s="6">
        <v>109.42449990469608</v>
      </c>
      <c r="B243" s="6">
        <v>-30.44233883248512</v>
      </c>
      <c r="C243" s="6">
        <v>20135.9375</v>
      </c>
      <c r="D243" s="6">
        <v>0.75</v>
      </c>
      <c r="E243" s="6">
        <v>0.65</v>
      </c>
      <c r="F243" s="6">
        <v>19.899999999999999</v>
      </c>
      <c r="G243" s="6">
        <v>42.007420362456692</v>
      </c>
      <c r="H243" s="6">
        <v>15.620661732125184</v>
      </c>
      <c r="I243" s="6">
        <v>0.77773479207706941</v>
      </c>
      <c r="J243" s="6">
        <v>5720.0376419369131</v>
      </c>
      <c r="K243" s="6">
        <v>-2812.2124035967026</v>
      </c>
      <c r="L243" s="6">
        <v>-26.180682727769668</v>
      </c>
      <c r="M243" s="6">
        <v>6373.9602468260146</v>
      </c>
      <c r="N243" s="6">
        <v>36553.051489035846</v>
      </c>
      <c r="O243" s="6">
        <v>59.210887187773565</v>
      </c>
      <c r="P243">
        <v>1.7528214921481329</v>
      </c>
      <c r="Q243" s="6">
        <v>241</v>
      </c>
    </row>
    <row r="244" spans="1:17" x14ac:dyDescent="0.25">
      <c r="A244" s="6">
        <v>111.98784727320405</v>
      </c>
      <c r="B244" s="6">
        <v>-26.905345804701131</v>
      </c>
      <c r="C244" s="6">
        <v>20135.9375</v>
      </c>
      <c r="D244" s="6">
        <v>1.2</v>
      </c>
      <c r="E244" s="6">
        <v>0.65</v>
      </c>
      <c r="F244" s="6">
        <v>19.899999999999999</v>
      </c>
      <c r="G244" s="6">
        <v>46.089820015575185</v>
      </c>
      <c r="H244" s="6">
        <v>17.721959099937241</v>
      </c>
      <c r="I244" s="6">
        <v>1.315953318778142</v>
      </c>
      <c r="J244" s="6">
        <v>5581.5611492188928</v>
      </c>
      <c r="K244" s="6">
        <v>-3076.2099107772387</v>
      </c>
      <c r="L244" s="6">
        <v>-28.860825026763145</v>
      </c>
      <c r="M244" s="6">
        <v>6373.1383381842443</v>
      </c>
      <c r="N244" s="6">
        <v>36713.380175026767</v>
      </c>
      <c r="O244" s="6">
        <v>56.104305925189095</v>
      </c>
      <c r="P244">
        <v>2.7107908805337244</v>
      </c>
      <c r="Q244" s="6">
        <v>242</v>
      </c>
    </row>
    <row r="245" spans="1:17" x14ac:dyDescent="0.25">
      <c r="A245" s="6">
        <v>109.93187462374566</v>
      </c>
      <c r="B245" s="6">
        <v>-29.142764458330923</v>
      </c>
      <c r="C245" s="6">
        <v>20135.9375</v>
      </c>
      <c r="D245" s="6">
        <v>0.75</v>
      </c>
      <c r="E245" s="6">
        <v>0.65</v>
      </c>
      <c r="F245" s="6">
        <v>19.899999999999999</v>
      </c>
      <c r="G245" s="6">
        <v>42.007420362456692</v>
      </c>
      <c r="H245" s="6">
        <v>23.089380325213757</v>
      </c>
      <c r="I245" s="6">
        <v>-2.0015002318738482</v>
      </c>
      <c r="J245" s="6">
        <v>5662.2211032007544</v>
      </c>
      <c r="K245" s="6">
        <v>-2926.1264263693652</v>
      </c>
      <c r="L245" s="6">
        <v>-27.329046789564991</v>
      </c>
      <c r="M245" s="6">
        <v>6373.6146482689965</v>
      </c>
      <c r="N245" s="6">
        <v>36622.992869087291</v>
      </c>
      <c r="O245" s="6">
        <v>57.821115762697929</v>
      </c>
      <c r="P245">
        <v>4.3301017305782619</v>
      </c>
      <c r="Q245" s="6">
        <v>243</v>
      </c>
    </row>
    <row r="246" spans="1:17" x14ac:dyDescent="0.25">
      <c r="A246" s="6">
        <v>109.35451763350622</v>
      </c>
      <c r="B246" s="6">
        <v>-27.924398034007055</v>
      </c>
      <c r="C246" s="6">
        <v>20135.9375</v>
      </c>
      <c r="D246" s="6">
        <v>0.75</v>
      </c>
      <c r="E246" s="6">
        <v>0.65</v>
      </c>
      <c r="F246" s="6">
        <v>19.899999999999999</v>
      </c>
      <c r="G246" s="6">
        <v>42.007420362456692</v>
      </c>
      <c r="H246" s="6">
        <v>22.995677044151169</v>
      </c>
      <c r="I246" s="6">
        <v>0.28864573015741257</v>
      </c>
      <c r="J246" s="6">
        <v>5616.5608606976375</v>
      </c>
      <c r="K246" s="6">
        <v>-3012.2682753892964</v>
      </c>
      <c r="L246" s="6">
        <v>-28.20550451175848</v>
      </c>
      <c r="M246" s="6">
        <v>6373.3441822042996</v>
      </c>
      <c r="N246" s="6">
        <v>36671.58724993268</v>
      </c>
      <c r="O246" s="6">
        <v>56.88734674984277</v>
      </c>
      <c r="P246">
        <v>0.60752499582916974</v>
      </c>
      <c r="Q246" s="6">
        <v>244</v>
      </c>
    </row>
    <row r="247" spans="1:17" x14ac:dyDescent="0.25">
      <c r="A247" s="6">
        <v>109.18019455536172</v>
      </c>
      <c r="B247" s="6">
        <v>-30.655186583084156</v>
      </c>
      <c r="C247" s="6">
        <v>20135.9375</v>
      </c>
      <c r="D247" s="6">
        <v>3</v>
      </c>
      <c r="E247" s="6">
        <v>0.65</v>
      </c>
      <c r="F247" s="6">
        <v>19.899999999999999</v>
      </c>
      <c r="G247" s="6">
        <v>54.048620189015942</v>
      </c>
      <c r="H247" s="6">
        <v>21.059015986845104</v>
      </c>
      <c r="I247" s="6">
        <v>-0.30734524318513934</v>
      </c>
      <c r="J247" s="6">
        <v>5745.453237573498</v>
      </c>
      <c r="K247" s="6">
        <v>-2760.2693924961727</v>
      </c>
      <c r="L247" s="6">
        <v>-25.660874620556772</v>
      </c>
      <c r="M247" s="6">
        <v>6374.1132735695073</v>
      </c>
      <c r="N247" s="6">
        <v>36523.236484245594</v>
      </c>
      <c r="O247" s="6">
        <v>59.821926808510916</v>
      </c>
      <c r="P247">
        <v>0.70584586173992148</v>
      </c>
      <c r="Q247" s="6">
        <v>245</v>
      </c>
    </row>
    <row r="248" spans="1:17" x14ac:dyDescent="0.25">
      <c r="A248" s="6">
        <v>109.46301323032414</v>
      </c>
      <c r="B248" s="6">
        <v>-30.480799856136368</v>
      </c>
      <c r="C248" s="6">
        <v>20135.9375</v>
      </c>
      <c r="D248" s="6">
        <v>3</v>
      </c>
      <c r="E248" s="6">
        <v>0.65</v>
      </c>
      <c r="F248" s="6">
        <v>19.899999999999999</v>
      </c>
      <c r="G248" s="6">
        <v>54.048620189015942</v>
      </c>
      <c r="H248" s="6">
        <v>17.910480175096861</v>
      </c>
      <c r="I248" s="6">
        <v>-1.5577303312702213</v>
      </c>
      <c r="J248" s="6">
        <v>5614.7294767200492</v>
      </c>
      <c r="K248" s="6">
        <v>-3015.6576844806373</v>
      </c>
      <c r="L248" s="6">
        <v>-28.240138382929981</v>
      </c>
      <c r="M248" s="6">
        <v>6373.3333795366543</v>
      </c>
      <c r="N248" s="6">
        <v>36675.994592391718</v>
      </c>
      <c r="O248" s="6">
        <v>56.804207269163427</v>
      </c>
      <c r="P248">
        <v>3.272281881061645</v>
      </c>
      <c r="Q248" s="6">
        <v>246</v>
      </c>
    </row>
    <row r="249" spans="1:17" x14ac:dyDescent="0.25">
      <c r="A249" s="6">
        <v>107.59727112546895</v>
      </c>
      <c r="B249" s="6">
        <v>-30.22871093962376</v>
      </c>
      <c r="C249" s="6">
        <v>20135.9375</v>
      </c>
      <c r="D249" s="6">
        <v>1.2</v>
      </c>
      <c r="E249" s="6">
        <v>0.65</v>
      </c>
      <c r="F249" s="6">
        <v>19.899999999999999</v>
      </c>
      <c r="G249" s="6">
        <v>46.089820015575185</v>
      </c>
      <c r="H249" s="6">
        <v>16.722949432452733</v>
      </c>
      <c r="I249" s="6">
        <v>-1.5304502615713886</v>
      </c>
      <c r="J249" s="6">
        <v>5507.7179284427129</v>
      </c>
      <c r="K249" s="6">
        <v>-3205.690811012149</v>
      </c>
      <c r="L249" s="6">
        <v>-30.200951338628769</v>
      </c>
      <c r="M249" s="6">
        <v>6372.7082433685146</v>
      </c>
      <c r="N249" s="6">
        <v>36798.579012233473</v>
      </c>
      <c r="O249" s="6">
        <v>54.558120706900468</v>
      </c>
      <c r="P249">
        <v>3.0251424001269895</v>
      </c>
      <c r="Q249" s="6">
        <v>247</v>
      </c>
    </row>
    <row r="250" spans="1:17" x14ac:dyDescent="0.25">
      <c r="A250" s="6">
        <v>109.80026171750765</v>
      </c>
      <c r="B250" s="6">
        <v>-30.434286023072161</v>
      </c>
      <c r="C250" s="6">
        <v>20135.9375</v>
      </c>
      <c r="D250" s="6">
        <v>0.75</v>
      </c>
      <c r="E250" s="6">
        <v>0.65</v>
      </c>
      <c r="F250" s="6">
        <v>19.899999999999999</v>
      </c>
      <c r="G250" s="6">
        <v>42.007420362456692</v>
      </c>
      <c r="H250" s="6">
        <v>18.597437111918378</v>
      </c>
      <c r="I250" s="6">
        <v>1.2336074046312007</v>
      </c>
      <c r="J250" s="6">
        <v>5648.1755150698609</v>
      </c>
      <c r="K250" s="6">
        <v>-2952.9669042346704</v>
      </c>
      <c r="L250" s="6">
        <v>-27.601371083410971</v>
      </c>
      <c r="M250" s="6">
        <v>6373.5312179779885</v>
      </c>
      <c r="N250" s="6">
        <v>36636.676558561951</v>
      </c>
      <c r="O250" s="6">
        <v>57.555432945267988</v>
      </c>
      <c r="P250">
        <v>2.6470906981580331</v>
      </c>
      <c r="Q250" s="6">
        <v>248</v>
      </c>
    </row>
    <row r="251" spans="1:17" x14ac:dyDescent="0.25">
      <c r="A251" s="6">
        <v>109.30629728642658</v>
      </c>
      <c r="B251" s="6">
        <v>-28.46319693634458</v>
      </c>
      <c r="C251" s="6">
        <v>20135.9375</v>
      </c>
      <c r="D251" s="6">
        <v>0.75</v>
      </c>
      <c r="E251" s="6">
        <v>0.65</v>
      </c>
      <c r="F251" s="6">
        <v>19.899999999999999</v>
      </c>
      <c r="G251" s="6">
        <v>42.007420362456692</v>
      </c>
      <c r="H251" s="6">
        <v>16.131167311781507</v>
      </c>
      <c r="I251" s="6">
        <v>-1.3593076572116729</v>
      </c>
      <c r="J251" s="6">
        <v>5751.8670898679347</v>
      </c>
      <c r="K251" s="6">
        <v>-2746.9689973292675</v>
      </c>
      <c r="L251" s="6">
        <v>-25.528145490625356</v>
      </c>
      <c r="M251" s="6">
        <v>6374.1519978577535</v>
      </c>
      <c r="N251" s="6">
        <v>36517.611556622607</v>
      </c>
      <c r="O251" s="6">
        <v>59.938791060618946</v>
      </c>
      <c r="P251">
        <v>3.1344543083814096</v>
      </c>
      <c r="Q251" s="6">
        <v>249</v>
      </c>
    </row>
    <row r="252" spans="1:17" x14ac:dyDescent="0.25">
      <c r="A252" s="6">
        <v>108.03432682151357</v>
      </c>
      <c r="B252" s="6">
        <v>-27.606710933857769</v>
      </c>
      <c r="C252" s="6">
        <v>20135.9375</v>
      </c>
      <c r="D252" s="6">
        <v>1.2</v>
      </c>
      <c r="E252" s="6">
        <v>0.65</v>
      </c>
      <c r="F252" s="6">
        <v>19.899999999999999</v>
      </c>
      <c r="G252" s="6">
        <v>46.089820015575185</v>
      </c>
      <c r="H252" s="6">
        <v>19.587868106862086</v>
      </c>
      <c r="I252" s="6">
        <v>1.7183432276991937</v>
      </c>
      <c r="J252" s="6">
        <v>5579.2554652880726</v>
      </c>
      <c r="K252" s="6">
        <v>-3080.36174153088</v>
      </c>
      <c r="L252" s="6">
        <v>-28.90352018253818</v>
      </c>
      <c r="M252" s="6">
        <v>6373.1248226936514</v>
      </c>
      <c r="N252" s="6">
        <v>36717.216377235862</v>
      </c>
      <c r="O252" s="6">
        <v>56.033404402595892</v>
      </c>
      <c r="P252">
        <v>3.5335204668292781</v>
      </c>
      <c r="Q252" s="6">
        <v>250</v>
      </c>
    </row>
    <row r="253" spans="1:17" x14ac:dyDescent="0.25">
      <c r="A253" s="6">
        <v>110.45392108655402</v>
      </c>
      <c r="B253" s="6">
        <v>-29.293299524233721</v>
      </c>
      <c r="C253" s="6">
        <v>20135.9375</v>
      </c>
      <c r="D253" s="6">
        <v>3</v>
      </c>
      <c r="E253" s="6">
        <v>0.65</v>
      </c>
      <c r="F253" s="6">
        <v>19.899999999999999</v>
      </c>
      <c r="G253" s="6">
        <v>54.048620189015942</v>
      </c>
      <c r="H253" s="6">
        <v>20.083854347794002</v>
      </c>
      <c r="I253" s="6">
        <v>-0.85941889234000257</v>
      </c>
      <c r="J253" s="6">
        <v>5587.1312897065536</v>
      </c>
      <c r="K253" s="6">
        <v>-3066.1494912628727</v>
      </c>
      <c r="L253" s="6">
        <v>-28.757442903809487</v>
      </c>
      <c r="M253" s="6">
        <v>6373.1710122347722</v>
      </c>
      <c r="N253" s="6">
        <v>36706.019130901732</v>
      </c>
      <c r="O253" s="6">
        <v>56.240901543252889</v>
      </c>
      <c r="P253">
        <v>1.7767323604678529</v>
      </c>
      <c r="Q253" s="6">
        <v>251</v>
      </c>
    </row>
    <row r="254" spans="1:17" x14ac:dyDescent="0.25">
      <c r="A254" s="6">
        <v>108.4933932544439</v>
      </c>
      <c r="B254" s="6">
        <v>-28.480030015742635</v>
      </c>
      <c r="C254" s="6">
        <v>20135.9375</v>
      </c>
      <c r="D254" s="6">
        <v>1.2</v>
      </c>
      <c r="E254" s="6">
        <v>0.65</v>
      </c>
      <c r="F254" s="6">
        <v>19.899999999999999</v>
      </c>
      <c r="G254" s="6">
        <v>46.089820015575185</v>
      </c>
      <c r="H254" s="6">
        <v>20.867012043418569</v>
      </c>
      <c r="I254" s="6">
        <v>-1.6931297170159354</v>
      </c>
      <c r="J254" s="6">
        <v>5559.6343486142232</v>
      </c>
      <c r="K254" s="6">
        <v>-3115.4009019288646</v>
      </c>
      <c r="L254" s="6">
        <v>-29.264559107895067</v>
      </c>
      <c r="M254" s="6">
        <v>6373.0100321614345</v>
      </c>
      <c r="N254" s="6">
        <v>36739.627721126933</v>
      </c>
      <c r="O254" s="6">
        <v>55.621122928993444</v>
      </c>
      <c r="P254">
        <v>3.442767783007306</v>
      </c>
      <c r="Q254" s="6">
        <v>252</v>
      </c>
    </row>
    <row r="255" spans="1:17" x14ac:dyDescent="0.25">
      <c r="A255" s="6">
        <v>108.47711495516512</v>
      </c>
      <c r="B255" s="6">
        <v>-35.776599796507462</v>
      </c>
      <c r="C255" s="6">
        <v>20135.9375</v>
      </c>
      <c r="D255" s="6">
        <v>1.2</v>
      </c>
      <c r="E255" s="6">
        <v>0.65</v>
      </c>
      <c r="F255" s="6">
        <v>19.899999999999999</v>
      </c>
      <c r="G255" s="6">
        <v>46.089820015575185</v>
      </c>
      <c r="H255" s="6">
        <v>18.203242589283501</v>
      </c>
      <c r="I255" s="6">
        <v>1.515417189459356</v>
      </c>
      <c r="J255" s="6">
        <v>5395.8521298673259</v>
      </c>
      <c r="K255" s="6">
        <v>-3389.39885615399</v>
      </c>
      <c r="L255" s="6">
        <v>-32.134941013810092</v>
      </c>
      <c r="M255" s="6">
        <v>6372.0675462122754</v>
      </c>
      <c r="N255" s="6">
        <v>36926.334288933707</v>
      </c>
      <c r="O255" s="6">
        <v>52.350840292670284</v>
      </c>
      <c r="P255">
        <v>2.8336687212024718</v>
      </c>
      <c r="Q255" s="6">
        <v>253</v>
      </c>
    </row>
    <row r="256" spans="1:17" x14ac:dyDescent="0.25">
      <c r="A256" s="6">
        <v>108.021299495715</v>
      </c>
      <c r="B256" s="6">
        <v>-29.387094409558365</v>
      </c>
      <c r="C256" s="6">
        <v>20135.9375</v>
      </c>
      <c r="D256" s="6">
        <v>0.75</v>
      </c>
      <c r="E256" s="6">
        <v>0.65</v>
      </c>
      <c r="F256" s="6">
        <v>19.899999999999999</v>
      </c>
      <c r="G256" s="6">
        <v>42.007420362456692</v>
      </c>
      <c r="H256" s="6">
        <v>16.000909536135772</v>
      </c>
      <c r="I256" s="6">
        <v>-1.7439715645671328</v>
      </c>
      <c r="J256" s="6">
        <v>5639.2369712342879</v>
      </c>
      <c r="K256" s="6">
        <v>-2969.8873950295156</v>
      </c>
      <c r="L256" s="6">
        <v>-27.773400346639676</v>
      </c>
      <c r="M256" s="6">
        <v>6373.4782306752149</v>
      </c>
      <c r="N256" s="6">
        <v>36648.45217169336</v>
      </c>
      <c r="O256" s="6">
        <v>57.328884269576143</v>
      </c>
      <c r="P256">
        <v>3.7189399417540479</v>
      </c>
      <c r="Q256" s="6">
        <v>254</v>
      </c>
    </row>
    <row r="257" spans="1:17" x14ac:dyDescent="0.25">
      <c r="A257" s="6">
        <v>108.22816953034241</v>
      </c>
      <c r="B257" s="6">
        <v>-34.164290171245419</v>
      </c>
      <c r="C257" s="6">
        <v>20135.9375</v>
      </c>
      <c r="D257" s="6">
        <v>1.2</v>
      </c>
      <c r="E257" s="6">
        <v>0.65</v>
      </c>
      <c r="F257" s="6">
        <v>19.899999999999999</v>
      </c>
      <c r="G257" s="6">
        <v>46.089820015575185</v>
      </c>
      <c r="H257" s="6">
        <v>20.765548463316957</v>
      </c>
      <c r="I257" s="6">
        <v>2.1307572499031693</v>
      </c>
      <c r="J257" s="6">
        <v>5247.9215034943772</v>
      </c>
      <c r="K257" s="6">
        <v>-3612.758492955983</v>
      </c>
      <c r="L257" s="6">
        <v>-34.544185755541974</v>
      </c>
      <c r="M257" s="6">
        <v>6371.2403843572147</v>
      </c>
      <c r="N257" s="6">
        <v>37096.700650791245</v>
      </c>
      <c r="O257" s="6">
        <v>49.58129955897995</v>
      </c>
      <c r="P257">
        <v>3.737041666538679</v>
      </c>
      <c r="Q257" s="6">
        <v>255</v>
      </c>
    </row>
    <row r="258" spans="1:17" x14ac:dyDescent="0.25">
      <c r="A258" s="6">
        <v>108.57033446037157</v>
      </c>
      <c r="B258" s="6">
        <v>-26.681738684369954</v>
      </c>
      <c r="C258" s="6">
        <v>20135.9375</v>
      </c>
      <c r="D258" s="6">
        <v>3</v>
      </c>
      <c r="E258" s="6">
        <v>0.65</v>
      </c>
      <c r="F258" s="6">
        <v>19.899999999999999</v>
      </c>
      <c r="G258" s="6">
        <v>54.048620189015942</v>
      </c>
      <c r="H258" s="6">
        <v>23.920075198401271</v>
      </c>
      <c r="I258" s="6">
        <v>1.2767856714923624</v>
      </c>
      <c r="J258" s="6">
        <v>5726.742520787956</v>
      </c>
      <c r="K258" s="6">
        <v>-2798.6252210121934</v>
      </c>
      <c r="L258" s="6">
        <v>-26.044486481323165</v>
      </c>
      <c r="M258" s="6">
        <v>6374.0005512304706</v>
      </c>
      <c r="N258" s="6">
        <v>36546.356034820768</v>
      </c>
      <c r="O258" s="6">
        <v>59.347249544102766</v>
      </c>
      <c r="P258">
        <v>2.8902600625970454</v>
      </c>
      <c r="Q258" s="6">
        <v>256</v>
      </c>
    </row>
    <row r="259" spans="1:17" x14ac:dyDescent="0.25">
      <c r="A259" s="6">
        <v>111.86919708396984</v>
      </c>
      <c r="B259" s="6">
        <v>-25.774939466452203</v>
      </c>
      <c r="C259" s="6">
        <v>20135.9375</v>
      </c>
      <c r="D259" s="6">
        <v>0.75</v>
      </c>
      <c r="E259" s="6">
        <v>0.65</v>
      </c>
      <c r="F259" s="6">
        <v>19.899999999999999</v>
      </c>
      <c r="G259" s="6">
        <v>42.007420362456692</v>
      </c>
      <c r="H259" s="6">
        <v>14.519517529710473</v>
      </c>
      <c r="I259" s="6">
        <v>-0.88974855927712326</v>
      </c>
      <c r="J259" s="6">
        <v>5725.9441949753709</v>
      </c>
      <c r="K259" s="6">
        <v>-2800.2472918211706</v>
      </c>
      <c r="L259" s="6">
        <v>-26.060737451085686</v>
      </c>
      <c r="M259" s="6">
        <v>6373.9957498671074</v>
      </c>
      <c r="N259" s="6">
        <v>36546.432360125807</v>
      </c>
      <c r="O259" s="6">
        <v>59.345580074668433</v>
      </c>
      <c r="P259">
        <v>2.0136669896186619</v>
      </c>
      <c r="Q259" s="6">
        <v>257</v>
      </c>
    </row>
    <row r="260" spans="1:17" x14ac:dyDescent="0.25">
      <c r="A260" s="6">
        <v>111.59052853642578</v>
      </c>
      <c r="B260" s="6">
        <v>-29.033564627369756</v>
      </c>
      <c r="C260" s="6">
        <v>20135.9375</v>
      </c>
      <c r="D260" s="6">
        <v>3</v>
      </c>
      <c r="E260" s="6">
        <v>0.65</v>
      </c>
      <c r="F260" s="6">
        <v>19.899999999999999</v>
      </c>
      <c r="G260" s="6">
        <v>54.048620189015942</v>
      </c>
      <c r="H260" s="6">
        <v>19.48829497756703</v>
      </c>
      <c r="I260" s="6">
        <v>1.050709503430852</v>
      </c>
      <c r="J260" s="6">
        <v>5697.4942822525145</v>
      </c>
      <c r="K260" s="6">
        <v>-2857.3073048633669</v>
      </c>
      <c r="L260" s="6">
        <v>-26.633876722473271</v>
      </c>
      <c r="M260" s="6">
        <v>6373.8250784537267</v>
      </c>
      <c r="N260" s="6">
        <v>36579.519416444877</v>
      </c>
      <c r="O260" s="6">
        <v>58.677966691120169</v>
      </c>
      <c r="P260">
        <v>2.330275201598023</v>
      </c>
      <c r="Q260" s="6">
        <v>258</v>
      </c>
    </row>
    <row r="261" spans="1:17" x14ac:dyDescent="0.25">
      <c r="A261" s="6">
        <v>113.25811756433303</v>
      </c>
      <c r="B261" s="6">
        <v>-27.693658861481381</v>
      </c>
      <c r="C261" s="6">
        <v>20135.9375</v>
      </c>
      <c r="D261" s="6">
        <v>0.75</v>
      </c>
      <c r="E261" s="6">
        <v>0.65</v>
      </c>
      <c r="F261" s="6">
        <v>19.899999999999999</v>
      </c>
      <c r="G261" s="6">
        <v>42.007420362456692</v>
      </c>
      <c r="H261" s="6">
        <v>17.903396863770702</v>
      </c>
      <c r="I261" s="6">
        <v>1.7544316088014256</v>
      </c>
      <c r="J261" s="6">
        <v>5744.3958833887309</v>
      </c>
      <c r="K261" s="6">
        <v>-2762.454457297209</v>
      </c>
      <c r="L261" s="6">
        <v>-25.682694462193993</v>
      </c>
      <c r="M261" s="6">
        <v>6374.1068938114477</v>
      </c>
      <c r="N261" s="6">
        <v>36527.469080252449</v>
      </c>
      <c r="O261" s="6">
        <v>59.734867601318982</v>
      </c>
      <c r="P261">
        <v>4.0208364940772521</v>
      </c>
      <c r="Q261" s="6">
        <v>259</v>
      </c>
    </row>
    <row r="262" spans="1:17" x14ac:dyDescent="0.25">
      <c r="A262" s="6">
        <v>106.89961046365605</v>
      </c>
      <c r="B262" s="6">
        <v>-29.532460769705338</v>
      </c>
      <c r="C262" s="6">
        <v>20135.9375</v>
      </c>
      <c r="D262" s="6">
        <v>0.75</v>
      </c>
      <c r="E262" s="6">
        <v>0.65</v>
      </c>
      <c r="F262" s="6">
        <v>19.899999999999999</v>
      </c>
      <c r="G262" s="6">
        <v>42.007420362456692</v>
      </c>
      <c r="H262" s="6">
        <v>22.935800797315324</v>
      </c>
      <c r="I262" s="6">
        <v>-4.6607111774582251</v>
      </c>
      <c r="J262" s="6">
        <v>5697.7939239865727</v>
      </c>
      <c r="K262" s="6">
        <v>-2856.7137394121532</v>
      </c>
      <c r="L262" s="6">
        <v>-26.627899717451641</v>
      </c>
      <c r="M262" s="6">
        <v>6373.8268716026851</v>
      </c>
      <c r="N262" s="6">
        <v>36599.781569248873</v>
      </c>
      <c r="O262" s="6">
        <v>58.278351878004656</v>
      </c>
      <c r="P262">
        <v>10.255205679537161</v>
      </c>
      <c r="Q262" s="6">
        <v>260</v>
      </c>
    </row>
    <row r="263" spans="1:17" x14ac:dyDescent="0.25">
      <c r="A263" s="6">
        <v>114.82836692608097</v>
      </c>
      <c r="B263" s="6">
        <v>-22.95165135086296</v>
      </c>
      <c r="C263" s="6">
        <v>20135.9375</v>
      </c>
      <c r="D263" s="6">
        <v>0.75</v>
      </c>
      <c r="E263" s="6">
        <v>0.65</v>
      </c>
      <c r="F263" s="6">
        <v>19.899999999999999</v>
      </c>
      <c r="G263" s="6">
        <v>42.007420362456692</v>
      </c>
      <c r="H263" s="6">
        <v>19.116770525427246</v>
      </c>
      <c r="I263" s="6">
        <v>3.6716815948577448</v>
      </c>
      <c r="J263" s="6">
        <v>5582.6879853588825</v>
      </c>
      <c r="K263" s="6">
        <v>-3074.1781592158677</v>
      </c>
      <c r="L263" s="6">
        <v>-28.839938094412116</v>
      </c>
      <c r="M263" s="6">
        <v>6373.1449455092643</v>
      </c>
      <c r="N263" s="6">
        <v>36723.555475786983</v>
      </c>
      <c r="O263" s="6">
        <v>55.917518673951477</v>
      </c>
      <c r="P263">
        <v>7.5393371206579189</v>
      </c>
      <c r="Q263" s="6">
        <v>261</v>
      </c>
    </row>
    <row r="264" spans="1:17" x14ac:dyDescent="0.25">
      <c r="A264" s="6">
        <v>113.35905306922808</v>
      </c>
      <c r="B264" s="6">
        <v>-27.454218111305629</v>
      </c>
      <c r="C264" s="6">
        <v>20135.9375</v>
      </c>
      <c r="D264" s="6">
        <v>0.75</v>
      </c>
      <c r="E264" s="6">
        <v>0.65</v>
      </c>
      <c r="F264" s="6">
        <v>19.899999999999999</v>
      </c>
      <c r="G264" s="6">
        <v>42.007420362456692</v>
      </c>
      <c r="H264" s="6">
        <v>18.092867075222486</v>
      </c>
      <c r="I264" s="6">
        <v>4.5885300753330114</v>
      </c>
      <c r="J264" s="6">
        <v>5561.2846957990578</v>
      </c>
      <c r="K264" s="6">
        <v>-3112.4736575936363</v>
      </c>
      <c r="L264" s="6">
        <v>-29.234347826417011</v>
      </c>
      <c r="M264" s="6">
        <v>6373.0196717837871</v>
      </c>
      <c r="N264" s="6">
        <v>36755.402455034018</v>
      </c>
      <c r="O264" s="6">
        <v>55.335717624131753</v>
      </c>
      <c r="P264">
        <v>9.2853802502930201</v>
      </c>
      <c r="Q264" s="6">
        <v>262</v>
      </c>
    </row>
    <row r="265" spans="1:17" x14ac:dyDescent="0.25">
      <c r="A265" s="6">
        <v>114.75172746803334</v>
      </c>
      <c r="B265" s="6">
        <v>-28.375993224487331</v>
      </c>
      <c r="C265" s="6">
        <v>20135.9375</v>
      </c>
      <c r="D265" s="6">
        <v>3</v>
      </c>
      <c r="E265" s="6">
        <v>0.65</v>
      </c>
      <c r="F265" s="6">
        <v>19.899999999999999</v>
      </c>
      <c r="G265" s="6">
        <v>54.048620189015942</v>
      </c>
      <c r="H265" s="6">
        <v>16.339528581378051</v>
      </c>
      <c r="I265" s="6">
        <v>-2.3680690706666638</v>
      </c>
      <c r="J265" s="6">
        <v>5885.3898426084015</v>
      </c>
      <c r="K265" s="6">
        <v>-2449.9800578692593</v>
      </c>
      <c r="L265" s="6">
        <v>-22.601068022109793</v>
      </c>
      <c r="M265" s="6">
        <v>6374.9679123455362</v>
      </c>
      <c r="N265" s="6">
        <v>36367.209866775243</v>
      </c>
      <c r="O265" s="6">
        <v>63.237048098744602</v>
      </c>
      <c r="P265">
        <v>6.106950134361119</v>
      </c>
      <c r="Q265" s="6">
        <v>263</v>
      </c>
    </row>
    <row r="266" spans="1:17" x14ac:dyDescent="0.25">
      <c r="A266" s="6">
        <v>109.15510579063672</v>
      </c>
      <c r="B266" s="6">
        <v>-25.965374339488431</v>
      </c>
      <c r="C266" s="6">
        <v>20135.9375</v>
      </c>
      <c r="D266" s="6">
        <v>1.2</v>
      </c>
      <c r="E266" s="6">
        <v>0.65</v>
      </c>
      <c r="F266" s="6">
        <v>19.899999999999999</v>
      </c>
      <c r="G266" s="6">
        <v>46.089820015575185</v>
      </c>
      <c r="H266" s="6">
        <v>14.699646595362438</v>
      </c>
      <c r="I266" s="6">
        <v>-0.21622619331432702</v>
      </c>
      <c r="J266" s="6">
        <v>5481.2330311133283</v>
      </c>
      <c r="K266" s="6">
        <v>-3250.4686484494891</v>
      </c>
      <c r="L266" s="6">
        <v>-30.66869457282014</v>
      </c>
      <c r="M266" s="6">
        <v>6372.5553725268528</v>
      </c>
      <c r="N266" s="6">
        <v>36826.681925080018</v>
      </c>
      <c r="O266" s="6">
        <v>54.061522383061273</v>
      </c>
      <c r="P266">
        <v>0.42180890205054139</v>
      </c>
      <c r="Q266" s="6">
        <v>264</v>
      </c>
    </row>
    <row r="267" spans="1:17" x14ac:dyDescent="0.25">
      <c r="A267" s="6">
        <v>107.91314219435762</v>
      </c>
      <c r="B267" s="6">
        <v>-23.959057035364381</v>
      </c>
      <c r="C267" s="6">
        <v>20135.9375</v>
      </c>
      <c r="D267" s="6">
        <v>0.75</v>
      </c>
      <c r="E267" s="6">
        <v>0.65</v>
      </c>
      <c r="F267" s="6">
        <v>19.899999999999999</v>
      </c>
      <c r="G267" s="6">
        <v>42.007420362456692</v>
      </c>
      <c r="H267" s="6">
        <v>18.797928794512252</v>
      </c>
      <c r="I267" s="6">
        <v>-1.8392414983619574</v>
      </c>
      <c r="J267" s="6">
        <v>5621.240889487668</v>
      </c>
      <c r="K267" s="6">
        <v>-3003.5843609357812</v>
      </c>
      <c r="L267" s="6">
        <v>-28.116821960425117</v>
      </c>
      <c r="M267" s="6">
        <v>6373.3718039124406</v>
      </c>
      <c r="N267" s="6">
        <v>36669.458795099694</v>
      </c>
      <c r="O267" s="6">
        <v>56.928098276912863</v>
      </c>
      <c r="P267">
        <v>3.8778202738973522</v>
      </c>
      <c r="Q267" s="6">
        <v>265</v>
      </c>
    </row>
    <row r="268" spans="1:17" x14ac:dyDescent="0.25">
      <c r="A268" s="6">
        <v>110.09283854324354</v>
      </c>
      <c r="B268" s="6">
        <v>-30.482985956046164</v>
      </c>
      <c r="C268" s="6">
        <v>20135.9375</v>
      </c>
      <c r="D268" s="6">
        <v>1.2</v>
      </c>
      <c r="E268" s="6">
        <v>0.65</v>
      </c>
      <c r="F268" s="6">
        <v>19.899999999999999</v>
      </c>
      <c r="G268" s="6">
        <v>46.089820015575185</v>
      </c>
      <c r="H268" s="6">
        <v>17.621652650245402</v>
      </c>
      <c r="I268" s="6">
        <v>-3.5511339757271827</v>
      </c>
      <c r="J268" s="6">
        <v>5848.726437147564</v>
      </c>
      <c r="K268" s="6">
        <v>-2535.6921900814418</v>
      </c>
      <c r="L268" s="6">
        <v>-23.438952547535695</v>
      </c>
      <c r="M268" s="6">
        <v>6374.7420198333411</v>
      </c>
      <c r="N268" s="6">
        <v>36416.836857590213</v>
      </c>
      <c r="O268" s="6">
        <v>62.10860486410413</v>
      </c>
      <c r="P268">
        <v>8.8183727686225701</v>
      </c>
      <c r="Q268" s="6">
        <v>266</v>
      </c>
    </row>
    <row r="269" spans="1:17" x14ac:dyDescent="0.25">
      <c r="A269" s="6">
        <v>113.10805405113481</v>
      </c>
      <c r="B269" s="6">
        <v>-27.544970278384788</v>
      </c>
      <c r="C269" s="6">
        <v>20135.9375</v>
      </c>
      <c r="D269" s="6">
        <v>1.2</v>
      </c>
      <c r="E269" s="6">
        <v>0.65</v>
      </c>
      <c r="F269" s="6">
        <v>19.899999999999999</v>
      </c>
      <c r="G269" s="6">
        <v>46.089820015575185</v>
      </c>
      <c r="H269" s="6">
        <v>15.9419119928017</v>
      </c>
      <c r="I269" s="6">
        <v>-1.0946549721171408</v>
      </c>
      <c r="J269" s="6">
        <v>5860.6259757330863</v>
      </c>
      <c r="K269" s="6">
        <v>-2508.2527340442625</v>
      </c>
      <c r="L269" s="6">
        <v>-23.170138274575084</v>
      </c>
      <c r="M269" s="6">
        <v>6374.8151820486455</v>
      </c>
      <c r="N269" s="6">
        <v>36391.299199929337</v>
      </c>
      <c r="O269" s="6">
        <v>62.682434769711868</v>
      </c>
      <c r="P269">
        <v>2.7645612148243894</v>
      </c>
      <c r="Q269" s="6">
        <v>267</v>
      </c>
    </row>
    <row r="270" spans="1:17" x14ac:dyDescent="0.25">
      <c r="A270" s="6">
        <v>108.79356945430769</v>
      </c>
      <c r="B270" s="6">
        <v>-27.765139742344584</v>
      </c>
      <c r="C270" s="6">
        <v>20135.9375</v>
      </c>
      <c r="D270" s="6">
        <v>1.2</v>
      </c>
      <c r="E270" s="6">
        <v>0.65</v>
      </c>
      <c r="F270" s="6">
        <v>19.899999999999999</v>
      </c>
      <c r="G270" s="6">
        <v>46.089820015575185</v>
      </c>
      <c r="H270" s="6">
        <v>17.223655002788547</v>
      </c>
      <c r="I270" s="6">
        <v>-2.2917209061251071</v>
      </c>
      <c r="J270" s="6">
        <v>5660.6379468239757</v>
      </c>
      <c r="K270" s="6">
        <v>-2929.1674098174894</v>
      </c>
      <c r="L270" s="6">
        <v>-27.35986643975701</v>
      </c>
      <c r="M270" s="6">
        <v>6373.6052340696824</v>
      </c>
      <c r="N270" s="6">
        <v>36626.049168546699</v>
      </c>
      <c r="O270" s="6">
        <v>57.761819456086108</v>
      </c>
      <c r="P270">
        <v>4.9505561555839028</v>
      </c>
      <c r="Q270" s="6">
        <v>268</v>
      </c>
    </row>
    <row r="271" spans="1:17" x14ac:dyDescent="0.25">
      <c r="A271" s="6">
        <v>112.09029745326704</v>
      </c>
      <c r="B271" s="6">
        <v>-29.094304879936104</v>
      </c>
      <c r="C271" s="6">
        <v>20135.9375</v>
      </c>
      <c r="D271" s="6">
        <v>0.75</v>
      </c>
      <c r="E271" s="6">
        <v>0.65</v>
      </c>
      <c r="F271" s="6">
        <v>19.899999999999999</v>
      </c>
      <c r="G271" s="6">
        <v>42.007420362456692</v>
      </c>
      <c r="H271" s="6">
        <v>21.586817017737655</v>
      </c>
      <c r="I271" s="6">
        <v>3.4406241771142732</v>
      </c>
      <c r="J271" s="6">
        <v>5554.2618755537969</v>
      </c>
      <c r="K271" s="6">
        <v>-3124.9051448700957</v>
      </c>
      <c r="L271" s="6">
        <v>-29.36271237066298</v>
      </c>
      <c r="M271" s="6">
        <v>6372.9786714428892</v>
      </c>
      <c r="N271" s="6">
        <v>36754.488883161575</v>
      </c>
      <c r="O271" s="6">
        <v>55.351278013298888</v>
      </c>
      <c r="P271">
        <v>6.9552461360475668</v>
      </c>
      <c r="Q271" s="6">
        <v>269</v>
      </c>
    </row>
    <row r="272" spans="1:17" x14ac:dyDescent="0.25">
      <c r="A272" s="6">
        <v>109.71274624767206</v>
      </c>
      <c r="B272" s="6">
        <v>-24.97923553540511</v>
      </c>
      <c r="C272" s="6">
        <v>20135.9375</v>
      </c>
      <c r="D272" s="6">
        <v>1.2</v>
      </c>
      <c r="E272" s="6">
        <v>0.65</v>
      </c>
      <c r="F272" s="6">
        <v>19.899999999999999</v>
      </c>
      <c r="G272" s="6">
        <v>46.089820015575185</v>
      </c>
      <c r="H272" s="6">
        <v>22.987996899421042</v>
      </c>
      <c r="I272" s="6">
        <v>4.3511674557478983</v>
      </c>
      <c r="J272" s="6">
        <v>5492.1643125117007</v>
      </c>
      <c r="K272" s="6">
        <v>-3232.0885150486779</v>
      </c>
      <c r="L272" s="6">
        <v>-30.476422443273702</v>
      </c>
      <c r="M272" s="6">
        <v>6372.6183790288815</v>
      </c>
      <c r="N272" s="6">
        <v>36832.256020644571</v>
      </c>
      <c r="O272" s="6">
        <v>53.965787719885739</v>
      </c>
      <c r="P272">
        <v>8.4902081952099859</v>
      </c>
      <c r="Q272" s="6">
        <v>270</v>
      </c>
    </row>
    <row r="273" spans="1:17" x14ac:dyDescent="0.25">
      <c r="A273" s="6">
        <v>113.81886726134738</v>
      </c>
      <c r="B273" s="6">
        <v>-30.366678094073677</v>
      </c>
      <c r="C273" s="6">
        <v>20135.9375</v>
      </c>
      <c r="D273" s="6">
        <v>1.2</v>
      </c>
      <c r="E273" s="6">
        <v>0.65</v>
      </c>
      <c r="F273" s="6">
        <v>19.899999999999999</v>
      </c>
      <c r="G273" s="6">
        <v>46.089820015575185</v>
      </c>
      <c r="H273" s="6">
        <v>23.238802208484479</v>
      </c>
      <c r="I273" s="6">
        <v>3.3112657002578487</v>
      </c>
      <c r="J273" s="6">
        <v>5448.0669512691002</v>
      </c>
      <c r="K273" s="6">
        <v>-3305.3898151241451</v>
      </c>
      <c r="L273" s="6">
        <v>-31.245554231310933</v>
      </c>
      <c r="M273" s="6">
        <v>6372.3649719265932</v>
      </c>
      <c r="N273" s="6">
        <v>36874.959573619759</v>
      </c>
      <c r="O273" s="6">
        <v>53.224518963321437</v>
      </c>
      <c r="P273">
        <v>6.333640467781354</v>
      </c>
      <c r="Q273" s="6">
        <v>271</v>
      </c>
    </row>
    <row r="274" spans="1:17" x14ac:dyDescent="0.25">
      <c r="A274" s="6">
        <v>110.20254478726072</v>
      </c>
      <c r="B274" s="6">
        <v>-22.316420464701721</v>
      </c>
      <c r="C274" s="6">
        <v>20135.9375</v>
      </c>
      <c r="D274" s="6">
        <v>1.2</v>
      </c>
      <c r="E274" s="6">
        <v>0.65</v>
      </c>
      <c r="F274" s="6">
        <v>19.899999999999999</v>
      </c>
      <c r="G274" s="6">
        <v>46.089820015575185</v>
      </c>
      <c r="H274" s="6">
        <v>23.766708074443379</v>
      </c>
      <c r="I274" s="6">
        <v>-2.0584590158969576</v>
      </c>
      <c r="J274" s="6">
        <v>5568.8198191634456</v>
      </c>
      <c r="K274" s="6">
        <v>-3099.0622783947806</v>
      </c>
      <c r="L274" s="6">
        <v>-29.096048141609387</v>
      </c>
      <c r="M274" s="6">
        <v>6373.0637203527976</v>
      </c>
      <c r="N274" s="6">
        <v>36730.432687268563</v>
      </c>
      <c r="O274" s="6">
        <v>55.789862097751005</v>
      </c>
      <c r="P274">
        <v>4.2057386308178275</v>
      </c>
      <c r="Q274" s="6">
        <v>272</v>
      </c>
    </row>
    <row r="275" spans="1:17" x14ac:dyDescent="0.25">
      <c r="A275" s="6">
        <v>114.70162605698653</v>
      </c>
      <c r="B275" s="6">
        <v>-24.75624159023986</v>
      </c>
      <c r="C275" s="6">
        <v>20135.9375</v>
      </c>
      <c r="D275" s="6">
        <v>0.75</v>
      </c>
      <c r="E275" s="6">
        <v>0.65</v>
      </c>
      <c r="F275" s="6">
        <v>19.899999999999999</v>
      </c>
      <c r="G275" s="6">
        <v>42.007420362456692</v>
      </c>
      <c r="H275" s="6">
        <v>15.015545201034998</v>
      </c>
      <c r="I275" s="6">
        <v>1.3637609197266016</v>
      </c>
      <c r="J275" s="6">
        <v>5522.6718909297115</v>
      </c>
      <c r="K275" s="6">
        <v>-3180.0329851907804</v>
      </c>
      <c r="L275" s="6">
        <v>-29.933949073796661</v>
      </c>
      <c r="M275" s="6">
        <v>6372.7948815073705</v>
      </c>
      <c r="N275" s="6">
        <v>36780.996624816995</v>
      </c>
      <c r="O275" s="6">
        <v>54.871941953245006</v>
      </c>
      <c r="P275">
        <v>2.7177255112601797</v>
      </c>
      <c r="Q275" s="6">
        <v>273</v>
      </c>
    </row>
    <row r="276" spans="1:17" x14ac:dyDescent="0.25">
      <c r="A276" s="6">
        <v>109.25997268136199</v>
      </c>
      <c r="B276" s="6">
        <v>-21.01142582284584</v>
      </c>
      <c r="C276" s="6">
        <v>20135.9375</v>
      </c>
      <c r="D276" s="6">
        <v>1.2</v>
      </c>
      <c r="E276" s="6">
        <v>0.65</v>
      </c>
      <c r="F276" s="6">
        <v>19.899999999999999</v>
      </c>
      <c r="G276" s="6">
        <v>46.089820015575185</v>
      </c>
      <c r="H276" s="6">
        <v>20.184352391387446</v>
      </c>
      <c r="I276" s="6">
        <v>-4.2797634140449929</v>
      </c>
      <c r="J276" s="6">
        <v>5554.7242531664724</v>
      </c>
      <c r="K276" s="6">
        <v>-3124.088667855684</v>
      </c>
      <c r="L276" s="6">
        <v>-29.354276592561305</v>
      </c>
      <c r="M276" s="6">
        <v>6372.9813692917796</v>
      </c>
      <c r="N276" s="6">
        <v>36760.242333528695</v>
      </c>
      <c r="O276" s="6">
        <v>55.247666857589536</v>
      </c>
      <c r="P276">
        <v>8.6363178928374822</v>
      </c>
      <c r="Q276" s="6">
        <v>274</v>
      </c>
    </row>
    <row r="277" spans="1:17" x14ac:dyDescent="0.25">
      <c r="A277" s="6">
        <v>106.82160646505324</v>
      </c>
      <c r="B277" s="6">
        <v>-23.284191828207284</v>
      </c>
      <c r="C277" s="6">
        <v>20135.9375</v>
      </c>
      <c r="D277" s="6">
        <v>1.2</v>
      </c>
      <c r="E277" s="6">
        <v>0.65</v>
      </c>
      <c r="F277" s="6">
        <v>19.899999999999999</v>
      </c>
      <c r="G277" s="6">
        <v>46.089820015575185</v>
      </c>
      <c r="H277" s="6">
        <v>20.328411332653001</v>
      </c>
      <c r="I277" s="6">
        <v>5.9641662090470504E-2</v>
      </c>
      <c r="J277" s="6">
        <v>5649.7528025755064</v>
      </c>
      <c r="K277" s="6">
        <v>-2949.9682630639554</v>
      </c>
      <c r="L277" s="6">
        <v>-27.570912792849018</v>
      </c>
      <c r="M277" s="6">
        <v>6373.5405767355369</v>
      </c>
      <c r="N277" s="6">
        <v>36633.359705050498</v>
      </c>
      <c r="O277" s="6">
        <v>57.619380518200607</v>
      </c>
      <c r="P277">
        <v>0.12818100055034365</v>
      </c>
      <c r="Q277" s="6">
        <v>275</v>
      </c>
    </row>
    <row r="278" spans="1:17" x14ac:dyDescent="0.25">
      <c r="A278" s="6">
        <v>108.6184271105719</v>
      </c>
      <c r="B278" s="6">
        <v>-23.702366993960936</v>
      </c>
      <c r="C278" s="6">
        <v>20135.9375</v>
      </c>
      <c r="D278" s="6">
        <v>3</v>
      </c>
      <c r="E278" s="6">
        <v>0.65</v>
      </c>
      <c r="F278" s="6">
        <v>19.899999999999999</v>
      </c>
      <c r="G278" s="6">
        <v>54.048620189015942</v>
      </c>
      <c r="H278" s="6">
        <v>14.253835070856832</v>
      </c>
      <c r="I278" s="6">
        <v>-3.5244760286166184</v>
      </c>
      <c r="J278" s="6">
        <v>5580.5440838716368</v>
      </c>
      <c r="K278" s="6">
        <v>-3078.0422358281044</v>
      </c>
      <c r="L278" s="6">
        <v>-28.879665458098536</v>
      </c>
      <c r="M278" s="6">
        <v>6373.1323756514266</v>
      </c>
      <c r="N278" s="6">
        <v>36724.976641985064</v>
      </c>
      <c r="O278" s="6">
        <v>55.891198137159996</v>
      </c>
      <c r="P278">
        <v>7.2305926062286154</v>
      </c>
      <c r="Q278" s="6">
        <v>276</v>
      </c>
    </row>
    <row r="279" spans="1:17" x14ac:dyDescent="0.25">
      <c r="A279" s="6">
        <v>111.95100058770507</v>
      </c>
      <c r="B279" s="6">
        <v>-26.459074383004822</v>
      </c>
      <c r="C279" s="6">
        <v>20135.9375</v>
      </c>
      <c r="D279" s="6">
        <v>3</v>
      </c>
      <c r="E279" s="6">
        <v>0.65</v>
      </c>
      <c r="F279" s="6">
        <v>19.899999999999999</v>
      </c>
      <c r="G279" s="6">
        <v>54.048620189015942</v>
      </c>
      <c r="H279" s="6">
        <v>23.980198003673401</v>
      </c>
      <c r="I279" s="6">
        <v>0.9579116757518733</v>
      </c>
      <c r="J279" s="6">
        <v>5722.228808487248</v>
      </c>
      <c r="K279" s="6">
        <v>-2807.7810697523096</v>
      </c>
      <c r="L279" s="6">
        <v>-26.13624585209034</v>
      </c>
      <c r="M279" s="6">
        <v>6373.9734132125795</v>
      </c>
      <c r="N279" s="6">
        <v>36550.840807330234</v>
      </c>
      <c r="O279" s="6">
        <v>59.255843576656019</v>
      </c>
      <c r="P279">
        <v>2.1620150723628204</v>
      </c>
      <c r="Q279" s="6">
        <v>277</v>
      </c>
    </row>
    <row r="280" spans="1:17" x14ac:dyDescent="0.25">
      <c r="A280" s="6">
        <v>112.38150349295306</v>
      </c>
      <c r="B280" s="6">
        <v>-25.851701498851249</v>
      </c>
      <c r="C280" s="6">
        <v>20135.9375</v>
      </c>
      <c r="D280" s="6">
        <v>0.75</v>
      </c>
      <c r="E280" s="6">
        <v>0.65</v>
      </c>
      <c r="F280" s="6">
        <v>19.899999999999999</v>
      </c>
      <c r="G280" s="6">
        <v>42.007420362456692</v>
      </c>
      <c r="H280" s="6">
        <v>17.970159597511874</v>
      </c>
      <c r="I280" s="6">
        <v>-4.8925428477999731</v>
      </c>
      <c r="J280" s="6">
        <v>5923.2008355714961</v>
      </c>
      <c r="K280" s="6">
        <v>-2357.7312841264265</v>
      </c>
      <c r="L280" s="6">
        <v>-21.705038537636085</v>
      </c>
      <c r="M280" s="6">
        <v>6375.2023455466351</v>
      </c>
      <c r="N280" s="6">
        <v>36342.599243823053</v>
      </c>
      <c r="O280" s="6">
        <v>63.817741907985585</v>
      </c>
      <c r="P280">
        <v>12.959260452444054</v>
      </c>
      <c r="Q280" s="6">
        <v>278</v>
      </c>
    </row>
    <row r="281" spans="1:17" x14ac:dyDescent="0.25">
      <c r="A281" s="6">
        <v>114.73314160144312</v>
      </c>
      <c r="B281" s="6">
        <v>-28.296439958663974</v>
      </c>
      <c r="C281" s="6">
        <v>20135.9375</v>
      </c>
      <c r="D281" s="6">
        <v>1.2</v>
      </c>
      <c r="E281" s="6">
        <v>0.65</v>
      </c>
      <c r="F281" s="6">
        <v>19.899999999999999</v>
      </c>
      <c r="G281" s="6">
        <v>46.089820015575185</v>
      </c>
      <c r="H281" s="6">
        <v>16.131609103920084</v>
      </c>
      <c r="I281" s="6">
        <v>3.2938254345767746</v>
      </c>
      <c r="J281" s="6">
        <v>5968.5662800727559</v>
      </c>
      <c r="K281" s="6">
        <v>-2241.2124020570968</v>
      </c>
      <c r="L281" s="6">
        <v>-20.581289674516416</v>
      </c>
      <c r="M281" s="6">
        <v>6375.4855870557876</v>
      </c>
      <c r="N281" s="6">
        <v>36276.356840551722</v>
      </c>
      <c r="O281" s="6">
        <v>65.435209802930487</v>
      </c>
      <c r="P281">
        <v>9.2440808512154611</v>
      </c>
      <c r="Q281" s="6">
        <v>279</v>
      </c>
    </row>
    <row r="282" spans="1:17" x14ac:dyDescent="0.25">
      <c r="A282" s="6">
        <v>111.964045280672</v>
      </c>
      <c r="B282" s="6">
        <v>-22.48767407819161</v>
      </c>
      <c r="C282" s="6">
        <v>20135.9375</v>
      </c>
      <c r="D282" s="6">
        <v>3</v>
      </c>
      <c r="E282" s="6">
        <v>0.65</v>
      </c>
      <c r="F282" s="6">
        <v>19.899999999999999</v>
      </c>
      <c r="G282" s="6">
        <v>54.048620189015942</v>
      </c>
      <c r="H282" s="6">
        <v>18.813938909858155</v>
      </c>
      <c r="I282" s="6">
        <v>-1.102472114278541</v>
      </c>
      <c r="J282" s="6">
        <v>5940.0263437593512</v>
      </c>
      <c r="K282" s="6">
        <v>-2315.3030555612504</v>
      </c>
      <c r="L282" s="6">
        <v>-21.29483839466176</v>
      </c>
      <c r="M282" s="6">
        <v>6375.3071458280619</v>
      </c>
      <c r="N282" s="6">
        <v>36299.308062827877</v>
      </c>
      <c r="O282" s="6">
        <v>64.86083623666444</v>
      </c>
      <c r="P282">
        <v>3.0156644788269613</v>
      </c>
      <c r="Q282" s="6">
        <v>280</v>
      </c>
    </row>
    <row r="283" spans="1:17" x14ac:dyDescent="0.25">
      <c r="A283" s="6">
        <v>111.69548163577772</v>
      </c>
      <c r="B283" s="6">
        <v>-24.810022306189808</v>
      </c>
      <c r="C283" s="6">
        <v>20135.9375</v>
      </c>
      <c r="D283" s="6">
        <v>1.2</v>
      </c>
      <c r="E283" s="6">
        <v>0.65</v>
      </c>
      <c r="F283" s="6">
        <v>19.899999999999999</v>
      </c>
      <c r="G283" s="6">
        <v>46.089820015575185</v>
      </c>
      <c r="H283" s="6">
        <v>18.338674774706021</v>
      </c>
      <c r="I283" s="6">
        <v>-0.50178173875507071</v>
      </c>
      <c r="J283" s="6">
        <v>5593.0459253522513</v>
      </c>
      <c r="K283" s="6">
        <v>-3055.4195643043513</v>
      </c>
      <c r="L283" s="6">
        <v>-28.647295274186646</v>
      </c>
      <c r="M283" s="6">
        <v>6373.2057425626244</v>
      </c>
      <c r="N283" s="6">
        <v>36698.754717457108</v>
      </c>
      <c r="O283" s="6">
        <v>56.376272739795084</v>
      </c>
      <c r="P283">
        <v>1.0411709085593597</v>
      </c>
      <c r="Q283" s="6">
        <v>281</v>
      </c>
    </row>
    <row r="284" spans="1:17" x14ac:dyDescent="0.25">
      <c r="A284" s="6">
        <v>105.63749806826897</v>
      </c>
      <c r="B284" s="6">
        <v>-23.753248281122332</v>
      </c>
      <c r="C284" s="6">
        <v>20135.9375</v>
      </c>
      <c r="D284" s="6">
        <v>0.75</v>
      </c>
      <c r="E284" s="6">
        <v>0.65</v>
      </c>
      <c r="F284" s="6">
        <v>19.899999999999999</v>
      </c>
      <c r="G284" s="6">
        <v>42.007420362456692</v>
      </c>
      <c r="H284" s="6">
        <v>22.369564139282609</v>
      </c>
      <c r="I284" s="6">
        <v>1.5175938559133044</v>
      </c>
      <c r="J284" s="6">
        <v>5609.3525397573776</v>
      </c>
      <c r="K284" s="6">
        <v>-3025.5806764488852</v>
      </c>
      <c r="L284" s="6">
        <v>-28.341599888935487</v>
      </c>
      <c r="M284" s="6">
        <v>6373.3016831924278</v>
      </c>
      <c r="N284" s="6">
        <v>36682.046614348721</v>
      </c>
      <c r="O284" s="6">
        <v>56.68996504675934</v>
      </c>
      <c r="P284">
        <v>3.177685877353789</v>
      </c>
      <c r="Q284" s="6">
        <v>282</v>
      </c>
    </row>
    <row r="285" spans="1:17" x14ac:dyDescent="0.25">
      <c r="A285" s="6">
        <v>113.64018466435571</v>
      </c>
      <c r="B285" s="6">
        <v>-24.90638693344097</v>
      </c>
      <c r="C285" s="6">
        <v>20135.9375</v>
      </c>
      <c r="D285" s="6">
        <v>1.2</v>
      </c>
      <c r="E285" s="6">
        <v>0.65</v>
      </c>
      <c r="F285" s="6">
        <v>19.899999999999999</v>
      </c>
      <c r="G285" s="6">
        <v>46.089820015575185</v>
      </c>
      <c r="H285" s="6">
        <v>17.402421658968628</v>
      </c>
      <c r="I285" s="6">
        <v>4.242789954865529</v>
      </c>
      <c r="J285" s="6">
        <v>5687.2224180126213</v>
      </c>
      <c r="K285" s="6">
        <v>-2877.5622369188677</v>
      </c>
      <c r="L285" s="6">
        <v>-26.838028292667516</v>
      </c>
      <c r="M285" s="6">
        <v>6373.7636651578823</v>
      </c>
      <c r="N285" s="6">
        <v>36608.198614394561</v>
      </c>
      <c r="O285" s="6">
        <v>58.112166050776324</v>
      </c>
      <c r="P285">
        <v>9.2827126300479534</v>
      </c>
      <c r="Q285" s="6">
        <v>283</v>
      </c>
    </row>
    <row r="286" spans="1:17" x14ac:dyDescent="0.25">
      <c r="A286" s="6">
        <v>107.43802370636685</v>
      </c>
      <c r="B286" s="6">
        <v>-28.043243147925267</v>
      </c>
      <c r="C286" s="6">
        <v>20135.9375</v>
      </c>
      <c r="D286" s="6">
        <v>1.2</v>
      </c>
      <c r="E286" s="6">
        <v>0.65</v>
      </c>
      <c r="F286" s="6">
        <v>19.899999999999999</v>
      </c>
      <c r="G286" s="6">
        <v>46.089820015575185</v>
      </c>
      <c r="H286" s="6">
        <v>23.843432102902824</v>
      </c>
      <c r="I286" s="6">
        <v>-0.32809314427038316</v>
      </c>
      <c r="J286" s="6">
        <v>5892.1417446066216</v>
      </c>
      <c r="K286" s="6">
        <v>-2433.8064626163091</v>
      </c>
      <c r="L286" s="6">
        <v>-22.443548680324458</v>
      </c>
      <c r="M286" s="6">
        <v>6375.0096655619964</v>
      </c>
      <c r="N286" s="6">
        <v>36353.671309920683</v>
      </c>
      <c r="O286" s="6">
        <v>63.552335708457676</v>
      </c>
      <c r="P286">
        <v>0.85442702395166681</v>
      </c>
      <c r="Q286" s="6">
        <v>284</v>
      </c>
    </row>
    <row r="287" spans="1:17" x14ac:dyDescent="0.25">
      <c r="A287" s="6">
        <v>113.19282422375827</v>
      </c>
      <c r="B287" s="6">
        <v>-23.246337602765202</v>
      </c>
      <c r="C287" s="6">
        <v>20135.9375</v>
      </c>
      <c r="D287" s="6">
        <v>0.75</v>
      </c>
      <c r="E287" s="6">
        <v>0.65</v>
      </c>
      <c r="F287" s="6">
        <v>19.899999999999999</v>
      </c>
      <c r="G287" s="6">
        <v>42.007420362456692</v>
      </c>
      <c r="H287" s="6">
        <v>18.06847663105448</v>
      </c>
      <c r="I287" s="6">
        <v>1.9297392589025009</v>
      </c>
      <c r="J287" s="6">
        <v>5600.0693878850543</v>
      </c>
      <c r="K287" s="6">
        <v>-3042.6141019123311</v>
      </c>
      <c r="L287" s="6">
        <v>-28.515994850532916</v>
      </c>
      <c r="M287" s="6">
        <v>6373.2470313242266</v>
      </c>
      <c r="N287" s="6">
        <v>36694.094662959928</v>
      </c>
      <c r="O287" s="6">
        <v>56.463825473885066</v>
      </c>
      <c r="P287">
        <v>4.0162044686341085</v>
      </c>
      <c r="Q287" s="6">
        <v>285</v>
      </c>
    </row>
    <row r="288" spans="1:17" x14ac:dyDescent="0.25">
      <c r="A288" s="6">
        <v>114.69595523687181</v>
      </c>
      <c r="B288" s="6">
        <v>-21.600654469982398</v>
      </c>
      <c r="C288" s="6">
        <v>20135.9375</v>
      </c>
      <c r="D288" s="6">
        <v>0.75</v>
      </c>
      <c r="E288" s="6">
        <v>0.65</v>
      </c>
      <c r="F288" s="6">
        <v>19.899999999999999</v>
      </c>
      <c r="G288" s="6">
        <v>42.007420362456692</v>
      </c>
      <c r="H288" s="6">
        <v>19.524061229128094</v>
      </c>
      <c r="I288" s="6">
        <v>-1.7322194115439231</v>
      </c>
      <c r="J288" s="6">
        <v>5618.8762256873624</v>
      </c>
      <c r="K288" s="6">
        <v>-3007.9760931912297</v>
      </c>
      <c r="L288" s="6">
        <v>-28.161662224531764</v>
      </c>
      <c r="M288" s="6">
        <v>6373.3578447161299</v>
      </c>
      <c r="N288" s="6">
        <v>36671.797822782515</v>
      </c>
      <c r="O288" s="6">
        <v>56.883705119536877</v>
      </c>
      <c r="P288">
        <v>3.6473546978839768</v>
      </c>
      <c r="Q288" s="6">
        <v>286</v>
      </c>
    </row>
    <row r="289" spans="1:17" x14ac:dyDescent="0.25">
      <c r="A289" s="6">
        <v>112.75575527419971</v>
      </c>
      <c r="B289" s="6">
        <v>-23.000210570275978</v>
      </c>
      <c r="C289" s="6">
        <v>20135.9375</v>
      </c>
      <c r="D289" s="6">
        <v>3</v>
      </c>
      <c r="E289" s="6">
        <v>0.65</v>
      </c>
      <c r="F289" s="6">
        <v>19.899999999999999</v>
      </c>
      <c r="G289" s="6">
        <v>54.048620189015942</v>
      </c>
      <c r="H289" s="6">
        <v>17.134121752230591</v>
      </c>
      <c r="I289" s="6">
        <v>-0.38850025275635858</v>
      </c>
      <c r="J289" s="6">
        <v>5576.9687777554054</v>
      </c>
      <c r="K289" s="6">
        <v>-3084.4721550398003</v>
      </c>
      <c r="L289" s="6">
        <v>-28.945807004447349</v>
      </c>
      <c r="M289" s="6">
        <v>6373.1114240435563</v>
      </c>
      <c r="N289" s="6">
        <v>36717.106065180786</v>
      </c>
      <c r="O289" s="6">
        <v>56.035124538394442</v>
      </c>
      <c r="P289">
        <v>0.79856480776170413</v>
      </c>
      <c r="Q289" s="6">
        <v>287</v>
      </c>
    </row>
    <row r="290" spans="1:17" x14ac:dyDescent="0.25">
      <c r="A290" s="6">
        <v>111.26268835108702</v>
      </c>
      <c r="B290" s="6">
        <v>-20.246479087508696</v>
      </c>
      <c r="C290" s="6">
        <v>20135.9375</v>
      </c>
      <c r="D290" s="6">
        <v>3</v>
      </c>
      <c r="E290" s="6">
        <v>0.65</v>
      </c>
      <c r="F290" s="6">
        <v>19.899999999999999</v>
      </c>
      <c r="G290" s="6">
        <v>54.048620189015942</v>
      </c>
      <c r="H290" s="6">
        <v>17.094581706355907</v>
      </c>
      <c r="I290" s="6">
        <v>3.6430707408852072</v>
      </c>
      <c r="J290" s="6">
        <v>5884.244898589669</v>
      </c>
      <c r="K290" s="6">
        <v>-2452.7102650877432</v>
      </c>
      <c r="L290" s="6">
        <v>-22.627676364286465</v>
      </c>
      <c r="M290" s="6">
        <v>6374.9608368244371</v>
      </c>
      <c r="N290" s="6">
        <v>36376.493666074952</v>
      </c>
      <c r="O290" s="6">
        <v>63.023535485012609</v>
      </c>
      <c r="P290">
        <v>9.3438883983005354</v>
      </c>
      <c r="Q290" s="6">
        <v>288</v>
      </c>
    </row>
    <row r="291" spans="1:17" x14ac:dyDescent="0.25">
      <c r="A291" s="6">
        <v>102.70337503674136</v>
      </c>
      <c r="B291" s="6">
        <v>-29.901129167284459</v>
      </c>
      <c r="C291" s="6">
        <v>20135.9375</v>
      </c>
      <c r="D291" s="6">
        <v>1.2</v>
      </c>
      <c r="E291" s="6">
        <v>0.65</v>
      </c>
      <c r="F291" s="6">
        <v>19.899999999999999</v>
      </c>
      <c r="G291" s="6">
        <v>46.089820015575185</v>
      </c>
      <c r="H291" s="6">
        <v>17.314243485666104</v>
      </c>
      <c r="I291" s="6">
        <v>7.1318728214302638</v>
      </c>
      <c r="J291" s="6">
        <v>5436.6285505132055</v>
      </c>
      <c r="K291" s="6">
        <v>-3324.0445016418103</v>
      </c>
      <c r="L291" s="6">
        <v>-31.442304411059364</v>
      </c>
      <c r="M291" s="6">
        <v>6372.2995727720199</v>
      </c>
      <c r="N291" s="6">
        <v>36925.688535376423</v>
      </c>
      <c r="O291" s="6">
        <v>52.366374549486586</v>
      </c>
      <c r="P291">
        <v>13.424972539047541</v>
      </c>
      <c r="Q291" s="6">
        <v>289</v>
      </c>
    </row>
    <row r="292" spans="1:17" x14ac:dyDescent="0.25">
      <c r="A292" s="6">
        <v>108.63693495332483</v>
      </c>
      <c r="B292" s="6">
        <v>-21.251589586415534</v>
      </c>
      <c r="C292" s="6">
        <v>20135.9375</v>
      </c>
      <c r="D292" s="6">
        <v>3</v>
      </c>
      <c r="E292" s="6">
        <v>0.65</v>
      </c>
      <c r="F292" s="6">
        <v>19.899999999999999</v>
      </c>
      <c r="G292" s="6">
        <v>54.048620189015942</v>
      </c>
      <c r="H292" s="6">
        <v>18.759571288196323</v>
      </c>
      <c r="I292" s="6">
        <v>-5.4390857239678922</v>
      </c>
      <c r="J292" s="6">
        <v>5891.1103919023799</v>
      </c>
      <c r="K292" s="6">
        <v>-2436.2851290646927</v>
      </c>
      <c r="L292" s="6">
        <v>-22.467677294225446</v>
      </c>
      <c r="M292" s="6">
        <v>6375.0032846800932</v>
      </c>
      <c r="N292" s="6">
        <v>36385.504385108135</v>
      </c>
      <c r="O292" s="6">
        <v>62.819292814481557</v>
      </c>
      <c r="P292">
        <v>13.913632809772015</v>
      </c>
      <c r="Q292" s="6">
        <v>290</v>
      </c>
    </row>
    <row r="293" spans="1:17" x14ac:dyDescent="0.25">
      <c r="A293" s="6">
        <v>107.56265422830143</v>
      </c>
      <c r="B293" s="6">
        <v>-30.474636224637077</v>
      </c>
      <c r="C293" s="6">
        <v>20135.9375</v>
      </c>
      <c r="D293" s="6">
        <v>3</v>
      </c>
      <c r="E293" s="6">
        <v>0.65</v>
      </c>
      <c r="F293" s="6">
        <v>19.899999999999999</v>
      </c>
      <c r="G293" s="6">
        <v>54.048620189015942</v>
      </c>
      <c r="H293" s="6">
        <v>15.562510373260009</v>
      </c>
      <c r="I293" s="6">
        <v>-1.2171329882980331</v>
      </c>
      <c r="J293" s="6">
        <v>5883.8888099622236</v>
      </c>
      <c r="K293" s="6">
        <v>-2453.5586582965466</v>
      </c>
      <c r="L293" s="6">
        <v>-22.635945791324925</v>
      </c>
      <c r="M293" s="6">
        <v>6374.958636548211</v>
      </c>
      <c r="N293" s="6">
        <v>36364.660399981411</v>
      </c>
      <c r="O293" s="6">
        <v>63.295633976458191</v>
      </c>
      <c r="P293">
        <v>3.1417104484616427</v>
      </c>
      <c r="Q293" s="6">
        <v>291</v>
      </c>
    </row>
    <row r="294" spans="1:17" x14ac:dyDescent="0.25">
      <c r="A294" s="6">
        <v>113.98817832702862</v>
      </c>
      <c r="B294" s="6">
        <v>-26.902849416989298</v>
      </c>
      <c r="C294" s="6">
        <v>20135.9375</v>
      </c>
      <c r="D294" s="6">
        <v>0.75</v>
      </c>
      <c r="E294" s="6">
        <v>0.65</v>
      </c>
      <c r="F294" s="6">
        <v>19.899999999999999</v>
      </c>
      <c r="G294" s="6">
        <v>42.007420362456692</v>
      </c>
      <c r="H294" s="6">
        <v>22.225841794719134</v>
      </c>
      <c r="I294" s="6">
        <v>-6.4723692019180845</v>
      </c>
      <c r="J294" s="6">
        <v>6069.9035341152749</v>
      </c>
      <c r="K294" s="6">
        <v>-1952.2434523882844</v>
      </c>
      <c r="L294" s="6">
        <v>-17.829180740435735</v>
      </c>
      <c r="M294" s="6">
        <v>6376.1260504210577</v>
      </c>
      <c r="N294" s="6">
        <v>36192.093266176504</v>
      </c>
      <c r="O294" s="6">
        <v>67.665983792475629</v>
      </c>
      <c r="P294">
        <v>20.217583399314513</v>
      </c>
      <c r="Q294" s="6">
        <v>292</v>
      </c>
    </row>
    <row r="295" spans="1:17" x14ac:dyDescent="0.25">
      <c r="A295" s="6">
        <v>114.0386805312542</v>
      </c>
      <c r="B295" s="6">
        <v>-29.639198572861467</v>
      </c>
      <c r="C295" s="6">
        <v>20135.9375</v>
      </c>
      <c r="D295" s="6">
        <v>0.75</v>
      </c>
      <c r="E295" s="6">
        <v>0.65</v>
      </c>
      <c r="F295" s="6">
        <v>19.899999999999999</v>
      </c>
      <c r="G295" s="6">
        <v>42.007420362456692</v>
      </c>
      <c r="H295" s="6">
        <v>17.84768954506719</v>
      </c>
      <c r="I295" s="6">
        <v>4.6414064223399976</v>
      </c>
      <c r="J295" s="6">
        <v>5513.273314984337</v>
      </c>
      <c r="K295" s="6">
        <v>-3196.1911060981097</v>
      </c>
      <c r="L295" s="6">
        <v>-30.10200953819783</v>
      </c>
      <c r="M295" s="6">
        <v>6372.7404020891227</v>
      </c>
      <c r="N295" s="6">
        <v>36810.682049659197</v>
      </c>
      <c r="O295" s="6">
        <v>54.345592831076146</v>
      </c>
      <c r="P295">
        <v>9.149578472438149</v>
      </c>
      <c r="Q295" s="6">
        <v>293</v>
      </c>
    </row>
    <row r="296" spans="1:17" x14ac:dyDescent="0.25">
      <c r="A296" s="6">
        <v>110.73529693442106</v>
      </c>
      <c r="B296" s="6">
        <v>-31.072302907623314</v>
      </c>
      <c r="C296" s="6">
        <v>20135.9375</v>
      </c>
      <c r="D296" s="6">
        <v>0.75</v>
      </c>
      <c r="E296" s="6">
        <v>0.65</v>
      </c>
      <c r="F296" s="6">
        <v>19.899999999999999</v>
      </c>
      <c r="G296" s="6">
        <v>42.007420362456692</v>
      </c>
      <c r="H296" s="6">
        <v>15.788220485408631</v>
      </c>
      <c r="I296" s="6">
        <v>-5.5008344951850745</v>
      </c>
      <c r="J296" s="6">
        <v>6073.0914283795764</v>
      </c>
      <c r="K296" s="6">
        <v>-1942.3704749313674</v>
      </c>
      <c r="L296" s="6">
        <v>-17.735952436277163</v>
      </c>
      <c r="M296" s="6">
        <v>6376.1463721704649</v>
      </c>
      <c r="N296" s="6">
        <v>36175.890665025669</v>
      </c>
      <c r="O296" s="6">
        <v>68.116494545828289</v>
      </c>
      <c r="P296">
        <v>17.443413760063624</v>
      </c>
      <c r="Q296" s="6">
        <v>294</v>
      </c>
    </row>
    <row r="297" spans="1:17" x14ac:dyDescent="0.25">
      <c r="A297" s="6">
        <v>107.52799807510509</v>
      </c>
      <c r="B297" s="6">
        <v>-26.136592094287931</v>
      </c>
      <c r="C297" s="6">
        <v>20135.9375</v>
      </c>
      <c r="D297" s="6">
        <v>3</v>
      </c>
      <c r="E297" s="6">
        <v>0.65</v>
      </c>
      <c r="F297" s="6">
        <v>19.899999999999999</v>
      </c>
      <c r="G297" s="6">
        <v>54.048620189015942</v>
      </c>
      <c r="H297" s="6">
        <v>16.611924428713188</v>
      </c>
      <c r="I297" s="6">
        <v>-7.4193958100005943</v>
      </c>
      <c r="J297" s="6">
        <v>6115.9149998965795</v>
      </c>
      <c r="K297" s="6">
        <v>-1803.9735733834204</v>
      </c>
      <c r="L297" s="6">
        <v>-16.434151531298237</v>
      </c>
      <c r="M297" s="6">
        <v>6376.4203860336665</v>
      </c>
      <c r="N297" s="6">
        <v>36153.103809135508</v>
      </c>
      <c r="O297" s="6">
        <v>68.77519920921867</v>
      </c>
      <c r="P297">
        <v>24.58191721734115</v>
      </c>
      <c r="Q297" s="6">
        <v>295</v>
      </c>
    </row>
    <row r="298" spans="1:17" x14ac:dyDescent="0.25">
      <c r="A298" s="6">
        <v>110.2024451498734</v>
      </c>
      <c r="B298" s="6">
        <v>-16.892547767838941</v>
      </c>
      <c r="C298" s="6">
        <v>20135.9375</v>
      </c>
      <c r="D298" s="6">
        <v>1.2</v>
      </c>
      <c r="E298" s="6">
        <v>0.65</v>
      </c>
      <c r="F298" s="6">
        <v>19.899999999999999</v>
      </c>
      <c r="G298" s="6">
        <v>46.089820015575185</v>
      </c>
      <c r="H298" s="6">
        <v>21.978031891545577</v>
      </c>
      <c r="I298" s="6">
        <v>-2.2007601706377642</v>
      </c>
      <c r="J298" s="6">
        <v>5635.8967152387504</v>
      </c>
      <c r="K298" s="6">
        <v>-2976.1788999394153</v>
      </c>
      <c r="L298" s="6">
        <v>-27.837436001043947</v>
      </c>
      <c r="M298" s="6">
        <v>6373.458451208694</v>
      </c>
      <c r="N298" s="6">
        <v>36654.068679988581</v>
      </c>
      <c r="O298" s="6">
        <v>57.221481392301655</v>
      </c>
      <c r="P298">
        <v>4.6801242148743061</v>
      </c>
      <c r="Q298" s="6">
        <v>296</v>
      </c>
    </row>
    <row r="299" spans="1:17" x14ac:dyDescent="0.25">
      <c r="A299" s="6">
        <v>110.24586387727157</v>
      </c>
      <c r="B299" s="6">
        <v>-19.727647147413364</v>
      </c>
      <c r="C299" s="6">
        <v>20135.9375</v>
      </c>
      <c r="D299" s="6">
        <v>0.75</v>
      </c>
      <c r="E299" s="6">
        <v>0.65</v>
      </c>
      <c r="F299" s="6">
        <v>19.899999999999999</v>
      </c>
      <c r="G299" s="6">
        <v>42.007420362456692</v>
      </c>
      <c r="H299" s="6">
        <v>22.820208486668964</v>
      </c>
      <c r="I299" s="6">
        <v>-4.2911181956408342</v>
      </c>
      <c r="J299" s="6">
        <v>5502.4771477600834</v>
      </c>
      <c r="K299" s="6">
        <v>-3214.6180654320815</v>
      </c>
      <c r="L299" s="6">
        <v>-30.294023011266731</v>
      </c>
      <c r="M299" s="6">
        <v>6372.677935391388</v>
      </c>
      <c r="N299" s="6">
        <v>36819.995157667079</v>
      </c>
      <c r="O299" s="6">
        <v>54.18096561287404</v>
      </c>
      <c r="P299">
        <v>8.4190572960994388</v>
      </c>
      <c r="Q299" s="6">
        <v>297</v>
      </c>
    </row>
    <row r="300" spans="1:17" x14ac:dyDescent="0.25">
      <c r="A300" s="6">
        <v>116.54431011578342</v>
      </c>
      <c r="B300" s="6">
        <v>-26.488021208473302</v>
      </c>
      <c r="C300" s="6">
        <v>20135.9375</v>
      </c>
      <c r="D300" s="6">
        <v>1.2</v>
      </c>
      <c r="E300" s="6">
        <v>0.65</v>
      </c>
      <c r="F300" s="6">
        <v>19.899999999999999</v>
      </c>
      <c r="G300" s="6">
        <v>46.089820015575185</v>
      </c>
      <c r="H300" s="6">
        <v>18.113183509007506</v>
      </c>
      <c r="I300" s="6">
        <v>-6.0672478293245575</v>
      </c>
      <c r="J300" s="6">
        <v>5991.5717648254549</v>
      </c>
      <c r="K300" s="6">
        <v>-2179.3866670643924</v>
      </c>
      <c r="L300" s="6">
        <v>-19.988455121259193</v>
      </c>
      <c r="M300" s="6">
        <v>6375.6300439746074</v>
      </c>
      <c r="N300" s="6">
        <v>36277.19137316422</v>
      </c>
      <c r="O300" s="6">
        <v>65.419025177681377</v>
      </c>
      <c r="P300">
        <v>17.17683377635317</v>
      </c>
      <c r="Q300" s="6">
        <v>298</v>
      </c>
    </row>
    <row r="301" spans="1:17" x14ac:dyDescent="0.25">
      <c r="A301" s="6">
        <v>107.94739193426783</v>
      </c>
      <c r="B301" s="6">
        <v>-23.114670999673415</v>
      </c>
      <c r="C301" s="6">
        <v>20135.9375</v>
      </c>
      <c r="D301" s="6">
        <v>1.2</v>
      </c>
      <c r="E301" s="6">
        <v>0.65</v>
      </c>
      <c r="F301" s="6">
        <v>19.899999999999999</v>
      </c>
      <c r="G301" s="6">
        <v>46.089820015575185</v>
      </c>
      <c r="H301" s="6">
        <v>14.900387343328465</v>
      </c>
      <c r="I301" s="6">
        <v>-1.9100119906478028</v>
      </c>
      <c r="J301" s="6">
        <v>5763.3473499479114</v>
      </c>
      <c r="K301" s="6">
        <v>-2722.9627273420451</v>
      </c>
      <c r="L301" s="6">
        <v>-25.288955401702758</v>
      </c>
      <c r="M301" s="6">
        <v>6374.2214183887309</v>
      </c>
      <c r="N301" s="6">
        <v>36506.194776302058</v>
      </c>
      <c r="O301" s="6">
        <v>60.177087306593414</v>
      </c>
      <c r="P301">
        <v>4.4394608511370723</v>
      </c>
      <c r="Q301" s="6">
        <v>299</v>
      </c>
    </row>
    <row r="302" spans="1:17" x14ac:dyDescent="0.25">
      <c r="A302" s="6">
        <v>117.7054323617821</v>
      </c>
      <c r="B302" s="6">
        <v>-21.933939531683261</v>
      </c>
      <c r="C302" s="6">
        <v>20135.9375</v>
      </c>
      <c r="D302" s="6">
        <v>3</v>
      </c>
      <c r="E302" s="6">
        <v>0.65</v>
      </c>
      <c r="F302" s="6">
        <v>19.899999999999999</v>
      </c>
      <c r="G302" s="6">
        <v>54.048620189015942</v>
      </c>
      <c r="H302" s="6">
        <v>20.588861995262256</v>
      </c>
      <c r="I302" s="6">
        <v>8.5210320723670065</v>
      </c>
      <c r="J302" s="6">
        <v>5774.4225589327834</v>
      </c>
      <c r="K302" s="6">
        <v>-2699.5551944417584</v>
      </c>
      <c r="L302" s="6">
        <v>-25.056191823477011</v>
      </c>
      <c r="M302" s="6">
        <v>6374.2885200584788</v>
      </c>
      <c r="N302" s="6">
        <v>36563.291434200124</v>
      </c>
      <c r="O302" s="6">
        <v>59.013356050138675</v>
      </c>
      <c r="P302">
        <v>19.383551750535961</v>
      </c>
      <c r="Q302" s="6">
        <v>300</v>
      </c>
    </row>
    <row r="303" spans="1:17" x14ac:dyDescent="0.25">
      <c r="A303" s="6">
        <v>122.23401184826395</v>
      </c>
      <c r="B303" s="6">
        <v>-21.702333086069302</v>
      </c>
      <c r="C303" s="6">
        <v>20135.9375</v>
      </c>
      <c r="D303" s="6">
        <v>0.75</v>
      </c>
      <c r="E303" s="6">
        <v>0.65</v>
      </c>
      <c r="F303" s="6">
        <v>19.899999999999999</v>
      </c>
      <c r="G303" s="6">
        <v>42.007420362456692</v>
      </c>
      <c r="H303" s="6">
        <v>17.935537051894645</v>
      </c>
      <c r="I303" s="6">
        <v>10.48873333797134</v>
      </c>
      <c r="J303" s="6">
        <v>5778.9326744535774</v>
      </c>
      <c r="K303" s="6">
        <v>-2689.9516932125794</v>
      </c>
      <c r="L303" s="6">
        <v>-24.960825115106275</v>
      </c>
      <c r="M303" s="6">
        <v>6374.3158823268559</v>
      </c>
      <c r="N303" s="6">
        <v>36595.929301371318</v>
      </c>
      <c r="O303" s="6">
        <v>58.3661243140577</v>
      </c>
      <c r="P303">
        <v>23.571602997240607</v>
      </c>
      <c r="Q303" s="6">
        <v>301</v>
      </c>
    </row>
    <row r="304" spans="1:17" x14ac:dyDescent="0.25">
      <c r="A304" s="6">
        <v>120.72081820167796</v>
      </c>
      <c r="B304" s="6">
        <v>-24.298925853636646</v>
      </c>
      <c r="C304" s="6">
        <v>20135.9375</v>
      </c>
      <c r="D304" s="6">
        <v>1.2</v>
      </c>
      <c r="E304" s="6">
        <v>0.65</v>
      </c>
      <c r="F304" s="6">
        <v>19.899999999999999</v>
      </c>
      <c r="G304" s="6">
        <v>46.089820015575185</v>
      </c>
      <c r="H304" s="6">
        <v>15.372621797683301</v>
      </c>
      <c r="I304" s="6">
        <v>7.9068059728213456</v>
      </c>
      <c r="J304" s="6">
        <v>5865.8327383069627</v>
      </c>
      <c r="K304" s="6">
        <v>-2496.1337379168936</v>
      </c>
      <c r="L304" s="6">
        <v>-23.051587893671631</v>
      </c>
      <c r="M304" s="6">
        <v>6374.8472414137677</v>
      </c>
      <c r="N304" s="6">
        <v>36448.59970162806</v>
      </c>
      <c r="O304" s="6">
        <v>61.415777948332583</v>
      </c>
      <c r="P304">
        <v>19.426785042618683</v>
      </c>
      <c r="Q304" s="6">
        <v>302</v>
      </c>
    </row>
    <row r="305" spans="1:17" x14ac:dyDescent="0.25">
      <c r="A305" s="6">
        <v>119.89953954895104</v>
      </c>
      <c r="B305" s="6">
        <v>-22.828376950146385</v>
      </c>
      <c r="C305" s="6">
        <v>20135.9375</v>
      </c>
      <c r="D305" s="6">
        <v>3</v>
      </c>
      <c r="E305" s="6">
        <v>0.65</v>
      </c>
      <c r="F305" s="6">
        <v>19.899999999999999</v>
      </c>
      <c r="G305" s="6">
        <v>54.048620189015942</v>
      </c>
      <c r="H305" s="6">
        <v>20.340859758145871</v>
      </c>
      <c r="I305" s="6">
        <v>11.43748060090347</v>
      </c>
      <c r="J305" s="6">
        <v>5948.4062791395118</v>
      </c>
      <c r="K305" s="6">
        <v>-2293.8332280339373</v>
      </c>
      <c r="L305" s="6">
        <v>-21.087710586383853</v>
      </c>
      <c r="M305" s="6">
        <v>6375.3594518065383</v>
      </c>
      <c r="N305" s="6">
        <v>36425.298285573495</v>
      </c>
      <c r="O305" s="6">
        <v>61.93913996926505</v>
      </c>
      <c r="P305">
        <v>29.206561899490289</v>
      </c>
      <c r="Q305" s="6">
        <v>303</v>
      </c>
    </row>
    <row r="306" spans="1:17" x14ac:dyDescent="0.25">
      <c r="A306" s="6">
        <v>118.4957663385966</v>
      </c>
      <c r="B306" s="6">
        <v>-23.665429804981148</v>
      </c>
      <c r="C306" s="6">
        <v>20135.9375</v>
      </c>
      <c r="D306" s="6">
        <v>3</v>
      </c>
      <c r="E306" s="6">
        <v>0.65</v>
      </c>
      <c r="F306" s="6">
        <v>19.899999999999999</v>
      </c>
      <c r="G306" s="6">
        <v>54.048620189015942</v>
      </c>
      <c r="H306" s="6">
        <v>21.60059116185932</v>
      </c>
      <c r="I306" s="6">
        <v>9.4697881173282639</v>
      </c>
      <c r="J306" s="6">
        <v>5981.5145781372294</v>
      </c>
      <c r="K306" s="6">
        <v>-2206.6571291601217</v>
      </c>
      <c r="L306" s="6">
        <v>-20.249661893097866</v>
      </c>
      <c r="M306" s="6">
        <v>6375.566824537359</v>
      </c>
      <c r="N306" s="6">
        <v>36344.539893281486</v>
      </c>
      <c r="O306" s="6">
        <v>63.783173773603764</v>
      </c>
      <c r="P306">
        <v>25.598553081353899</v>
      </c>
      <c r="Q306" s="6">
        <v>304</v>
      </c>
    </row>
    <row r="307" spans="1:17" x14ac:dyDescent="0.25">
      <c r="A307" s="6">
        <v>118.21083432985425</v>
      </c>
      <c r="B307" s="6">
        <v>-20.189388147537777</v>
      </c>
      <c r="C307" s="6">
        <v>20135.9375</v>
      </c>
      <c r="D307" s="6">
        <v>3</v>
      </c>
      <c r="E307" s="6">
        <v>0.65</v>
      </c>
      <c r="F307" s="6">
        <v>19.899999999999999</v>
      </c>
      <c r="G307" s="6">
        <v>54.048620189015942</v>
      </c>
      <c r="H307" s="6">
        <v>20.933242213609727</v>
      </c>
      <c r="I307" s="6">
        <v>9.7636711621792074</v>
      </c>
      <c r="J307" s="6">
        <v>5981.554327857436</v>
      </c>
      <c r="K307" s="6">
        <v>-2206.5500992417446</v>
      </c>
      <c r="L307" s="6">
        <v>-20.248635849789412</v>
      </c>
      <c r="M307" s="6">
        <v>6375.5670741961276</v>
      </c>
      <c r="N307" s="6">
        <v>36350.440086710762</v>
      </c>
      <c r="O307" s="6">
        <v>63.644712422441771</v>
      </c>
      <c r="P307">
        <v>26.301709155421086</v>
      </c>
      <c r="Q307" s="6">
        <v>305</v>
      </c>
    </row>
    <row r="308" spans="1:17" x14ac:dyDescent="0.25">
      <c r="A308" s="6">
        <v>121.77866477053682</v>
      </c>
      <c r="B308" s="6">
        <v>-20.241175448076163</v>
      </c>
      <c r="C308" s="6">
        <v>20135.9375</v>
      </c>
      <c r="D308" s="6">
        <v>1.2</v>
      </c>
      <c r="E308" s="6">
        <v>0.65</v>
      </c>
      <c r="F308" s="6">
        <v>19.899999999999999</v>
      </c>
      <c r="G308" s="6">
        <v>46.089820015575185</v>
      </c>
      <c r="H308" s="6">
        <v>16.84499607993942</v>
      </c>
      <c r="I308" s="6">
        <v>11.71413823684037</v>
      </c>
      <c r="J308" s="6">
        <v>5887.2781542888397</v>
      </c>
      <c r="K308" s="6">
        <v>-2445.4694108907115</v>
      </c>
      <c r="L308" s="6">
        <v>-22.557119138989847</v>
      </c>
      <c r="M308" s="6">
        <v>6374.9795847178029</v>
      </c>
      <c r="N308" s="6">
        <v>36501.109723404101</v>
      </c>
      <c r="O308" s="6">
        <v>60.303185200567626</v>
      </c>
      <c r="P308">
        <v>28.255347941013326</v>
      </c>
      <c r="Q308" s="6">
        <v>306</v>
      </c>
    </row>
    <row r="309" spans="1:17" x14ac:dyDescent="0.25">
      <c r="A309" s="6">
        <v>121.81239782139964</v>
      </c>
      <c r="B309" s="6">
        <v>-22.651089585857253</v>
      </c>
      <c r="C309" s="6">
        <v>20135.9375</v>
      </c>
      <c r="D309" s="6">
        <v>0.75</v>
      </c>
      <c r="E309" s="6">
        <v>0.65</v>
      </c>
      <c r="F309" s="6">
        <v>19.899999999999999</v>
      </c>
      <c r="G309" s="6">
        <v>42.007420362456692</v>
      </c>
      <c r="H309" s="6">
        <v>19.548272211090449</v>
      </c>
      <c r="I309" s="6">
        <v>7.9942976980342877</v>
      </c>
      <c r="J309" s="6">
        <v>5814.0397782871514</v>
      </c>
      <c r="K309" s="6">
        <v>-2613.7270442524632</v>
      </c>
      <c r="L309" s="6">
        <v>-24.206509195084621</v>
      </c>
      <c r="M309" s="6">
        <v>6374.5295987517411</v>
      </c>
      <c r="N309" s="6">
        <v>36509.259311194663</v>
      </c>
      <c r="O309" s="6">
        <v>60.121594416575867</v>
      </c>
      <c r="P309">
        <v>18.809168513593796</v>
      </c>
      <c r="Q309" s="6">
        <v>307</v>
      </c>
    </row>
    <row r="310" spans="1:17" x14ac:dyDescent="0.25">
      <c r="A310" s="6">
        <v>121.75671080475433</v>
      </c>
      <c r="B310" s="6">
        <v>-23.267044255282581</v>
      </c>
      <c r="C310" s="6">
        <v>20135.9375</v>
      </c>
      <c r="D310" s="6">
        <v>0.75</v>
      </c>
      <c r="E310" s="6">
        <v>0.65</v>
      </c>
      <c r="F310" s="6">
        <v>19.899999999999999</v>
      </c>
      <c r="G310" s="6">
        <v>42.007420362456692</v>
      </c>
      <c r="H310" s="6">
        <v>15.828689047401809</v>
      </c>
      <c r="I310" s="6">
        <v>10.995861454980542</v>
      </c>
      <c r="J310" s="6">
        <v>5887.8811460513998</v>
      </c>
      <c r="K310" s="6">
        <v>-2444.0269738177399</v>
      </c>
      <c r="L310" s="6">
        <v>-22.543067953869986</v>
      </c>
      <c r="M310" s="6">
        <v>6374.9833128233558</v>
      </c>
      <c r="N310" s="6">
        <v>36483.636871816474</v>
      </c>
      <c r="O310" s="6">
        <v>60.670224126115848</v>
      </c>
      <c r="P310">
        <v>26.744993902916793</v>
      </c>
      <c r="Q310" s="6">
        <v>308</v>
      </c>
    </row>
    <row r="311" spans="1:17" x14ac:dyDescent="0.25">
      <c r="A311" s="6">
        <v>118.24222783847186</v>
      </c>
      <c r="B311" s="6">
        <v>-22.813799143139644</v>
      </c>
      <c r="C311" s="6">
        <v>20135.9375</v>
      </c>
      <c r="D311" s="6">
        <v>1.2</v>
      </c>
      <c r="E311" s="6">
        <v>0.65</v>
      </c>
      <c r="F311" s="6">
        <v>19.899999999999999</v>
      </c>
      <c r="G311" s="6">
        <v>46.089820015575185</v>
      </c>
      <c r="H311" s="6">
        <v>14.924720933734427</v>
      </c>
      <c r="I311" s="6">
        <v>10.040001520796096</v>
      </c>
      <c r="J311" s="6">
        <v>5927.6821025159879</v>
      </c>
      <c r="K311" s="6">
        <v>-2346.5177100213741</v>
      </c>
      <c r="L311" s="6">
        <v>-21.596509964212476</v>
      </c>
      <c r="M311" s="6">
        <v>6375.2302289354475</v>
      </c>
      <c r="N311" s="6">
        <v>36417.604464219323</v>
      </c>
      <c r="O311" s="6">
        <v>62.105515608703094</v>
      </c>
      <c r="P311">
        <v>25.558729482975771</v>
      </c>
      <c r="Q311" s="6">
        <v>309</v>
      </c>
    </row>
    <row r="312" spans="1:17" x14ac:dyDescent="0.25">
      <c r="A312" s="6">
        <v>117.91468815981659</v>
      </c>
      <c r="B312" s="6">
        <v>-21.98149165898667</v>
      </c>
      <c r="C312" s="6">
        <v>20135.9375</v>
      </c>
      <c r="D312" s="6">
        <v>1.2</v>
      </c>
      <c r="E312" s="6">
        <v>0.65</v>
      </c>
      <c r="F312" s="6">
        <v>19.899999999999999</v>
      </c>
      <c r="G312" s="6">
        <v>46.089820015575185</v>
      </c>
      <c r="H312" s="6">
        <v>16.546626565993847</v>
      </c>
      <c r="I312" s="6">
        <v>12.005065239237808</v>
      </c>
      <c r="J312" s="6">
        <v>5905.8650790977636</v>
      </c>
      <c r="K312" s="6">
        <v>-2400.5394807367247</v>
      </c>
      <c r="L312" s="6">
        <v>-22.120121268048091</v>
      </c>
      <c r="M312" s="6">
        <v>6375.0946762445947</v>
      </c>
      <c r="N312" s="6">
        <v>36487.222803992983</v>
      </c>
      <c r="O312" s="6">
        <v>60.597561794941882</v>
      </c>
      <c r="P312">
        <v>29.313655476137562</v>
      </c>
      <c r="Q312" s="6">
        <v>310</v>
      </c>
    </row>
    <row r="313" spans="1:17" x14ac:dyDescent="0.25">
      <c r="A313" s="6">
        <v>117.95195085225092</v>
      </c>
      <c r="B313" s="6">
        <v>-23.125803735425507</v>
      </c>
      <c r="C313" s="6">
        <v>20135.9375</v>
      </c>
      <c r="D313" s="6">
        <v>0.75</v>
      </c>
      <c r="E313" s="6">
        <v>0.65</v>
      </c>
      <c r="F313" s="6">
        <v>19.899999999999999</v>
      </c>
      <c r="G313" s="6">
        <v>42.007420362456692</v>
      </c>
      <c r="H313" s="6">
        <v>14.821994086059197</v>
      </c>
      <c r="I313" s="6">
        <v>9.7346887720441231</v>
      </c>
      <c r="J313" s="6">
        <v>5944.2952026081266</v>
      </c>
      <c r="K313" s="6">
        <v>-2304.3947962941929</v>
      </c>
      <c r="L313" s="6">
        <v>-21.189565244823818</v>
      </c>
      <c r="M313" s="6">
        <v>6375.33378208057</v>
      </c>
      <c r="N313" s="6">
        <v>36392.376547230087</v>
      </c>
      <c r="O313" s="6">
        <v>62.673201018939281</v>
      </c>
      <c r="P313">
        <v>25.261044908617151</v>
      </c>
      <c r="Q313" s="6">
        <v>311</v>
      </c>
    </row>
    <row r="314" spans="1:17" x14ac:dyDescent="0.25">
      <c r="A314" s="6">
        <v>121.82218078425197</v>
      </c>
      <c r="B314" s="6">
        <v>-22.039394124310302</v>
      </c>
      <c r="C314" s="6">
        <v>20135.9375</v>
      </c>
      <c r="D314" s="6">
        <v>0.75</v>
      </c>
      <c r="E314" s="6">
        <v>0.65</v>
      </c>
      <c r="F314" s="6">
        <v>19.899999999999999</v>
      </c>
      <c r="G314" s="6">
        <v>42.007420362456692</v>
      </c>
      <c r="H314" s="6">
        <v>21.250992013957745</v>
      </c>
      <c r="I314" s="6">
        <v>10.434581094952861</v>
      </c>
      <c r="J314" s="6">
        <v>5820.8205669715262</v>
      </c>
      <c r="K314" s="6">
        <v>-2598.6926879094372</v>
      </c>
      <c r="L314" s="6">
        <v>-24.058269321295086</v>
      </c>
      <c r="M314" s="6">
        <v>6374.571025494397</v>
      </c>
      <c r="N314" s="6">
        <v>36547.335662528196</v>
      </c>
      <c r="O314" s="6">
        <v>59.342091442755525</v>
      </c>
      <c r="P314">
        <v>24.190501348269397</v>
      </c>
      <c r="Q314" s="6">
        <v>312</v>
      </c>
    </row>
    <row r="315" spans="1:17" x14ac:dyDescent="0.25">
      <c r="A315" s="6">
        <v>118.21780472378175</v>
      </c>
      <c r="B315" s="6">
        <v>-19.914900419572486</v>
      </c>
      <c r="C315" s="6">
        <v>20135.9375</v>
      </c>
      <c r="D315" s="6">
        <v>0.75</v>
      </c>
      <c r="E315" s="6">
        <v>0.65</v>
      </c>
      <c r="F315" s="6">
        <v>19.899999999999999</v>
      </c>
      <c r="G315" s="6">
        <v>42.007420362456692</v>
      </c>
      <c r="H315" s="6">
        <v>20.773416376421999</v>
      </c>
      <c r="I315" s="6">
        <v>11.266689774686228</v>
      </c>
      <c r="J315" s="6">
        <v>5968.3886293623591</v>
      </c>
      <c r="K315" s="6">
        <v>-2241.6822797207747</v>
      </c>
      <c r="L315" s="6">
        <v>-20.585804131404444</v>
      </c>
      <c r="M315" s="6">
        <v>6375.4844736942168</v>
      </c>
      <c r="N315" s="6">
        <v>36398.585463293944</v>
      </c>
      <c r="O315" s="6">
        <v>62.537550462948062</v>
      </c>
      <c r="P315">
        <v>29.390726037137561</v>
      </c>
      <c r="Q315" s="6">
        <v>313</v>
      </c>
    </row>
    <row r="316" spans="1:17" x14ac:dyDescent="0.25">
      <c r="A316" s="6">
        <v>119.19784277324548</v>
      </c>
      <c r="B316" s="6">
        <v>-20.357326240073043</v>
      </c>
      <c r="C316" s="6">
        <v>20135.9375</v>
      </c>
      <c r="D316" s="6">
        <v>3</v>
      </c>
      <c r="E316" s="6">
        <v>0.65</v>
      </c>
      <c r="F316" s="6">
        <v>19.899999999999999</v>
      </c>
      <c r="G316" s="6">
        <v>54.048620189015942</v>
      </c>
      <c r="H316" s="6">
        <v>16.120974706838101</v>
      </c>
      <c r="I316" s="6">
        <v>8.7617678693472527</v>
      </c>
      <c r="J316" s="6">
        <v>5828.2443978933534</v>
      </c>
      <c r="K316" s="6">
        <v>-2582.1119153786258</v>
      </c>
      <c r="L316" s="6">
        <v>-23.894983266065452</v>
      </c>
      <c r="M316" s="6">
        <v>6374.6164359211079</v>
      </c>
      <c r="N316" s="6">
        <v>36506.165646039808</v>
      </c>
      <c r="O316" s="6">
        <v>60.188172775506956</v>
      </c>
      <c r="P316">
        <v>20.725117206273339</v>
      </c>
      <c r="Q316" s="6">
        <v>314</v>
      </c>
    </row>
    <row r="317" spans="1:17" x14ac:dyDescent="0.25">
      <c r="A317" s="6">
        <v>121.84899366555848</v>
      </c>
      <c r="B317" s="6">
        <v>-22.522937659880494</v>
      </c>
      <c r="C317" s="6">
        <v>20135.9375</v>
      </c>
      <c r="D317" s="6">
        <v>1.2</v>
      </c>
      <c r="E317" s="6">
        <v>0.65</v>
      </c>
      <c r="F317" s="6">
        <v>19.899999999999999</v>
      </c>
      <c r="G317" s="6">
        <v>46.089820015575185</v>
      </c>
      <c r="H317" s="6">
        <v>17.027951289461196</v>
      </c>
      <c r="I317" s="6">
        <v>11.567129549644832</v>
      </c>
      <c r="J317" s="6">
        <v>5911.6645355711989</v>
      </c>
      <c r="K317" s="6">
        <v>-2386.3179503208898</v>
      </c>
      <c r="L317" s="6">
        <v>-21.98208779461245</v>
      </c>
      <c r="M317" s="6">
        <v>6375.1306607122906</v>
      </c>
      <c r="N317" s="6">
        <v>36470.004381212864</v>
      </c>
      <c r="O317" s="6">
        <v>60.963608361134952</v>
      </c>
      <c r="P317">
        <v>28.530453342747755</v>
      </c>
      <c r="Q317" s="6">
        <v>315</v>
      </c>
    </row>
    <row r="318" spans="1:17" x14ac:dyDescent="0.25">
      <c r="A318" s="6">
        <v>118.05030923832393</v>
      </c>
      <c r="B318" s="6">
        <v>-21.861998222733568</v>
      </c>
      <c r="C318" s="6">
        <v>20135.9375</v>
      </c>
      <c r="D318" s="6">
        <v>1.2</v>
      </c>
      <c r="E318" s="6">
        <v>0.65</v>
      </c>
      <c r="F318" s="6">
        <v>19.899999999999999</v>
      </c>
      <c r="G318" s="6">
        <v>46.089820015575185</v>
      </c>
      <c r="H318" s="6">
        <v>19.03294718148134</v>
      </c>
      <c r="I318" s="6">
        <v>11.968878114709668</v>
      </c>
      <c r="J318" s="6">
        <v>5837.9459646503919</v>
      </c>
      <c r="K318" s="6">
        <v>-2560.2498522652481</v>
      </c>
      <c r="L318" s="6">
        <v>-23.680007192226199</v>
      </c>
      <c r="M318" s="6">
        <v>6374.6758656579568</v>
      </c>
      <c r="N318" s="6">
        <v>36562.955955608733</v>
      </c>
      <c r="O318" s="6">
        <v>59.02994012894893</v>
      </c>
      <c r="P318">
        <v>27.693263713206083</v>
      </c>
      <c r="Q318" s="6">
        <v>316</v>
      </c>
    </row>
    <row r="319" spans="1:17" x14ac:dyDescent="0.25">
      <c r="A319" s="6">
        <v>119.28534241524561</v>
      </c>
      <c r="B319" s="6">
        <v>-23.843803052970109</v>
      </c>
      <c r="C319" s="6">
        <v>20135.9375</v>
      </c>
      <c r="D319" s="6">
        <v>0.75</v>
      </c>
      <c r="E319" s="6">
        <v>0.65</v>
      </c>
      <c r="F319" s="6">
        <v>19.899999999999999</v>
      </c>
      <c r="G319" s="6">
        <v>42.007420362456692</v>
      </c>
      <c r="H319" s="6">
        <v>16.68099378519765</v>
      </c>
      <c r="I319" s="6">
        <v>8.3006495194765506</v>
      </c>
      <c r="J319" s="6">
        <v>5849.6161529411238</v>
      </c>
      <c r="K319" s="6">
        <v>-2533.6527703109145</v>
      </c>
      <c r="L319" s="6">
        <v>-23.418954048180733</v>
      </c>
      <c r="M319" s="6">
        <v>6374.7474849796117</v>
      </c>
      <c r="N319" s="6">
        <v>36473.711754614247</v>
      </c>
      <c r="O319" s="6">
        <v>60.874200832813607</v>
      </c>
      <c r="P319">
        <v>20.05259566036905</v>
      </c>
      <c r="Q319" s="6">
        <v>317</v>
      </c>
    </row>
    <row r="320" spans="1:17" x14ac:dyDescent="0.25">
      <c r="A320" s="6">
        <v>119.55037764683438</v>
      </c>
      <c r="B320" s="6">
        <v>-19.544221042664567</v>
      </c>
      <c r="C320" s="6">
        <v>20135.9375</v>
      </c>
      <c r="D320" s="6">
        <v>1.2</v>
      </c>
      <c r="E320" s="6">
        <v>0.65</v>
      </c>
      <c r="F320" s="6">
        <v>19.899999999999999</v>
      </c>
      <c r="G320" s="6">
        <v>46.089820015575185</v>
      </c>
      <c r="H320" s="6">
        <v>16.473840965375857</v>
      </c>
      <c r="I320" s="6">
        <v>12.086352202080846</v>
      </c>
      <c r="J320" s="6">
        <v>5961.5730691403278</v>
      </c>
      <c r="K320" s="6">
        <v>-2259.6248558145721</v>
      </c>
      <c r="L320" s="6">
        <v>-20.75829363053262</v>
      </c>
      <c r="M320" s="6">
        <v>6375.4417845129956</v>
      </c>
      <c r="N320" s="6">
        <v>36426.304846321385</v>
      </c>
      <c r="O320" s="6">
        <v>61.919295993278361</v>
      </c>
      <c r="P320">
        <v>30.990321223332344</v>
      </c>
      <c r="Q320" s="6">
        <v>318</v>
      </c>
    </row>
    <row r="321" spans="1:17" x14ac:dyDescent="0.25">
      <c r="A321" s="6">
        <v>120.89215780942736</v>
      </c>
      <c r="B321" s="6">
        <v>-23.045386593167361</v>
      </c>
      <c r="C321" s="6">
        <v>20135.9375</v>
      </c>
      <c r="D321" s="6">
        <v>1.2</v>
      </c>
      <c r="E321" s="6">
        <v>0.65</v>
      </c>
      <c r="F321" s="6">
        <v>19.899999999999999</v>
      </c>
      <c r="G321" s="6">
        <v>46.089820015575185</v>
      </c>
      <c r="H321" s="6">
        <v>21.011918442167982</v>
      </c>
      <c r="I321" s="6">
        <v>12.240654245255968</v>
      </c>
      <c r="J321" s="6">
        <v>5982.1687207749346</v>
      </c>
      <c r="K321" s="6">
        <v>-2204.8950363403919</v>
      </c>
      <c r="L321" s="6">
        <v>-20.232770451735096</v>
      </c>
      <c r="M321" s="6">
        <v>6375.5709332652323</v>
      </c>
      <c r="N321" s="6">
        <v>36406.940104777677</v>
      </c>
      <c r="O321" s="6">
        <v>62.352671871260135</v>
      </c>
      <c r="P321">
        <v>31.948819146595476</v>
      </c>
      <c r="Q321" s="6">
        <v>319</v>
      </c>
    </row>
    <row r="322" spans="1:17" x14ac:dyDescent="0.25">
      <c r="A322" s="6">
        <v>122.12319013932708</v>
      </c>
      <c r="B322" s="6">
        <v>-22.088532236838056</v>
      </c>
      <c r="C322" s="6">
        <v>20135.9375</v>
      </c>
      <c r="D322" s="6">
        <v>1.2</v>
      </c>
      <c r="E322" s="6">
        <v>0.65</v>
      </c>
      <c r="F322" s="6">
        <v>19.899999999999999</v>
      </c>
      <c r="G322" s="6">
        <v>46.089820015575185</v>
      </c>
      <c r="H322" s="6">
        <v>21.174469836390056</v>
      </c>
      <c r="I322" s="6">
        <v>7.6691527783150946</v>
      </c>
      <c r="J322" s="6">
        <v>5926.7439769086013</v>
      </c>
      <c r="K322" s="6">
        <v>-2348.8703358922899</v>
      </c>
      <c r="L322" s="6">
        <v>-21.619272555735574</v>
      </c>
      <c r="M322" s="6">
        <v>6375.2243899848063</v>
      </c>
      <c r="N322" s="6">
        <v>36374.944767419198</v>
      </c>
      <c r="O322" s="6">
        <v>63.066814251982301</v>
      </c>
      <c r="P322">
        <v>19.969533477084799</v>
      </c>
      <c r="Q322" s="6">
        <v>320</v>
      </c>
    </row>
    <row r="323" spans="1:17" x14ac:dyDescent="0.25">
      <c r="A323" s="6">
        <v>118.11099796243316</v>
      </c>
      <c r="B323" s="6">
        <v>-20.997858015242947</v>
      </c>
      <c r="C323" s="6">
        <v>20135.9375</v>
      </c>
      <c r="D323" s="6">
        <v>0.75</v>
      </c>
      <c r="E323" s="6">
        <v>0.65</v>
      </c>
      <c r="F323" s="6">
        <v>19.899999999999999</v>
      </c>
      <c r="G323" s="6">
        <v>42.007420362456692</v>
      </c>
      <c r="H323" s="6">
        <v>19.910582400770735</v>
      </c>
      <c r="I323" s="6">
        <v>8.4970757215339319</v>
      </c>
      <c r="J323" s="6">
        <v>6028.5766995459462</v>
      </c>
      <c r="K323" s="6">
        <v>-2075.5479244369408</v>
      </c>
      <c r="L323" s="6">
        <v>-18.997812065200318</v>
      </c>
      <c r="M323" s="6">
        <v>6375.8635657409413</v>
      </c>
      <c r="N323" s="6">
        <v>36272.125794246131</v>
      </c>
      <c r="O323" s="6">
        <v>65.553854901160108</v>
      </c>
      <c r="P323">
        <v>24.522072064590706</v>
      </c>
      <c r="Q323" s="6">
        <v>321</v>
      </c>
    </row>
    <row r="324" spans="1:17" x14ac:dyDescent="0.25">
      <c r="A324" s="6">
        <v>118.44212480043998</v>
      </c>
      <c r="B324" s="6">
        <v>-19.102120907327102</v>
      </c>
      <c r="C324" s="6">
        <v>20135.9375</v>
      </c>
      <c r="D324" s="6">
        <v>0.75</v>
      </c>
      <c r="E324" s="6">
        <v>0.65</v>
      </c>
      <c r="F324" s="6">
        <v>19.899999999999999</v>
      </c>
      <c r="G324" s="6">
        <v>42.007420362456692</v>
      </c>
      <c r="H324" s="6">
        <v>16.69784331628933</v>
      </c>
      <c r="I324" s="6">
        <v>11.603372426330395</v>
      </c>
      <c r="J324" s="6">
        <v>5978.2378683629468</v>
      </c>
      <c r="K324" s="6">
        <v>-2215.4597659608608</v>
      </c>
      <c r="L324" s="6">
        <v>-20.33407211343998</v>
      </c>
      <c r="M324" s="6">
        <v>6375.5462499553796</v>
      </c>
      <c r="N324" s="6">
        <v>36395.474502157464</v>
      </c>
      <c r="O324" s="6">
        <v>62.609431151938161</v>
      </c>
      <c r="P324">
        <v>30.430731446845606</v>
      </c>
      <c r="Q324" s="6">
        <v>322</v>
      </c>
    </row>
    <row r="325" spans="1:17" x14ac:dyDescent="0.25">
      <c r="A325" s="6">
        <v>121.51109866760247</v>
      </c>
      <c r="B325" s="6">
        <v>-22.740462079523663</v>
      </c>
      <c r="C325" s="6">
        <v>20135.9375</v>
      </c>
      <c r="D325" s="6">
        <v>1.2</v>
      </c>
      <c r="E325" s="6">
        <v>0.65</v>
      </c>
      <c r="F325" s="6">
        <v>19.899999999999999</v>
      </c>
      <c r="G325" s="6">
        <v>46.089820015575185</v>
      </c>
      <c r="H325" s="6">
        <v>16.069238638512104</v>
      </c>
      <c r="I325" s="6">
        <v>9.4974319910531761</v>
      </c>
      <c r="J325" s="6">
        <v>5998.3973749950255</v>
      </c>
      <c r="K325" s="6">
        <v>-2160.6562106258361</v>
      </c>
      <c r="L325" s="6">
        <v>-19.809303181022329</v>
      </c>
      <c r="M325" s="6">
        <v>6375.67300987615</v>
      </c>
      <c r="N325" s="6">
        <v>36325.787669805533</v>
      </c>
      <c r="O325" s="6">
        <v>64.231319511657873</v>
      </c>
      <c r="P325">
        <v>26.138810111490034</v>
      </c>
      <c r="Q325" s="6">
        <v>323</v>
      </c>
    </row>
    <row r="326" spans="1:17" x14ac:dyDescent="0.25">
      <c r="A326" s="6">
        <v>122.17233865793155</v>
      </c>
      <c r="B326" s="6">
        <v>-21.403589109490412</v>
      </c>
      <c r="C326" s="6">
        <v>20135.9375</v>
      </c>
      <c r="D326" s="6">
        <v>3</v>
      </c>
      <c r="E326" s="6">
        <v>0.65</v>
      </c>
      <c r="F326" s="6">
        <v>19.899999999999999</v>
      </c>
      <c r="G326" s="6">
        <v>54.048620189015942</v>
      </c>
      <c r="H326" s="6">
        <v>15.504509508715275</v>
      </c>
      <c r="I326" s="6">
        <v>7.6898507890298617</v>
      </c>
      <c r="J326" s="6">
        <v>6040.543515731044</v>
      </c>
      <c r="K326" s="6">
        <v>-2040.6952552630562</v>
      </c>
      <c r="L326" s="6">
        <v>-18.666668186752041</v>
      </c>
      <c r="M326" s="6">
        <v>6375.939388850361</v>
      </c>
      <c r="N326" s="6">
        <v>36244.442800062854</v>
      </c>
      <c r="O326" s="6">
        <v>66.263240932453471</v>
      </c>
      <c r="P326">
        <v>22.750120761717795</v>
      </c>
      <c r="Q326" s="6">
        <v>324</v>
      </c>
    </row>
    <row r="327" spans="1:17" x14ac:dyDescent="0.25">
      <c r="A327" s="6">
        <v>118.32210230483302</v>
      </c>
      <c r="B327" s="6">
        <v>-18.531987043767419</v>
      </c>
      <c r="C327" s="6">
        <v>20135.9375</v>
      </c>
      <c r="D327" s="6">
        <v>3</v>
      </c>
      <c r="E327" s="6">
        <v>0.65</v>
      </c>
      <c r="F327" s="6">
        <v>19.899999999999999</v>
      </c>
      <c r="G327" s="6">
        <v>54.048620189015942</v>
      </c>
      <c r="H327" s="6">
        <v>15.571850406991524</v>
      </c>
      <c r="I327" s="6">
        <v>9.9810287067778489</v>
      </c>
      <c r="J327" s="6">
        <v>6002.9136843396509</v>
      </c>
      <c r="K327" s="6">
        <v>-2148.1611859302138</v>
      </c>
      <c r="L327" s="6">
        <v>-19.689905750222092</v>
      </c>
      <c r="M327" s="6">
        <v>6375.7014659070528</v>
      </c>
      <c r="N327" s="6">
        <v>36330.570540690242</v>
      </c>
      <c r="O327" s="6">
        <v>64.118021724729232</v>
      </c>
      <c r="P327">
        <v>27.439392428790828</v>
      </c>
      <c r="Q327" s="6">
        <v>325</v>
      </c>
    </row>
    <row r="328" spans="1:17" x14ac:dyDescent="0.25">
      <c r="A328" s="6">
        <v>121.7193858362793</v>
      </c>
      <c r="B328" s="6">
        <v>-22.568290204870387</v>
      </c>
      <c r="C328" s="6">
        <v>20135.9375</v>
      </c>
      <c r="D328" s="6">
        <v>0.75</v>
      </c>
      <c r="E328" s="6">
        <v>0.65</v>
      </c>
      <c r="F328" s="6">
        <v>19.899999999999999</v>
      </c>
      <c r="G328" s="6">
        <v>42.007420362456692</v>
      </c>
      <c r="H328" s="6">
        <v>14.817975434714121</v>
      </c>
      <c r="I328" s="6">
        <v>12.14801486036437</v>
      </c>
      <c r="J328" s="6">
        <v>6013.5148275180418</v>
      </c>
      <c r="K328" s="6">
        <v>-2118.5045200156078</v>
      </c>
      <c r="L328" s="6">
        <v>-19.406879810074585</v>
      </c>
      <c r="M328" s="6">
        <v>6375.7683444511931</v>
      </c>
      <c r="N328" s="6">
        <v>36369.098770223703</v>
      </c>
      <c r="O328" s="6">
        <v>63.2173575569741</v>
      </c>
      <c r="P328">
        <v>32.780552583738931</v>
      </c>
      <c r="Q328" s="6">
        <v>326</v>
      </c>
    </row>
    <row r="329" spans="1:17" x14ac:dyDescent="0.25">
      <c r="A329" s="6">
        <v>119.99091679539124</v>
      </c>
      <c r="B329" s="6">
        <v>-22.547529513862827</v>
      </c>
      <c r="C329" s="6">
        <v>20135.9375</v>
      </c>
      <c r="D329" s="6">
        <v>3</v>
      </c>
      <c r="E329" s="6">
        <v>0.65</v>
      </c>
      <c r="F329" s="6">
        <v>19.899999999999999</v>
      </c>
      <c r="G329" s="6">
        <v>54.048620189015942</v>
      </c>
      <c r="H329" s="6">
        <v>15.960215013941045</v>
      </c>
      <c r="I329" s="6">
        <v>10.610899359809324</v>
      </c>
      <c r="J329" s="6">
        <v>6031.970429886208</v>
      </c>
      <c r="K329" s="6">
        <v>-2065.7306092402173</v>
      </c>
      <c r="L329" s="6">
        <v>-18.904467968665791</v>
      </c>
      <c r="M329" s="6">
        <v>6375.8850536198943</v>
      </c>
      <c r="N329" s="6">
        <v>36311.140604609798</v>
      </c>
      <c r="O329" s="6">
        <v>64.59073990682802</v>
      </c>
      <c r="P329">
        <v>29.888901303680814</v>
      </c>
      <c r="Q329" s="6">
        <v>327</v>
      </c>
    </row>
    <row r="330" spans="1:17" x14ac:dyDescent="0.25">
      <c r="A330" s="6">
        <v>120.27648369636509</v>
      </c>
      <c r="B330" s="6">
        <v>-22.088174791400633</v>
      </c>
      <c r="C330" s="6">
        <v>20135.9375</v>
      </c>
      <c r="D330" s="6">
        <v>0.75</v>
      </c>
      <c r="E330" s="6">
        <v>0.65</v>
      </c>
      <c r="F330" s="6">
        <v>19.899999999999999</v>
      </c>
      <c r="G330" s="6">
        <v>42.007420362456692</v>
      </c>
      <c r="H330" s="6">
        <v>23.796214818692633</v>
      </c>
      <c r="I330" s="6">
        <v>8.6053084400421227</v>
      </c>
      <c r="J330" s="6">
        <v>6072.8731228127817</v>
      </c>
      <c r="K330" s="6">
        <v>-1943.0483377541141</v>
      </c>
      <c r="L330" s="6">
        <v>-17.742351759816309</v>
      </c>
      <c r="M330" s="6">
        <v>6376.1449802079387</v>
      </c>
      <c r="N330" s="6">
        <v>36223.198425476257</v>
      </c>
      <c r="O330" s="6">
        <v>66.827045851227396</v>
      </c>
      <c r="P330">
        <v>26.269974341883355</v>
      </c>
      <c r="Q330" s="6">
        <v>328</v>
      </c>
    </row>
    <row r="331" spans="1:17" x14ac:dyDescent="0.25">
      <c r="A331" s="6">
        <v>120.05525047535839</v>
      </c>
      <c r="B331" s="6">
        <v>-19.3945815060131</v>
      </c>
      <c r="C331" s="6">
        <v>20135.9375</v>
      </c>
      <c r="D331" s="6">
        <v>1.2</v>
      </c>
      <c r="E331" s="6">
        <v>0.65</v>
      </c>
      <c r="F331" s="6">
        <v>19.899999999999999</v>
      </c>
      <c r="G331" s="6">
        <v>46.089820015575185</v>
      </c>
      <c r="H331" s="6">
        <v>19.812530160347663</v>
      </c>
      <c r="I331" s="6">
        <v>9.4759162791062721</v>
      </c>
      <c r="J331" s="6">
        <v>6079.1813516684533</v>
      </c>
      <c r="K331" s="6">
        <v>-1923.3543848422562</v>
      </c>
      <c r="L331" s="6">
        <v>-17.556526642254841</v>
      </c>
      <c r="M331" s="6">
        <v>6376.1852228558591</v>
      </c>
      <c r="N331" s="6">
        <v>36232.839467787817</v>
      </c>
      <c r="O331" s="6">
        <v>66.574133322128546</v>
      </c>
      <c r="P331">
        <v>28.809264606681047</v>
      </c>
      <c r="Q331" s="6">
        <v>329</v>
      </c>
    </row>
    <row r="332" spans="1:17" x14ac:dyDescent="0.25">
      <c r="A332" s="6">
        <v>118.94886866525221</v>
      </c>
      <c r="B332" s="6">
        <v>-16.537379618703977</v>
      </c>
      <c r="C332" s="6">
        <v>20135.9375</v>
      </c>
      <c r="D332" s="6">
        <v>3</v>
      </c>
      <c r="E332" s="6">
        <v>0.65</v>
      </c>
      <c r="F332" s="6">
        <v>19.899999999999999</v>
      </c>
      <c r="G332" s="6">
        <v>54.048620189015942</v>
      </c>
      <c r="H332" s="6">
        <v>21.132256501424472</v>
      </c>
      <c r="I332" s="6">
        <v>9.2156866106370359</v>
      </c>
      <c r="J332" s="6">
        <v>5993.9250896371186</v>
      </c>
      <c r="K332" s="6">
        <v>-2172.9494474810272</v>
      </c>
      <c r="L332" s="6">
        <v>-19.926861500172279</v>
      </c>
      <c r="M332" s="6">
        <v>6375.644852208241</v>
      </c>
      <c r="N332" s="6">
        <v>36325.340601951983</v>
      </c>
      <c r="O332" s="6">
        <v>64.241142082663274</v>
      </c>
      <c r="P332">
        <v>25.324863773790909</v>
      </c>
      <c r="Q332" s="6">
        <v>330</v>
      </c>
    </row>
    <row r="333" spans="1:17" x14ac:dyDescent="0.25">
      <c r="A333" s="6">
        <v>119.08464805273843</v>
      </c>
      <c r="B333" s="6">
        <v>-13.056934795744565</v>
      </c>
      <c r="C333" s="6">
        <v>20135.9375</v>
      </c>
      <c r="D333" s="6">
        <v>0.75</v>
      </c>
      <c r="E333" s="6">
        <v>0.65</v>
      </c>
      <c r="F333" s="6">
        <v>19.899999999999999</v>
      </c>
      <c r="G333" s="6">
        <v>42.007420362456692</v>
      </c>
      <c r="H333" s="6">
        <v>23.790158098613695</v>
      </c>
      <c r="I333" s="6">
        <v>12.054145979286574</v>
      </c>
      <c r="J333" s="6">
        <v>6167.8369970687563</v>
      </c>
      <c r="K333" s="6">
        <v>-1618.8864866059439</v>
      </c>
      <c r="L333" s="6">
        <v>-14.706820184575587</v>
      </c>
      <c r="M333" s="6">
        <v>6376.7551841767827</v>
      </c>
      <c r="N333" s="6">
        <v>36191.476656587314</v>
      </c>
      <c r="O333" s="6">
        <v>67.705703285677657</v>
      </c>
      <c r="P333">
        <v>39.891563294990455</v>
      </c>
      <c r="Q333" s="6">
        <v>331</v>
      </c>
    </row>
    <row r="334" spans="1:17" x14ac:dyDescent="0.25">
      <c r="A334" s="6">
        <v>118.90346162858049</v>
      </c>
      <c r="B334" s="6">
        <v>-18.707955687602443</v>
      </c>
      <c r="C334" s="6">
        <v>20135.9375</v>
      </c>
      <c r="D334" s="6">
        <v>1.2</v>
      </c>
      <c r="E334" s="6">
        <v>0.65</v>
      </c>
      <c r="F334" s="6">
        <v>19.899999999999999</v>
      </c>
      <c r="G334" s="6">
        <v>46.089820015575185</v>
      </c>
      <c r="H334" s="6">
        <v>19.82017474244914</v>
      </c>
      <c r="I334" s="6">
        <v>12.137003692315375</v>
      </c>
      <c r="J334" s="6">
        <v>5933.4033364198058</v>
      </c>
      <c r="K334" s="6">
        <v>-2332.110548237727</v>
      </c>
      <c r="L334" s="6">
        <v>-21.457194177427095</v>
      </c>
      <c r="M334" s="6">
        <v>6375.265858130103</v>
      </c>
      <c r="N334" s="6">
        <v>36459.417137187862</v>
      </c>
      <c r="O334" s="6">
        <v>61.194003391953089</v>
      </c>
      <c r="P334">
        <v>30.305928338716857</v>
      </c>
      <c r="Q334" s="6">
        <v>332</v>
      </c>
    </row>
    <row r="335" spans="1:17" x14ac:dyDescent="0.25">
      <c r="A335" s="6">
        <v>118.39432246081961</v>
      </c>
      <c r="B335" s="6">
        <v>-21.916178277589797</v>
      </c>
      <c r="C335" s="6">
        <v>20135.9375</v>
      </c>
      <c r="D335" s="6">
        <v>1.2</v>
      </c>
      <c r="E335" s="6">
        <v>0.65</v>
      </c>
      <c r="F335" s="6">
        <v>19.899999999999999</v>
      </c>
      <c r="G335" s="6">
        <v>46.089820015575185</v>
      </c>
      <c r="H335" s="6">
        <v>17.507580819661293</v>
      </c>
      <c r="I335" s="6">
        <v>8.5414723325674657</v>
      </c>
      <c r="J335" s="6">
        <v>5953.1626830341938</v>
      </c>
      <c r="K335" s="6">
        <v>-2281.5435951356289</v>
      </c>
      <c r="L335" s="6">
        <v>-20.969279999051363</v>
      </c>
      <c r="M335" s="6">
        <v>6375.3891729976212</v>
      </c>
      <c r="N335" s="6">
        <v>36359.433657502472</v>
      </c>
      <c r="O335" s="6">
        <v>63.42963718189587</v>
      </c>
      <c r="P335">
        <v>22.647603463460396</v>
      </c>
      <c r="Q335" s="6">
        <v>333</v>
      </c>
    </row>
    <row r="336" spans="1:17" x14ac:dyDescent="0.25">
      <c r="A336" s="6">
        <v>121.06934900048259</v>
      </c>
      <c r="B336" s="6">
        <v>-20.06484801568973</v>
      </c>
      <c r="C336" s="6">
        <v>20135.9375</v>
      </c>
      <c r="D336" s="6">
        <v>1.2</v>
      </c>
      <c r="E336" s="6">
        <v>0.65</v>
      </c>
      <c r="F336" s="6">
        <v>19.899999999999999</v>
      </c>
      <c r="G336" s="6">
        <v>46.089820015575185</v>
      </c>
      <c r="H336" s="6">
        <v>15.766748534625364</v>
      </c>
      <c r="I336" s="6">
        <v>9.1343278388470992</v>
      </c>
      <c r="J336" s="6">
        <v>6080.3946447767894</v>
      </c>
      <c r="K336" s="6">
        <v>-1919.541019344274</v>
      </c>
      <c r="L336" s="6">
        <v>-17.520567581940195</v>
      </c>
      <c r="M336" s="6">
        <v>6376.1929676865575</v>
      </c>
      <c r="N336" s="6">
        <v>36224.626364705815</v>
      </c>
      <c r="O336" s="6">
        <v>66.790876417431221</v>
      </c>
      <c r="P336">
        <v>27.961398703465196</v>
      </c>
      <c r="Q336" s="6">
        <v>334</v>
      </c>
    </row>
    <row r="337" spans="1:17" x14ac:dyDescent="0.25">
      <c r="A337" s="6">
        <v>118.38680937682703</v>
      </c>
      <c r="B337" s="6">
        <v>-19.392280818662798</v>
      </c>
      <c r="C337" s="6">
        <v>20135.9375</v>
      </c>
      <c r="D337" s="6">
        <v>1.2</v>
      </c>
      <c r="E337" s="6">
        <v>0.65</v>
      </c>
      <c r="F337" s="6">
        <v>19.899999999999999</v>
      </c>
      <c r="G337" s="6">
        <v>46.089820015575185</v>
      </c>
      <c r="H337" s="6">
        <v>15.441439897006306</v>
      </c>
      <c r="I337" s="6">
        <v>9.9941318524133465</v>
      </c>
      <c r="J337" s="6">
        <v>6082.7253818483478</v>
      </c>
      <c r="K337" s="6">
        <v>-1912.1920596943355</v>
      </c>
      <c r="L337" s="6">
        <v>-17.451289218047318</v>
      </c>
      <c r="M337" s="6">
        <v>6376.2078498226665</v>
      </c>
      <c r="N337" s="6">
        <v>36239.600413852233</v>
      </c>
      <c r="O337" s="6">
        <v>66.398153294550312</v>
      </c>
      <c r="P337">
        <v>30.286279109286262</v>
      </c>
      <c r="Q337" s="6">
        <v>335</v>
      </c>
    </row>
    <row r="338" spans="1:17" x14ac:dyDescent="0.25">
      <c r="A338" s="6">
        <v>117.75576233507215</v>
      </c>
      <c r="B338" s="6">
        <v>-19.384206389027103</v>
      </c>
      <c r="C338" s="6">
        <v>20135.9375</v>
      </c>
      <c r="D338" s="6">
        <v>0.75</v>
      </c>
      <c r="E338" s="6">
        <v>0.65</v>
      </c>
      <c r="F338" s="6">
        <v>19.899999999999999</v>
      </c>
      <c r="G338" s="6">
        <v>42.007420362456692</v>
      </c>
      <c r="H338" s="6">
        <v>15.176412742814444</v>
      </c>
      <c r="I338" s="6">
        <v>12.490994653878133</v>
      </c>
      <c r="J338" s="6">
        <v>6032.6341922824049</v>
      </c>
      <c r="K338" s="6">
        <v>-2063.8043824308447</v>
      </c>
      <c r="L338" s="6">
        <v>-18.886159424798116</v>
      </c>
      <c r="M338" s="6">
        <v>6375.8892577299002</v>
      </c>
      <c r="N338" s="6">
        <v>36356.380944839504</v>
      </c>
      <c r="O338" s="6">
        <v>63.515709884815905</v>
      </c>
      <c r="P338">
        <v>34.227097525634051</v>
      </c>
      <c r="Q338" s="6">
        <v>336</v>
      </c>
    </row>
    <row r="339" spans="1:17" x14ac:dyDescent="0.25">
      <c r="A339" s="6">
        <v>119.99120984106733</v>
      </c>
      <c r="B339" s="6">
        <v>-13.460325725940958</v>
      </c>
      <c r="C339" s="6">
        <v>20135.9375</v>
      </c>
      <c r="D339" s="6">
        <v>1.2</v>
      </c>
      <c r="E339" s="6">
        <v>0.65</v>
      </c>
      <c r="F339" s="6">
        <v>19.899999999999999</v>
      </c>
      <c r="G339" s="6">
        <v>46.089820015575185</v>
      </c>
      <c r="H339" s="6">
        <v>23.71969844190361</v>
      </c>
      <c r="I339" s="6">
        <v>12.041109487763919</v>
      </c>
      <c r="J339" s="6">
        <v>6203.0312791013939</v>
      </c>
      <c r="K339" s="6">
        <v>-1479.2985877923647</v>
      </c>
      <c r="L339" s="6">
        <v>-13.413355769669787</v>
      </c>
      <c r="M339" s="6">
        <v>6376.9837197028155</v>
      </c>
      <c r="N339" s="6">
        <v>36151.05283982891</v>
      </c>
      <c r="O339" s="6">
        <v>68.856076286667744</v>
      </c>
      <c r="P339">
        <v>42.418006232400536</v>
      </c>
      <c r="Q339" s="6">
        <v>337</v>
      </c>
    </row>
    <row r="340" spans="1:17" x14ac:dyDescent="0.25">
      <c r="A340" s="6">
        <v>121.17901079599582</v>
      </c>
      <c r="B340" s="6">
        <v>-15.242074842537383</v>
      </c>
      <c r="C340" s="6">
        <v>20135.9375</v>
      </c>
      <c r="D340" s="6">
        <v>3</v>
      </c>
      <c r="E340" s="6">
        <v>0.65</v>
      </c>
      <c r="F340" s="6">
        <v>19.899999999999999</v>
      </c>
      <c r="G340" s="6">
        <v>54.048620189015942</v>
      </c>
      <c r="H340" s="6">
        <v>17.414585188925024</v>
      </c>
      <c r="I340" s="6">
        <v>10.844139870735589</v>
      </c>
      <c r="J340" s="6">
        <v>6152.5498984710666</v>
      </c>
      <c r="K340" s="6">
        <v>-1675.6716747042551</v>
      </c>
      <c r="L340" s="6">
        <v>-15.235211364693937</v>
      </c>
      <c r="M340" s="6">
        <v>6376.6563193089287</v>
      </c>
      <c r="N340" s="6">
        <v>36178.82696938001</v>
      </c>
      <c r="O340" s="6">
        <v>68.053077861242983</v>
      </c>
      <c r="P340">
        <v>35.920396567409036</v>
      </c>
      <c r="Q340" s="6">
        <v>338</v>
      </c>
    </row>
    <row r="341" spans="1:17" x14ac:dyDescent="0.25">
      <c r="A341" s="6">
        <v>121.92805674891603</v>
      </c>
      <c r="B341" s="6">
        <v>-20.825594275201684</v>
      </c>
      <c r="C341" s="6">
        <v>20135.9375</v>
      </c>
      <c r="D341" s="6">
        <v>3</v>
      </c>
      <c r="E341" s="6">
        <v>0.65</v>
      </c>
      <c r="F341" s="6">
        <v>19.899999999999999</v>
      </c>
      <c r="G341" s="6">
        <v>54.048620189015942</v>
      </c>
      <c r="H341" s="6">
        <v>15.823310641723175</v>
      </c>
      <c r="I341" s="6">
        <v>12.369864154984157</v>
      </c>
      <c r="J341" s="6">
        <v>5972.5922546381089</v>
      </c>
      <c r="K341" s="6">
        <v>-2230.533583683799</v>
      </c>
      <c r="L341" s="6">
        <v>-20.478727059415686</v>
      </c>
      <c r="M341" s="6">
        <v>6375.5108272282332</v>
      </c>
      <c r="N341" s="6">
        <v>36421.089971255569</v>
      </c>
      <c r="O341" s="6">
        <v>62.036342770110224</v>
      </c>
      <c r="P341">
        <v>31.930273615725014</v>
      </c>
      <c r="Q341" s="6">
        <v>339</v>
      </c>
    </row>
    <row r="342" spans="1:17" x14ac:dyDescent="0.25">
      <c r="A342" s="6">
        <v>121.51306533034196</v>
      </c>
      <c r="B342" s="6">
        <v>-20.6827176153827</v>
      </c>
      <c r="C342" s="6">
        <v>20135.9375</v>
      </c>
      <c r="D342" s="6">
        <v>0.75</v>
      </c>
      <c r="E342" s="6">
        <v>0.65</v>
      </c>
      <c r="F342" s="6">
        <v>19.899999999999999</v>
      </c>
      <c r="G342" s="6">
        <v>42.007420362456692</v>
      </c>
      <c r="H342" s="6">
        <v>23.39121432851455</v>
      </c>
      <c r="I342" s="6">
        <v>10.777016025686947</v>
      </c>
      <c r="J342" s="6">
        <v>6011.2547097882598</v>
      </c>
      <c r="K342" s="6">
        <v>-2124.8663150296529</v>
      </c>
      <c r="L342" s="6">
        <v>-19.467550579941083</v>
      </c>
      <c r="M342" s="6">
        <v>6375.7540763974921</v>
      </c>
      <c r="N342" s="6">
        <v>36338.506203589488</v>
      </c>
      <c r="O342" s="6">
        <v>63.931252095738522</v>
      </c>
      <c r="P342">
        <v>29.585285200869464</v>
      </c>
      <c r="Q342" s="6">
        <v>340</v>
      </c>
    </row>
    <row r="343" spans="1:17" x14ac:dyDescent="0.25">
      <c r="A343" s="6">
        <v>121.82378707044064</v>
      </c>
      <c r="B343" s="6">
        <v>-18.873677169007433</v>
      </c>
      <c r="C343" s="6">
        <v>20135.9375</v>
      </c>
      <c r="D343" s="6">
        <v>1.2</v>
      </c>
      <c r="E343" s="6">
        <v>0.65</v>
      </c>
      <c r="F343" s="6">
        <v>19.899999999999999</v>
      </c>
      <c r="G343" s="6">
        <v>46.089820015575185</v>
      </c>
      <c r="H343" s="6">
        <v>17.761288788518197</v>
      </c>
      <c r="I343" s="6">
        <v>9.0247678978202828</v>
      </c>
      <c r="J343" s="6">
        <v>6080.104361999136</v>
      </c>
      <c r="K343" s="6">
        <v>-1920.4541329739559</v>
      </c>
      <c r="L343" s="6">
        <v>-17.529177348448318</v>
      </c>
      <c r="M343" s="6">
        <v>6376.1911145806844</v>
      </c>
      <c r="N343" s="6">
        <v>36222.824076370212</v>
      </c>
      <c r="O343" s="6">
        <v>66.838578931945918</v>
      </c>
      <c r="P343">
        <v>27.660025220572731</v>
      </c>
      <c r="Q343" s="6">
        <v>341</v>
      </c>
    </row>
    <row r="344" spans="1:17" x14ac:dyDescent="0.25">
      <c r="A344" s="6">
        <v>121.73935040322743</v>
      </c>
      <c r="B344" s="6">
        <v>-15.978959459200832</v>
      </c>
      <c r="C344" s="6">
        <v>20135.9375</v>
      </c>
      <c r="D344" s="6">
        <v>0.75</v>
      </c>
      <c r="E344" s="6">
        <v>0.65</v>
      </c>
      <c r="F344" s="6">
        <v>19.899999999999999</v>
      </c>
      <c r="G344" s="6">
        <v>42.007420362456692</v>
      </c>
      <c r="H344" s="6">
        <v>19.155443450812264</v>
      </c>
      <c r="I344" s="6">
        <v>7.6245100381237734</v>
      </c>
      <c r="J344" s="6">
        <v>6218.2151367424767</v>
      </c>
      <c r="K344" s="6">
        <v>-1414.5615843421942</v>
      </c>
      <c r="L344" s="6">
        <v>-12.815926117153728</v>
      </c>
      <c r="M344" s="6">
        <v>6377.0827156866926</v>
      </c>
      <c r="N344" s="6">
        <v>36038.126101140107</v>
      </c>
      <c r="O344" s="6">
        <v>72.430986664993654</v>
      </c>
      <c r="P344">
        <v>30.948610231398604</v>
      </c>
      <c r="Q344" s="6">
        <v>342</v>
      </c>
    </row>
    <row r="345" spans="1:17" x14ac:dyDescent="0.25">
      <c r="A345" s="6">
        <v>119.66028517178742</v>
      </c>
      <c r="B345" s="6">
        <v>-19.056995924037757</v>
      </c>
      <c r="C345" s="6">
        <v>20135.9375</v>
      </c>
      <c r="D345" s="6">
        <v>0.75</v>
      </c>
      <c r="E345" s="6">
        <v>0.65</v>
      </c>
      <c r="F345" s="6">
        <v>19.899999999999999</v>
      </c>
      <c r="G345" s="6">
        <v>42.007420362456692</v>
      </c>
      <c r="H345" s="6">
        <v>22.386100406751691</v>
      </c>
      <c r="I345" s="6">
        <v>10.657076160067717</v>
      </c>
      <c r="J345" s="6">
        <v>6086.5262402499075</v>
      </c>
      <c r="K345" s="6">
        <v>-1900.1406569523858</v>
      </c>
      <c r="L345" s="6">
        <v>-17.337739065187293</v>
      </c>
      <c r="M345" s="6">
        <v>6376.2321310829111</v>
      </c>
      <c r="N345" s="6">
        <v>36249.934669734714</v>
      </c>
      <c r="O345" s="6">
        <v>66.131250550662301</v>
      </c>
      <c r="P345">
        <v>32.112591434848781</v>
      </c>
      <c r="Q345" s="6">
        <v>343</v>
      </c>
    </row>
    <row r="346" spans="1:17" x14ac:dyDescent="0.25">
      <c r="A346" s="6">
        <v>120.44855776440589</v>
      </c>
      <c r="B346" s="6">
        <v>-20.92918461850013</v>
      </c>
      <c r="C346" s="6">
        <v>20135.9375</v>
      </c>
      <c r="D346" s="6">
        <v>1.2</v>
      </c>
      <c r="E346" s="6">
        <v>0.65</v>
      </c>
      <c r="F346" s="6">
        <v>19.899999999999999</v>
      </c>
      <c r="G346" s="6">
        <v>46.089820015575185</v>
      </c>
      <c r="H346" s="6">
        <v>22.977068814083445</v>
      </c>
      <c r="I346" s="6">
        <v>11.807186502797805</v>
      </c>
      <c r="J346" s="6">
        <v>6028.9443930764555</v>
      </c>
      <c r="K346" s="6">
        <v>-2074.4867784759131</v>
      </c>
      <c r="L346" s="6">
        <v>-18.98772000973862</v>
      </c>
      <c r="M346" s="6">
        <v>6375.8658932633925</v>
      </c>
      <c r="N346" s="6">
        <v>36342.990287543558</v>
      </c>
      <c r="O346" s="6">
        <v>63.828792163425419</v>
      </c>
      <c r="P346">
        <v>32.563870409405581</v>
      </c>
      <c r="Q346" s="6">
        <v>344</v>
      </c>
    </row>
    <row r="347" spans="1:17" x14ac:dyDescent="0.25">
      <c r="A347" s="6">
        <v>121.85241467589083</v>
      </c>
      <c r="B347" s="6">
        <v>-19.057396888884554</v>
      </c>
      <c r="C347" s="6">
        <v>20135.9375</v>
      </c>
      <c r="D347" s="6">
        <v>1.2</v>
      </c>
      <c r="E347" s="6">
        <v>0.65</v>
      </c>
      <c r="F347" s="6">
        <v>19.899999999999999</v>
      </c>
      <c r="G347" s="6">
        <v>46.089820015575185</v>
      </c>
      <c r="H347" s="6">
        <v>15.294876837882544</v>
      </c>
      <c r="I347" s="6">
        <v>11.260571451671439</v>
      </c>
      <c r="J347" s="6">
        <v>6044.2028824326171</v>
      </c>
      <c r="K347" s="6">
        <v>-2029.9040998248299</v>
      </c>
      <c r="L347" s="6">
        <v>-18.564272639314954</v>
      </c>
      <c r="M347" s="6">
        <v>6375.9626048536711</v>
      </c>
      <c r="N347" s="6">
        <v>36312.290105951499</v>
      </c>
      <c r="O347" s="6">
        <v>64.56532090296804</v>
      </c>
      <c r="P347">
        <v>31.866262456646236</v>
      </c>
      <c r="Q347" s="6">
        <v>345</v>
      </c>
    </row>
    <row r="348" spans="1:17" x14ac:dyDescent="0.25">
      <c r="A348" s="6">
        <v>117.81064116915663</v>
      </c>
      <c r="B348" s="6">
        <v>-16.568529289475332</v>
      </c>
      <c r="C348" s="6">
        <v>20135.9375</v>
      </c>
      <c r="D348" s="6">
        <v>1.2</v>
      </c>
      <c r="E348" s="6">
        <v>0.65</v>
      </c>
      <c r="F348" s="6">
        <v>19.899999999999999</v>
      </c>
      <c r="G348" s="6">
        <v>46.089820015575185</v>
      </c>
      <c r="H348" s="6">
        <v>15.494378646212809</v>
      </c>
      <c r="I348" s="6">
        <v>10.425987243674655</v>
      </c>
      <c r="J348" s="6">
        <v>6091.9344238329413</v>
      </c>
      <c r="K348" s="6">
        <v>-1882.8468042285112</v>
      </c>
      <c r="L348" s="6">
        <v>-17.174918525089851</v>
      </c>
      <c r="M348" s="6">
        <v>6376.2667065042315</v>
      </c>
      <c r="N348" s="6">
        <v>36238.528443934236</v>
      </c>
      <c r="O348" s="6">
        <v>66.428102220111583</v>
      </c>
      <c r="P348">
        <v>31.770795757541844</v>
      </c>
      <c r="Q348" s="6">
        <v>346</v>
      </c>
    </row>
    <row r="349" spans="1:17" x14ac:dyDescent="0.25">
      <c r="A349" s="6">
        <v>122.48110227578785</v>
      </c>
      <c r="B349" s="6">
        <v>-17.862857977378557</v>
      </c>
      <c r="C349" s="6">
        <v>20135.9375</v>
      </c>
      <c r="D349" s="6">
        <v>0.75</v>
      </c>
      <c r="E349" s="6">
        <v>0.65</v>
      </c>
      <c r="F349" s="6">
        <v>19.899999999999999</v>
      </c>
      <c r="G349" s="6">
        <v>42.007420362456692</v>
      </c>
      <c r="H349" s="6">
        <v>21.349043905266306</v>
      </c>
      <c r="I349" s="6">
        <v>11.781663424353653</v>
      </c>
      <c r="J349" s="6">
        <v>6073.1151931350396</v>
      </c>
      <c r="K349" s="6">
        <v>-1942.2966669993673</v>
      </c>
      <c r="L349" s="6">
        <v>-17.735255670952796</v>
      </c>
      <c r="M349" s="6">
        <v>6376.1465237025805</v>
      </c>
      <c r="N349" s="6">
        <v>36292.201008563767</v>
      </c>
      <c r="O349" s="6">
        <v>65.062530297702494</v>
      </c>
      <c r="P349">
        <v>34.237496067658704</v>
      </c>
      <c r="Q349" s="6">
        <v>347</v>
      </c>
    </row>
    <row r="350" spans="1:17" x14ac:dyDescent="0.25">
      <c r="A350" s="6">
        <v>120.31869462427635</v>
      </c>
      <c r="B350" s="6">
        <v>-19.808956244774979</v>
      </c>
      <c r="C350" s="6">
        <v>20135.9375</v>
      </c>
      <c r="D350" s="6">
        <v>1.2</v>
      </c>
      <c r="E350" s="6">
        <v>0.65</v>
      </c>
      <c r="F350" s="6">
        <v>19.899999999999999</v>
      </c>
      <c r="G350" s="6">
        <v>46.089820015575185</v>
      </c>
      <c r="H350" s="6">
        <v>14.712435248657183</v>
      </c>
      <c r="I350" s="6">
        <v>10.520535868880089</v>
      </c>
      <c r="J350" s="6">
        <v>6117.5001069183309</v>
      </c>
      <c r="K350" s="6">
        <v>-1798.6270309299932</v>
      </c>
      <c r="L350" s="6">
        <v>-16.384043028562417</v>
      </c>
      <c r="M350" s="6">
        <v>6376.4305653349538</v>
      </c>
      <c r="N350" s="6">
        <v>36211.427256432202</v>
      </c>
      <c r="O350" s="6">
        <v>67.15132746958642</v>
      </c>
      <c r="P350">
        <v>33.197376751497664</v>
      </c>
      <c r="Q350" s="6">
        <v>348</v>
      </c>
    </row>
    <row r="351" spans="1:17" x14ac:dyDescent="0.25">
      <c r="A351" s="6">
        <v>118.08780960653195</v>
      </c>
      <c r="B351" s="6">
        <v>-16.59219526700662</v>
      </c>
      <c r="C351" s="6">
        <v>20135.9375</v>
      </c>
      <c r="D351" s="6">
        <v>1.2</v>
      </c>
      <c r="E351" s="6">
        <v>0.65</v>
      </c>
      <c r="F351" s="6">
        <v>19.899999999999999</v>
      </c>
      <c r="G351" s="6">
        <v>46.089820015575185</v>
      </c>
      <c r="H351" s="6">
        <v>17.66914913789341</v>
      </c>
      <c r="I351" s="6">
        <v>8.0764565913886202</v>
      </c>
      <c r="J351" s="6">
        <v>6111.9894294055875</v>
      </c>
      <c r="K351" s="6">
        <v>-1817.1408331821169</v>
      </c>
      <c r="L351" s="6">
        <v>-16.557613089708482</v>
      </c>
      <c r="M351" s="6">
        <v>6376.3951879399256</v>
      </c>
      <c r="N351" s="6">
        <v>36168.656395167978</v>
      </c>
      <c r="O351" s="6">
        <v>68.329529413742094</v>
      </c>
      <c r="P351">
        <v>26.329680718240446</v>
      </c>
      <c r="Q351" s="6">
        <v>349</v>
      </c>
    </row>
    <row r="352" spans="1:17" x14ac:dyDescent="0.25">
      <c r="A352" s="6">
        <v>121.45751499595067</v>
      </c>
      <c r="B352" s="6">
        <v>-17.488185179148445</v>
      </c>
      <c r="C352" s="6">
        <v>20135.9375</v>
      </c>
      <c r="D352" s="6">
        <v>3</v>
      </c>
      <c r="E352" s="6">
        <v>0.65</v>
      </c>
      <c r="F352" s="6">
        <v>19.899999999999999</v>
      </c>
      <c r="G352" s="6">
        <v>54.048620189015942</v>
      </c>
      <c r="H352" s="6">
        <v>19.429294266354937</v>
      </c>
      <c r="I352" s="6">
        <v>8.7041279211310467</v>
      </c>
      <c r="J352" s="6">
        <v>5978.9089799999174</v>
      </c>
      <c r="K352" s="6">
        <v>-2213.660117283006</v>
      </c>
      <c r="L352" s="6">
        <v>-20.31681111946963</v>
      </c>
      <c r="M352" s="6">
        <v>6375.5504629775351</v>
      </c>
      <c r="N352" s="6">
        <v>36332.877822920796</v>
      </c>
      <c r="O352" s="6">
        <v>64.058456617304572</v>
      </c>
      <c r="P352">
        <v>23.669466733066514</v>
      </c>
      <c r="Q352" s="6">
        <v>350</v>
      </c>
    </row>
    <row r="353" spans="1:17" x14ac:dyDescent="0.25">
      <c r="A353" s="6">
        <v>121.05243872660708</v>
      </c>
      <c r="B353" s="6">
        <v>-18.332588772448936</v>
      </c>
      <c r="C353" s="6">
        <v>20135.9375</v>
      </c>
      <c r="D353" s="6">
        <v>3</v>
      </c>
      <c r="E353" s="6">
        <v>0.65</v>
      </c>
      <c r="F353" s="6">
        <v>19.899999999999999</v>
      </c>
      <c r="G353" s="6">
        <v>54.048620189015942</v>
      </c>
      <c r="H353" s="6">
        <v>19.346530617605062</v>
      </c>
      <c r="I353" s="6">
        <v>11.630662128253832</v>
      </c>
      <c r="J353" s="6">
        <v>6090.4580664146897</v>
      </c>
      <c r="K353" s="6">
        <v>-1887.58503096605</v>
      </c>
      <c r="L353" s="6">
        <v>-17.219514087691408</v>
      </c>
      <c r="M353" s="6">
        <v>6376.2572648759133</v>
      </c>
      <c r="N353" s="6">
        <v>36268.704866104832</v>
      </c>
      <c r="O353" s="6">
        <v>65.653107624876583</v>
      </c>
      <c r="P353">
        <v>34.646100275264047</v>
      </c>
      <c r="Q353" s="6">
        <v>351</v>
      </c>
    </row>
    <row r="354" spans="1:17" x14ac:dyDescent="0.25">
      <c r="A354" s="6">
        <v>122.42785713370772</v>
      </c>
      <c r="B354" s="6">
        <v>-19.560799521420577</v>
      </c>
      <c r="C354" s="6">
        <v>20135.9375</v>
      </c>
      <c r="D354" s="6">
        <v>3</v>
      </c>
      <c r="E354" s="6">
        <v>0.65</v>
      </c>
      <c r="F354" s="6">
        <v>19.899999999999999</v>
      </c>
      <c r="G354" s="6">
        <v>54.048620189015942</v>
      </c>
      <c r="H354" s="6">
        <v>18.429117751020357</v>
      </c>
      <c r="I354" s="6">
        <v>10.99272287344094</v>
      </c>
      <c r="J354" s="6">
        <v>6019.1704126046434</v>
      </c>
      <c r="K354" s="6">
        <v>-2102.4902140683321</v>
      </c>
      <c r="L354" s="6">
        <v>-19.254257319634188</v>
      </c>
      <c r="M354" s="6">
        <v>6375.8040713488244</v>
      </c>
      <c r="N354" s="6">
        <v>36334.457257355869</v>
      </c>
      <c r="O354" s="6">
        <v>64.02875088604452</v>
      </c>
      <c r="P354">
        <v>30.350912899937196</v>
      </c>
      <c r="Q354" s="6">
        <v>352</v>
      </c>
    </row>
    <row r="355" spans="1:17" x14ac:dyDescent="0.25">
      <c r="A355" s="6">
        <v>119.40797912061385</v>
      </c>
      <c r="B355" s="6">
        <v>-13.479348737807378</v>
      </c>
      <c r="C355" s="6">
        <v>20135.9375</v>
      </c>
      <c r="D355" s="6">
        <v>1.2</v>
      </c>
      <c r="E355" s="6">
        <v>0.65</v>
      </c>
      <c r="F355" s="6">
        <v>19.899999999999999</v>
      </c>
      <c r="G355" s="6">
        <v>46.089820015575185</v>
      </c>
      <c r="H355" s="6">
        <v>22.701273411910719</v>
      </c>
      <c r="I355" s="6">
        <v>10.455646418665509</v>
      </c>
      <c r="J355" s="6">
        <v>6125.6932749081761</v>
      </c>
      <c r="K355" s="6">
        <v>-1770.7117739590442</v>
      </c>
      <c r="L355" s="6">
        <v>-16.122629522435023</v>
      </c>
      <c r="M355" s="6">
        <v>6376.4832223328585</v>
      </c>
      <c r="N355" s="6">
        <v>36200.58480479422</v>
      </c>
      <c r="O355" s="6">
        <v>67.446531817612083</v>
      </c>
      <c r="P355">
        <v>33.442128104987503</v>
      </c>
      <c r="Q355" s="6">
        <v>353</v>
      </c>
    </row>
    <row r="356" spans="1:17" x14ac:dyDescent="0.25">
      <c r="A356" s="6">
        <v>119.49867672964385</v>
      </c>
      <c r="B356" s="6">
        <v>-16.785181026708401</v>
      </c>
      <c r="C356" s="6">
        <v>20135.9375</v>
      </c>
      <c r="D356" s="6">
        <v>3</v>
      </c>
      <c r="E356" s="6">
        <v>0.65</v>
      </c>
      <c r="F356" s="6">
        <v>19.899999999999999</v>
      </c>
      <c r="G356" s="6">
        <v>54.048620189015942</v>
      </c>
      <c r="H356" s="6">
        <v>22.981284498442335</v>
      </c>
      <c r="I356" s="6">
        <v>8.8476872848237917</v>
      </c>
      <c r="J356" s="6">
        <v>6041.2091339825174</v>
      </c>
      <c r="K356" s="6">
        <v>-2038.7371399825702</v>
      </c>
      <c r="L356" s="6">
        <v>-18.648083279900931</v>
      </c>
      <c r="M356" s="6">
        <v>6375.9436106711382</v>
      </c>
      <c r="N356" s="6">
        <v>36264.095398683683</v>
      </c>
      <c r="O356" s="6">
        <v>65.759485699028033</v>
      </c>
      <c r="P356">
        <v>25.821772429170149</v>
      </c>
      <c r="Q356" s="6">
        <v>354</v>
      </c>
    </row>
    <row r="357" spans="1:17" x14ac:dyDescent="0.25">
      <c r="A357" s="6">
        <v>121.51905969705899</v>
      </c>
      <c r="B357" s="6">
        <v>-14.530825371962095</v>
      </c>
      <c r="C357" s="6">
        <v>20135.9375</v>
      </c>
      <c r="D357" s="6">
        <v>3</v>
      </c>
      <c r="E357" s="6">
        <v>0.65</v>
      </c>
      <c r="F357" s="6">
        <v>19.899999999999999</v>
      </c>
      <c r="G357" s="6">
        <v>54.048620189015942</v>
      </c>
      <c r="H357" s="6">
        <v>23.629980480936741</v>
      </c>
      <c r="I357" s="6">
        <v>11.779323079338809</v>
      </c>
      <c r="J357" s="6">
        <v>6224.2367867765042</v>
      </c>
      <c r="K357" s="6">
        <v>-1388.0064715643905</v>
      </c>
      <c r="L357" s="6">
        <v>-12.571281619719414</v>
      </c>
      <c r="M357" s="6">
        <v>6377.1220423453196</v>
      </c>
      <c r="N357" s="6">
        <v>36120.030049242298</v>
      </c>
      <c r="O357" s="6">
        <v>69.780755098082707</v>
      </c>
      <c r="P357">
        <v>43.591085906348255</v>
      </c>
      <c r="Q357" s="6">
        <v>355</v>
      </c>
    </row>
    <row r="358" spans="1:17" x14ac:dyDescent="0.25">
      <c r="A358" s="6">
        <v>118.23745339802382</v>
      </c>
      <c r="B358" s="6">
        <v>-14.25117627728314</v>
      </c>
      <c r="C358" s="6">
        <v>20135.9375</v>
      </c>
      <c r="D358" s="6">
        <v>3</v>
      </c>
      <c r="E358" s="6">
        <v>0.65</v>
      </c>
      <c r="F358" s="6">
        <v>19.899999999999999</v>
      </c>
      <c r="G358" s="6">
        <v>54.048620189015942</v>
      </c>
      <c r="H358" s="6">
        <v>15.027793968842264</v>
      </c>
      <c r="I358" s="6">
        <v>8.8292765305086789</v>
      </c>
      <c r="J358" s="6">
        <v>6186.5974251825673</v>
      </c>
      <c r="K358" s="6">
        <v>-1546.1470158987686</v>
      </c>
      <c r="L358" s="6">
        <v>-14.031864737205449</v>
      </c>
      <c r="M358" s="6">
        <v>6376.8768449804829</v>
      </c>
      <c r="N358" s="6">
        <v>36096.48603033954</v>
      </c>
      <c r="O358" s="6">
        <v>70.496582521703658</v>
      </c>
      <c r="P358">
        <v>32.481152464908369</v>
      </c>
      <c r="Q358" s="6">
        <v>356</v>
      </c>
    </row>
    <row r="359" spans="1:17" x14ac:dyDescent="0.25">
      <c r="A359" s="6">
        <v>117.78250924823384</v>
      </c>
      <c r="B359" s="6">
        <v>-13.67967462481004</v>
      </c>
      <c r="C359" s="6">
        <v>20135.9375</v>
      </c>
      <c r="D359" s="6">
        <v>1.2</v>
      </c>
      <c r="E359" s="6">
        <v>0.65</v>
      </c>
      <c r="F359" s="6">
        <v>19.899999999999999</v>
      </c>
      <c r="G359" s="6">
        <v>46.089820015575185</v>
      </c>
      <c r="H359" s="6">
        <v>22.467144610985894</v>
      </c>
      <c r="I359" s="6">
        <v>7.6979661624865514</v>
      </c>
      <c r="J359" s="6">
        <v>6175.8219728475888</v>
      </c>
      <c r="K359" s="6">
        <v>-1588.3606250847099</v>
      </c>
      <c r="L359" s="6">
        <v>-14.423315117371736</v>
      </c>
      <c r="M359" s="6">
        <v>6376.8069216204576</v>
      </c>
      <c r="N359" s="6">
        <v>36088.438103893452</v>
      </c>
      <c r="O359" s="6">
        <v>70.747827077728914</v>
      </c>
      <c r="P359">
        <v>28.336128337595738</v>
      </c>
      <c r="Q359" s="6">
        <v>357</v>
      </c>
    </row>
    <row r="360" spans="1:17" x14ac:dyDescent="0.25">
      <c r="A360" s="6">
        <v>118.11954278737207</v>
      </c>
      <c r="B360" s="6">
        <v>-14.295054153479526</v>
      </c>
      <c r="C360" s="6">
        <v>20135.9375</v>
      </c>
      <c r="D360" s="6">
        <v>3</v>
      </c>
      <c r="E360" s="6">
        <v>0.65</v>
      </c>
      <c r="F360" s="6">
        <v>19.899999999999999</v>
      </c>
      <c r="G360" s="6">
        <v>54.048620189015942</v>
      </c>
      <c r="H360" s="6">
        <v>17.287026680706767</v>
      </c>
      <c r="I360" s="6">
        <v>11.249038683804542</v>
      </c>
      <c r="J360" s="6">
        <v>6064.2002438098225</v>
      </c>
      <c r="K360" s="6">
        <v>-1969.7704243592395</v>
      </c>
      <c r="L360" s="6">
        <v>-17.994806655135676</v>
      </c>
      <c r="M360" s="6">
        <v>6376.0897203304376</v>
      </c>
      <c r="N360" s="6">
        <v>36289.255491546202</v>
      </c>
      <c r="O360" s="6">
        <v>65.133539834227662</v>
      </c>
      <c r="P360">
        <v>32.61597730223297</v>
      </c>
      <c r="Q360" s="6">
        <v>358</v>
      </c>
    </row>
    <row r="361" spans="1:17" x14ac:dyDescent="0.25">
      <c r="A361" s="6">
        <v>120.27382579942723</v>
      </c>
      <c r="B361" s="6">
        <v>-11.899499835879121</v>
      </c>
      <c r="C361" s="6">
        <v>20135.9375</v>
      </c>
      <c r="D361" s="6">
        <v>3</v>
      </c>
      <c r="E361" s="6">
        <v>0.65</v>
      </c>
      <c r="F361" s="6">
        <v>19.899999999999999</v>
      </c>
      <c r="G361" s="6">
        <v>54.048620189015942</v>
      </c>
      <c r="H361" s="6">
        <v>21.145825934885746</v>
      </c>
      <c r="I361" s="6">
        <v>5.3349527511621062</v>
      </c>
      <c r="J361" s="6">
        <v>6104.0736672135445</v>
      </c>
      <c r="K361" s="6">
        <v>-1843.3808348639955</v>
      </c>
      <c r="L361" s="6">
        <v>-16.803891103091004</v>
      </c>
      <c r="M361" s="6">
        <v>6376.3444258535546</v>
      </c>
      <c r="N361" s="6">
        <v>36138.016446508307</v>
      </c>
      <c r="O361" s="6">
        <v>69.212545149652883</v>
      </c>
      <c r="P361">
        <v>17.798373652829952</v>
      </c>
      <c r="Q361" s="6">
        <v>359</v>
      </c>
    </row>
    <row r="362" spans="1:17" x14ac:dyDescent="0.25">
      <c r="A362" s="6">
        <v>116.02240092875756</v>
      </c>
      <c r="B362" s="6">
        <v>-22.31758303466831</v>
      </c>
      <c r="C362" s="6">
        <v>20135.9375</v>
      </c>
      <c r="D362" s="6">
        <v>0.75</v>
      </c>
      <c r="E362" s="6">
        <v>0.65</v>
      </c>
      <c r="F362" s="6">
        <v>19.899999999999999</v>
      </c>
      <c r="G362" s="6">
        <v>42.007420362456692</v>
      </c>
      <c r="H362" s="6">
        <v>17.890525501053435</v>
      </c>
      <c r="I362" s="6">
        <v>11.213157084830769</v>
      </c>
      <c r="J362" s="6">
        <v>6113.3875280230141</v>
      </c>
      <c r="K362" s="6">
        <v>-1812.463227073604</v>
      </c>
      <c r="L362" s="6">
        <v>-16.513744767049239</v>
      </c>
      <c r="M362" s="6">
        <v>6376.404160440381</v>
      </c>
      <c r="N362" s="6">
        <v>36232.347436412943</v>
      </c>
      <c r="O362" s="6">
        <v>66.594576746890652</v>
      </c>
      <c r="P362">
        <v>34.727728013219</v>
      </c>
      <c r="Q362" s="6">
        <v>360</v>
      </c>
    </row>
    <row r="363" spans="1:17" x14ac:dyDescent="0.25">
      <c r="A363" s="6">
        <v>120.66906608752149</v>
      </c>
      <c r="B363" s="6">
        <v>-16.144884198348691</v>
      </c>
      <c r="C363" s="6">
        <v>20135.9375</v>
      </c>
      <c r="D363" s="6">
        <v>3</v>
      </c>
      <c r="E363" s="6">
        <v>0.65</v>
      </c>
      <c r="F363" s="6">
        <v>19.899999999999999</v>
      </c>
      <c r="G363" s="6">
        <v>54.048620189015942</v>
      </c>
      <c r="H363" s="6">
        <v>22.569462539103572</v>
      </c>
      <c r="I363" s="6">
        <v>9.7461114138529155</v>
      </c>
      <c r="J363" s="6">
        <v>6129.5869393545536</v>
      </c>
      <c r="K363" s="6">
        <v>-1757.2767812689046</v>
      </c>
      <c r="L363" s="6">
        <v>-15.996942456958282</v>
      </c>
      <c r="M363" s="6">
        <v>6376.5082712322055</v>
      </c>
      <c r="N363" s="6">
        <v>36180.618201927027</v>
      </c>
      <c r="O363" s="6">
        <v>67.99761447614361</v>
      </c>
      <c r="P363">
        <v>31.77426819354503</v>
      </c>
      <c r="Q363" s="6">
        <v>361</v>
      </c>
    </row>
    <row r="364" spans="1:17" x14ac:dyDescent="0.25">
      <c r="A364" s="6">
        <v>122.2719920571036</v>
      </c>
      <c r="B364" s="6">
        <v>-17.469155312512711</v>
      </c>
      <c r="C364" s="6">
        <v>20135.9375</v>
      </c>
      <c r="D364" s="6">
        <v>3</v>
      </c>
      <c r="E364" s="6">
        <v>0.65</v>
      </c>
      <c r="F364" s="6">
        <v>19.899999999999999</v>
      </c>
      <c r="G364" s="6">
        <v>54.048620189015942</v>
      </c>
      <c r="H364" s="6">
        <v>17.30720691333984</v>
      </c>
      <c r="I364" s="6">
        <v>7.0687097846745388</v>
      </c>
      <c r="J364" s="6">
        <v>6214.2263471308606</v>
      </c>
      <c r="K364" s="6">
        <v>-1431.8669232267384</v>
      </c>
      <c r="L364" s="6">
        <v>-12.975485296783452</v>
      </c>
      <c r="M364" s="6">
        <v>6377.0566862155274</v>
      </c>
      <c r="N364" s="6">
        <v>36033.72826012312</v>
      </c>
      <c r="O364" s="6">
        <v>72.58337151408459</v>
      </c>
      <c r="P364">
        <v>28.755930653289454</v>
      </c>
      <c r="Q364" s="6">
        <v>362</v>
      </c>
    </row>
    <row r="365" spans="1:17" x14ac:dyDescent="0.25">
      <c r="A365" s="6">
        <v>120.50649237498034</v>
      </c>
      <c r="B365" s="6">
        <v>-19.304247169494097</v>
      </c>
      <c r="C365" s="6">
        <v>20135.9375</v>
      </c>
      <c r="D365" s="6">
        <v>1.2</v>
      </c>
      <c r="E365" s="6">
        <v>0.65</v>
      </c>
      <c r="F365" s="6">
        <v>19.899999999999999</v>
      </c>
      <c r="G365" s="6">
        <v>46.089820015575185</v>
      </c>
      <c r="H365" s="6">
        <v>15.07483908965049</v>
      </c>
      <c r="I365" s="6">
        <v>10.273246390148856</v>
      </c>
      <c r="J365" s="6">
        <v>6122.2021837231996</v>
      </c>
      <c r="K365" s="6">
        <v>-1782.6644268806872</v>
      </c>
      <c r="L365" s="6">
        <v>-16.234517263872434</v>
      </c>
      <c r="M365" s="6">
        <v>6376.4607767358666</v>
      </c>
      <c r="N365" s="6">
        <v>36200.495497729411</v>
      </c>
      <c r="O365" s="6">
        <v>67.448160565567377</v>
      </c>
      <c r="P365">
        <v>32.79419958375945</v>
      </c>
      <c r="Q365" s="6">
        <v>363</v>
      </c>
    </row>
    <row r="366" spans="1:17" x14ac:dyDescent="0.25">
      <c r="A366" s="6">
        <v>115.29877185792</v>
      </c>
      <c r="B366" s="6">
        <v>-15.235696123566459</v>
      </c>
      <c r="C366" s="6">
        <v>20135.9375</v>
      </c>
      <c r="D366" s="6">
        <v>0.75</v>
      </c>
      <c r="E366" s="6">
        <v>0.65</v>
      </c>
      <c r="F366" s="6">
        <v>19.899999999999999</v>
      </c>
      <c r="G366" s="6">
        <v>42.007420362456692</v>
      </c>
      <c r="H366" s="6">
        <v>17.061707196045205</v>
      </c>
      <c r="I366" s="6">
        <v>5.3021124139576727</v>
      </c>
      <c r="J366" s="6">
        <v>6047.8979354116791</v>
      </c>
      <c r="K366" s="6">
        <v>-2018.9425000555245</v>
      </c>
      <c r="L366" s="6">
        <v>-18.460323795327504</v>
      </c>
      <c r="M366" s="6">
        <v>6375.9860614407944</v>
      </c>
      <c r="N366" s="6">
        <v>36202.779569841034</v>
      </c>
      <c r="O366" s="6">
        <v>67.369128242163129</v>
      </c>
      <c r="P366">
        <v>16.241851194772764</v>
      </c>
      <c r="Q366" s="6">
        <v>364</v>
      </c>
    </row>
    <row r="367" spans="1:17" x14ac:dyDescent="0.25">
      <c r="A367" s="6">
        <v>117.2110425810482</v>
      </c>
      <c r="B367" s="6">
        <v>-21.160623834950314</v>
      </c>
      <c r="C367" s="6">
        <v>20135.9375</v>
      </c>
      <c r="D367" s="6">
        <v>3</v>
      </c>
      <c r="E367" s="6">
        <v>0.65</v>
      </c>
      <c r="F367" s="6">
        <v>19.899999999999999</v>
      </c>
      <c r="G367" s="6">
        <v>54.048620189015942</v>
      </c>
      <c r="H367" s="6">
        <v>19.697608434670411</v>
      </c>
      <c r="I367" s="6">
        <v>9.0145034519862861</v>
      </c>
      <c r="J367" s="6">
        <v>6052.35613737734</v>
      </c>
      <c r="K367" s="6">
        <v>-2005.6282257761536</v>
      </c>
      <c r="L367" s="6">
        <v>-18.334150656201288</v>
      </c>
      <c r="M367" s="6">
        <v>6376.0143815458223</v>
      </c>
      <c r="N367" s="6">
        <v>36254.480946098643</v>
      </c>
      <c r="O367" s="6">
        <v>66.007091310426119</v>
      </c>
      <c r="P367">
        <v>26.624494323455377</v>
      </c>
      <c r="Q367" s="6">
        <v>365</v>
      </c>
    </row>
    <row r="368" spans="1:17" x14ac:dyDescent="0.25">
      <c r="A368" s="6">
        <v>121.98343692095763</v>
      </c>
      <c r="B368" s="6">
        <v>-15.315097202250762</v>
      </c>
      <c r="C368" s="6">
        <v>20135.9375</v>
      </c>
      <c r="D368" s="6">
        <v>1.2</v>
      </c>
      <c r="E368" s="6">
        <v>0.65</v>
      </c>
      <c r="F368" s="6">
        <v>19.899999999999999</v>
      </c>
      <c r="G368" s="6">
        <v>46.089820015575185</v>
      </c>
      <c r="H368" s="6">
        <v>16.582501935476476</v>
      </c>
      <c r="I368" s="6">
        <v>8.8255026375095298</v>
      </c>
      <c r="J368" s="6">
        <v>6213.5008258810503</v>
      </c>
      <c r="K368" s="6">
        <v>-1434.9909771054404</v>
      </c>
      <c r="L368" s="6">
        <v>-13.00430087153118</v>
      </c>
      <c r="M368" s="6">
        <v>6377.0519534968917</v>
      </c>
      <c r="N368" s="6">
        <v>36065.376851530862</v>
      </c>
      <c r="O368" s="6">
        <v>71.505836202373246</v>
      </c>
      <c r="P368">
        <v>34.434670075427462</v>
      </c>
      <c r="Q368" s="6">
        <v>366</v>
      </c>
    </row>
    <row r="369" spans="1:17" x14ac:dyDescent="0.25">
      <c r="A369" s="6">
        <v>117.04687502815339</v>
      </c>
      <c r="B369" s="6">
        <v>-11.377069497887048</v>
      </c>
      <c r="C369" s="6">
        <v>20135.9375</v>
      </c>
      <c r="D369" s="6">
        <v>0.75</v>
      </c>
      <c r="E369" s="6">
        <v>0.65</v>
      </c>
      <c r="F369" s="6">
        <v>19.899999999999999</v>
      </c>
      <c r="G369" s="6">
        <v>42.007420362456692</v>
      </c>
      <c r="H369" s="6">
        <v>18.183052315529764</v>
      </c>
      <c r="I369" s="6">
        <v>11.404793447575031</v>
      </c>
      <c r="J369" s="6">
        <v>6171.6472403131129</v>
      </c>
      <c r="K369" s="6">
        <v>-1604.3976353067414</v>
      </c>
      <c r="L369" s="6">
        <v>-14.572210502242523</v>
      </c>
      <c r="M369" s="6">
        <v>6376.7798637746882</v>
      </c>
      <c r="N369" s="6">
        <v>36170.568027831127</v>
      </c>
      <c r="O369" s="6">
        <v>68.289797257374573</v>
      </c>
      <c r="P369">
        <v>38.545454766824712</v>
      </c>
      <c r="Q369" s="6">
        <v>367</v>
      </c>
    </row>
    <row r="370" spans="1:17" x14ac:dyDescent="0.25">
      <c r="A370" s="6">
        <v>115.34084601180298</v>
      </c>
      <c r="B370" s="6">
        <v>-14.715264467909787</v>
      </c>
      <c r="C370" s="6">
        <v>20135.9375</v>
      </c>
      <c r="D370" s="6">
        <v>1.2</v>
      </c>
      <c r="E370" s="6">
        <v>0.65</v>
      </c>
      <c r="F370" s="6">
        <v>19.899999999999999</v>
      </c>
      <c r="G370" s="6">
        <v>46.089820015575185</v>
      </c>
      <c r="H370" s="6">
        <v>20.391429226506098</v>
      </c>
      <c r="I370" s="6">
        <v>13.599963011769731</v>
      </c>
      <c r="J370" s="6">
        <v>6093.0534888211014</v>
      </c>
      <c r="K370" s="6">
        <v>-1879.2465457802477</v>
      </c>
      <c r="L370" s="6">
        <v>-17.141040674388577</v>
      </c>
      <c r="M370" s="6">
        <v>6376.2738646847647</v>
      </c>
      <c r="N370" s="6">
        <v>36318.888727670485</v>
      </c>
      <c r="O370" s="6">
        <v>64.415676644661119</v>
      </c>
      <c r="P370">
        <v>39.208705440582833</v>
      </c>
      <c r="Q370" s="6">
        <v>368</v>
      </c>
    </row>
    <row r="371" spans="1:17" x14ac:dyDescent="0.25">
      <c r="A371" s="6">
        <v>120.97084705555986</v>
      </c>
      <c r="B371" s="6">
        <v>-23.296505704072796</v>
      </c>
      <c r="C371" s="6">
        <v>20135.9375</v>
      </c>
      <c r="D371" s="6">
        <v>1.2</v>
      </c>
      <c r="E371" s="6">
        <v>0.65</v>
      </c>
      <c r="F371" s="6">
        <v>19.899999999999999</v>
      </c>
      <c r="G371" s="6">
        <v>46.089820015575185</v>
      </c>
      <c r="H371" s="6">
        <v>14.085146405684013</v>
      </c>
      <c r="I371" s="6">
        <v>8.5181510694871179</v>
      </c>
      <c r="J371" s="6">
        <v>6107.7702107805371</v>
      </c>
      <c r="K371" s="6">
        <v>-1831.1781700596671</v>
      </c>
      <c r="L371" s="6">
        <v>-16.68932164342397</v>
      </c>
      <c r="M371" s="6">
        <v>6376.3681228581208</v>
      </c>
      <c r="N371" s="6">
        <v>36181.440325089548</v>
      </c>
      <c r="O371" s="6">
        <v>67.969557892215889</v>
      </c>
      <c r="P371">
        <v>27.399081074489075</v>
      </c>
      <c r="Q371" s="6">
        <v>369</v>
      </c>
    </row>
    <row r="372" spans="1:17" x14ac:dyDescent="0.25">
      <c r="A372" s="6">
        <v>115.32840294890386</v>
      </c>
      <c r="B372" s="6">
        <v>-13.497719998174691</v>
      </c>
      <c r="C372" s="6">
        <v>20135.9375</v>
      </c>
      <c r="D372" s="6">
        <v>3</v>
      </c>
      <c r="E372" s="6">
        <v>0.65</v>
      </c>
      <c r="F372" s="6">
        <v>19.899999999999999</v>
      </c>
      <c r="G372" s="6">
        <v>54.048620189015942</v>
      </c>
      <c r="H372" s="6">
        <v>20.268686148702031</v>
      </c>
      <c r="I372" s="6">
        <v>10.212719653266475</v>
      </c>
      <c r="J372" s="6">
        <v>6255.311513869975</v>
      </c>
      <c r="K372" s="6">
        <v>-1241.5150138703191</v>
      </c>
      <c r="L372" s="6">
        <v>-11.225822481703158</v>
      </c>
      <c r="M372" s="6">
        <v>6377.3255887730629</v>
      </c>
      <c r="N372" s="6">
        <v>36046.399050169333</v>
      </c>
      <c r="O372" s="6">
        <v>72.156646317005396</v>
      </c>
      <c r="P372">
        <v>42.597324895007269</v>
      </c>
      <c r="Q372" s="6">
        <v>370</v>
      </c>
    </row>
    <row r="373" spans="1:17" x14ac:dyDescent="0.25">
      <c r="A373" s="6">
        <v>123.35679598615019</v>
      </c>
      <c r="B373" s="6">
        <v>-12.673390966270858</v>
      </c>
      <c r="C373" s="6">
        <v>20135.9375</v>
      </c>
      <c r="D373" s="6">
        <v>3</v>
      </c>
      <c r="E373" s="6">
        <v>0.65</v>
      </c>
      <c r="F373" s="6">
        <v>19.899999999999999</v>
      </c>
      <c r="G373" s="6">
        <v>54.048620189015942</v>
      </c>
      <c r="H373" s="6">
        <v>15.749964953052075</v>
      </c>
      <c r="I373" s="6">
        <v>7.8599024462147611</v>
      </c>
      <c r="J373" s="6">
        <v>5982.2604930612033</v>
      </c>
      <c r="K373" s="6">
        <v>-2204.647697218425</v>
      </c>
      <c r="L373" s="6">
        <v>-20.230399605705156</v>
      </c>
      <c r="M373" s="6">
        <v>6375.5715097308239</v>
      </c>
      <c r="N373" s="6">
        <v>36314.297466966455</v>
      </c>
      <c r="O373" s="6">
        <v>64.504444109219477</v>
      </c>
      <c r="P373">
        <v>21.646471441196656</v>
      </c>
      <c r="Q373" s="6">
        <v>371</v>
      </c>
    </row>
    <row r="374" spans="1:17" x14ac:dyDescent="0.25">
      <c r="A374" s="6">
        <v>123.13574893069831</v>
      </c>
      <c r="B374" s="6">
        <v>-14.149120434794241</v>
      </c>
      <c r="C374" s="6">
        <v>20135.9375</v>
      </c>
      <c r="D374" s="6">
        <v>0.75</v>
      </c>
      <c r="E374" s="6">
        <v>0.65</v>
      </c>
      <c r="F374" s="6">
        <v>19.899999999999999</v>
      </c>
      <c r="G374" s="6">
        <v>42.007420362456692</v>
      </c>
      <c r="H374" s="6">
        <v>23.079047476354575</v>
      </c>
      <c r="I374" s="6">
        <v>12.029042118417891</v>
      </c>
      <c r="J374" s="6">
        <v>6106.7763063585826</v>
      </c>
      <c r="K374" s="6">
        <v>-1834.4678548024663</v>
      </c>
      <c r="L374" s="6">
        <v>-16.720201218525112</v>
      </c>
      <c r="M374" s="6">
        <v>6376.3617499484872</v>
      </c>
      <c r="N374" s="6">
        <v>36260.26063063155</v>
      </c>
      <c r="O374" s="6">
        <v>65.870931973860721</v>
      </c>
      <c r="P374">
        <v>36.357259410855441</v>
      </c>
      <c r="Q374" s="6">
        <v>372</v>
      </c>
    </row>
    <row r="375" spans="1:17" x14ac:dyDescent="0.25">
      <c r="A375" s="6">
        <v>122.0033039333624</v>
      </c>
      <c r="B375" s="6">
        <v>-20.232035469598628</v>
      </c>
      <c r="C375" s="6">
        <v>20135.9375</v>
      </c>
      <c r="D375" s="6">
        <v>0.75</v>
      </c>
      <c r="E375" s="6">
        <v>0.65</v>
      </c>
      <c r="F375" s="6">
        <v>19.899999999999999</v>
      </c>
      <c r="G375" s="6">
        <v>42.007420362456692</v>
      </c>
      <c r="H375" s="6">
        <v>17.567705538947482</v>
      </c>
      <c r="I375" s="6">
        <v>7.0225287690149827</v>
      </c>
      <c r="J375" s="6">
        <v>6126.9271083742187</v>
      </c>
      <c r="K375" s="6">
        <v>-1766.4664443304118</v>
      </c>
      <c r="L375" s="6">
        <v>-16.082904864954504</v>
      </c>
      <c r="M375" s="6">
        <v>6376.4911581743918</v>
      </c>
      <c r="N375" s="6">
        <v>36134.154463038176</v>
      </c>
      <c r="O375" s="6">
        <v>69.332458060230991</v>
      </c>
      <c r="P375">
        <v>23.841306005663281</v>
      </c>
      <c r="Q375" s="6">
        <v>373</v>
      </c>
    </row>
    <row r="376" spans="1:17" x14ac:dyDescent="0.25">
      <c r="A376" s="6">
        <v>118.74121657915249</v>
      </c>
      <c r="B376" s="6">
        <v>-18.225704532554083</v>
      </c>
      <c r="C376" s="6">
        <v>20135.9375</v>
      </c>
      <c r="D376" s="6">
        <v>1.2</v>
      </c>
      <c r="E376" s="6">
        <v>0.65</v>
      </c>
      <c r="F376" s="6">
        <v>19.899999999999999</v>
      </c>
      <c r="G376" s="6">
        <v>46.089820015575185</v>
      </c>
      <c r="H376" s="6">
        <v>22.934533008873565</v>
      </c>
      <c r="I376" s="6">
        <v>5.1742471377434214</v>
      </c>
      <c r="J376" s="6">
        <v>6192.614374415607</v>
      </c>
      <c r="K376" s="6">
        <v>-1522.0328995067732</v>
      </c>
      <c r="L376" s="6">
        <v>-13.808559041041651</v>
      </c>
      <c r="M376" s="6">
        <v>6376.9159424756253</v>
      </c>
      <c r="N376" s="6">
        <v>36033.251834889408</v>
      </c>
      <c r="O376" s="6">
        <v>72.593499294199944</v>
      </c>
      <c r="P376">
        <v>20.656564437640363</v>
      </c>
      <c r="Q376" s="6">
        <v>374</v>
      </c>
    </row>
    <row r="377" spans="1:17" x14ac:dyDescent="0.25">
      <c r="A377" s="6">
        <v>116.55508095735905</v>
      </c>
      <c r="B377" s="6">
        <v>-20.838143247701954</v>
      </c>
      <c r="C377" s="6">
        <v>20135.9375</v>
      </c>
      <c r="D377" s="6">
        <v>0.75</v>
      </c>
      <c r="E377" s="6">
        <v>0.65</v>
      </c>
      <c r="F377" s="6">
        <v>19.899999999999999</v>
      </c>
      <c r="G377" s="6">
        <v>42.007420362456692</v>
      </c>
      <c r="H377" s="6">
        <v>23.965594790161667</v>
      </c>
      <c r="I377" s="6">
        <v>13.789013890922917</v>
      </c>
      <c r="J377" s="6">
        <v>6085.9189541179985</v>
      </c>
      <c r="K377" s="6">
        <v>-1902.0718142261765</v>
      </c>
      <c r="L377" s="6">
        <v>-17.35592989713248</v>
      </c>
      <c r="M377" s="6">
        <v>6376.2282505072208</v>
      </c>
      <c r="N377" s="6">
        <v>36332.447892840893</v>
      </c>
      <c r="O377" s="6">
        <v>64.089597674182599</v>
      </c>
      <c r="P377">
        <v>39.272696642480874</v>
      </c>
      <c r="Q377" s="6">
        <v>375</v>
      </c>
    </row>
    <row r="378" spans="1:17" x14ac:dyDescent="0.25">
      <c r="A378" s="6">
        <v>120.27596063171235</v>
      </c>
      <c r="B378" s="6">
        <v>-12.429685783464056</v>
      </c>
      <c r="C378" s="6">
        <v>20135.9375</v>
      </c>
      <c r="D378" s="6">
        <v>1.2</v>
      </c>
      <c r="E378" s="6">
        <v>0.65</v>
      </c>
      <c r="F378" s="6">
        <v>19.899999999999999</v>
      </c>
      <c r="G378" s="6">
        <v>46.089820015575185</v>
      </c>
      <c r="H378" s="6">
        <v>18.089555072577788</v>
      </c>
      <c r="I378" s="6">
        <v>6.3858422934267054</v>
      </c>
      <c r="J378" s="6">
        <v>6219.8322666535732</v>
      </c>
      <c r="K378" s="6">
        <v>-1407.4818614872688</v>
      </c>
      <c r="L378" s="6">
        <v>-12.75067921362699</v>
      </c>
      <c r="M378" s="6">
        <v>6377.0932732492311</v>
      </c>
      <c r="N378" s="6">
        <v>36017.059948441565</v>
      </c>
      <c r="O378" s="6">
        <v>73.179806951539788</v>
      </c>
      <c r="P378">
        <v>26.74144124360744</v>
      </c>
      <c r="Q378" s="6">
        <v>376</v>
      </c>
    </row>
    <row r="379" spans="1:17" x14ac:dyDescent="0.25">
      <c r="A379" s="6">
        <v>123.16474377548262</v>
      </c>
      <c r="B379" s="6">
        <v>-17.583871775493424</v>
      </c>
      <c r="C379" s="6">
        <v>20135.9375</v>
      </c>
      <c r="D379" s="6">
        <v>1.2</v>
      </c>
      <c r="E379" s="6">
        <v>0.65</v>
      </c>
      <c r="F379" s="6">
        <v>19.899999999999999</v>
      </c>
      <c r="G379" s="6">
        <v>46.089820015575185</v>
      </c>
      <c r="H379" s="6">
        <v>18.740082699247871</v>
      </c>
      <c r="I379" s="6">
        <v>11.181306707826238</v>
      </c>
      <c r="J379" s="6">
        <v>6129.8955151610471</v>
      </c>
      <c r="K379" s="6">
        <v>-1756.2072860302153</v>
      </c>
      <c r="L379" s="6">
        <v>-15.986940581291339</v>
      </c>
      <c r="M379" s="6">
        <v>6376.5102570526096</v>
      </c>
      <c r="N379" s="6">
        <v>36212.746890726616</v>
      </c>
      <c r="O379" s="6">
        <v>67.118684567409034</v>
      </c>
      <c r="P379">
        <v>35.498591698595007</v>
      </c>
      <c r="Q379" s="6">
        <v>377</v>
      </c>
    </row>
    <row r="380" spans="1:17" x14ac:dyDescent="0.25">
      <c r="A380" s="6">
        <v>119.34259647408318</v>
      </c>
      <c r="B380" s="6">
        <v>-19.799738294668963</v>
      </c>
      <c r="C380" s="6">
        <v>20135.9375</v>
      </c>
      <c r="D380" s="6">
        <v>0.75</v>
      </c>
      <c r="E380" s="6">
        <v>0.65</v>
      </c>
      <c r="F380" s="6">
        <v>19.899999999999999</v>
      </c>
      <c r="G380" s="6">
        <v>42.007420362456692</v>
      </c>
      <c r="H380" s="6">
        <v>14.487832442906408</v>
      </c>
      <c r="I380" s="6">
        <v>10.830196646609011</v>
      </c>
      <c r="J380" s="6">
        <v>6194.7205902402202</v>
      </c>
      <c r="K380" s="6">
        <v>-1513.4954274018055</v>
      </c>
      <c r="L380" s="6">
        <v>-13.729551280427449</v>
      </c>
      <c r="M380" s="6">
        <v>6376.9296373656434</v>
      </c>
      <c r="N380" s="6">
        <v>36130.242551229712</v>
      </c>
      <c r="O380" s="6">
        <v>69.466057449816631</v>
      </c>
      <c r="P380">
        <v>38.693173070967028</v>
      </c>
      <c r="Q380" s="6">
        <v>378</v>
      </c>
    </row>
    <row r="381" spans="1:17" x14ac:dyDescent="0.25">
      <c r="A381" s="6">
        <v>120.13261162922531</v>
      </c>
      <c r="B381" s="6">
        <v>-16.104890977352415</v>
      </c>
      <c r="C381" s="6">
        <v>20135.9375</v>
      </c>
      <c r="D381" s="6">
        <v>3</v>
      </c>
      <c r="E381" s="6">
        <v>0.65</v>
      </c>
      <c r="F381" s="6">
        <v>19.899999999999999</v>
      </c>
      <c r="G381" s="6">
        <v>54.048620189015942</v>
      </c>
      <c r="H381" s="6">
        <v>18.182432113859321</v>
      </c>
      <c r="I381" s="6">
        <v>14.451720023363833</v>
      </c>
      <c r="J381" s="6">
        <v>6100.7308813685586</v>
      </c>
      <c r="K381" s="6">
        <v>-1854.3402673706446</v>
      </c>
      <c r="L381" s="6">
        <v>-16.906848075984513</v>
      </c>
      <c r="M381" s="6">
        <v>6376.3230089194994</v>
      </c>
      <c r="N381" s="6">
        <v>36335.748051367947</v>
      </c>
      <c r="O381" s="6">
        <v>64.014090564488598</v>
      </c>
      <c r="P381">
        <v>41.372336896173955</v>
      </c>
      <c r="Q381" s="6">
        <v>379</v>
      </c>
    </row>
    <row r="382" spans="1:17" x14ac:dyDescent="0.25">
      <c r="A382" s="6">
        <v>120.90632550648543</v>
      </c>
      <c r="B382" s="6">
        <v>-18.560973433825531</v>
      </c>
      <c r="C382" s="6">
        <v>20135.9375</v>
      </c>
      <c r="D382" s="6">
        <v>1.2</v>
      </c>
      <c r="E382" s="6">
        <v>0.65</v>
      </c>
      <c r="F382" s="6">
        <v>19.899999999999999</v>
      </c>
      <c r="G382" s="6">
        <v>46.089820015575185</v>
      </c>
      <c r="H382" s="6">
        <v>17.74500099143502</v>
      </c>
      <c r="I382" s="6">
        <v>11.405107469585445</v>
      </c>
      <c r="J382" s="6">
        <v>5960.5351340323787</v>
      </c>
      <c r="K382" s="6">
        <v>-2262.3430383730984</v>
      </c>
      <c r="L382" s="6">
        <v>-20.784442092671537</v>
      </c>
      <c r="M382" s="6">
        <v>6375.4352876732746</v>
      </c>
      <c r="N382" s="6">
        <v>36410.775732836344</v>
      </c>
      <c r="O382" s="6">
        <v>62.263155826060064</v>
      </c>
      <c r="P382">
        <v>29.47332770221545</v>
      </c>
      <c r="Q382" s="6">
        <v>380</v>
      </c>
    </row>
    <row r="383" spans="1:17" x14ac:dyDescent="0.25">
      <c r="A383" s="6">
        <v>119.35300190760073</v>
      </c>
      <c r="B383" s="6">
        <v>-12.387982961070263</v>
      </c>
      <c r="C383" s="6">
        <v>20135.9375</v>
      </c>
      <c r="D383" s="6">
        <v>3</v>
      </c>
      <c r="E383" s="6">
        <v>0.65</v>
      </c>
      <c r="F383" s="6">
        <v>19.899999999999999</v>
      </c>
      <c r="G383" s="6">
        <v>54.048620189015942</v>
      </c>
      <c r="H383" s="6">
        <v>22.358815795157625</v>
      </c>
      <c r="I383" s="6">
        <v>13.236227277976724</v>
      </c>
      <c r="J383" s="6">
        <v>6239.035626328322</v>
      </c>
      <c r="K383" s="6">
        <v>-1320.3615964648639</v>
      </c>
      <c r="L383" s="6">
        <v>-11.949148760585866</v>
      </c>
      <c r="M383" s="6">
        <v>6377.2188524476151</v>
      </c>
      <c r="N383" s="6">
        <v>36143.234519082165</v>
      </c>
      <c r="O383" s="6">
        <v>69.093095095818057</v>
      </c>
      <c r="P383">
        <v>48.462066462651485</v>
      </c>
      <c r="Q383" s="6">
        <v>381</v>
      </c>
    </row>
    <row r="384" spans="1:17" x14ac:dyDescent="0.25">
      <c r="A384" s="6">
        <v>121.20936472117862</v>
      </c>
      <c r="B384" s="6">
        <v>-20.135532364705085</v>
      </c>
      <c r="C384" s="6">
        <v>20135.9375</v>
      </c>
      <c r="D384" s="6">
        <v>0.75</v>
      </c>
      <c r="E384" s="6">
        <v>0.65</v>
      </c>
      <c r="F384" s="6">
        <v>19.899999999999999</v>
      </c>
      <c r="G384" s="6">
        <v>42.007420362456692</v>
      </c>
      <c r="H384" s="6">
        <v>21.992831608997484</v>
      </c>
      <c r="I384" s="6">
        <v>6.4369422362931488</v>
      </c>
      <c r="J384" s="6">
        <v>6105.9008776173796</v>
      </c>
      <c r="K384" s="6">
        <v>-1837.3600805736128</v>
      </c>
      <c r="L384" s="6">
        <v>-16.74735413700547</v>
      </c>
      <c r="M384" s="6">
        <v>6376.3561375580457</v>
      </c>
      <c r="N384" s="6">
        <v>36149.944849771251</v>
      </c>
      <c r="O384" s="6">
        <v>68.864187348093893</v>
      </c>
      <c r="P384">
        <v>21.262489486908578</v>
      </c>
      <c r="Q384" s="6">
        <v>382</v>
      </c>
    </row>
    <row r="385" spans="1:17" x14ac:dyDescent="0.25">
      <c r="A385" s="6">
        <v>116.66467676713897</v>
      </c>
      <c r="B385" s="6">
        <v>-16.812943696275219</v>
      </c>
      <c r="C385" s="6">
        <v>20135.9375</v>
      </c>
      <c r="D385" s="6">
        <v>0.75</v>
      </c>
      <c r="E385" s="6">
        <v>0.65</v>
      </c>
      <c r="F385" s="6">
        <v>19.899999999999999</v>
      </c>
      <c r="G385" s="6">
        <v>42.007420362456692</v>
      </c>
      <c r="H385" s="6">
        <v>15.624255762456283</v>
      </c>
      <c r="I385" s="6">
        <v>5.4770159353454346</v>
      </c>
      <c r="J385" s="6">
        <v>6220.8275507553772</v>
      </c>
      <c r="K385" s="6">
        <v>-1403.1058730100469</v>
      </c>
      <c r="L385" s="6">
        <v>-12.710358567822025</v>
      </c>
      <c r="M385" s="6">
        <v>6377.0997723975142</v>
      </c>
      <c r="N385" s="6">
        <v>36003.963730981442</v>
      </c>
      <c r="O385" s="6">
        <v>73.662360225767699</v>
      </c>
      <c r="P385">
        <v>23.413423096572338</v>
      </c>
      <c r="Q385" s="6">
        <v>383</v>
      </c>
    </row>
    <row r="386" spans="1:17" x14ac:dyDescent="0.25">
      <c r="A386" s="6">
        <v>115.67892360107849</v>
      </c>
      <c r="B386" s="6">
        <v>-16.546214106254503</v>
      </c>
      <c r="C386" s="6">
        <v>20135.9375</v>
      </c>
      <c r="D386" s="6">
        <v>3</v>
      </c>
      <c r="E386" s="6">
        <v>0.65</v>
      </c>
      <c r="F386" s="6">
        <v>19.899999999999999</v>
      </c>
      <c r="G386" s="6">
        <v>54.048620189015942</v>
      </c>
      <c r="H386" s="6">
        <v>14.726305185220991</v>
      </c>
      <c r="I386" s="6">
        <v>6.4745349260367249</v>
      </c>
      <c r="J386" s="6">
        <v>6179.7067908009312</v>
      </c>
      <c r="K386" s="6">
        <v>-1573.2805932579222</v>
      </c>
      <c r="L386" s="6">
        <v>-14.28339725063462</v>
      </c>
      <c r="M386" s="6">
        <v>6376.8321167640242</v>
      </c>
      <c r="N386" s="6">
        <v>36064.918377226764</v>
      </c>
      <c r="O386" s="6">
        <v>71.511326653806606</v>
      </c>
      <c r="P386">
        <v>24.564598621901695</v>
      </c>
      <c r="Q386" s="6">
        <v>384</v>
      </c>
    </row>
    <row r="387" spans="1:17" x14ac:dyDescent="0.25">
      <c r="A387" s="6">
        <v>122.75301126696364</v>
      </c>
      <c r="B387" s="6">
        <v>-19.515762923520334</v>
      </c>
      <c r="C387" s="6">
        <v>20135.9375</v>
      </c>
      <c r="D387" s="6">
        <v>3</v>
      </c>
      <c r="E387" s="6">
        <v>0.65</v>
      </c>
      <c r="F387" s="6">
        <v>19.899999999999999</v>
      </c>
      <c r="G387" s="6">
        <v>54.048620189015942</v>
      </c>
      <c r="H387" s="6">
        <v>23.512784461335354</v>
      </c>
      <c r="I387" s="6">
        <v>14.699914025424022</v>
      </c>
      <c r="J387" s="6">
        <v>5895.2965785238657</v>
      </c>
      <c r="K387" s="6">
        <v>-2426.2059761760784</v>
      </c>
      <c r="L387" s="6">
        <v>-22.369588222245543</v>
      </c>
      <c r="M387" s="6">
        <v>6375.0291911165168</v>
      </c>
      <c r="N387" s="6">
        <v>36573.047533358171</v>
      </c>
      <c r="O387" s="6">
        <v>58.8370662643892</v>
      </c>
      <c r="P387">
        <v>34.426031100067114</v>
      </c>
      <c r="Q387" s="6">
        <v>385</v>
      </c>
    </row>
    <row r="388" spans="1:17" x14ac:dyDescent="0.25">
      <c r="A388" s="6">
        <v>121.33177212186186</v>
      </c>
      <c r="B388" s="6">
        <v>-14.580559189350661</v>
      </c>
      <c r="C388" s="6">
        <v>20135.9375</v>
      </c>
      <c r="D388" s="6">
        <v>1.2</v>
      </c>
      <c r="E388" s="6">
        <v>0.65</v>
      </c>
      <c r="F388" s="6">
        <v>19.899999999999999</v>
      </c>
      <c r="G388" s="6">
        <v>46.089820015575185</v>
      </c>
      <c r="H388" s="6">
        <v>14.442758980410042</v>
      </c>
      <c r="I388" s="6">
        <v>10.339432358228805</v>
      </c>
      <c r="J388" s="6">
        <v>6220.3383299810439</v>
      </c>
      <c r="K388" s="6">
        <v>-1405.25863160011</v>
      </c>
      <c r="L388" s="6">
        <v>-12.730193410648337</v>
      </c>
      <c r="M388" s="6">
        <v>6377.0965776847042</v>
      </c>
      <c r="N388" s="6">
        <v>36089.464002200664</v>
      </c>
      <c r="O388" s="6">
        <v>70.727450451720841</v>
      </c>
      <c r="P388">
        <v>39.442518420956176</v>
      </c>
      <c r="Q388" s="6">
        <v>386</v>
      </c>
    </row>
    <row r="389" spans="1:17" x14ac:dyDescent="0.25">
      <c r="A389" s="6">
        <v>119.08605991489182</v>
      </c>
      <c r="B389" s="6">
        <v>-14.749128920290767</v>
      </c>
      <c r="C389" s="6">
        <v>20135.9375</v>
      </c>
      <c r="D389" s="6">
        <v>0.75</v>
      </c>
      <c r="E389" s="6">
        <v>0.65</v>
      </c>
      <c r="F389" s="6">
        <v>19.899999999999999</v>
      </c>
      <c r="G389" s="6">
        <v>42.007420362456692</v>
      </c>
      <c r="H389" s="6">
        <v>19.832017897722192</v>
      </c>
      <c r="I389" s="6">
        <v>7.075353284889232</v>
      </c>
      <c r="J389" s="6">
        <v>6218.2661702197729</v>
      </c>
      <c r="K389" s="6">
        <v>-1414.338731656092</v>
      </c>
      <c r="L389" s="6">
        <v>-12.813872039053917</v>
      </c>
      <c r="M389" s="6">
        <v>6377.0830488211641</v>
      </c>
      <c r="N389" s="6">
        <v>36029.145317568102</v>
      </c>
      <c r="O389" s="6">
        <v>72.746105947441137</v>
      </c>
      <c r="P389">
        <v>29.077536010908112</v>
      </c>
      <c r="Q389" s="6">
        <v>387</v>
      </c>
    </row>
    <row r="390" spans="1:17" x14ac:dyDescent="0.25">
      <c r="A390" s="6">
        <v>120.86041277331394</v>
      </c>
      <c r="B390" s="6">
        <v>-17.991095254494731</v>
      </c>
      <c r="C390" s="6">
        <v>20135.9375</v>
      </c>
      <c r="D390" s="6">
        <v>3</v>
      </c>
      <c r="E390" s="6">
        <v>0.65</v>
      </c>
      <c r="F390" s="6">
        <v>19.899999999999999</v>
      </c>
      <c r="G390" s="6">
        <v>54.048620189015942</v>
      </c>
      <c r="H390" s="6">
        <v>15.669054375097842</v>
      </c>
      <c r="I390" s="6">
        <v>9.6379954593535757</v>
      </c>
      <c r="J390" s="6">
        <v>6238.0439459585414</v>
      </c>
      <c r="K390" s="6">
        <v>-1325.0076178124959</v>
      </c>
      <c r="L390" s="6">
        <v>-11.991830956902298</v>
      </c>
      <c r="M390" s="6">
        <v>6377.2123579955487</v>
      </c>
      <c r="N390" s="6">
        <v>36053.640690317006</v>
      </c>
      <c r="O390" s="6">
        <v>71.905189061709478</v>
      </c>
      <c r="P390">
        <v>39.080065178961533</v>
      </c>
      <c r="Q390" s="6">
        <v>388</v>
      </c>
    </row>
    <row r="391" spans="1:17" x14ac:dyDescent="0.25">
      <c r="A391" s="6">
        <v>125.78034866979795</v>
      </c>
      <c r="B391" s="6">
        <v>-14.860726542275765</v>
      </c>
      <c r="C391" s="6">
        <v>20135.9375</v>
      </c>
      <c r="D391" s="6">
        <v>1.2</v>
      </c>
      <c r="E391" s="6">
        <v>0.65</v>
      </c>
      <c r="F391" s="6">
        <v>19.899999999999999</v>
      </c>
      <c r="G391" s="6">
        <v>46.089820015575185</v>
      </c>
      <c r="H391" s="6">
        <v>15.921582188383939</v>
      </c>
      <c r="I391" s="6">
        <v>5.201365848558396</v>
      </c>
      <c r="J391" s="6">
        <v>6110.6247388323654</v>
      </c>
      <c r="K391" s="6">
        <v>-1821.6940546942928</v>
      </c>
      <c r="L391" s="6">
        <v>-16.600324658692724</v>
      </c>
      <c r="M391" s="6">
        <v>6376.3864318074893</v>
      </c>
      <c r="N391" s="6">
        <v>36128.886067833759</v>
      </c>
      <c r="O391" s="6">
        <v>69.485107986263387</v>
      </c>
      <c r="P391">
        <v>17.571613821465881</v>
      </c>
      <c r="Q391" s="6">
        <v>389</v>
      </c>
    </row>
    <row r="392" spans="1:17" x14ac:dyDescent="0.25">
      <c r="A392" s="6">
        <v>126.986872460749</v>
      </c>
      <c r="B392" s="6">
        <v>-11.278905853102504</v>
      </c>
      <c r="C392" s="6">
        <v>20135.9375</v>
      </c>
      <c r="D392" s="6">
        <v>0.75</v>
      </c>
      <c r="E392" s="6">
        <v>0.65</v>
      </c>
      <c r="F392" s="6">
        <v>19.899999999999999</v>
      </c>
      <c r="G392" s="6">
        <v>42.007420362456692</v>
      </c>
      <c r="H392" s="6">
        <v>14.029864939891748</v>
      </c>
      <c r="I392" s="6">
        <v>10.007815712389643</v>
      </c>
      <c r="J392" s="6">
        <v>6315.9065260882853</v>
      </c>
      <c r="K392" s="6">
        <v>-885.83631929416708</v>
      </c>
      <c r="L392" s="6">
        <v>-7.9839292208251225</v>
      </c>
      <c r="M392" s="6">
        <v>6377.7253963200101</v>
      </c>
      <c r="N392" s="6">
        <v>35971.99891238258</v>
      </c>
      <c r="O392" s="6">
        <v>74.93699446102481</v>
      </c>
      <c r="P392">
        <v>51.610634638135267</v>
      </c>
      <c r="Q392" s="6">
        <v>390</v>
      </c>
    </row>
    <row r="393" spans="1:17" x14ac:dyDescent="0.25">
      <c r="A393" s="6">
        <v>119.90299835209623</v>
      </c>
      <c r="B393" s="6">
        <v>-10.414964298878601</v>
      </c>
      <c r="C393" s="6">
        <v>20135.9375</v>
      </c>
      <c r="D393" s="6">
        <v>1.2</v>
      </c>
      <c r="E393" s="6">
        <v>0.65</v>
      </c>
      <c r="F393" s="6">
        <v>19.899999999999999</v>
      </c>
      <c r="G393" s="6">
        <v>46.089820015575185</v>
      </c>
      <c r="H393" s="6">
        <v>23.294176414786023</v>
      </c>
      <c r="I393" s="6">
        <v>14.36662968773004</v>
      </c>
      <c r="J393" s="6">
        <v>5910.7254688729945</v>
      </c>
      <c r="K393" s="6">
        <v>-2388.6274406462067</v>
      </c>
      <c r="L393" s="6">
        <v>-22.004494283100989</v>
      </c>
      <c r="M393" s="6">
        <v>6375.1248316085484</v>
      </c>
      <c r="N393" s="6">
        <v>36545.901864035652</v>
      </c>
      <c r="O393" s="6">
        <v>59.385416839741026</v>
      </c>
      <c r="P393">
        <v>34.20319496248014</v>
      </c>
      <c r="Q393" s="6">
        <v>391</v>
      </c>
    </row>
    <row r="394" spans="1:17" x14ac:dyDescent="0.25">
      <c r="A394" s="6">
        <v>122.81533271084247</v>
      </c>
      <c r="B394" s="6">
        <v>-12.44587392666649</v>
      </c>
      <c r="C394" s="6">
        <v>20135.9375</v>
      </c>
      <c r="D394" s="6">
        <v>1.2</v>
      </c>
      <c r="E394" s="6">
        <v>0.65</v>
      </c>
      <c r="F394" s="6">
        <v>19.899999999999999</v>
      </c>
      <c r="G394" s="6">
        <v>46.089820015575185</v>
      </c>
      <c r="H394" s="6">
        <v>22.136251754603066</v>
      </c>
      <c r="I394" s="6">
        <v>17.305963308697557</v>
      </c>
      <c r="J394" s="6">
        <v>6289.5629442322779</v>
      </c>
      <c r="K394" s="6">
        <v>-1055.7254061249491</v>
      </c>
      <c r="L394" s="6">
        <v>-9.5284743728252792</v>
      </c>
      <c r="M394" s="6">
        <v>6377.5511101517241</v>
      </c>
      <c r="N394" s="6">
        <v>36223.067013083877</v>
      </c>
      <c r="O394" s="6">
        <v>66.879481643255573</v>
      </c>
      <c r="P394">
        <v>61.863584785240903</v>
      </c>
      <c r="Q394" s="6">
        <v>392</v>
      </c>
    </row>
    <row r="395" spans="1:17" x14ac:dyDescent="0.25">
      <c r="A395" s="6">
        <v>123.27500824435468</v>
      </c>
      <c r="B395" s="6">
        <v>-22.580257288297823</v>
      </c>
      <c r="C395" s="6">
        <v>20135.9375</v>
      </c>
      <c r="D395" s="6">
        <v>1.2</v>
      </c>
      <c r="E395" s="6">
        <v>0.65</v>
      </c>
      <c r="F395" s="6">
        <v>19.899999999999999</v>
      </c>
      <c r="G395" s="6">
        <v>46.089820015575185</v>
      </c>
      <c r="H395" s="6">
        <v>15.656997139015466</v>
      </c>
      <c r="I395" s="6">
        <v>17.058197065339328</v>
      </c>
      <c r="J395" s="6">
        <v>5972.0780889342004</v>
      </c>
      <c r="K395" s="6">
        <v>-2231.9006458984391</v>
      </c>
      <c r="L395" s="6">
        <v>-20.491852838103313</v>
      </c>
      <c r="M395" s="6">
        <v>6375.5076028101357</v>
      </c>
      <c r="N395" s="6">
        <v>36565.039543195824</v>
      </c>
      <c r="O395" s="6">
        <v>59.009323808147379</v>
      </c>
      <c r="P395">
        <v>41.067533943714452</v>
      </c>
      <c r="Q395" s="6">
        <v>393</v>
      </c>
    </row>
    <row r="396" spans="1:17" x14ac:dyDescent="0.25">
      <c r="A396" s="6">
        <v>115.01798173809422</v>
      </c>
      <c r="B396" s="6">
        <v>-17.385467507039607</v>
      </c>
      <c r="C396" s="6">
        <v>20135.9375</v>
      </c>
      <c r="D396" s="6">
        <v>3</v>
      </c>
      <c r="E396" s="6">
        <v>0.65</v>
      </c>
      <c r="F396" s="6">
        <v>19.899999999999999</v>
      </c>
      <c r="G396" s="6">
        <v>54.048620189015942</v>
      </c>
      <c r="H396" s="6">
        <v>18.594442325046494</v>
      </c>
      <c r="I396" s="6">
        <v>17.309420187704532</v>
      </c>
      <c r="J396" s="6">
        <v>5928.9939205092096</v>
      </c>
      <c r="K396" s="6">
        <v>-2343.2233541876603</v>
      </c>
      <c r="L396" s="6">
        <v>-21.564641879462062</v>
      </c>
      <c r="M396" s="6">
        <v>6375.2383953108483</v>
      </c>
      <c r="N396" s="6">
        <v>36621.301703107267</v>
      </c>
      <c r="O396" s="6">
        <v>57.893540798520974</v>
      </c>
      <c r="P396">
        <v>40.130596945565934</v>
      </c>
      <c r="Q396" s="6">
        <v>394</v>
      </c>
    </row>
    <row r="397" spans="1:17" x14ac:dyDescent="0.25">
      <c r="A397" s="6">
        <v>115.52854896803224</v>
      </c>
      <c r="B397" s="6">
        <v>-18.128709203548166</v>
      </c>
      <c r="C397" s="6">
        <v>20135.9375</v>
      </c>
      <c r="D397" s="6">
        <v>3</v>
      </c>
      <c r="E397" s="6">
        <v>0.65</v>
      </c>
      <c r="F397" s="6">
        <v>19.899999999999999</v>
      </c>
      <c r="G397" s="6">
        <v>54.048620189015942</v>
      </c>
      <c r="H397" s="6">
        <v>15.249751704360952</v>
      </c>
      <c r="I397" s="6">
        <v>10.810072892052986</v>
      </c>
      <c r="J397" s="6">
        <v>6165.7313553109416</v>
      </c>
      <c r="K397" s="6">
        <v>-1626.8342497198391</v>
      </c>
      <c r="L397" s="6">
        <v>-14.780695316984097</v>
      </c>
      <c r="M397" s="6">
        <v>6376.7415520723443</v>
      </c>
      <c r="N397" s="6">
        <v>36162.948103096081</v>
      </c>
      <c r="O397" s="6">
        <v>68.504733653985681</v>
      </c>
      <c r="P397">
        <v>36.640331315782603</v>
      </c>
      <c r="Q397" s="6">
        <v>395</v>
      </c>
    </row>
    <row r="398" spans="1:17" x14ac:dyDescent="0.25">
      <c r="A398" s="6">
        <v>113.10208358026139</v>
      </c>
      <c r="B398" s="6">
        <v>-19.865936708585632</v>
      </c>
      <c r="C398" s="6">
        <v>20135.9375</v>
      </c>
      <c r="D398" s="6">
        <v>3</v>
      </c>
      <c r="E398" s="6">
        <v>0.65</v>
      </c>
      <c r="F398" s="6">
        <v>19.899999999999999</v>
      </c>
      <c r="G398" s="6">
        <v>54.048620189015942</v>
      </c>
      <c r="H398" s="6">
        <v>18.979532114085384</v>
      </c>
      <c r="I398" s="6">
        <v>15.892998005403854</v>
      </c>
      <c r="J398" s="6">
        <v>5819.2246915831383</v>
      </c>
      <c r="K398" s="6">
        <v>-2602.240455889138</v>
      </c>
      <c r="L398" s="6">
        <v>-24.093234840899687</v>
      </c>
      <c r="M398" s="6">
        <v>6374.5612712873799</v>
      </c>
      <c r="N398" s="6">
        <v>36694.449200111441</v>
      </c>
      <c r="O398" s="6">
        <v>56.487870013808632</v>
      </c>
      <c r="P398">
        <v>34.744661584642813</v>
      </c>
      <c r="Q398" s="6">
        <v>396</v>
      </c>
    </row>
    <row r="399" spans="1:17" x14ac:dyDescent="0.25">
      <c r="A399" s="6">
        <v>122.13288376616262</v>
      </c>
      <c r="B399" s="6">
        <v>-23.712589033666308</v>
      </c>
      <c r="C399" s="6">
        <v>20135.9375</v>
      </c>
      <c r="D399" s="6">
        <v>1.2</v>
      </c>
      <c r="E399" s="6">
        <v>0.65</v>
      </c>
      <c r="F399" s="6">
        <v>19.899999999999999</v>
      </c>
      <c r="G399" s="6">
        <v>46.089820015575185</v>
      </c>
      <c r="H399" s="6">
        <v>19.682117677591521</v>
      </c>
      <c r="I399" s="6">
        <v>16.966124316306875</v>
      </c>
      <c r="J399" s="6">
        <v>5980.7836656070149</v>
      </c>
      <c r="K399" s="6">
        <v>-2208.6241297677407</v>
      </c>
      <c r="L399" s="6">
        <v>-20.268519791696921</v>
      </c>
      <c r="M399" s="6">
        <v>6375.5622341393546</v>
      </c>
      <c r="N399" s="6">
        <v>36552.207303633317</v>
      </c>
      <c r="O399" s="6">
        <v>59.269016474854276</v>
      </c>
      <c r="P399">
        <v>41.201843445201973</v>
      </c>
      <c r="Q399" s="6">
        <v>397</v>
      </c>
    </row>
    <row r="400" spans="1:17" x14ac:dyDescent="0.25">
      <c r="A400" s="6">
        <v>121.1076856629843</v>
      </c>
      <c r="B400" s="6">
        <v>-15.382619919711185</v>
      </c>
      <c r="C400" s="6">
        <v>20135.9375</v>
      </c>
      <c r="D400" s="6">
        <v>0.75</v>
      </c>
      <c r="E400" s="6">
        <v>0.65</v>
      </c>
      <c r="F400" s="6">
        <v>19.899999999999999</v>
      </c>
      <c r="G400" s="6">
        <v>42.007420362456692</v>
      </c>
      <c r="H400" s="6">
        <v>21.600636251691718</v>
      </c>
      <c r="I400" s="6">
        <v>7.575805552286198</v>
      </c>
      <c r="J400" s="6">
        <v>6017.5845475424976</v>
      </c>
      <c r="K400" s="6">
        <v>-2106.9945372671591</v>
      </c>
      <c r="L400" s="6">
        <v>-19.297170587317225</v>
      </c>
      <c r="M400" s="6">
        <v>6375.7940499122069</v>
      </c>
      <c r="N400" s="6">
        <v>36269.026704558768</v>
      </c>
      <c r="O400" s="6">
        <v>65.629702969491106</v>
      </c>
      <c r="P400">
        <v>21.804215252328888</v>
      </c>
      <c r="Q400" s="6">
        <v>398</v>
      </c>
    </row>
    <row r="401" spans="1:17" x14ac:dyDescent="0.25">
      <c r="A401" s="6">
        <v>118.95991065374605</v>
      </c>
      <c r="B401" s="6">
        <v>-12.351786454703564</v>
      </c>
      <c r="C401" s="6">
        <v>20135.9375</v>
      </c>
      <c r="D401" s="6">
        <v>1.2</v>
      </c>
      <c r="E401" s="6">
        <v>0.65</v>
      </c>
      <c r="F401" s="6">
        <v>19.899999999999999</v>
      </c>
      <c r="G401" s="6">
        <v>46.089820015575185</v>
      </c>
      <c r="H401" s="6">
        <v>16.747902287748747</v>
      </c>
      <c r="I401" s="6">
        <v>8.2837275278107825</v>
      </c>
      <c r="J401" s="6">
        <v>6101.7803162558685</v>
      </c>
      <c r="K401" s="6">
        <v>-1850.9072949287167</v>
      </c>
      <c r="L401" s="6">
        <v>-16.874591316359933</v>
      </c>
      <c r="M401" s="6">
        <v>6376.3297313005942</v>
      </c>
      <c r="N401" s="6">
        <v>36184.086300160372</v>
      </c>
      <c r="O401" s="6">
        <v>67.894569059486429</v>
      </c>
      <c r="P401">
        <v>26.495997737065139</v>
      </c>
      <c r="Q401" s="6">
        <v>399</v>
      </c>
    </row>
    <row r="402" spans="1:17" x14ac:dyDescent="0.25">
      <c r="A402" s="6">
        <v>143.67105346341228</v>
      </c>
      <c r="B402" s="6">
        <v>-12.57812146601416</v>
      </c>
      <c r="C402" s="6">
        <v>20135.9375</v>
      </c>
      <c r="D402" s="6">
        <v>0.75</v>
      </c>
      <c r="E402" s="6">
        <v>0.65</v>
      </c>
      <c r="F402" s="6">
        <v>19.899999999999999</v>
      </c>
      <c r="G402" s="6">
        <v>42.007420362456692</v>
      </c>
      <c r="H402" s="6">
        <v>18.870375433457163</v>
      </c>
      <c r="I402" s="6">
        <v>20.062694309169871</v>
      </c>
      <c r="J402" s="6">
        <v>6216.6406195965592</v>
      </c>
      <c r="K402" s="6">
        <v>-1421.4191142467807</v>
      </c>
      <c r="L402" s="6">
        <v>-12.879141713121413</v>
      </c>
      <c r="M402" s="6">
        <v>6377.0724389459465</v>
      </c>
      <c r="N402" s="6">
        <v>36415.039335217487</v>
      </c>
      <c r="O402" s="6">
        <v>62.215162228668497</v>
      </c>
      <c r="P402">
        <v>58.440592253004084</v>
      </c>
      <c r="Q402" s="6">
        <v>400</v>
      </c>
    </row>
    <row r="403" spans="1:17" x14ac:dyDescent="0.25">
      <c r="A403" s="6">
        <v>147.01210309694571</v>
      </c>
      <c r="B403" s="6">
        <v>-13.140620823640079</v>
      </c>
      <c r="C403" s="6">
        <v>20135.9375</v>
      </c>
      <c r="D403" s="6">
        <v>1.2</v>
      </c>
      <c r="E403" s="6">
        <v>0.65</v>
      </c>
      <c r="F403" s="6">
        <v>19.899999999999999</v>
      </c>
      <c r="G403" s="6">
        <v>46.089820015575185</v>
      </c>
      <c r="H403" s="6">
        <v>19.917618421898229</v>
      </c>
      <c r="I403" s="6">
        <v>21.13969884985778</v>
      </c>
      <c r="J403" s="6">
        <v>6160.7488556490207</v>
      </c>
      <c r="K403" s="6">
        <v>-1645.4771966806875</v>
      </c>
      <c r="L403" s="6">
        <v>-14.954083873966661</v>
      </c>
      <c r="M403" s="6">
        <v>6376.7093133666403</v>
      </c>
      <c r="N403" s="6">
        <v>36522.784817127533</v>
      </c>
      <c r="O403" s="6">
        <v>59.899320245530944</v>
      </c>
      <c r="P403">
        <v>56.116378282975731</v>
      </c>
      <c r="Q403" s="6">
        <v>401</v>
      </c>
    </row>
    <row r="404" spans="1:17" x14ac:dyDescent="0.25">
      <c r="A404" s="6">
        <v>142.9382542469836</v>
      </c>
      <c r="B404" s="6">
        <v>-10.674747538531054</v>
      </c>
      <c r="C404" s="6">
        <v>20135.9375</v>
      </c>
      <c r="D404" s="6">
        <v>0.75</v>
      </c>
      <c r="E404" s="6">
        <v>0.65</v>
      </c>
      <c r="F404" s="6">
        <v>19.899999999999999</v>
      </c>
      <c r="G404" s="6">
        <v>42.007420362456692</v>
      </c>
      <c r="H404" s="6">
        <v>22.663541432721921</v>
      </c>
      <c r="I404" s="6">
        <v>22.421995260202152</v>
      </c>
      <c r="J404" s="6">
        <v>6036.3695924495369</v>
      </c>
      <c r="K404" s="6">
        <v>-2052.9266367639061</v>
      </c>
      <c r="L404" s="6">
        <v>-18.782805984314262</v>
      </c>
      <c r="M404" s="6">
        <v>6375.9129254236332</v>
      </c>
      <c r="N404" s="6">
        <v>36713.943386136598</v>
      </c>
      <c r="O404" s="6">
        <v>56.157897017557687</v>
      </c>
      <c r="P404">
        <v>51.866508401913379</v>
      </c>
      <c r="Q404" s="6">
        <v>402</v>
      </c>
    </row>
    <row r="405" spans="1:17" x14ac:dyDescent="0.25">
      <c r="A405" s="6">
        <v>145.9594527194935</v>
      </c>
      <c r="B405" s="6">
        <v>-12.53562423230454</v>
      </c>
      <c r="C405" s="6">
        <v>20135.9375</v>
      </c>
      <c r="D405" s="6">
        <v>0.75</v>
      </c>
      <c r="E405" s="6">
        <v>0.65</v>
      </c>
      <c r="F405" s="6">
        <v>19.899999999999999</v>
      </c>
      <c r="G405" s="6">
        <v>42.007420362456692</v>
      </c>
      <c r="H405" s="6">
        <v>14.8963247064861</v>
      </c>
      <c r="I405" s="6">
        <v>20.628268148471108</v>
      </c>
      <c r="J405" s="6">
        <v>6199.0049760587335</v>
      </c>
      <c r="K405" s="6">
        <v>-1495.9693786927323</v>
      </c>
      <c r="L405" s="6">
        <v>-13.56744590383501</v>
      </c>
      <c r="M405" s="6">
        <v>6376.957509281935</v>
      </c>
      <c r="N405" s="6">
        <v>36458.807358879305</v>
      </c>
      <c r="O405" s="6">
        <v>61.253797252296337</v>
      </c>
      <c r="P405">
        <v>57.906157380831459</v>
      </c>
      <c r="Q405" s="6">
        <v>403</v>
      </c>
    </row>
    <row r="406" spans="1:17" x14ac:dyDescent="0.25">
      <c r="A406" s="6">
        <v>143.25831270209164</v>
      </c>
      <c r="B406" s="6">
        <v>-10.607005537078084</v>
      </c>
      <c r="C406" s="6">
        <v>20135.9375</v>
      </c>
      <c r="D406" s="6">
        <v>0.75</v>
      </c>
      <c r="E406" s="6">
        <v>0.65</v>
      </c>
      <c r="F406" s="6">
        <v>19.899999999999999</v>
      </c>
      <c r="G406" s="6">
        <v>42.007420362456692</v>
      </c>
      <c r="H406" s="6">
        <v>16.133918363172175</v>
      </c>
      <c r="I406" s="6">
        <v>21.089512782431825</v>
      </c>
      <c r="J406" s="6">
        <v>6106.7300726163394</v>
      </c>
      <c r="K406" s="6">
        <v>-1834.620725430244</v>
      </c>
      <c r="L406" s="6">
        <v>-16.721636306526744</v>
      </c>
      <c r="M406" s="6">
        <v>6376.361453523079</v>
      </c>
      <c r="N406" s="6">
        <v>36578.622723140455</v>
      </c>
      <c r="O406" s="6">
        <v>58.759655402464062</v>
      </c>
      <c r="P406">
        <v>53.105758588709001</v>
      </c>
      <c r="Q406" s="6">
        <v>404</v>
      </c>
    </row>
    <row r="407" spans="1:17" x14ac:dyDescent="0.25">
      <c r="A407" s="6">
        <v>147.53837258954485</v>
      </c>
      <c r="B407" s="6">
        <v>-10.494777107692771</v>
      </c>
      <c r="C407" s="6">
        <v>20135.9375</v>
      </c>
      <c r="D407" s="6">
        <v>3</v>
      </c>
      <c r="E407" s="6">
        <v>0.65</v>
      </c>
      <c r="F407" s="6">
        <v>19.899999999999999</v>
      </c>
      <c r="G407" s="6">
        <v>54.048620189015942</v>
      </c>
      <c r="H407" s="6">
        <v>15.608801038964103</v>
      </c>
      <c r="I407" s="6">
        <v>18.068754052978079</v>
      </c>
      <c r="J407" s="6">
        <v>6198.1666602019686</v>
      </c>
      <c r="K407" s="6">
        <v>-1499.4157372736847</v>
      </c>
      <c r="L407" s="6">
        <v>-13.599313689351662</v>
      </c>
      <c r="M407" s="6">
        <v>6376.9520541417915</v>
      </c>
      <c r="N407" s="6">
        <v>36353.479583713764</v>
      </c>
      <c r="O407" s="6">
        <v>63.615569256934847</v>
      </c>
      <c r="P407">
        <v>54.04664057207745</v>
      </c>
      <c r="Q407" s="6">
        <v>405</v>
      </c>
    </row>
    <row r="408" spans="1:17" x14ac:dyDescent="0.25">
      <c r="A408" s="6">
        <v>143.63694548170662</v>
      </c>
      <c r="B408" s="6">
        <v>-12.709499269189156</v>
      </c>
      <c r="C408" s="6">
        <v>20135.9375</v>
      </c>
      <c r="D408" s="6">
        <v>1.2</v>
      </c>
      <c r="E408" s="6">
        <v>0.65</v>
      </c>
      <c r="F408" s="6">
        <v>19.899999999999999</v>
      </c>
      <c r="G408" s="6">
        <v>46.089820015575185</v>
      </c>
      <c r="H408" s="6">
        <v>15.558921885191504</v>
      </c>
      <c r="I408" s="6">
        <v>18.658238813257526</v>
      </c>
      <c r="J408" s="6">
        <v>6153.7632922502926</v>
      </c>
      <c r="K408" s="6">
        <v>-1671.2399955416927</v>
      </c>
      <c r="L408" s="6">
        <v>-15.193926154743972</v>
      </c>
      <c r="M408" s="6">
        <v>6376.6641576725169</v>
      </c>
      <c r="N408" s="6">
        <v>36425.453165980507</v>
      </c>
      <c r="O408" s="6">
        <v>61.972736399639551</v>
      </c>
      <c r="P408">
        <v>52.008986828078328</v>
      </c>
      <c r="Q408" s="6">
        <v>406</v>
      </c>
    </row>
    <row r="409" spans="1:17" x14ac:dyDescent="0.25">
      <c r="A409" s="6">
        <v>147.01778163368832</v>
      </c>
      <c r="B409" s="6">
        <v>-14.442822894952664</v>
      </c>
      <c r="C409" s="6">
        <v>20135.9375</v>
      </c>
      <c r="D409" s="6">
        <v>0.75</v>
      </c>
      <c r="E409" s="6">
        <v>0.65</v>
      </c>
      <c r="F409" s="6">
        <v>19.899999999999999</v>
      </c>
      <c r="G409" s="6">
        <v>42.007420362456692</v>
      </c>
      <c r="H409" s="6">
        <v>15.063314467532614</v>
      </c>
      <c r="I409" s="6">
        <v>19.174297869423327</v>
      </c>
      <c r="J409" s="6">
        <v>6104.001705275009</v>
      </c>
      <c r="K409" s="6">
        <v>-1843.6175139849558</v>
      </c>
      <c r="L409" s="6">
        <v>-16.806113952106347</v>
      </c>
      <c r="M409" s="6">
        <v>6376.3439646769593</v>
      </c>
      <c r="N409" s="6">
        <v>36500.524878171855</v>
      </c>
      <c r="O409" s="6">
        <v>60.35181090700712</v>
      </c>
      <c r="P409">
        <v>50.083761802009519</v>
      </c>
      <c r="Q409" s="6">
        <v>407</v>
      </c>
    </row>
    <row r="410" spans="1:17" x14ac:dyDescent="0.25">
      <c r="A410" s="6">
        <v>145.95397161115019</v>
      </c>
      <c r="B410" s="6">
        <v>-9.9142461321558777</v>
      </c>
      <c r="C410" s="6">
        <v>20135.9375</v>
      </c>
      <c r="D410" s="6">
        <v>3</v>
      </c>
      <c r="E410" s="6">
        <v>0.65</v>
      </c>
      <c r="F410" s="6">
        <v>19.899999999999999</v>
      </c>
      <c r="G410" s="6">
        <v>54.048620189015942</v>
      </c>
      <c r="H410" s="6">
        <v>17.349323368818222</v>
      </c>
      <c r="I410" s="6">
        <v>21.774586826883706</v>
      </c>
      <c r="J410" s="6">
        <v>6094.9052573918971</v>
      </c>
      <c r="K410" s="6">
        <v>-1873.2723750689315</v>
      </c>
      <c r="L410" s="6">
        <v>-17.084838565755796</v>
      </c>
      <c r="M410" s="6">
        <v>6376.2857125273003</v>
      </c>
      <c r="N410" s="6">
        <v>36621.995795984105</v>
      </c>
      <c r="O410" s="6">
        <v>57.905720203085295</v>
      </c>
      <c r="P410">
        <v>53.498863258959823</v>
      </c>
      <c r="Q410" s="6">
        <v>408</v>
      </c>
    </row>
    <row r="411" spans="1:17" x14ac:dyDescent="0.25">
      <c r="A411" s="6">
        <v>148.45023321270833</v>
      </c>
      <c r="B411" s="6">
        <v>-10.903136187705016</v>
      </c>
      <c r="C411" s="6">
        <v>20135.9375</v>
      </c>
      <c r="D411" s="6">
        <v>0.75</v>
      </c>
      <c r="E411" s="6">
        <v>0.65</v>
      </c>
      <c r="F411" s="6">
        <v>19.899999999999999</v>
      </c>
      <c r="G411" s="6">
        <v>42.007420362456692</v>
      </c>
      <c r="H411" s="6">
        <v>18.020383771764408</v>
      </c>
      <c r="I411" s="6">
        <v>18.618918184691154</v>
      </c>
      <c r="J411" s="6">
        <v>6130.9448865870781</v>
      </c>
      <c r="K411" s="6">
        <v>-1752.5649741738059</v>
      </c>
      <c r="L411" s="6">
        <v>-15.952881650222873</v>
      </c>
      <c r="M411" s="6">
        <v>6376.5170109605342</v>
      </c>
      <c r="N411" s="6">
        <v>36448.888472460458</v>
      </c>
      <c r="O411" s="6">
        <v>61.455953041147644</v>
      </c>
      <c r="P411">
        <v>50.618166558548502</v>
      </c>
      <c r="Q411" s="6">
        <v>409</v>
      </c>
    </row>
    <row r="412" spans="1:17" x14ac:dyDescent="0.25">
      <c r="A412" s="6">
        <v>144.93027787182896</v>
      </c>
      <c r="B412" s="6">
        <v>-13.609516495252306</v>
      </c>
      <c r="C412" s="6">
        <v>20135.9375</v>
      </c>
      <c r="D412" s="6">
        <v>3</v>
      </c>
      <c r="E412" s="6">
        <v>0.65</v>
      </c>
      <c r="F412" s="6">
        <v>19.899999999999999</v>
      </c>
      <c r="G412" s="6">
        <v>54.048620189015942</v>
      </c>
      <c r="H412" s="6">
        <v>14.24681466921675</v>
      </c>
      <c r="I412" s="6">
        <v>20.383578289822083</v>
      </c>
      <c r="J412" s="6">
        <v>6212.8419412805515</v>
      </c>
      <c r="K412" s="6">
        <v>-1437.8219009217512</v>
      </c>
      <c r="L412" s="6">
        <v>-13.030415626267704</v>
      </c>
      <c r="M412" s="6">
        <v>6377.0476559380459</v>
      </c>
      <c r="N412" s="6">
        <v>36433.088721319873</v>
      </c>
      <c r="O412" s="6">
        <v>61.815537064012439</v>
      </c>
      <c r="P412">
        <v>58.5885109650714</v>
      </c>
      <c r="Q412" s="6">
        <v>410</v>
      </c>
    </row>
    <row r="413" spans="1:17" x14ac:dyDescent="0.25">
      <c r="A413" s="6">
        <v>142.73782614617198</v>
      </c>
      <c r="B413" s="6">
        <v>-12.2060904398367</v>
      </c>
      <c r="C413" s="6">
        <v>20135.9375</v>
      </c>
      <c r="D413" s="6">
        <v>0.75</v>
      </c>
      <c r="E413" s="6">
        <v>0.65</v>
      </c>
      <c r="F413" s="6">
        <v>19.899999999999999</v>
      </c>
      <c r="G413" s="6">
        <v>42.007420362456692</v>
      </c>
      <c r="H413" s="6">
        <v>22.615465813575561</v>
      </c>
      <c r="I413" s="6">
        <v>18.791027822231086</v>
      </c>
      <c r="J413" s="6">
        <v>6103.4479092917345</v>
      </c>
      <c r="K413" s="6">
        <v>-1845.4378116339333</v>
      </c>
      <c r="L413" s="6">
        <v>-16.823210757042027</v>
      </c>
      <c r="M413" s="6">
        <v>6376.340415790698</v>
      </c>
      <c r="N413" s="6">
        <v>36485.784262849607</v>
      </c>
      <c r="O413" s="6">
        <v>60.661526901173907</v>
      </c>
      <c r="P413">
        <v>49.4414635828944</v>
      </c>
      <c r="Q413" s="6">
        <v>411</v>
      </c>
    </row>
    <row r="414" spans="1:17" x14ac:dyDescent="0.25">
      <c r="A414" s="6">
        <v>145.40339660261589</v>
      </c>
      <c r="B414" s="6">
        <v>-10.105777719715396</v>
      </c>
      <c r="C414" s="6">
        <v>20135.9375</v>
      </c>
      <c r="D414" s="6">
        <v>0.75</v>
      </c>
      <c r="E414" s="6">
        <v>0.65</v>
      </c>
      <c r="F414" s="6">
        <v>19.899999999999999</v>
      </c>
      <c r="G414" s="6">
        <v>42.007420362456692</v>
      </c>
      <c r="H414" s="6">
        <v>22.438681339090927</v>
      </c>
      <c r="I414" s="6">
        <v>22.027485517260402</v>
      </c>
      <c r="J414" s="6">
        <v>6037.3743764540459</v>
      </c>
      <c r="K414" s="6">
        <v>-2049.9896306151604</v>
      </c>
      <c r="L414" s="6">
        <v>-18.754911494672108</v>
      </c>
      <c r="M414" s="6">
        <v>6375.9192942738518</v>
      </c>
      <c r="N414" s="6">
        <v>36694.815094583515</v>
      </c>
      <c r="O414" s="6">
        <v>56.512759309662258</v>
      </c>
      <c r="P414">
        <v>51.3579807829435</v>
      </c>
      <c r="Q414" s="6">
        <v>412</v>
      </c>
    </row>
    <row r="415" spans="1:17" x14ac:dyDescent="0.25">
      <c r="A415" s="6">
        <v>144.41315929209929</v>
      </c>
      <c r="B415" s="6">
        <v>-13.900342247660522</v>
      </c>
      <c r="C415" s="6">
        <v>20135.9375</v>
      </c>
      <c r="D415" s="6">
        <v>3</v>
      </c>
      <c r="E415" s="6">
        <v>0.65</v>
      </c>
      <c r="F415" s="6">
        <v>19.899999999999999</v>
      </c>
      <c r="G415" s="6">
        <v>54.048620189015942</v>
      </c>
      <c r="H415" s="6">
        <v>16.308907973417991</v>
      </c>
      <c r="I415" s="6">
        <v>19.608044799482116</v>
      </c>
      <c r="J415" s="6">
        <v>6191.3353441917825</v>
      </c>
      <c r="K415" s="6">
        <v>-1527.1927042105328</v>
      </c>
      <c r="L415" s="6">
        <v>-13.85632230130823</v>
      </c>
      <c r="M415" s="6">
        <v>6376.9076283126651</v>
      </c>
      <c r="N415" s="6">
        <v>36423.229708029605</v>
      </c>
      <c r="O415" s="6">
        <v>62.028772831536507</v>
      </c>
      <c r="P415">
        <v>55.920464696397325</v>
      </c>
      <c r="Q415" s="6">
        <v>413</v>
      </c>
    </row>
    <row r="416" spans="1:17" x14ac:dyDescent="0.25">
      <c r="A416" s="6">
        <v>146.38198847400716</v>
      </c>
      <c r="B416" s="6">
        <v>-12.16683983341095</v>
      </c>
      <c r="C416" s="6">
        <v>20135.9375</v>
      </c>
      <c r="D416" s="6">
        <v>3</v>
      </c>
      <c r="E416" s="6">
        <v>0.65</v>
      </c>
      <c r="F416" s="6">
        <v>19.899999999999999</v>
      </c>
      <c r="G416" s="6">
        <v>54.048620189015942</v>
      </c>
      <c r="H416" s="6">
        <v>21.935460651132505</v>
      </c>
      <c r="I416" s="6">
        <v>17.52512075648761</v>
      </c>
      <c r="J416" s="6">
        <v>6169.8768944310805</v>
      </c>
      <c r="K416" s="6">
        <v>-1611.1468808802088</v>
      </c>
      <c r="L416" s="6">
        <v>-14.634904367279939</v>
      </c>
      <c r="M416" s="6">
        <v>6376.7683950575265</v>
      </c>
      <c r="N416" s="6">
        <v>36363.886741587303</v>
      </c>
      <c r="O416" s="6">
        <v>63.367727564062555</v>
      </c>
      <c r="P416">
        <v>51.16061554631731</v>
      </c>
      <c r="Q416" s="6">
        <v>414</v>
      </c>
    </row>
    <row r="417" spans="1:17" x14ac:dyDescent="0.25">
      <c r="A417" s="6">
        <v>144.40735189225899</v>
      </c>
      <c r="B417" s="6">
        <v>-13.665317911945618</v>
      </c>
      <c r="C417" s="6">
        <v>20135.9375</v>
      </c>
      <c r="D417" s="6">
        <v>0.75</v>
      </c>
      <c r="E417" s="6">
        <v>0.65</v>
      </c>
      <c r="F417" s="6">
        <v>19.899999999999999</v>
      </c>
      <c r="G417" s="6">
        <v>42.007420362456692</v>
      </c>
      <c r="H417" s="6">
        <v>20.651268207991613</v>
      </c>
      <c r="I417" s="6">
        <v>21.631298696544746</v>
      </c>
      <c r="J417" s="6">
        <v>6143.0147595114204</v>
      </c>
      <c r="K417" s="6">
        <v>-1710.067429935199</v>
      </c>
      <c r="L417" s="6">
        <v>-15.55592255384032</v>
      </c>
      <c r="M417" s="6">
        <v>6376.5947770342391</v>
      </c>
      <c r="N417" s="6">
        <v>36564.024893147114</v>
      </c>
      <c r="O417" s="6">
        <v>59.057374229049145</v>
      </c>
      <c r="P417">
        <v>55.765118739677689</v>
      </c>
      <c r="Q417" s="6">
        <v>415</v>
      </c>
    </row>
    <row r="418" spans="1:17" x14ac:dyDescent="0.25">
      <c r="A418" s="6">
        <v>146.62935815873064</v>
      </c>
      <c r="B418" s="6">
        <v>-10.93620664500607</v>
      </c>
      <c r="C418" s="6">
        <v>20135.9375</v>
      </c>
      <c r="D418" s="6">
        <v>0.75</v>
      </c>
      <c r="E418" s="6">
        <v>0.65</v>
      </c>
      <c r="F418" s="6">
        <v>19.899999999999999</v>
      </c>
      <c r="G418" s="6">
        <v>42.007420362456692</v>
      </c>
      <c r="H418" s="6">
        <v>16.669268834676526</v>
      </c>
      <c r="I418" s="6">
        <v>21.663558437069867</v>
      </c>
      <c r="J418" s="6">
        <v>6071.3354766758075</v>
      </c>
      <c r="K418" s="6">
        <v>-1947.8155272873987</v>
      </c>
      <c r="L418" s="6">
        <v>-17.78736271219136</v>
      </c>
      <c r="M418" s="6">
        <v>6376.1351772593516</v>
      </c>
      <c r="N418" s="6">
        <v>36642.151919411517</v>
      </c>
      <c r="O418" s="6">
        <v>57.513325332020145</v>
      </c>
      <c r="P418">
        <v>52.26839776876799</v>
      </c>
      <c r="Q418" s="6">
        <v>416</v>
      </c>
    </row>
    <row r="419" spans="1:17" x14ac:dyDescent="0.25">
      <c r="A419" s="6">
        <v>143.94060801854772</v>
      </c>
      <c r="B419" s="6">
        <v>-10.073118689649039</v>
      </c>
      <c r="C419" s="6">
        <v>20135.9375</v>
      </c>
      <c r="D419" s="6">
        <v>3</v>
      </c>
      <c r="E419" s="6">
        <v>0.65</v>
      </c>
      <c r="F419" s="6">
        <v>19.899999999999999</v>
      </c>
      <c r="G419" s="6">
        <v>54.048620189015942</v>
      </c>
      <c r="H419" s="6">
        <v>23.814060620934839</v>
      </c>
      <c r="I419" s="6">
        <v>21.31848501258159</v>
      </c>
      <c r="J419" s="6">
        <v>6191.0392124553937</v>
      </c>
      <c r="K419" s="6">
        <v>-1528.3847101890422</v>
      </c>
      <c r="L419" s="6">
        <v>-13.867357879639147</v>
      </c>
      <c r="M419" s="6">
        <v>6376.9057035916676</v>
      </c>
      <c r="N419" s="6">
        <v>36498.270814560725</v>
      </c>
      <c r="O419" s="6">
        <v>60.414023163088522</v>
      </c>
      <c r="P419">
        <v>58.281940817146847</v>
      </c>
      <c r="Q419" s="6">
        <v>417</v>
      </c>
    </row>
    <row r="420" spans="1:17" x14ac:dyDescent="0.25">
      <c r="A420" s="6">
        <v>142.73426013278262</v>
      </c>
      <c r="B420" s="6">
        <v>-10.721564314194818</v>
      </c>
      <c r="C420" s="6">
        <v>20135.9375</v>
      </c>
      <c r="D420" s="6">
        <v>3</v>
      </c>
      <c r="E420" s="6">
        <v>0.65</v>
      </c>
      <c r="F420" s="6">
        <v>19.899999999999999</v>
      </c>
      <c r="G420" s="6">
        <v>54.048620189015942</v>
      </c>
      <c r="H420" s="6">
        <v>19.205179471778557</v>
      </c>
      <c r="I420" s="6">
        <v>20.039581508694226</v>
      </c>
      <c r="J420" s="6">
        <v>6158.3677394522629</v>
      </c>
      <c r="K420" s="6">
        <v>-1654.3071302081878</v>
      </c>
      <c r="L420" s="6">
        <v>-15.036256340920039</v>
      </c>
      <c r="M420" s="6">
        <v>6376.693915767326</v>
      </c>
      <c r="N420" s="6">
        <v>36477.312019278514</v>
      </c>
      <c r="O420" s="6">
        <v>60.850630466715465</v>
      </c>
      <c r="P420">
        <v>54.408043194671485</v>
      </c>
      <c r="Q420" s="6">
        <v>418</v>
      </c>
    </row>
    <row r="421" spans="1:17" x14ac:dyDescent="0.25">
      <c r="A421" s="6">
        <v>141.68485203131701</v>
      </c>
      <c r="B421" s="6">
        <v>-14.096161576607495</v>
      </c>
      <c r="C421" s="6">
        <v>20135.9375</v>
      </c>
      <c r="D421" s="6">
        <v>3</v>
      </c>
      <c r="E421" s="6">
        <v>0.65</v>
      </c>
      <c r="F421" s="6">
        <v>19.899999999999999</v>
      </c>
      <c r="G421" s="6">
        <v>54.048620189015942</v>
      </c>
      <c r="H421" s="6">
        <v>21.164650129376774</v>
      </c>
      <c r="I421" s="6">
        <v>20.20003972627984</v>
      </c>
      <c r="J421" s="6">
        <v>6198.4264163575144</v>
      </c>
      <c r="K421" s="6">
        <v>-1498.3487640619908</v>
      </c>
      <c r="L421" s="6">
        <v>-13.589447135871499</v>
      </c>
      <c r="M421" s="6">
        <v>6376.9537443645268</v>
      </c>
      <c r="N421" s="6">
        <v>36440.740758460095</v>
      </c>
      <c r="O421" s="6">
        <v>61.645407329993425</v>
      </c>
      <c r="P421">
        <v>57.272210514132659</v>
      </c>
      <c r="Q421" s="6">
        <v>419</v>
      </c>
    </row>
    <row r="422" spans="1:17" x14ac:dyDescent="0.25">
      <c r="A422" s="6">
        <v>145.0734024999756</v>
      </c>
      <c r="B422" s="6">
        <v>-10.462400832286228</v>
      </c>
      <c r="C422" s="6">
        <v>20135.9375</v>
      </c>
      <c r="D422" s="6">
        <v>3</v>
      </c>
      <c r="E422" s="6">
        <v>0.65</v>
      </c>
      <c r="F422" s="6">
        <v>19.899999999999999</v>
      </c>
      <c r="G422" s="6">
        <v>54.048620189015942</v>
      </c>
      <c r="H422" s="6">
        <v>22.652215849907638</v>
      </c>
      <c r="I422" s="6">
        <v>19.545923764629748</v>
      </c>
      <c r="J422" s="6">
        <v>6216.7902132620502</v>
      </c>
      <c r="K422" s="6">
        <v>-1420.7690830656331</v>
      </c>
      <c r="L422" s="6">
        <v>-12.873148756100825</v>
      </c>
      <c r="M422" s="6">
        <v>6377.073415220023</v>
      </c>
      <c r="N422" s="6">
        <v>36392.873394205351</v>
      </c>
      <c r="O422" s="6">
        <v>62.712748275904801</v>
      </c>
      <c r="P422">
        <v>57.724832062925373</v>
      </c>
      <c r="Q422" s="6">
        <v>420</v>
      </c>
    </row>
    <row r="423" spans="1:17" x14ac:dyDescent="0.25">
      <c r="A423" s="6">
        <v>142.47921352154012</v>
      </c>
      <c r="B423" s="6">
        <v>-14.463168681732343</v>
      </c>
      <c r="C423" s="6">
        <v>20135.9375</v>
      </c>
      <c r="D423" s="6">
        <v>3</v>
      </c>
      <c r="E423" s="6">
        <v>0.65</v>
      </c>
      <c r="F423" s="6">
        <v>19.899999999999999</v>
      </c>
      <c r="G423" s="6">
        <v>54.048620189015942</v>
      </c>
      <c r="H423" s="6">
        <v>18.779458564242518</v>
      </c>
      <c r="I423" s="6">
        <v>21.033220606497537</v>
      </c>
      <c r="J423" s="6">
        <v>6008.0967681035108</v>
      </c>
      <c r="K423" s="6">
        <v>-2133.7195617369475</v>
      </c>
      <c r="L423" s="6">
        <v>-19.552020176101344</v>
      </c>
      <c r="M423" s="6">
        <v>6375.7341493380018</v>
      </c>
      <c r="N423" s="6">
        <v>36682.001258836135</v>
      </c>
      <c r="O423" s="6">
        <v>56.748004994490806</v>
      </c>
      <c r="P423">
        <v>48.797206406011121</v>
      </c>
      <c r="Q423" s="6">
        <v>421</v>
      </c>
    </row>
    <row r="424" spans="1:17" x14ac:dyDescent="0.25">
      <c r="A424" s="6">
        <v>141.64883266644327</v>
      </c>
      <c r="B424" s="6">
        <v>-13.344186805265728</v>
      </c>
      <c r="C424" s="6">
        <v>20135.9375</v>
      </c>
      <c r="D424" s="6">
        <v>3</v>
      </c>
      <c r="E424" s="6">
        <v>0.65</v>
      </c>
      <c r="F424" s="6">
        <v>19.899999999999999</v>
      </c>
      <c r="G424" s="6">
        <v>54.048620189015942</v>
      </c>
      <c r="H424" s="6">
        <v>14.322280080863091</v>
      </c>
      <c r="I424" s="6">
        <v>20.004721933647431</v>
      </c>
      <c r="J424" s="6">
        <v>6110.0183722260654</v>
      </c>
      <c r="K424" s="6">
        <v>-1823.7131932380369</v>
      </c>
      <c r="L424" s="6">
        <v>-16.619268314073267</v>
      </c>
      <c r="M424" s="6">
        <v>6376.3825418594934</v>
      </c>
      <c r="N424" s="6">
        <v>36528.25423988168</v>
      </c>
      <c r="O424" s="6">
        <v>59.778221401785707</v>
      </c>
      <c r="P424">
        <v>51.674904248117961</v>
      </c>
      <c r="Q424" s="6">
        <v>422</v>
      </c>
    </row>
    <row r="425" spans="1:17" x14ac:dyDescent="0.25">
      <c r="A425" s="6">
        <v>147.95906164251335</v>
      </c>
      <c r="B425" s="6">
        <v>-13.193142850683167</v>
      </c>
      <c r="C425" s="6">
        <v>20135.9375</v>
      </c>
      <c r="D425" s="6">
        <v>0.75</v>
      </c>
      <c r="E425" s="6">
        <v>0.65</v>
      </c>
      <c r="F425" s="6">
        <v>19.899999999999999</v>
      </c>
      <c r="G425" s="6">
        <v>42.007420362456692</v>
      </c>
      <c r="H425" s="6">
        <v>19.621445193272393</v>
      </c>
      <c r="I425" s="6">
        <v>18.093480550629749</v>
      </c>
      <c r="J425" s="6">
        <v>6158.6541250160726</v>
      </c>
      <c r="K425" s="6">
        <v>-1653.2477969575723</v>
      </c>
      <c r="L425" s="6">
        <v>-15.026396353837496</v>
      </c>
      <c r="M425" s="6">
        <v>6376.6957673800425</v>
      </c>
      <c r="N425" s="6">
        <v>36397.932306740055</v>
      </c>
      <c r="O425" s="6">
        <v>62.587442213195949</v>
      </c>
      <c r="P425">
        <v>51.392277568325326</v>
      </c>
      <c r="Q425" s="6">
        <v>423</v>
      </c>
    </row>
    <row r="426" spans="1:17" x14ac:dyDescent="0.25">
      <c r="A426" s="6">
        <v>143.02295787069244</v>
      </c>
      <c r="B426" s="6">
        <v>-12.328389121880045</v>
      </c>
      <c r="C426" s="6">
        <v>20135.9375</v>
      </c>
      <c r="D426" s="6">
        <v>0.75</v>
      </c>
      <c r="E426" s="6">
        <v>0.65</v>
      </c>
      <c r="F426" s="6">
        <v>19.899999999999999</v>
      </c>
      <c r="G426" s="6">
        <v>42.007420362456692</v>
      </c>
      <c r="H426" s="6">
        <v>14.951586826742334</v>
      </c>
      <c r="I426" s="6">
        <v>21.236501161810736</v>
      </c>
      <c r="J426" s="6">
        <v>6174.2207417783529</v>
      </c>
      <c r="K426" s="6">
        <v>-1594.5320196271537</v>
      </c>
      <c r="L426" s="6">
        <v>-14.480601277303943</v>
      </c>
      <c r="M426" s="6">
        <v>6376.7965413538386</v>
      </c>
      <c r="N426" s="6">
        <v>36512.645121020221</v>
      </c>
      <c r="O426" s="6">
        <v>60.111348241786821</v>
      </c>
      <c r="P426">
        <v>57.076141684741664</v>
      </c>
      <c r="Q426" s="6">
        <v>424</v>
      </c>
    </row>
    <row r="427" spans="1:17" x14ac:dyDescent="0.25">
      <c r="A427" s="6">
        <v>141.67546020570938</v>
      </c>
      <c r="B427" s="6">
        <v>-10.874672644055135</v>
      </c>
      <c r="C427" s="6">
        <v>20135.9375</v>
      </c>
      <c r="D427" s="6">
        <v>0.75</v>
      </c>
      <c r="E427" s="6">
        <v>0.65</v>
      </c>
      <c r="F427" s="6">
        <v>19.899999999999999</v>
      </c>
      <c r="G427" s="6">
        <v>42.007420362456692</v>
      </c>
      <c r="H427" s="6">
        <v>23.489243810712306</v>
      </c>
      <c r="I427" s="6">
        <v>19.743242982140373</v>
      </c>
      <c r="J427" s="6">
        <v>6039.4819304245884</v>
      </c>
      <c r="K427" s="6">
        <v>-2043.8138985954422</v>
      </c>
      <c r="L427" s="6">
        <v>-18.696272205624005</v>
      </c>
      <c r="M427" s="6">
        <v>6375.9326564838348</v>
      </c>
      <c r="N427" s="6">
        <v>36593.80831333113</v>
      </c>
      <c r="O427" s="6">
        <v>58.448149695037948</v>
      </c>
      <c r="P427">
        <v>48.059165286577603</v>
      </c>
      <c r="Q427" s="6">
        <v>425</v>
      </c>
    </row>
    <row r="428" spans="1:17" x14ac:dyDescent="0.25">
      <c r="A428" s="6">
        <v>143.34902787172345</v>
      </c>
      <c r="B428" s="6">
        <v>-12.151832448327459</v>
      </c>
      <c r="C428" s="6">
        <v>20135.9375</v>
      </c>
      <c r="D428" s="6">
        <v>3</v>
      </c>
      <c r="E428" s="6">
        <v>0.65</v>
      </c>
      <c r="F428" s="6">
        <v>19.899999999999999</v>
      </c>
      <c r="G428" s="6">
        <v>54.048620189015942</v>
      </c>
      <c r="H428" s="6">
        <v>20.999642014460548</v>
      </c>
      <c r="I428" s="6">
        <v>19.434001724224828</v>
      </c>
      <c r="J428" s="6">
        <v>6114.9227165728644</v>
      </c>
      <c r="K428" s="6">
        <v>-1807.3117777820366</v>
      </c>
      <c r="L428" s="6">
        <v>-16.465444299604666</v>
      </c>
      <c r="M428" s="6">
        <v>6376.4140150846952</v>
      </c>
      <c r="N428" s="6">
        <v>36499.205890657482</v>
      </c>
      <c r="O428" s="6">
        <v>60.381280199592545</v>
      </c>
      <c r="P428">
        <v>51.050826706903848</v>
      </c>
      <c r="Q428" s="6">
        <v>426</v>
      </c>
    </row>
    <row r="429" spans="1:17" x14ac:dyDescent="0.25">
      <c r="A429" s="6">
        <v>141.6846127799578</v>
      </c>
      <c r="B429" s="6">
        <v>-14.44353636673794</v>
      </c>
      <c r="C429" s="6">
        <v>20135.9375</v>
      </c>
      <c r="D429" s="6">
        <v>3</v>
      </c>
      <c r="E429" s="6">
        <v>0.65</v>
      </c>
      <c r="F429" s="6">
        <v>19.899999999999999</v>
      </c>
      <c r="G429" s="6">
        <v>54.048620189015942</v>
      </c>
      <c r="H429" s="6">
        <v>19.245368499550644</v>
      </c>
      <c r="I429" s="6">
        <v>22.011681351585736</v>
      </c>
      <c r="J429" s="6">
        <v>6183.9664605366988</v>
      </c>
      <c r="K429" s="6">
        <v>-1556.5664868385691</v>
      </c>
      <c r="L429" s="6">
        <v>-14.12842132157415</v>
      </c>
      <c r="M429" s="6">
        <v>6376.8597611200257</v>
      </c>
      <c r="N429" s="6">
        <v>36537.7616384926</v>
      </c>
      <c r="O429" s="6">
        <v>59.595985440993509</v>
      </c>
      <c r="P429">
        <v>58.715912816973542</v>
      </c>
      <c r="Q429" s="6">
        <v>427</v>
      </c>
    </row>
    <row r="430" spans="1:17" x14ac:dyDescent="0.25">
      <c r="A430" s="6">
        <v>142.8433949558293</v>
      </c>
      <c r="B430" s="6">
        <v>-9.7368865271062273</v>
      </c>
      <c r="C430" s="6">
        <v>20135.9375</v>
      </c>
      <c r="D430" s="6">
        <v>0.75</v>
      </c>
      <c r="E430" s="6">
        <v>0.65</v>
      </c>
      <c r="F430" s="6">
        <v>19.899999999999999</v>
      </c>
      <c r="G430" s="6">
        <v>42.007420362456692</v>
      </c>
      <c r="H430" s="6">
        <v>19.949858537908998</v>
      </c>
      <c r="I430" s="6">
        <v>22.195214602907981</v>
      </c>
      <c r="J430" s="6">
        <v>6206.3272850294998</v>
      </c>
      <c r="K430" s="6">
        <v>-1465.502237065152</v>
      </c>
      <c r="L430" s="6">
        <v>-13.285910607125473</v>
      </c>
      <c r="M430" s="6">
        <v>6377.0051886245637</v>
      </c>
      <c r="N430" s="6">
        <v>36522.493183352104</v>
      </c>
      <c r="O430" s="6">
        <v>59.913111373524657</v>
      </c>
      <c r="P430">
        <v>60.452767755517975</v>
      </c>
      <c r="Q430" s="6">
        <v>428</v>
      </c>
    </row>
    <row r="431" spans="1:17" x14ac:dyDescent="0.25">
      <c r="A431" s="6">
        <v>145.57400768510311</v>
      </c>
      <c r="B431" s="6">
        <v>-13.882648085618129</v>
      </c>
      <c r="C431" s="6">
        <v>20135.9375</v>
      </c>
      <c r="D431" s="6">
        <v>1.2</v>
      </c>
      <c r="E431" s="6">
        <v>0.65</v>
      </c>
      <c r="F431" s="6">
        <v>19.899999999999999</v>
      </c>
      <c r="G431" s="6">
        <v>46.089820015575185</v>
      </c>
      <c r="H431" s="6">
        <v>16.085729243410785</v>
      </c>
      <c r="I431" s="6">
        <v>21.560726893499719</v>
      </c>
      <c r="J431" s="6">
        <v>6217.1269968817342</v>
      </c>
      <c r="K431" s="6">
        <v>-1419.304506188284</v>
      </c>
      <c r="L431" s="6">
        <v>-12.859646636823426</v>
      </c>
      <c r="M431" s="6">
        <v>6377.0756132134784</v>
      </c>
      <c r="N431" s="6">
        <v>36481.320567552772</v>
      </c>
      <c r="O431" s="6">
        <v>60.775904585038582</v>
      </c>
      <c r="P431">
        <v>60.452602793766708</v>
      </c>
      <c r="Q431" s="6">
        <v>429</v>
      </c>
    </row>
    <row r="432" spans="1:17" x14ac:dyDescent="0.25">
      <c r="A432" s="6">
        <v>142.69163437591055</v>
      </c>
      <c r="B432" s="6">
        <v>-11.070339610808182</v>
      </c>
      <c r="C432" s="6">
        <v>20135.9375</v>
      </c>
      <c r="D432" s="6">
        <v>1.2</v>
      </c>
      <c r="E432" s="6">
        <v>0.65</v>
      </c>
      <c r="F432" s="6">
        <v>19.899999999999999</v>
      </c>
      <c r="G432" s="6">
        <v>46.089820015575185</v>
      </c>
      <c r="H432" s="6">
        <v>17.956296062425039</v>
      </c>
      <c r="I432" s="6">
        <v>19.4476144309387</v>
      </c>
      <c r="J432" s="6">
        <v>6190.9744796254327</v>
      </c>
      <c r="K432" s="6">
        <v>-1528.6451449968094</v>
      </c>
      <c r="L432" s="6">
        <v>-13.869769053409048</v>
      </c>
      <c r="M432" s="6">
        <v>6376.9052828700314</v>
      </c>
      <c r="N432" s="6">
        <v>36416.914498955695</v>
      </c>
      <c r="O432" s="6">
        <v>62.168679219118687</v>
      </c>
      <c r="P432">
        <v>55.658375208387774</v>
      </c>
      <c r="Q432" s="6">
        <v>430</v>
      </c>
    </row>
    <row r="433" spans="1:17" x14ac:dyDescent="0.25">
      <c r="A433" s="6">
        <v>144.65355554922499</v>
      </c>
      <c r="B433" s="6">
        <v>-9.7901749901910176</v>
      </c>
      <c r="C433" s="6">
        <v>20135.9375</v>
      </c>
      <c r="D433" s="6">
        <v>1.2</v>
      </c>
      <c r="E433" s="6">
        <v>0.65</v>
      </c>
      <c r="F433" s="6">
        <v>19.899999999999999</v>
      </c>
      <c r="G433" s="6">
        <v>46.089820015575185</v>
      </c>
      <c r="H433" s="6">
        <v>19.12409422632539</v>
      </c>
      <c r="I433" s="6">
        <v>22.214534465057653</v>
      </c>
      <c r="J433" s="6">
        <v>6135.7288925169896</v>
      </c>
      <c r="K433" s="6">
        <v>-1735.8551230723581</v>
      </c>
      <c r="L433" s="6">
        <v>-15.796704652102894</v>
      </c>
      <c r="M433" s="6">
        <v>6376.5478160807606</v>
      </c>
      <c r="N433" s="6">
        <v>36598.700996083549</v>
      </c>
      <c r="O433" s="6">
        <v>58.36714960939652</v>
      </c>
      <c r="P433">
        <v>56.148668489071596</v>
      </c>
      <c r="Q433" s="6">
        <v>431</v>
      </c>
    </row>
    <row r="434" spans="1:17" x14ac:dyDescent="0.25">
      <c r="A434" s="6">
        <v>141.52719673415135</v>
      </c>
      <c r="B434" s="6">
        <v>-12.462500736865142</v>
      </c>
      <c r="C434" s="6">
        <v>20135.9375</v>
      </c>
      <c r="D434" s="6">
        <v>3</v>
      </c>
      <c r="E434" s="6">
        <v>0.65</v>
      </c>
      <c r="F434" s="6">
        <v>19.899999999999999</v>
      </c>
      <c r="G434" s="6">
        <v>54.048620189015942</v>
      </c>
      <c r="H434" s="6">
        <v>18.924047254288602</v>
      </c>
      <c r="I434" s="6">
        <v>20.82658377938148</v>
      </c>
      <c r="J434" s="6">
        <v>6183.8785352169534</v>
      </c>
      <c r="K434" s="6">
        <v>-1556.9134191563687</v>
      </c>
      <c r="L434" s="6">
        <v>-14.131637038073585</v>
      </c>
      <c r="M434" s="6">
        <v>6376.8591903119632</v>
      </c>
      <c r="N434" s="6">
        <v>36483.914274373637</v>
      </c>
      <c r="O434" s="6">
        <v>60.715095375266813</v>
      </c>
      <c r="P434">
        <v>57.141625739373502</v>
      </c>
      <c r="Q434" s="6">
        <v>432</v>
      </c>
    </row>
    <row r="435" spans="1:17" x14ac:dyDescent="0.25">
      <c r="A435" s="6">
        <v>141.78527068805155</v>
      </c>
      <c r="B435" s="6">
        <v>-13.661862563289509</v>
      </c>
      <c r="C435" s="6">
        <v>20135.9375</v>
      </c>
      <c r="D435" s="6">
        <v>3</v>
      </c>
      <c r="E435" s="6">
        <v>0.65</v>
      </c>
      <c r="F435" s="6">
        <v>19.899999999999999</v>
      </c>
      <c r="G435" s="6">
        <v>54.048620189015942</v>
      </c>
      <c r="H435" s="6">
        <v>19.32890687172533</v>
      </c>
      <c r="I435" s="6">
        <v>20.684045908962929</v>
      </c>
      <c r="J435" s="6">
        <v>6144.2437979699835</v>
      </c>
      <c r="K435" s="6">
        <v>-1705.6758774385821</v>
      </c>
      <c r="L435" s="6">
        <v>-15.514946926798141</v>
      </c>
      <c r="M435" s="6">
        <v>6376.6027042437327</v>
      </c>
      <c r="N435" s="6">
        <v>36520.403677870105</v>
      </c>
      <c r="O435" s="6">
        <v>59.945637422349343</v>
      </c>
      <c r="P435">
        <v>54.514255526197474</v>
      </c>
      <c r="Q435" s="6">
        <v>433</v>
      </c>
    </row>
    <row r="436" spans="1:17" x14ac:dyDescent="0.25">
      <c r="A436" s="6">
        <v>145.85294584505755</v>
      </c>
      <c r="B436" s="6">
        <v>-10.16974360495956</v>
      </c>
      <c r="C436" s="6">
        <v>20135.9375</v>
      </c>
      <c r="D436" s="6">
        <v>3</v>
      </c>
      <c r="E436" s="6">
        <v>0.65</v>
      </c>
      <c r="F436" s="6">
        <v>19.899999999999999</v>
      </c>
      <c r="G436" s="6">
        <v>54.048620189015942</v>
      </c>
      <c r="H436" s="6">
        <v>14.275541225315356</v>
      </c>
      <c r="I436" s="6">
        <v>19.290917094901431</v>
      </c>
      <c r="J436" s="6">
        <v>6182.2711409615522</v>
      </c>
      <c r="K436" s="6">
        <v>-1563.2413774003007</v>
      </c>
      <c r="L436" s="6">
        <v>-14.190299035562782</v>
      </c>
      <c r="M436" s="6">
        <v>6376.8487565867872</v>
      </c>
      <c r="N436" s="6">
        <v>36419.913905500347</v>
      </c>
      <c r="O436" s="6">
        <v>62.100501993330482</v>
      </c>
      <c r="P436">
        <v>54.823473218238846</v>
      </c>
      <c r="Q436" s="6">
        <v>434</v>
      </c>
    </row>
    <row r="437" spans="1:17" x14ac:dyDescent="0.25">
      <c r="A437" s="6">
        <v>146.56421705950757</v>
      </c>
      <c r="B437" s="6">
        <v>-12.445354163505028</v>
      </c>
      <c r="C437" s="6">
        <v>20135.9375</v>
      </c>
      <c r="D437" s="6">
        <v>3</v>
      </c>
      <c r="E437" s="6">
        <v>0.65</v>
      </c>
      <c r="F437" s="6">
        <v>19.899999999999999</v>
      </c>
      <c r="G437" s="6">
        <v>54.048620189015942</v>
      </c>
      <c r="H437" s="6">
        <v>15.47241191266091</v>
      </c>
      <c r="I437" s="6">
        <v>20.865032163472165</v>
      </c>
      <c r="J437" s="6">
        <v>6173.509734290179</v>
      </c>
      <c r="K437" s="6">
        <v>-1597.264197658287</v>
      </c>
      <c r="L437" s="6">
        <v>-14.505967614591791</v>
      </c>
      <c r="M437" s="6">
        <v>6376.7919329782562</v>
      </c>
      <c r="N437" s="6">
        <v>36496.80413916149</v>
      </c>
      <c r="O437" s="6">
        <v>60.441724361779826</v>
      </c>
      <c r="P437">
        <v>56.523493721828928</v>
      </c>
      <c r="Q437" s="6">
        <v>435</v>
      </c>
    </row>
    <row r="438" spans="1:17" x14ac:dyDescent="0.25">
      <c r="A438" s="6">
        <v>141.60584460455456</v>
      </c>
      <c r="B438" s="6">
        <v>-12.0274506191176</v>
      </c>
      <c r="C438" s="6">
        <v>20135.9375</v>
      </c>
      <c r="D438" s="6">
        <v>1.2</v>
      </c>
      <c r="E438" s="6">
        <v>0.65</v>
      </c>
      <c r="F438" s="6">
        <v>19.899999999999999</v>
      </c>
      <c r="G438" s="6">
        <v>46.089820015575185</v>
      </c>
      <c r="H438" s="6">
        <v>23.153641459929815</v>
      </c>
      <c r="I438" s="6">
        <v>18.314039466045699</v>
      </c>
      <c r="J438" s="6">
        <v>6137.4053472588703</v>
      </c>
      <c r="K438" s="6">
        <v>-1729.9582064794652</v>
      </c>
      <c r="L438" s="6">
        <v>-15.741619035736759</v>
      </c>
      <c r="M438" s="6">
        <v>6376.5586167404917</v>
      </c>
      <c r="N438" s="6">
        <v>36429.842026205792</v>
      </c>
      <c r="O438" s="6">
        <v>61.873056236171351</v>
      </c>
      <c r="P438">
        <v>50.485060192875451</v>
      </c>
      <c r="Q438" s="6">
        <v>436</v>
      </c>
    </row>
    <row r="439" spans="1:17" x14ac:dyDescent="0.25">
      <c r="A439" s="6">
        <v>146.52136319764404</v>
      </c>
      <c r="B439" s="6">
        <v>-10.301068216285094</v>
      </c>
      <c r="C439" s="6">
        <v>20135.9375</v>
      </c>
      <c r="D439" s="6">
        <v>1.2</v>
      </c>
      <c r="E439" s="6">
        <v>0.65</v>
      </c>
      <c r="F439" s="6">
        <v>19.899999999999999</v>
      </c>
      <c r="G439" s="6">
        <v>46.089820015575185</v>
      </c>
      <c r="H439" s="6">
        <v>21.472273035988835</v>
      </c>
      <c r="I439" s="6">
        <v>21.10147585480928</v>
      </c>
      <c r="J439" s="6">
        <v>6191.6608123049746</v>
      </c>
      <c r="K439" s="6">
        <v>-1525.8814718366195</v>
      </c>
      <c r="L439" s="6">
        <v>-13.844183543380126</v>
      </c>
      <c r="M439" s="6">
        <v>6376.9097438122317</v>
      </c>
      <c r="N439" s="6">
        <v>36487.799702993587</v>
      </c>
      <c r="O439" s="6">
        <v>60.634348459339918</v>
      </c>
      <c r="P439">
        <v>58.03565455352831</v>
      </c>
      <c r="Q439" s="6">
        <v>437</v>
      </c>
    </row>
    <row r="440" spans="1:17" x14ac:dyDescent="0.25">
      <c r="A440" s="6">
        <v>144.43746595068697</v>
      </c>
      <c r="B440" s="6">
        <v>-14.130086436049547</v>
      </c>
      <c r="C440" s="6">
        <v>20135.9375</v>
      </c>
      <c r="D440" s="6">
        <v>0.75</v>
      </c>
      <c r="E440" s="6">
        <v>0.65</v>
      </c>
      <c r="F440" s="6">
        <v>19.899999999999999</v>
      </c>
      <c r="G440" s="6">
        <v>42.007420362456692</v>
      </c>
      <c r="H440" s="6">
        <v>17.369828193693163</v>
      </c>
      <c r="I440" s="6">
        <v>19.355142269126446</v>
      </c>
      <c r="J440" s="6">
        <v>6211.3665424321507</v>
      </c>
      <c r="K440" s="6">
        <v>-1444.1398016845169</v>
      </c>
      <c r="L440" s="6">
        <v>-13.088707240927373</v>
      </c>
      <c r="M440" s="6">
        <v>6377.0380343271381</v>
      </c>
      <c r="N440" s="6">
        <v>36390.809537593901</v>
      </c>
      <c r="O440" s="6">
        <v>62.758483641984576</v>
      </c>
      <c r="P440">
        <v>57.024629515493736</v>
      </c>
      <c r="Q440" s="6">
        <v>438</v>
      </c>
    </row>
    <row r="441" spans="1:17" x14ac:dyDescent="0.25">
      <c r="A441" s="6">
        <v>145.75850625497816</v>
      </c>
      <c r="B441" s="6">
        <v>-14.049661141408672</v>
      </c>
      <c r="C441" s="6">
        <v>20135.9375</v>
      </c>
      <c r="D441" s="6">
        <v>0.75</v>
      </c>
      <c r="E441" s="6">
        <v>0.65</v>
      </c>
      <c r="F441" s="6">
        <v>19.899999999999999</v>
      </c>
      <c r="G441" s="6">
        <v>42.007420362456692</v>
      </c>
      <c r="H441" s="6">
        <v>17.61005874053226</v>
      </c>
      <c r="I441" s="6">
        <v>17.589684378116232</v>
      </c>
      <c r="J441" s="6">
        <v>6187.3416048002628</v>
      </c>
      <c r="K441" s="6">
        <v>-1543.186251729295</v>
      </c>
      <c r="L441" s="6">
        <v>-14.00443509319398</v>
      </c>
      <c r="M441" s="6">
        <v>6376.8816785336867</v>
      </c>
      <c r="N441" s="6">
        <v>36347.030908292829</v>
      </c>
      <c r="O441" s="6">
        <v>63.764664177703224</v>
      </c>
      <c r="P441">
        <v>52.468942699887492</v>
      </c>
      <c r="Q441" s="6">
        <v>439</v>
      </c>
    </row>
    <row r="442" spans="1:17" x14ac:dyDescent="0.25">
      <c r="A442" s="6">
        <v>146.11479071224485</v>
      </c>
      <c r="B442" s="6">
        <v>-11.18451336086607</v>
      </c>
      <c r="C442" s="6">
        <v>20135.9375</v>
      </c>
      <c r="D442" s="6">
        <v>0.75</v>
      </c>
      <c r="E442" s="6">
        <v>0.65</v>
      </c>
      <c r="F442" s="6">
        <v>19.899999999999999</v>
      </c>
      <c r="G442" s="6">
        <v>42.007420362456692</v>
      </c>
      <c r="H442" s="6">
        <v>15.433691618040168</v>
      </c>
      <c r="I442" s="6">
        <v>22.024644176347408</v>
      </c>
      <c r="J442" s="6">
        <v>6195.6785986361283</v>
      </c>
      <c r="K442" s="6">
        <v>-1509.5952327989844</v>
      </c>
      <c r="L442" s="6">
        <v>-13.693467003009516</v>
      </c>
      <c r="M442" s="6">
        <v>6376.9358679923353</v>
      </c>
      <c r="N442" s="6">
        <v>36525.848936887902</v>
      </c>
      <c r="O442" s="6">
        <v>59.842159621954167</v>
      </c>
      <c r="P442">
        <v>59.505452168907816</v>
      </c>
      <c r="Q442" s="6">
        <v>440</v>
      </c>
    </row>
    <row r="443" spans="1:17" x14ac:dyDescent="0.25">
      <c r="A443" s="6">
        <v>146.14435464069922</v>
      </c>
      <c r="B443" s="6">
        <v>-13.989208776807931</v>
      </c>
      <c r="C443" s="6">
        <v>20135.9375</v>
      </c>
      <c r="D443" s="6">
        <v>1.2</v>
      </c>
      <c r="E443" s="6">
        <v>0.65</v>
      </c>
      <c r="F443" s="6">
        <v>19.899999999999999</v>
      </c>
      <c r="G443" s="6">
        <v>46.089820015575185</v>
      </c>
      <c r="H443" s="6">
        <v>21.625891432229601</v>
      </c>
      <c r="I443" s="6">
        <v>18.222901573259975</v>
      </c>
      <c r="J443" s="6">
        <v>6177.597319240248</v>
      </c>
      <c r="K443" s="6">
        <v>-1581.4881277769882</v>
      </c>
      <c r="L443" s="6">
        <v>-14.359538606622989</v>
      </c>
      <c r="M443" s="6">
        <v>6376.8184337476523</v>
      </c>
      <c r="N443" s="6">
        <v>36382.128884293532</v>
      </c>
      <c r="O443" s="6">
        <v>62.949569250215731</v>
      </c>
      <c r="P443">
        <v>52.835660301170776</v>
      </c>
      <c r="Q443" s="6">
        <v>441</v>
      </c>
    </row>
    <row r="444" spans="1:17" x14ac:dyDescent="0.25">
      <c r="A444" s="6">
        <v>147.50503332209681</v>
      </c>
      <c r="B444" s="6">
        <v>-12.424196204711375</v>
      </c>
      <c r="C444" s="6">
        <v>20135.9375</v>
      </c>
      <c r="D444" s="6">
        <v>1.2</v>
      </c>
      <c r="E444" s="6">
        <v>0.65</v>
      </c>
      <c r="F444" s="6">
        <v>19.899999999999999</v>
      </c>
      <c r="G444" s="6">
        <v>46.089820015575185</v>
      </c>
      <c r="H444" s="6">
        <v>17.519739663126657</v>
      </c>
      <c r="I444" s="6">
        <v>21.623141931804668</v>
      </c>
      <c r="J444" s="6">
        <v>6148.4643619813605</v>
      </c>
      <c r="K444" s="6">
        <v>-1690.5015122703148</v>
      </c>
      <c r="L444" s="6">
        <v>-15.373425275951503</v>
      </c>
      <c r="M444" s="6">
        <v>6376.6299385759467</v>
      </c>
      <c r="N444" s="6">
        <v>36557.81678611377</v>
      </c>
      <c r="O444" s="6">
        <v>59.18317758744962</v>
      </c>
      <c r="P444">
        <v>56.059957149939926</v>
      </c>
      <c r="Q444" s="6">
        <v>442</v>
      </c>
    </row>
    <row r="445" spans="1:17" x14ac:dyDescent="0.25">
      <c r="A445" s="6">
        <v>143.90447900814311</v>
      </c>
      <c r="B445" s="6">
        <v>-9.6609909171361785</v>
      </c>
      <c r="C445" s="6">
        <v>20135.9375</v>
      </c>
      <c r="D445" s="6">
        <v>0.75</v>
      </c>
      <c r="E445" s="6">
        <v>0.65</v>
      </c>
      <c r="F445" s="6">
        <v>19.899999999999999</v>
      </c>
      <c r="G445" s="6">
        <v>42.007420362456692</v>
      </c>
      <c r="H445" s="6">
        <v>16.533737379493882</v>
      </c>
      <c r="I445" s="6">
        <v>18.64308734927755</v>
      </c>
      <c r="J445" s="6">
        <v>6172.3750665252483</v>
      </c>
      <c r="K445" s="6">
        <v>-1601.6140654688279</v>
      </c>
      <c r="L445" s="6">
        <v>-14.546359167604281</v>
      </c>
      <c r="M445" s="6">
        <v>6376.7845797525697</v>
      </c>
      <c r="N445" s="6">
        <v>36404.452256216908</v>
      </c>
      <c r="O445" s="6">
        <v>62.443407627190581</v>
      </c>
      <c r="P445">
        <v>53.160843026580224</v>
      </c>
      <c r="Q445" s="6">
        <v>443</v>
      </c>
    </row>
    <row r="446" spans="1:17" x14ac:dyDescent="0.25">
      <c r="A446" s="6">
        <v>147.17944763126985</v>
      </c>
      <c r="B446" s="6">
        <v>-14.023989591638234</v>
      </c>
      <c r="C446" s="6">
        <v>20135.9375</v>
      </c>
      <c r="D446" s="6">
        <v>0.75</v>
      </c>
      <c r="E446" s="6">
        <v>0.65</v>
      </c>
      <c r="F446" s="6">
        <v>19.899999999999999</v>
      </c>
      <c r="G446" s="6">
        <v>42.007420362456692</v>
      </c>
      <c r="H446" s="6">
        <v>20.102245767227508</v>
      </c>
      <c r="I446" s="6">
        <v>19.716628014203565</v>
      </c>
      <c r="J446" s="6">
        <v>6216.6532936021586</v>
      </c>
      <c r="K446" s="6">
        <v>-1421.3640538680636</v>
      </c>
      <c r="L446" s="6">
        <v>-12.87863407876003</v>
      </c>
      <c r="M446" s="6">
        <v>6377.0725216577885</v>
      </c>
      <c r="N446" s="6">
        <v>36400.231401349556</v>
      </c>
      <c r="O446" s="6">
        <v>62.546597489268983</v>
      </c>
      <c r="P446">
        <v>57.957109581096937</v>
      </c>
      <c r="Q446" s="6">
        <v>444</v>
      </c>
    </row>
    <row r="447" spans="1:17" x14ac:dyDescent="0.25">
      <c r="A447" s="6">
        <v>144.64938058556166</v>
      </c>
      <c r="B447" s="6">
        <v>-11.248605596289494</v>
      </c>
      <c r="C447" s="6">
        <v>20135.9375</v>
      </c>
      <c r="D447" s="6">
        <v>1.2</v>
      </c>
      <c r="E447" s="6">
        <v>0.65</v>
      </c>
      <c r="F447" s="6">
        <v>19.899999999999999</v>
      </c>
      <c r="G447" s="6">
        <v>46.089820015575185</v>
      </c>
      <c r="H447" s="6">
        <v>20.579654275799257</v>
      </c>
      <c r="I447" s="6">
        <v>21.498494254613973</v>
      </c>
      <c r="J447" s="6">
        <v>6156.0942763861012</v>
      </c>
      <c r="K447" s="6">
        <v>-1662.6909312569558</v>
      </c>
      <c r="L447" s="6">
        <v>-15.114306902848179</v>
      </c>
      <c r="M447" s="6">
        <v>6376.6792198320463</v>
      </c>
      <c r="N447" s="6">
        <v>36543.965625828248</v>
      </c>
      <c r="O447" s="6">
        <v>59.464884349496693</v>
      </c>
      <c r="P447">
        <v>56.330525846956071</v>
      </c>
      <c r="Q447" s="6">
        <v>445</v>
      </c>
    </row>
    <row r="448" spans="1:17" x14ac:dyDescent="0.25">
      <c r="A448" s="6">
        <v>147.14132844895067</v>
      </c>
      <c r="B448" s="6">
        <v>-11.365734286952314</v>
      </c>
      <c r="C448" s="6">
        <v>20135.9375</v>
      </c>
      <c r="D448" s="6">
        <v>3</v>
      </c>
      <c r="E448" s="6">
        <v>0.65</v>
      </c>
      <c r="F448" s="6">
        <v>19.899999999999999</v>
      </c>
      <c r="G448" s="6">
        <v>54.048620189015942</v>
      </c>
      <c r="H448" s="6">
        <v>23.255895194325319</v>
      </c>
      <c r="I448" s="6">
        <v>22.146076621585223</v>
      </c>
      <c r="J448" s="6">
        <v>6198.4544824414015</v>
      </c>
      <c r="K448" s="6">
        <v>-1498.2334317793284</v>
      </c>
      <c r="L448" s="6">
        <v>-13.588380656065523</v>
      </c>
      <c r="M448" s="6">
        <v>6376.9539269936058</v>
      </c>
      <c r="N448" s="6">
        <v>36528.583250804069</v>
      </c>
      <c r="O448" s="6">
        <v>59.786416312528225</v>
      </c>
      <c r="P448">
        <v>59.845926243468725</v>
      </c>
      <c r="Q448" s="6">
        <v>446</v>
      </c>
    </row>
    <row r="449" spans="1:17" x14ac:dyDescent="0.25">
      <c r="A449" s="6">
        <v>147.87665189308856</v>
      </c>
      <c r="B449" s="6">
        <v>-9.7141795435229206</v>
      </c>
      <c r="C449" s="6">
        <v>20135.9375</v>
      </c>
      <c r="D449" s="6">
        <v>3</v>
      </c>
      <c r="E449" s="6">
        <v>0.65</v>
      </c>
      <c r="F449" s="6">
        <v>19.899999999999999</v>
      </c>
      <c r="G449" s="6">
        <v>54.048620189015942</v>
      </c>
      <c r="H449" s="6">
        <v>16.991166937804621</v>
      </c>
      <c r="I449" s="6">
        <v>21.357125617223716</v>
      </c>
      <c r="J449" s="6">
        <v>6157.6532403056744</v>
      </c>
      <c r="K449" s="6">
        <v>-1656.9468782243318</v>
      </c>
      <c r="L449" s="6">
        <v>-15.060828422088784</v>
      </c>
      <c r="M449" s="6">
        <v>6376.6892965789339</v>
      </c>
      <c r="N449" s="6">
        <v>36535.888831578843</v>
      </c>
      <c r="O449" s="6">
        <v>59.629812380662983</v>
      </c>
      <c r="P449">
        <v>56.230094396376799</v>
      </c>
      <c r="Q449" s="6">
        <v>447</v>
      </c>
    </row>
    <row r="450" spans="1:17" x14ac:dyDescent="0.25">
      <c r="A450" s="6">
        <v>146.76230548983295</v>
      </c>
      <c r="B450" s="6">
        <v>-10.683438455903323</v>
      </c>
      <c r="C450" s="6">
        <v>20135.9375</v>
      </c>
      <c r="D450" s="6">
        <v>0.75</v>
      </c>
      <c r="E450" s="6">
        <v>0.65</v>
      </c>
      <c r="F450" s="6">
        <v>19.899999999999999</v>
      </c>
      <c r="G450" s="6">
        <v>42.007420362456692</v>
      </c>
      <c r="H450" s="6">
        <v>23.327081204837476</v>
      </c>
      <c r="I450" s="6">
        <v>19.331624545090449</v>
      </c>
      <c r="J450" s="6">
        <v>6231.4698173047591</v>
      </c>
      <c r="K450" s="6">
        <v>-1355.3865073792392</v>
      </c>
      <c r="L450" s="6">
        <v>-12.271087524977265</v>
      </c>
      <c r="M450" s="6">
        <v>6377.1693303820857</v>
      </c>
      <c r="N450" s="6">
        <v>36367.867517650593</v>
      </c>
      <c r="O450" s="6">
        <v>63.287600138624562</v>
      </c>
      <c r="P450">
        <v>58.62783251366109</v>
      </c>
      <c r="Q450" s="6">
        <v>448</v>
      </c>
    </row>
    <row r="451" spans="1:17" x14ac:dyDescent="0.25">
      <c r="A451" s="6">
        <v>142.98275599523677</v>
      </c>
      <c r="B451" s="6">
        <v>-12.606724315132865</v>
      </c>
      <c r="C451" s="6">
        <v>20135.9375</v>
      </c>
      <c r="D451" s="6">
        <v>1.2</v>
      </c>
      <c r="E451" s="6">
        <v>0.65</v>
      </c>
      <c r="F451" s="6">
        <v>19.899999999999999</v>
      </c>
      <c r="G451" s="6">
        <v>46.089820015575185</v>
      </c>
      <c r="H451" s="6">
        <v>20.590241101680807</v>
      </c>
      <c r="I451" s="6">
        <v>19.607234841099796</v>
      </c>
      <c r="J451" s="6">
        <v>6206.4338312936206</v>
      </c>
      <c r="K451" s="6">
        <v>-1465.0539673453425</v>
      </c>
      <c r="L451" s="6">
        <v>-13.28177081874108</v>
      </c>
      <c r="M451" s="6">
        <v>6377.0058828152523</v>
      </c>
      <c r="N451" s="6">
        <v>36406.744393709807</v>
      </c>
      <c r="O451" s="6">
        <v>62.39842848764625</v>
      </c>
      <c r="P451">
        <v>57.014719572620621</v>
      </c>
      <c r="Q451" s="6">
        <v>449</v>
      </c>
    </row>
    <row r="452" spans="1:17" x14ac:dyDescent="0.25">
      <c r="A452" s="6">
        <v>147.61393570667258</v>
      </c>
      <c r="B452" s="6">
        <v>-13.393950169914065</v>
      </c>
      <c r="C452" s="6">
        <v>20135.9375</v>
      </c>
      <c r="D452" s="6">
        <v>1.2</v>
      </c>
      <c r="E452" s="6">
        <v>0.65</v>
      </c>
      <c r="F452" s="6">
        <v>19.899999999999999</v>
      </c>
      <c r="G452" s="6">
        <v>46.089820015575185</v>
      </c>
      <c r="H452" s="6">
        <v>14.439780266035285</v>
      </c>
      <c r="I452" s="6">
        <v>20.832075010181796</v>
      </c>
      <c r="J452" s="6">
        <v>6083.9842100159058</v>
      </c>
      <c r="K452" s="6">
        <v>-1908.2099486714028</v>
      </c>
      <c r="L452" s="6">
        <v>-17.413761215351474</v>
      </c>
      <c r="M452" s="6">
        <v>6376.2158900033628</v>
      </c>
      <c r="N452" s="6">
        <v>36591.78577180022</v>
      </c>
      <c r="O452" s="6">
        <v>58.49511964539743</v>
      </c>
      <c r="P452">
        <v>51.644417571514587</v>
      </c>
      <c r="Q452" s="6">
        <v>450</v>
      </c>
    </row>
    <row r="453" spans="1:17" x14ac:dyDescent="0.25">
      <c r="A453" s="6">
        <v>145.38109176397069</v>
      </c>
      <c r="B453" s="6">
        <v>-13.903811167432254</v>
      </c>
      <c r="C453" s="6">
        <v>20135.9375</v>
      </c>
      <c r="D453" s="6">
        <v>3</v>
      </c>
      <c r="E453" s="6">
        <v>0.65</v>
      </c>
      <c r="F453" s="6">
        <v>19.899999999999999</v>
      </c>
      <c r="G453" s="6">
        <v>54.048620189015942</v>
      </c>
      <c r="H453" s="6">
        <v>23.825836799382085</v>
      </c>
      <c r="I453" s="6">
        <v>21.155136423600482</v>
      </c>
      <c r="J453" s="6">
        <v>6188.1195818324322</v>
      </c>
      <c r="K453" s="6">
        <v>-1540.0845550006459</v>
      </c>
      <c r="L453" s="6">
        <v>-13.975703375401984</v>
      </c>
      <c r="M453" s="6">
        <v>6376.886732223611</v>
      </c>
      <c r="N453" s="6">
        <v>36494.026903837716</v>
      </c>
      <c r="O453" s="6">
        <v>60.502577482610079</v>
      </c>
      <c r="P453">
        <v>57.868773275649858</v>
      </c>
      <c r="Q453" s="6">
        <v>451</v>
      </c>
    </row>
    <row r="454" spans="1:17" x14ac:dyDescent="0.25">
      <c r="A454" s="6">
        <v>142.4614899403268</v>
      </c>
      <c r="B454" s="6">
        <v>-11.900921285965193</v>
      </c>
      <c r="C454" s="6">
        <v>20135.9375</v>
      </c>
      <c r="D454" s="6">
        <v>3</v>
      </c>
      <c r="E454" s="6">
        <v>0.65</v>
      </c>
      <c r="F454" s="6">
        <v>19.899999999999999</v>
      </c>
      <c r="G454" s="6">
        <v>54.048620189015942</v>
      </c>
      <c r="H454" s="6">
        <v>23.216771488696665</v>
      </c>
      <c r="I454" s="6">
        <v>21.152623328889774</v>
      </c>
      <c r="J454" s="6">
        <v>6248.0208129604525</v>
      </c>
      <c r="K454" s="6">
        <v>-1277.4612821115186</v>
      </c>
      <c r="L454" s="6">
        <v>-11.555351465185854</v>
      </c>
      <c r="M454" s="6">
        <v>6377.2777426172206</v>
      </c>
      <c r="N454" s="6">
        <v>36429.379730107823</v>
      </c>
      <c r="O454" s="6">
        <v>61.903583426625268</v>
      </c>
      <c r="P454">
        <v>62.477838327729643</v>
      </c>
      <c r="Q454" s="6">
        <v>452</v>
      </c>
    </row>
    <row r="455" spans="1:17" x14ac:dyDescent="0.25">
      <c r="A455" s="6">
        <v>144.10078812734866</v>
      </c>
      <c r="B455" s="6">
        <v>-13.18907723860409</v>
      </c>
      <c r="C455" s="6">
        <v>20135.9375</v>
      </c>
      <c r="D455" s="6">
        <v>0.75</v>
      </c>
      <c r="E455" s="6">
        <v>0.65</v>
      </c>
      <c r="F455" s="6">
        <v>19.899999999999999</v>
      </c>
      <c r="G455" s="6">
        <v>42.007420362456692</v>
      </c>
      <c r="H455" s="6">
        <v>19.4279257376921</v>
      </c>
      <c r="I455" s="6">
        <v>17.68082653257062</v>
      </c>
      <c r="J455" s="6">
        <v>6260.8387858754777</v>
      </c>
      <c r="K455" s="6">
        <v>-1213.5248205059183</v>
      </c>
      <c r="L455" s="6">
        <v>-10.969494828242416</v>
      </c>
      <c r="M455" s="6">
        <v>6377.3618991481617</v>
      </c>
      <c r="N455" s="6">
        <v>36269.258469520966</v>
      </c>
      <c r="O455" s="6">
        <v>65.675579345223227</v>
      </c>
      <c r="P455">
        <v>59.002067035144464</v>
      </c>
      <c r="Q455" s="6">
        <v>453</v>
      </c>
    </row>
    <row r="456" spans="1:17" x14ac:dyDescent="0.25">
      <c r="A456" s="6">
        <v>146.8125161690032</v>
      </c>
      <c r="B456" s="6">
        <v>-10.432873236012981</v>
      </c>
      <c r="C456" s="6">
        <v>20135.9375</v>
      </c>
      <c r="D456" s="6">
        <v>0.75</v>
      </c>
      <c r="E456" s="6">
        <v>0.65</v>
      </c>
      <c r="F456" s="6">
        <v>19.899999999999999</v>
      </c>
      <c r="G456" s="6">
        <v>42.007420362456692</v>
      </c>
      <c r="H456" s="6">
        <v>18.56617550420204</v>
      </c>
      <c r="I456" s="6">
        <v>19.67254739776115</v>
      </c>
      <c r="J456" s="6">
        <v>6238.5345659852974</v>
      </c>
      <c r="K456" s="6">
        <v>-1322.7111955464702</v>
      </c>
      <c r="L456" s="6">
        <v>-11.970733263000165</v>
      </c>
      <c r="M456" s="6">
        <v>6377.2155709068938</v>
      </c>
      <c r="N456" s="6">
        <v>36374.513588599519</v>
      </c>
      <c r="O456" s="6">
        <v>63.135792284481859</v>
      </c>
      <c r="P456">
        <v>59.719547474885161</v>
      </c>
      <c r="Q456" s="6">
        <v>454</v>
      </c>
    </row>
    <row r="457" spans="1:17" x14ac:dyDescent="0.25">
      <c r="A457" s="6">
        <v>142.13857480817492</v>
      </c>
      <c r="B457" s="6">
        <v>-10.547432691001667</v>
      </c>
      <c r="C457" s="6">
        <v>20135.9375</v>
      </c>
      <c r="D457" s="6">
        <v>1.2</v>
      </c>
      <c r="E457" s="6">
        <v>0.65</v>
      </c>
      <c r="F457" s="6">
        <v>19.899999999999999</v>
      </c>
      <c r="G457" s="6">
        <v>46.089820015575185</v>
      </c>
      <c r="H457" s="6">
        <v>19.487157480882566</v>
      </c>
      <c r="I457" s="6">
        <v>19.807686644637556</v>
      </c>
      <c r="J457" s="6">
        <v>6226.0606446719612</v>
      </c>
      <c r="K457" s="6">
        <v>-1379.8573868209492</v>
      </c>
      <c r="L457" s="6">
        <v>-12.496254288348201</v>
      </c>
      <c r="M457" s="6">
        <v>6377.1339612005468</v>
      </c>
      <c r="N457" s="6">
        <v>36393.858886468435</v>
      </c>
      <c r="O457" s="6">
        <v>62.692210211346996</v>
      </c>
      <c r="P457">
        <v>58.8423617283837</v>
      </c>
      <c r="Q457" s="6">
        <v>455</v>
      </c>
    </row>
    <row r="458" spans="1:17" x14ac:dyDescent="0.25">
      <c r="A458" s="6">
        <v>147.12156655785014</v>
      </c>
      <c r="B458" s="6">
        <v>-9.5848295377262094</v>
      </c>
      <c r="C458" s="6">
        <v>20135.9375</v>
      </c>
      <c r="D458" s="6">
        <v>1.2</v>
      </c>
      <c r="E458" s="6">
        <v>0.65</v>
      </c>
      <c r="F458" s="6">
        <v>19.899999999999999</v>
      </c>
      <c r="G458" s="6">
        <v>46.089820015575185</v>
      </c>
      <c r="H458" s="6">
        <v>17.892655753796642</v>
      </c>
      <c r="I458" s="6">
        <v>20.122307688133503</v>
      </c>
      <c r="J458" s="6">
        <v>6216.90093527722</v>
      </c>
      <c r="K458" s="6">
        <v>-1420.2877596736857</v>
      </c>
      <c r="L458" s="6">
        <v>-12.868711293213636</v>
      </c>
      <c r="M458" s="6">
        <v>6377.0741378260354</v>
      </c>
      <c r="N458" s="6">
        <v>36417.329383990815</v>
      </c>
      <c r="O458" s="6">
        <v>62.1642928471055</v>
      </c>
      <c r="P458">
        <v>58.54324213664254</v>
      </c>
      <c r="Q458" s="6">
        <v>456</v>
      </c>
    </row>
    <row r="459" spans="1:17" x14ac:dyDescent="0.25">
      <c r="A459" s="6">
        <v>145.31242123176392</v>
      </c>
      <c r="B459" s="6">
        <v>-14.142662877112354</v>
      </c>
      <c r="C459" s="6">
        <v>20135.9375</v>
      </c>
      <c r="D459" s="6">
        <v>1.2</v>
      </c>
      <c r="E459" s="6">
        <v>0.65</v>
      </c>
      <c r="F459" s="6">
        <v>19.899999999999999</v>
      </c>
      <c r="G459" s="6">
        <v>46.089820015575185</v>
      </c>
      <c r="H459" s="6">
        <v>17.510911707876897</v>
      </c>
      <c r="I459" s="6">
        <v>18.932100988239114</v>
      </c>
      <c r="J459" s="6">
        <v>6182.7725723185977</v>
      </c>
      <c r="K459" s="6">
        <v>-1561.2702811561253</v>
      </c>
      <c r="L459" s="6">
        <v>-14.17202474865045</v>
      </c>
      <c r="M459" s="6">
        <v>6376.8520111287244</v>
      </c>
      <c r="N459" s="6">
        <v>36404.686780665455</v>
      </c>
      <c r="O459" s="6">
        <v>62.440097328851337</v>
      </c>
      <c r="P459">
        <v>54.309707652306358</v>
      </c>
      <c r="Q459" s="6">
        <v>457</v>
      </c>
    </row>
    <row r="460" spans="1:17" x14ac:dyDescent="0.25">
      <c r="A460" s="6">
        <v>142.98881912476469</v>
      </c>
      <c r="B460" s="6">
        <v>-12.444444233760908</v>
      </c>
      <c r="C460" s="6">
        <v>20135.9375</v>
      </c>
      <c r="D460" s="6">
        <v>3</v>
      </c>
      <c r="E460" s="6">
        <v>0.65</v>
      </c>
      <c r="F460" s="6">
        <v>19.899999999999999</v>
      </c>
      <c r="G460" s="6">
        <v>54.048620189015942</v>
      </c>
      <c r="H460" s="6">
        <v>23.750124965264</v>
      </c>
      <c r="I460" s="6">
        <v>19.130216379369926</v>
      </c>
      <c r="J460" s="6">
        <v>6189.615972719087</v>
      </c>
      <c r="K460" s="6">
        <v>-1534.0998993432245</v>
      </c>
      <c r="L460" s="6">
        <v>-13.920276475546592</v>
      </c>
      <c r="M460" s="6">
        <v>6376.8964544599703</v>
      </c>
      <c r="N460" s="6">
        <v>36405.280255498692</v>
      </c>
      <c r="O460" s="6">
        <v>62.428074575529578</v>
      </c>
      <c r="P460">
        <v>55.086992450228983</v>
      </c>
      <c r="Q460" s="6">
        <v>458</v>
      </c>
    </row>
    <row r="461" spans="1:17" x14ac:dyDescent="0.25">
      <c r="A461" s="6">
        <v>148.48856579845855</v>
      </c>
      <c r="B461" s="6">
        <v>-9.4909811757031086</v>
      </c>
      <c r="C461" s="6">
        <v>20135.9375</v>
      </c>
      <c r="D461" s="6">
        <v>3</v>
      </c>
      <c r="E461" s="6">
        <v>0.65</v>
      </c>
      <c r="F461" s="6">
        <v>19.899999999999999</v>
      </c>
      <c r="G461" s="6">
        <v>54.048620189015942</v>
      </c>
      <c r="H461" s="6">
        <v>15.694209683462727</v>
      </c>
      <c r="I461" s="6">
        <v>22.975500936728338</v>
      </c>
      <c r="J461" s="6">
        <v>6298.2280001895051</v>
      </c>
      <c r="K461" s="6">
        <v>-1003.1013991062398</v>
      </c>
      <c r="L461" s="6">
        <v>-9.049336232710381</v>
      </c>
      <c r="M461" s="6">
        <v>6377.6083573123233</v>
      </c>
      <c r="N461" s="6">
        <v>36462.343959170532</v>
      </c>
      <c r="O461" s="6">
        <v>61.195653390817526</v>
      </c>
      <c r="P461">
        <v>69.523425972552516</v>
      </c>
      <c r="Q461" s="6">
        <v>459</v>
      </c>
    </row>
    <row r="462" spans="1:17" x14ac:dyDescent="0.25">
      <c r="A462" s="6">
        <v>147.94412239980664</v>
      </c>
      <c r="B462" s="6">
        <v>-15.370885029557666</v>
      </c>
      <c r="C462" s="6">
        <v>20135.9375</v>
      </c>
      <c r="D462" s="6">
        <v>0.75</v>
      </c>
      <c r="E462" s="6">
        <v>0.65</v>
      </c>
      <c r="F462" s="6">
        <v>19.899999999999999</v>
      </c>
      <c r="G462" s="6">
        <v>42.007420362456692</v>
      </c>
      <c r="H462" s="6">
        <v>21.434590611938997</v>
      </c>
      <c r="I462" s="6">
        <v>22.586281572210623</v>
      </c>
      <c r="J462" s="6">
        <v>6220.7981373403272</v>
      </c>
      <c r="K462" s="6">
        <v>-1403.2354013899594</v>
      </c>
      <c r="L462" s="6">
        <v>-12.711551957055683</v>
      </c>
      <c r="M462" s="6">
        <v>6377.0995803147789</v>
      </c>
      <c r="N462" s="6">
        <v>36525.713275584705</v>
      </c>
      <c r="O462" s="6">
        <v>59.849246014255641</v>
      </c>
      <c r="P462">
        <v>61.97064242662109</v>
      </c>
      <c r="Q462" s="6">
        <v>460</v>
      </c>
    </row>
    <row r="463" spans="1:17" x14ac:dyDescent="0.25">
      <c r="A463" s="6">
        <v>147.68745761149992</v>
      </c>
      <c r="B463" s="6">
        <v>-8.179527035139591</v>
      </c>
      <c r="C463" s="6">
        <v>20135.9375</v>
      </c>
      <c r="D463" s="6">
        <v>0.75</v>
      </c>
      <c r="E463" s="6">
        <v>0.65</v>
      </c>
      <c r="F463" s="6">
        <v>19.899999999999999</v>
      </c>
      <c r="G463" s="6">
        <v>42.007420362456692</v>
      </c>
      <c r="H463" s="6">
        <v>17.198789792210054</v>
      </c>
      <c r="I463" s="6">
        <v>24.573089136294612</v>
      </c>
      <c r="J463" s="6">
        <v>6177.496920229185</v>
      </c>
      <c r="K463" s="6">
        <v>-1581.8776290873145</v>
      </c>
      <c r="L463" s="6">
        <v>-14.363152668012512</v>
      </c>
      <c r="M463" s="6">
        <v>6376.8177826285719</v>
      </c>
      <c r="N463" s="6">
        <v>36670.442418094506</v>
      </c>
      <c r="O463" s="6">
        <v>56.991227712363653</v>
      </c>
      <c r="P463">
        <v>61.368667356384137</v>
      </c>
      <c r="Q463" s="6">
        <v>461</v>
      </c>
    </row>
    <row r="464" spans="1:17" x14ac:dyDescent="0.25">
      <c r="A464" s="6">
        <v>147.26018726115993</v>
      </c>
      <c r="B464" s="6">
        <v>-16.340152782813277</v>
      </c>
      <c r="C464" s="6">
        <v>20135.9375</v>
      </c>
      <c r="D464" s="6">
        <v>1.2</v>
      </c>
      <c r="E464" s="6">
        <v>0.65</v>
      </c>
      <c r="F464" s="6">
        <v>19.899999999999999</v>
      </c>
      <c r="G464" s="6">
        <v>46.089820015575185</v>
      </c>
      <c r="H464" s="6">
        <v>15.898333976314619</v>
      </c>
      <c r="I464" s="6">
        <v>24.091373818625868</v>
      </c>
      <c r="J464" s="6">
        <v>6172.9361443181142</v>
      </c>
      <c r="K464" s="6">
        <v>-1599.4646934165442</v>
      </c>
      <c r="L464" s="6">
        <v>-14.526399811128595</v>
      </c>
      <c r="M464" s="6">
        <v>6376.7882156548894</v>
      </c>
      <c r="N464" s="6">
        <v>36650.613694292973</v>
      </c>
      <c r="O464" s="6">
        <v>57.367141106733271</v>
      </c>
      <c r="P464">
        <v>60.555455610964493</v>
      </c>
      <c r="Q464" s="6">
        <v>462</v>
      </c>
    </row>
    <row r="465" spans="1:17" x14ac:dyDescent="0.25">
      <c r="A465" s="6">
        <v>144.24560383482066</v>
      </c>
      <c r="B465" s="6">
        <v>-10.108037678089646</v>
      </c>
      <c r="C465" s="6">
        <v>20135.9375</v>
      </c>
      <c r="D465" s="6">
        <v>3</v>
      </c>
      <c r="E465" s="6">
        <v>0.65</v>
      </c>
      <c r="F465" s="6">
        <v>19.899999999999999</v>
      </c>
      <c r="G465" s="6">
        <v>54.048620189015942</v>
      </c>
      <c r="H465" s="6">
        <v>23.080886382068712</v>
      </c>
      <c r="I465" s="6">
        <v>18.606046413074438</v>
      </c>
      <c r="J465" s="6">
        <v>6142.2561186373459</v>
      </c>
      <c r="K465" s="6">
        <v>-1712.7721185200214</v>
      </c>
      <c r="L465" s="6">
        <v>-15.581162936968131</v>
      </c>
      <c r="M465" s="6">
        <v>6376.5898846419059</v>
      </c>
      <c r="N465" s="6">
        <v>36435.989436346841</v>
      </c>
      <c r="O465" s="6">
        <v>61.739045516937097</v>
      </c>
      <c r="P465">
        <v>51.240926779297681</v>
      </c>
      <c r="Q465" s="6">
        <v>463</v>
      </c>
    </row>
    <row r="466" spans="1:17" x14ac:dyDescent="0.25">
      <c r="A466" s="6">
        <v>141.6334316647748</v>
      </c>
      <c r="B466" s="6">
        <v>-10.430966568859297</v>
      </c>
      <c r="C466" s="6">
        <v>20135.9375</v>
      </c>
      <c r="D466" s="6">
        <v>1.2</v>
      </c>
      <c r="E466" s="6">
        <v>0.65</v>
      </c>
      <c r="F466" s="6">
        <v>19.899999999999999</v>
      </c>
      <c r="G466" s="6">
        <v>46.089820015575185</v>
      </c>
      <c r="H466" s="6">
        <v>21.334696945243167</v>
      </c>
      <c r="I466" s="6">
        <v>15.557737931844613</v>
      </c>
      <c r="J466" s="6">
        <v>6200.5174450152454</v>
      </c>
      <c r="K466" s="6">
        <v>-1489.7301894693392</v>
      </c>
      <c r="L466" s="6">
        <v>-13.509764453940281</v>
      </c>
      <c r="M466" s="6">
        <v>6376.967353166765</v>
      </c>
      <c r="N466" s="6">
        <v>36259.610891287455</v>
      </c>
      <c r="O466" s="6">
        <v>65.907702369716034</v>
      </c>
      <c r="P466">
        <v>49.821133144432345</v>
      </c>
      <c r="Q466" s="6">
        <v>464</v>
      </c>
    </row>
    <row r="467" spans="1:17" x14ac:dyDescent="0.25">
      <c r="A467" s="6">
        <v>146.11954902246012</v>
      </c>
      <c r="B467" s="6">
        <v>-11.28359887027222</v>
      </c>
      <c r="C467" s="6">
        <v>20135.9375</v>
      </c>
      <c r="D467" s="6">
        <v>0.75</v>
      </c>
      <c r="E467" s="6">
        <v>0.65</v>
      </c>
      <c r="F467" s="6">
        <v>19.899999999999999</v>
      </c>
      <c r="G467" s="6">
        <v>42.007420362456692</v>
      </c>
      <c r="H467" s="6">
        <v>23.575718586832991</v>
      </c>
      <c r="I467" s="6">
        <v>19.908161444178916</v>
      </c>
      <c r="J467" s="6">
        <v>6215.1819970547904</v>
      </c>
      <c r="K467" s="6">
        <v>-1427.7409573177526</v>
      </c>
      <c r="L467" s="6">
        <v>-12.937433522941257</v>
      </c>
      <c r="M467" s="6">
        <v>6377.0629209469616</v>
      </c>
      <c r="N467" s="6">
        <v>36409.98993556908</v>
      </c>
      <c r="O467" s="6">
        <v>62.327476372207606</v>
      </c>
      <c r="P467">
        <v>58.111726699852234</v>
      </c>
      <c r="Q467" s="6">
        <v>465</v>
      </c>
    </row>
    <row r="468" spans="1:17" x14ac:dyDescent="0.25">
      <c r="A468" s="6">
        <v>147.61057499457431</v>
      </c>
      <c r="B468" s="6">
        <v>-8.539347577841097</v>
      </c>
      <c r="C468" s="6">
        <v>20135.9375</v>
      </c>
      <c r="D468" s="6">
        <v>0.75</v>
      </c>
      <c r="E468" s="6">
        <v>0.65</v>
      </c>
      <c r="F468" s="6">
        <v>19.899999999999999</v>
      </c>
      <c r="G468" s="6">
        <v>42.007420362456692</v>
      </c>
      <c r="H468" s="6">
        <v>15.393047084046776</v>
      </c>
      <c r="I468" s="6">
        <v>23.428692338225829</v>
      </c>
      <c r="J468" s="6">
        <v>6240.2055698049608</v>
      </c>
      <c r="K468" s="6">
        <v>-1314.8583492206342</v>
      </c>
      <c r="L468" s="6">
        <v>-11.898600248501442</v>
      </c>
      <c r="M468" s="6">
        <v>6377.2265156524008</v>
      </c>
      <c r="N468" s="6">
        <v>36546.439948948449</v>
      </c>
      <c r="O468" s="6">
        <v>59.428746513486786</v>
      </c>
      <c r="P468">
        <v>64.411650082324726</v>
      </c>
      <c r="Q468" s="6">
        <v>466</v>
      </c>
    </row>
    <row r="469" spans="1:17" x14ac:dyDescent="0.25">
      <c r="A469" s="6">
        <v>142.5195740687677</v>
      </c>
      <c r="B469" s="6">
        <v>-15.184643425940514</v>
      </c>
      <c r="C469" s="6">
        <v>20135.9375</v>
      </c>
      <c r="D469" s="6">
        <v>0.75</v>
      </c>
      <c r="E469" s="6">
        <v>0.65</v>
      </c>
      <c r="F469" s="6">
        <v>19.899999999999999</v>
      </c>
      <c r="G469" s="6">
        <v>42.007420362456692</v>
      </c>
      <c r="H469" s="6">
        <v>19.8178022112862</v>
      </c>
      <c r="I469" s="6">
        <v>23.01564990955049</v>
      </c>
      <c r="J469" s="6">
        <v>6319.5868824477702</v>
      </c>
      <c r="K469" s="6">
        <v>-859.36847845547322</v>
      </c>
      <c r="L469" s="6">
        <v>-7.743861875130901</v>
      </c>
      <c r="M469" s="6">
        <v>6377.7498027571455</v>
      </c>
      <c r="N469" s="6">
        <v>36441.623751025872</v>
      </c>
      <c r="O469" s="6">
        <v>61.648462361483453</v>
      </c>
      <c r="P469">
        <v>72.291900182270027</v>
      </c>
      <c r="Q469" s="6">
        <v>467</v>
      </c>
    </row>
    <row r="470" spans="1:17" x14ac:dyDescent="0.25">
      <c r="A470" s="6">
        <v>145.8169703279089</v>
      </c>
      <c r="B470" s="6">
        <v>-13.021418057522995</v>
      </c>
      <c r="C470" s="6">
        <v>20135.9375</v>
      </c>
      <c r="D470" s="6">
        <v>1.2</v>
      </c>
      <c r="E470" s="6">
        <v>0.65</v>
      </c>
      <c r="F470" s="6">
        <v>19.899999999999999</v>
      </c>
      <c r="G470" s="6">
        <v>46.089820015575185</v>
      </c>
      <c r="H470" s="6">
        <v>23.253919609067694</v>
      </c>
      <c r="I470" s="6">
        <v>18.6863664138682</v>
      </c>
      <c r="J470" s="6">
        <v>6308.9373538418949</v>
      </c>
      <c r="K470" s="6">
        <v>-933.86384522635899</v>
      </c>
      <c r="L470" s="6">
        <v>-8.4199169825383358</v>
      </c>
      <c r="M470" s="6">
        <v>6377.6792186596003</v>
      </c>
      <c r="N470" s="6">
        <v>36256.204567591696</v>
      </c>
      <c r="O470" s="6">
        <v>66.018702981520789</v>
      </c>
      <c r="P470">
        <v>66.452739477053271</v>
      </c>
      <c r="Q470" s="6">
        <v>468</v>
      </c>
    </row>
    <row r="471" spans="1:17" x14ac:dyDescent="0.25">
      <c r="A471" s="6">
        <v>147.43915717758088</v>
      </c>
      <c r="B471" s="6">
        <v>-7.8615119407987688</v>
      </c>
      <c r="C471" s="6">
        <v>20135.9375</v>
      </c>
      <c r="D471" s="6">
        <v>0.75</v>
      </c>
      <c r="E471" s="6">
        <v>0.65</v>
      </c>
      <c r="F471" s="6">
        <v>19.899999999999999</v>
      </c>
      <c r="G471" s="6">
        <v>42.007420362456692</v>
      </c>
      <c r="H471" s="6">
        <v>21.097604704210589</v>
      </c>
      <c r="I471" s="6">
        <v>20.507151482477752</v>
      </c>
      <c r="J471" s="6">
        <v>6320.5553112684393</v>
      </c>
      <c r="K471" s="6">
        <v>-852.26466066216199</v>
      </c>
      <c r="L471" s="6">
        <v>-7.6794530855518586</v>
      </c>
      <c r="M471" s="6">
        <v>6377.7562272806617</v>
      </c>
      <c r="N471" s="6">
        <v>36321.702087558682</v>
      </c>
      <c r="O471" s="6">
        <v>64.394313919329605</v>
      </c>
      <c r="P471">
        <v>70.219368637362933</v>
      </c>
      <c r="Q471" s="6">
        <v>469</v>
      </c>
    </row>
    <row r="472" spans="1:17" x14ac:dyDescent="0.25">
      <c r="A472" s="6">
        <v>147.45035204609491</v>
      </c>
      <c r="B472" s="6">
        <v>-11.036128158867372</v>
      </c>
      <c r="C472" s="6">
        <v>20135.9375</v>
      </c>
      <c r="D472" s="6">
        <v>0.75</v>
      </c>
      <c r="E472" s="6">
        <v>0.65</v>
      </c>
      <c r="F472" s="6">
        <v>19.899999999999999</v>
      </c>
      <c r="G472" s="6">
        <v>42.007420362456692</v>
      </c>
      <c r="H472" s="6">
        <v>15.451828701556231</v>
      </c>
      <c r="I472" s="6">
        <v>15.669630347006603</v>
      </c>
      <c r="J472" s="6">
        <v>6231.9036697025076</v>
      </c>
      <c r="K472" s="6">
        <v>-1353.4036792152465</v>
      </c>
      <c r="L472" s="6">
        <v>-12.252851335398438</v>
      </c>
      <c r="M472" s="6">
        <v>6377.1721685528419</v>
      </c>
      <c r="N472" s="6">
        <v>36228.282458265043</v>
      </c>
      <c r="O472" s="6">
        <v>66.728134248481183</v>
      </c>
      <c r="P472">
        <v>52.713436580520835</v>
      </c>
      <c r="Q472" s="6">
        <v>470</v>
      </c>
    </row>
    <row r="473" spans="1:17" x14ac:dyDescent="0.25">
      <c r="A473" s="6">
        <v>144.53752150818121</v>
      </c>
      <c r="B473" s="6">
        <v>-12.831633922500345</v>
      </c>
      <c r="C473" s="6">
        <v>20135.9375</v>
      </c>
      <c r="D473" s="6">
        <v>3</v>
      </c>
      <c r="E473" s="6">
        <v>0.65</v>
      </c>
      <c r="F473" s="6">
        <v>19.899999999999999</v>
      </c>
      <c r="G473" s="6">
        <v>54.048620189015942</v>
      </c>
      <c r="H473" s="6">
        <v>17.267739137796021</v>
      </c>
      <c r="I473" s="6">
        <v>23.965677877811316</v>
      </c>
      <c r="J473" s="6">
        <v>6324.2155038668907</v>
      </c>
      <c r="K473" s="6">
        <v>-824.85307338643179</v>
      </c>
      <c r="L473" s="6">
        <v>-7.4310106564492582</v>
      </c>
      <c r="M473" s="6">
        <v>6377.7805177056225</v>
      </c>
      <c r="N473" s="6">
        <v>36485.035397998858</v>
      </c>
      <c r="O473" s="6">
        <v>60.71632193208783</v>
      </c>
      <c r="P473">
        <v>73.675649716507749</v>
      </c>
      <c r="Q473" s="6">
        <v>471</v>
      </c>
    </row>
    <row r="474" spans="1:17" x14ac:dyDescent="0.25">
      <c r="A474" s="6">
        <v>146.97866117760975</v>
      </c>
      <c r="B474" s="6">
        <v>-14.220505188848175</v>
      </c>
      <c r="C474" s="6">
        <v>20135.9375</v>
      </c>
      <c r="D474" s="6">
        <v>1.2</v>
      </c>
      <c r="E474" s="6">
        <v>0.65</v>
      </c>
      <c r="F474" s="6">
        <v>19.899999999999999</v>
      </c>
      <c r="G474" s="6">
        <v>46.089820015575185</v>
      </c>
      <c r="H474" s="6">
        <v>20.045099857204757</v>
      </c>
      <c r="I474" s="6">
        <v>22.664801999898685</v>
      </c>
      <c r="J474" s="6">
        <v>6265.4202984045905</v>
      </c>
      <c r="K474" s="6">
        <v>-1189.8056437267503</v>
      </c>
      <c r="L474" s="6">
        <v>-10.75245759748436</v>
      </c>
      <c r="M474" s="6">
        <v>6377.3920206855955</v>
      </c>
      <c r="N474" s="6">
        <v>36481.991633880949</v>
      </c>
      <c r="O474" s="6">
        <v>60.770263768104577</v>
      </c>
      <c r="P474">
        <v>65.787657223923205</v>
      </c>
      <c r="Q474" s="6">
        <v>472</v>
      </c>
    </row>
    <row r="475" spans="1:17" x14ac:dyDescent="0.25">
      <c r="A475" s="6">
        <v>146.82328433232084</v>
      </c>
      <c r="B475" s="6">
        <v>-9.180931664607666</v>
      </c>
      <c r="C475" s="6">
        <v>20135.9375</v>
      </c>
      <c r="D475" s="6">
        <v>1.2</v>
      </c>
      <c r="E475" s="6">
        <v>0.65</v>
      </c>
      <c r="F475" s="6">
        <v>19.899999999999999</v>
      </c>
      <c r="G475" s="6">
        <v>46.089820015575185</v>
      </c>
      <c r="H475" s="6">
        <v>19.889300604778743</v>
      </c>
      <c r="I475" s="6">
        <v>23.602228358016532</v>
      </c>
      <c r="J475" s="6">
        <v>6322.5321746978616</v>
      </c>
      <c r="K475" s="6">
        <v>-837.57311016782978</v>
      </c>
      <c r="L475" s="6">
        <v>-7.5462794398160087</v>
      </c>
      <c r="M475" s="6">
        <v>6377.7693447604297</v>
      </c>
      <c r="N475" s="6">
        <v>36468.115121326569</v>
      </c>
      <c r="O475" s="6">
        <v>61.076243961907181</v>
      </c>
      <c r="P475">
        <v>73.166594595684259</v>
      </c>
      <c r="Q475" s="6">
        <v>473</v>
      </c>
    </row>
    <row r="476" spans="1:17" x14ac:dyDescent="0.25">
      <c r="A476" s="6">
        <v>142.45156019343102</v>
      </c>
      <c r="B476" s="6">
        <v>-7.5307680921703497</v>
      </c>
      <c r="C476" s="6">
        <v>20135.9375</v>
      </c>
      <c r="D476" s="6">
        <v>0.75</v>
      </c>
      <c r="E476" s="6">
        <v>0.65</v>
      </c>
      <c r="F476" s="6">
        <v>19.899999999999999</v>
      </c>
      <c r="G476" s="6">
        <v>42.007420362456692</v>
      </c>
      <c r="H476" s="6">
        <v>20.261658574719881</v>
      </c>
      <c r="I476" s="6">
        <v>19.969464113712348</v>
      </c>
      <c r="J476" s="6">
        <v>6248.4036795794755</v>
      </c>
      <c r="K476" s="6">
        <v>-1275.5998170080138</v>
      </c>
      <c r="L476" s="6">
        <v>-11.538277318214924</v>
      </c>
      <c r="M476" s="6">
        <v>6377.280253849066</v>
      </c>
      <c r="N476" s="6">
        <v>36376.47984003873</v>
      </c>
      <c r="O476" s="6">
        <v>63.092550626467087</v>
      </c>
      <c r="P476">
        <v>61.012225300384983</v>
      </c>
      <c r="Q476" s="6">
        <v>474</v>
      </c>
    </row>
    <row r="477" spans="1:17" x14ac:dyDescent="0.25">
      <c r="A477" s="6">
        <v>144.51871198445809</v>
      </c>
      <c r="B477" s="6">
        <v>-8.213267736038091</v>
      </c>
      <c r="C477" s="6">
        <v>20135.9375</v>
      </c>
      <c r="D477" s="6">
        <v>1.2</v>
      </c>
      <c r="E477" s="6">
        <v>0.65</v>
      </c>
      <c r="F477" s="6">
        <v>19.899999999999999</v>
      </c>
      <c r="G477" s="6">
        <v>46.089820015575185</v>
      </c>
      <c r="H477" s="6">
        <v>17.300104299502035</v>
      </c>
      <c r="I477" s="6">
        <v>23.42953326187029</v>
      </c>
      <c r="J477" s="6">
        <v>6240.4802458372806</v>
      </c>
      <c r="K477" s="6">
        <v>-1313.5628203537469</v>
      </c>
      <c r="L477" s="6">
        <v>-11.886701930911418</v>
      </c>
      <c r="M477" s="6">
        <v>6377.2283150049616</v>
      </c>
      <c r="N477" s="6">
        <v>36546.191506653355</v>
      </c>
      <c r="O477" s="6">
        <v>59.433840225364257</v>
      </c>
      <c r="P477">
        <v>64.434536081362438</v>
      </c>
      <c r="Q477" s="6">
        <v>475</v>
      </c>
    </row>
    <row r="478" spans="1:17" x14ac:dyDescent="0.25">
      <c r="A478" s="6">
        <v>145.14428573460816</v>
      </c>
      <c r="B478" s="6">
        <v>-8.3099299404970903</v>
      </c>
      <c r="C478" s="6">
        <v>20135.9375</v>
      </c>
      <c r="D478" s="6">
        <v>3</v>
      </c>
      <c r="E478" s="6">
        <v>0.65</v>
      </c>
      <c r="F478" s="6">
        <v>19.899999999999999</v>
      </c>
      <c r="G478" s="6">
        <v>54.048620189015942</v>
      </c>
      <c r="H478" s="6">
        <v>21.149053570068922</v>
      </c>
      <c r="I478" s="6">
        <v>22.851357907901104</v>
      </c>
      <c r="J478" s="6">
        <v>6347.9831052233467</v>
      </c>
      <c r="K478" s="6">
        <v>-617.42297742379151</v>
      </c>
      <c r="L478" s="6">
        <v>-5.5552774643453473</v>
      </c>
      <c r="M478" s="6">
        <v>6377.9385883882496</v>
      </c>
      <c r="N478" s="6">
        <v>36403.1899159194</v>
      </c>
      <c r="O478" s="6">
        <v>62.505172383871852</v>
      </c>
      <c r="P478">
        <v>76.97926521366621</v>
      </c>
      <c r="Q478" s="6">
        <v>476</v>
      </c>
    </row>
    <row r="479" spans="1:17" x14ac:dyDescent="0.25">
      <c r="A479" s="6">
        <v>143.35584483741644</v>
      </c>
      <c r="B479" s="6">
        <v>-8.3642687952665895</v>
      </c>
      <c r="C479" s="6">
        <v>20135.9375</v>
      </c>
      <c r="D479" s="6">
        <v>0.75</v>
      </c>
      <c r="E479" s="6">
        <v>0.65</v>
      </c>
      <c r="F479" s="6">
        <v>19.899999999999999</v>
      </c>
      <c r="G479" s="6">
        <v>42.007420362456692</v>
      </c>
      <c r="H479" s="6">
        <v>22.874711463497306</v>
      </c>
      <c r="I479" s="6">
        <v>16.047964689090804</v>
      </c>
      <c r="J479" s="6">
        <v>6228.2565718914038</v>
      </c>
      <c r="K479" s="6">
        <v>-1369.9783649739716</v>
      </c>
      <c r="L479" s="6">
        <v>-12.405329437840734</v>
      </c>
      <c r="M479" s="6">
        <v>6377.1483161210244</v>
      </c>
      <c r="N479" s="6">
        <v>36245.440942441121</v>
      </c>
      <c r="O479" s="6">
        <v>66.278364682492295</v>
      </c>
      <c r="P479">
        <v>53.070505111594031</v>
      </c>
      <c r="Q479" s="6">
        <v>477</v>
      </c>
    </row>
    <row r="480" spans="1:17" x14ac:dyDescent="0.25">
      <c r="A480" s="6">
        <v>145.94333959218358</v>
      </c>
      <c r="B480" s="6">
        <v>-15.08218456529271</v>
      </c>
      <c r="C480" s="6">
        <v>20135.9375</v>
      </c>
      <c r="D480" s="6">
        <v>0.75</v>
      </c>
      <c r="E480" s="6">
        <v>0.65</v>
      </c>
      <c r="F480" s="6">
        <v>19.899999999999999</v>
      </c>
      <c r="G480" s="6">
        <v>42.007420362456692</v>
      </c>
      <c r="H480" s="6">
        <v>18.274928606224403</v>
      </c>
      <c r="I480" s="6">
        <v>17.47423575408861</v>
      </c>
      <c r="J480" s="6">
        <v>6270.1804953154042</v>
      </c>
      <c r="K480" s="6">
        <v>-1164.6308497260609</v>
      </c>
      <c r="L480" s="6">
        <v>-10.522274971746311</v>
      </c>
      <c r="M480" s="6">
        <v>6377.423340187428</v>
      </c>
      <c r="N480" s="6">
        <v>36250.980311641171</v>
      </c>
      <c r="O480" s="6">
        <v>66.144454946040455</v>
      </c>
      <c r="P480">
        <v>59.720326456172103</v>
      </c>
      <c r="Q480" s="6">
        <v>478</v>
      </c>
    </row>
    <row r="481" spans="1:17" x14ac:dyDescent="0.25">
      <c r="A481" s="6">
        <v>147.30651513898292</v>
      </c>
      <c r="B481" s="6">
        <v>-13.282171684517595</v>
      </c>
      <c r="C481" s="6">
        <v>20135.9375</v>
      </c>
      <c r="D481" s="6">
        <v>1.2</v>
      </c>
      <c r="E481" s="6">
        <v>0.65</v>
      </c>
      <c r="F481" s="6">
        <v>19.899999999999999</v>
      </c>
      <c r="G481" s="6">
        <v>46.089820015575185</v>
      </c>
      <c r="H481" s="6">
        <v>18.850605832224343</v>
      </c>
      <c r="I481" s="6">
        <v>21.085362036828883</v>
      </c>
      <c r="J481" s="6">
        <v>6338.0697414339556</v>
      </c>
      <c r="K481" s="6">
        <v>-711.42861787984998</v>
      </c>
      <c r="L481" s="6">
        <v>-6.4044654489471444</v>
      </c>
      <c r="M481" s="6">
        <v>6377.8725861857038</v>
      </c>
      <c r="N481" s="6">
        <v>36329.040661891871</v>
      </c>
      <c r="O481" s="6">
        <v>64.221827921120735</v>
      </c>
      <c r="P481">
        <v>73.763145262947845</v>
      </c>
      <c r="Q481" s="6">
        <v>479</v>
      </c>
    </row>
    <row r="482" spans="1:17" x14ac:dyDescent="0.25">
      <c r="A482" s="6">
        <v>144.84692906732593</v>
      </c>
      <c r="B482" s="6">
        <v>-10.487136070698842</v>
      </c>
      <c r="C482" s="6">
        <v>20135.9375</v>
      </c>
      <c r="D482" s="6">
        <v>3</v>
      </c>
      <c r="E482" s="6">
        <v>0.65</v>
      </c>
      <c r="F482" s="6">
        <v>19.899999999999999</v>
      </c>
      <c r="G482" s="6">
        <v>54.048620189015942</v>
      </c>
      <c r="H482" s="6">
        <v>19.609434394766016</v>
      </c>
      <c r="I482" s="6">
        <v>17.927902901206863</v>
      </c>
      <c r="J482" s="6">
        <v>6321.1847226923337</v>
      </c>
      <c r="K482" s="6">
        <v>-847.61516237425951</v>
      </c>
      <c r="L482" s="6">
        <v>-7.6373024793221331</v>
      </c>
      <c r="M482" s="6">
        <v>6377.7604032987711</v>
      </c>
      <c r="N482" s="6">
        <v>36212.132920313692</v>
      </c>
      <c r="O482" s="6">
        <v>67.179304920258616</v>
      </c>
      <c r="P482">
        <v>67.534580876133845</v>
      </c>
      <c r="Q482" s="6">
        <v>480</v>
      </c>
    </row>
    <row r="483" spans="1:17" x14ac:dyDescent="0.25">
      <c r="A483" s="6">
        <v>145.68186579690527</v>
      </c>
      <c r="B483" s="6">
        <v>-11.75331073254015</v>
      </c>
      <c r="C483" s="6">
        <v>20135.9375</v>
      </c>
      <c r="D483" s="6">
        <v>3</v>
      </c>
      <c r="E483" s="6">
        <v>0.65</v>
      </c>
      <c r="F483" s="6">
        <v>19.899999999999999</v>
      </c>
      <c r="G483" s="6">
        <v>54.048620189015942</v>
      </c>
      <c r="H483" s="6">
        <v>15.09782792383813</v>
      </c>
      <c r="I483" s="6">
        <v>17.092285593863252</v>
      </c>
      <c r="J483" s="6">
        <v>6219.8730149359153</v>
      </c>
      <c r="K483" s="6">
        <v>-1407.3029834468239</v>
      </c>
      <c r="L483" s="6">
        <v>-12.749030891439581</v>
      </c>
      <c r="M483" s="6">
        <v>6377.0935393128993</v>
      </c>
      <c r="N483" s="6">
        <v>36292.383890026846</v>
      </c>
      <c r="O483" s="6">
        <v>65.088494338163699</v>
      </c>
      <c r="P483">
        <v>54.160266634654171</v>
      </c>
      <c r="Q483" s="6">
        <v>481</v>
      </c>
    </row>
    <row r="484" spans="1:17" x14ac:dyDescent="0.25">
      <c r="A484" s="6">
        <v>144.08026276270598</v>
      </c>
      <c r="B484" s="6">
        <v>-8.2653192110854636</v>
      </c>
      <c r="C484" s="6">
        <v>20135.9375</v>
      </c>
      <c r="D484" s="6">
        <v>3</v>
      </c>
      <c r="E484" s="6">
        <v>0.65</v>
      </c>
      <c r="F484" s="6">
        <v>19.899999999999999</v>
      </c>
      <c r="G484" s="6">
        <v>54.048620189015942</v>
      </c>
      <c r="H484" s="6">
        <v>18.887332023904207</v>
      </c>
      <c r="I484" s="6">
        <v>23.25107581471309</v>
      </c>
      <c r="J484" s="6">
        <v>6317.3094212239748</v>
      </c>
      <c r="K484" s="6">
        <v>-875.84333915382206</v>
      </c>
      <c r="L484" s="6">
        <v>-7.8932746992618874</v>
      </c>
      <c r="M484" s="6">
        <v>6377.7346980119282</v>
      </c>
      <c r="N484" s="6">
        <v>36455.843094589087</v>
      </c>
      <c r="O484" s="6">
        <v>61.339254058044467</v>
      </c>
      <c r="P484">
        <v>72.165106091546491</v>
      </c>
      <c r="Q484" s="6">
        <v>482</v>
      </c>
    </row>
    <row r="485" spans="1:17" x14ac:dyDescent="0.25">
      <c r="A485" s="6">
        <v>146.11746453911562</v>
      </c>
      <c r="B485" s="6">
        <v>-15.143094592307898</v>
      </c>
      <c r="C485" s="6">
        <v>20135.9375</v>
      </c>
      <c r="D485" s="6">
        <v>3</v>
      </c>
      <c r="E485" s="6">
        <v>0.65</v>
      </c>
      <c r="F485" s="6">
        <v>19.899999999999999</v>
      </c>
      <c r="G485" s="6">
        <v>54.048620189015942</v>
      </c>
      <c r="H485" s="6">
        <v>23.563109269570084</v>
      </c>
      <c r="I485" s="6">
        <v>15.509219126277642</v>
      </c>
      <c r="J485" s="6">
        <v>6305.9346775715385</v>
      </c>
      <c r="K485" s="6">
        <v>-953.79582776368704</v>
      </c>
      <c r="L485" s="6">
        <v>-8.601002623448462</v>
      </c>
      <c r="M485" s="6">
        <v>6377.6593385707492</v>
      </c>
      <c r="N485" s="6">
        <v>36139.779632334627</v>
      </c>
      <c r="O485" s="6">
        <v>69.211789299023451</v>
      </c>
      <c r="P485">
        <v>61.520928907495232</v>
      </c>
      <c r="Q485" s="6">
        <v>483</v>
      </c>
    </row>
    <row r="486" spans="1:17" x14ac:dyDescent="0.25">
      <c r="A486" s="6">
        <v>142.39354157357116</v>
      </c>
      <c r="B486" s="6">
        <v>-13.062069315860764</v>
      </c>
      <c r="C486" s="6">
        <v>20135.9375</v>
      </c>
      <c r="D486" s="6">
        <v>1.2</v>
      </c>
      <c r="E486" s="6">
        <v>0.65</v>
      </c>
      <c r="F486" s="6">
        <v>19.899999999999999</v>
      </c>
      <c r="G486" s="6">
        <v>46.089820015575185</v>
      </c>
      <c r="H486" s="6">
        <v>14.939438911196937</v>
      </c>
      <c r="I486" s="6">
        <v>23.327420352123085</v>
      </c>
      <c r="J486" s="6">
        <v>6238.7094369225242</v>
      </c>
      <c r="K486" s="6">
        <v>-1321.8916772099724</v>
      </c>
      <c r="L486" s="6">
        <v>-11.963204589619089</v>
      </c>
      <c r="M486" s="6">
        <v>6377.2167161406051</v>
      </c>
      <c r="N486" s="6">
        <v>36542.973784097252</v>
      </c>
      <c r="O486" s="6">
        <v>59.498980790016681</v>
      </c>
      <c r="P486">
        <v>64.183578124102439</v>
      </c>
      <c r="Q486" s="6">
        <v>484</v>
      </c>
    </row>
    <row r="487" spans="1:17" x14ac:dyDescent="0.25">
      <c r="A487" s="6">
        <v>142.79707209000455</v>
      </c>
      <c r="B487" s="6">
        <v>-10.452833605172819</v>
      </c>
      <c r="C487" s="6">
        <v>20135.9375</v>
      </c>
      <c r="D487" s="6">
        <v>3</v>
      </c>
      <c r="E487" s="6">
        <v>0.65</v>
      </c>
      <c r="F487" s="6">
        <v>19.899999999999999</v>
      </c>
      <c r="G487" s="6">
        <v>54.048620189015942</v>
      </c>
      <c r="H487" s="6">
        <v>16.180540462971237</v>
      </c>
      <c r="I487" s="6">
        <v>18.306362330077945</v>
      </c>
      <c r="J487" s="6">
        <v>6243.0736254180856</v>
      </c>
      <c r="K487" s="6">
        <v>-1301.2645470576326</v>
      </c>
      <c r="L487" s="6">
        <v>-11.773779194966137</v>
      </c>
      <c r="M487" s="6">
        <v>6377.2453076402844</v>
      </c>
      <c r="N487" s="6">
        <v>36313.365428462392</v>
      </c>
      <c r="O487" s="6">
        <v>64.579679908521044</v>
      </c>
      <c r="P487">
        <v>58.170613782044278</v>
      </c>
      <c r="Q487" s="6">
        <v>485</v>
      </c>
    </row>
    <row r="488" spans="1:17" x14ac:dyDescent="0.25">
      <c r="A488" s="6">
        <v>148.05650701591117</v>
      </c>
      <c r="B488" s="6">
        <v>-10.429012681572079</v>
      </c>
      <c r="C488" s="6">
        <v>20135.9375</v>
      </c>
      <c r="D488" s="6">
        <v>1.2</v>
      </c>
      <c r="E488" s="6">
        <v>0.65</v>
      </c>
      <c r="F488" s="6">
        <v>19.899999999999999</v>
      </c>
      <c r="G488" s="6">
        <v>46.089820015575185</v>
      </c>
      <c r="H488" s="6">
        <v>21.771534744412349</v>
      </c>
      <c r="I488" s="6">
        <v>15.260948293483423</v>
      </c>
      <c r="J488" s="6">
        <v>6245.7624406012883</v>
      </c>
      <c r="K488" s="6">
        <v>-1288.384279736576</v>
      </c>
      <c r="L488" s="6">
        <v>-11.655563257046937</v>
      </c>
      <c r="M488" s="6">
        <v>6377.2629330064547</v>
      </c>
      <c r="N488" s="6">
        <v>36198.930667903755</v>
      </c>
      <c r="O488" s="6">
        <v>67.519582105294532</v>
      </c>
      <c r="P488">
        <v>53.304437057209526</v>
      </c>
      <c r="Q488" s="6">
        <v>486</v>
      </c>
    </row>
    <row r="489" spans="1:17" x14ac:dyDescent="0.25">
      <c r="A489" s="6">
        <v>142.99801525722322</v>
      </c>
      <c r="B489" s="6">
        <v>-12.313363866546654</v>
      </c>
      <c r="C489" s="6">
        <v>20135.9375</v>
      </c>
      <c r="D489" s="6">
        <v>1.2</v>
      </c>
      <c r="E489" s="6">
        <v>0.65</v>
      </c>
      <c r="F489" s="6">
        <v>19.899999999999999</v>
      </c>
      <c r="G489" s="6">
        <v>46.089820015575185</v>
      </c>
      <c r="H489" s="6">
        <v>17.152554761183552</v>
      </c>
      <c r="I489" s="6">
        <v>16.661632805437492</v>
      </c>
      <c r="J489" s="6">
        <v>6332.0879018748628</v>
      </c>
      <c r="K489" s="6">
        <v>-762.50517753165161</v>
      </c>
      <c r="L489" s="6">
        <v>-6.866451617770668</v>
      </c>
      <c r="M489" s="6">
        <v>6377.8328092568072</v>
      </c>
      <c r="N489" s="6">
        <v>36151.575764933914</v>
      </c>
      <c r="O489" s="6">
        <v>68.873424022689434</v>
      </c>
      <c r="P489">
        <v>68.093735482934605</v>
      </c>
      <c r="Q489" s="6">
        <v>487</v>
      </c>
    </row>
    <row r="490" spans="1:17" x14ac:dyDescent="0.25">
      <c r="A490" s="6">
        <v>145.71034443959624</v>
      </c>
      <c r="B490" s="6">
        <v>-14.551698315205069</v>
      </c>
      <c r="C490" s="6">
        <v>20135.9375</v>
      </c>
      <c r="D490" s="6">
        <v>1.2</v>
      </c>
      <c r="E490" s="6">
        <v>0.65</v>
      </c>
      <c r="F490" s="6">
        <v>19.899999999999999</v>
      </c>
      <c r="G490" s="6">
        <v>46.089820015575185</v>
      </c>
      <c r="H490" s="6">
        <v>20.488936151925671</v>
      </c>
      <c r="I490" s="6">
        <v>22.553771343325025</v>
      </c>
      <c r="J490" s="6">
        <v>6314.3016528990265</v>
      </c>
      <c r="K490" s="6">
        <v>-897.12884809387299</v>
      </c>
      <c r="L490" s="6">
        <v>-8.0863977248580934</v>
      </c>
      <c r="M490" s="6">
        <v>6377.7147579588118</v>
      </c>
      <c r="N490" s="6">
        <v>36424.433911349442</v>
      </c>
      <c r="O490" s="6">
        <v>62.025117060520486</v>
      </c>
      <c r="P490">
        <v>71.17391332563011</v>
      </c>
      <c r="Q490" s="6">
        <v>488</v>
      </c>
    </row>
    <row r="491" spans="1:17" x14ac:dyDescent="0.25">
      <c r="A491" s="6">
        <v>145.74784145833721</v>
      </c>
      <c r="B491" s="6">
        <v>-11.846491670457972</v>
      </c>
      <c r="C491" s="6">
        <v>20135.9375</v>
      </c>
      <c r="D491" s="6">
        <v>0.75</v>
      </c>
      <c r="E491" s="6">
        <v>0.65</v>
      </c>
      <c r="F491" s="6">
        <v>19.899999999999999</v>
      </c>
      <c r="G491" s="6">
        <v>42.007420362456692</v>
      </c>
      <c r="H491" s="6">
        <v>16.046007928325984</v>
      </c>
      <c r="I491" s="6">
        <v>25.88829838485583</v>
      </c>
      <c r="J491" s="6">
        <v>6375.6605026098359</v>
      </c>
      <c r="K491" s="6">
        <v>-177.2323740021354</v>
      </c>
      <c r="L491" s="6">
        <v>-1.5923138595660362</v>
      </c>
      <c r="M491" s="6">
        <v>6378.123404178813</v>
      </c>
      <c r="N491" s="6">
        <v>36534.933023777798</v>
      </c>
      <c r="O491" s="6">
        <v>59.686739318856951</v>
      </c>
      <c r="P491">
        <v>86.701034339665256</v>
      </c>
      <c r="Q491" s="6">
        <v>489</v>
      </c>
    </row>
    <row r="492" spans="1:17" x14ac:dyDescent="0.25">
      <c r="A492" s="6">
        <v>145.50705061856615</v>
      </c>
      <c r="B492" s="6">
        <v>-14.051570177458721</v>
      </c>
      <c r="C492" s="6">
        <v>20135.9375</v>
      </c>
      <c r="D492" s="6">
        <v>3</v>
      </c>
      <c r="E492" s="6">
        <v>0.65</v>
      </c>
      <c r="F492" s="6">
        <v>19.899999999999999</v>
      </c>
      <c r="G492" s="6">
        <v>54.048620189015942</v>
      </c>
      <c r="H492" s="6">
        <v>21.333982787262393</v>
      </c>
      <c r="I492" s="6">
        <v>14.471065148179264</v>
      </c>
      <c r="J492" s="6">
        <v>6201.5977468332367</v>
      </c>
      <c r="K492" s="6">
        <v>-1485.256780186337</v>
      </c>
      <c r="L492" s="6">
        <v>-13.468416434473887</v>
      </c>
      <c r="M492" s="6">
        <v>6376.9743857582298</v>
      </c>
      <c r="N492" s="6">
        <v>36222.951314407925</v>
      </c>
      <c r="O492" s="6">
        <v>66.862460831767308</v>
      </c>
      <c r="P492">
        <v>47.753559889418376</v>
      </c>
      <c r="Q492" s="6">
        <v>490</v>
      </c>
    </row>
    <row r="493" spans="1:17" x14ac:dyDescent="0.25">
      <c r="A493" s="6">
        <v>145.44655477472352</v>
      </c>
      <c r="B493" s="6">
        <v>-8.6346402839855987</v>
      </c>
      <c r="C493" s="6">
        <v>20135.9375</v>
      </c>
      <c r="D493" s="6">
        <v>0.75</v>
      </c>
      <c r="E493" s="6">
        <v>0.65</v>
      </c>
      <c r="F493" s="6">
        <v>19.899999999999999</v>
      </c>
      <c r="G493" s="6">
        <v>42.007420362456692</v>
      </c>
      <c r="H493" s="6">
        <v>17.543654523723482</v>
      </c>
      <c r="I493" s="6">
        <v>24.265498839669078</v>
      </c>
      <c r="J493" s="6">
        <v>6322.5369446620407</v>
      </c>
      <c r="K493" s="6">
        <v>-837.53734372815006</v>
      </c>
      <c r="L493" s="6">
        <v>-7.5459552811716177</v>
      </c>
      <c r="M493" s="6">
        <v>6377.7693764164615</v>
      </c>
      <c r="N493" s="6">
        <v>36502.42383283862</v>
      </c>
      <c r="O493" s="6">
        <v>60.35018212204556</v>
      </c>
      <c r="P493">
        <v>73.65668432591238</v>
      </c>
      <c r="Q493" s="6">
        <v>491</v>
      </c>
    </row>
    <row r="494" spans="1:17" x14ac:dyDescent="0.25">
      <c r="A494" s="6">
        <v>147.2358597374413</v>
      </c>
      <c r="B494" s="6">
        <v>-9.160598140869272</v>
      </c>
      <c r="C494" s="6">
        <v>20135.9375</v>
      </c>
      <c r="D494" s="6">
        <v>3</v>
      </c>
      <c r="E494" s="6">
        <v>0.65</v>
      </c>
      <c r="F494" s="6">
        <v>19.899999999999999</v>
      </c>
      <c r="G494" s="6">
        <v>54.048620189015942</v>
      </c>
      <c r="H494" s="6">
        <v>18.071010686353503</v>
      </c>
      <c r="I494" s="6">
        <v>21.56075199228863</v>
      </c>
      <c r="J494" s="6">
        <v>6282.1701770344907</v>
      </c>
      <c r="K494" s="6">
        <v>-1098.5781001313042</v>
      </c>
      <c r="L494" s="6">
        <v>-9.9191509839867642</v>
      </c>
      <c r="M494" s="6">
        <v>6377.5023304824963</v>
      </c>
      <c r="N494" s="6">
        <v>36411.414287812215</v>
      </c>
      <c r="O494" s="6">
        <v>62.308311975716776</v>
      </c>
      <c r="P494">
        <v>66.308264473337616</v>
      </c>
      <c r="Q494" s="6">
        <v>492</v>
      </c>
    </row>
    <row r="495" spans="1:17" x14ac:dyDescent="0.25">
      <c r="A495" s="6">
        <v>147.12886481153743</v>
      </c>
      <c r="B495" s="6">
        <v>-10.033350513952684</v>
      </c>
      <c r="C495" s="6">
        <v>20135.9375</v>
      </c>
      <c r="D495" s="6">
        <v>3</v>
      </c>
      <c r="E495" s="6">
        <v>0.65</v>
      </c>
      <c r="F495" s="6">
        <v>19.899999999999999</v>
      </c>
      <c r="G495" s="6">
        <v>54.048620189015942</v>
      </c>
      <c r="H495" s="6">
        <v>15.826286635851712</v>
      </c>
      <c r="I495" s="6">
        <v>27.051038662112404</v>
      </c>
      <c r="J495" s="6">
        <v>6372.7435868142402</v>
      </c>
      <c r="K495" s="6">
        <v>-261.4352565571541</v>
      </c>
      <c r="L495" s="6">
        <v>-2.3491831987757443</v>
      </c>
      <c r="M495" s="6">
        <v>6378.1038888256699</v>
      </c>
      <c r="N495" s="6">
        <v>36604.416321683791</v>
      </c>
      <c r="O495" s="6">
        <v>58.293556379658327</v>
      </c>
      <c r="P495">
        <v>85.379988015838336</v>
      </c>
      <c r="Q495" s="6">
        <v>493</v>
      </c>
    </row>
    <row r="496" spans="1:17" x14ac:dyDescent="0.25">
      <c r="A496" s="6">
        <v>143.65116848777905</v>
      </c>
      <c r="B496" s="6">
        <v>-9.3980701754488862</v>
      </c>
      <c r="C496" s="6">
        <v>20135.9375</v>
      </c>
      <c r="D496" s="6">
        <v>0.75</v>
      </c>
      <c r="E496" s="6">
        <v>0.65</v>
      </c>
      <c r="F496" s="6">
        <v>19.899999999999999</v>
      </c>
      <c r="G496" s="6">
        <v>42.007420362456692</v>
      </c>
      <c r="H496" s="6">
        <v>18.809940062744079</v>
      </c>
      <c r="I496" s="6">
        <v>13.11660927919003</v>
      </c>
      <c r="J496" s="6">
        <v>6375.9688720971672</v>
      </c>
      <c r="K496" s="6">
        <v>-165.84759640398897</v>
      </c>
      <c r="L496" s="6">
        <v>-1.4900049397268653</v>
      </c>
      <c r="M496" s="6">
        <v>6378.1254678145842</v>
      </c>
      <c r="N496" s="6">
        <v>35984.003466938288</v>
      </c>
      <c r="O496" s="6">
        <v>74.479594387385703</v>
      </c>
      <c r="P496">
        <v>83.590018416837509</v>
      </c>
      <c r="Q496" s="6">
        <v>494</v>
      </c>
    </row>
    <row r="497" spans="1:17" x14ac:dyDescent="0.25">
      <c r="A497" s="6">
        <v>142.04190494480866</v>
      </c>
      <c r="B497" s="6">
        <v>-11.777652097041301</v>
      </c>
      <c r="C497" s="6">
        <v>20135.9375</v>
      </c>
      <c r="D497" s="6">
        <v>0.75</v>
      </c>
      <c r="E497" s="6">
        <v>0.65</v>
      </c>
      <c r="F497" s="6">
        <v>19.899999999999999</v>
      </c>
      <c r="G497" s="6">
        <v>42.007420362456692</v>
      </c>
      <c r="H497" s="6">
        <v>16.388135791609589</v>
      </c>
      <c r="I497" s="6">
        <v>19.507073076225083</v>
      </c>
      <c r="J497" s="6">
        <v>6373.9060407740717</v>
      </c>
      <c r="K497" s="6">
        <v>-231.58194070426919</v>
      </c>
      <c r="L497" s="6">
        <v>-2.0808016012037105</v>
      </c>
      <c r="M497" s="6">
        <v>6378.1116650523254</v>
      </c>
      <c r="N497" s="6">
        <v>36219.426546150295</v>
      </c>
      <c r="O497" s="6">
        <v>66.99608162334134</v>
      </c>
      <c r="P497">
        <v>84.108915720775769</v>
      </c>
      <c r="Q497" s="6">
        <v>495</v>
      </c>
    </row>
    <row r="498" spans="1:17" x14ac:dyDescent="0.25">
      <c r="A498" s="6">
        <v>146.92581038596103</v>
      </c>
      <c r="B498" s="6">
        <v>-10.224966424322595</v>
      </c>
      <c r="C498" s="6">
        <v>20135.9375</v>
      </c>
      <c r="D498" s="6">
        <v>0.75</v>
      </c>
      <c r="E498" s="6">
        <v>0.65</v>
      </c>
      <c r="F498" s="6">
        <v>19.899999999999999</v>
      </c>
      <c r="G498" s="6">
        <v>42.007420362456692</v>
      </c>
      <c r="H498" s="6">
        <v>15.087415007218119</v>
      </c>
      <c r="I498" s="6">
        <v>27.242935008856705</v>
      </c>
      <c r="J498" s="6">
        <v>6280.1187109537132</v>
      </c>
      <c r="K498" s="6">
        <v>-1110.1677470663078</v>
      </c>
      <c r="L498" s="6">
        <v>-10.024891566025449</v>
      </c>
      <c r="M498" s="6">
        <v>6377.4888044039099</v>
      </c>
      <c r="N498" s="6">
        <v>36710.232227137501</v>
      </c>
      <c r="O498" s="6">
        <v>56.262943809574629</v>
      </c>
      <c r="P498">
        <v>71.206522611716622</v>
      </c>
      <c r="Q498" s="6">
        <v>496</v>
      </c>
    </row>
    <row r="499" spans="1:17" x14ac:dyDescent="0.25">
      <c r="A499" s="6">
        <v>147.80075255477124</v>
      </c>
      <c r="B499" s="6">
        <v>-13.371692018110704</v>
      </c>
      <c r="C499" s="6">
        <v>20135.9375</v>
      </c>
      <c r="D499" s="6">
        <v>3</v>
      </c>
      <c r="E499" s="6">
        <v>0.65</v>
      </c>
      <c r="F499" s="6">
        <v>19.899999999999999</v>
      </c>
      <c r="G499" s="6">
        <v>54.048620189015942</v>
      </c>
      <c r="H499" s="6">
        <v>15.717656118314196</v>
      </c>
      <c r="I499" s="6">
        <v>12.632087765882986</v>
      </c>
      <c r="J499" s="6">
        <v>6375.0262532996958</v>
      </c>
      <c r="K499" s="6">
        <v>-198.60586443099112</v>
      </c>
      <c r="L499" s="6">
        <v>-1.7844002680971311</v>
      </c>
      <c r="M499" s="6">
        <v>6378.1191600382272</v>
      </c>
      <c r="N499" s="6">
        <v>35971.000747184764</v>
      </c>
      <c r="O499" s="6">
        <v>74.998922910564374</v>
      </c>
      <c r="P499">
        <v>82.037349672313283</v>
      </c>
      <c r="Q499" s="6">
        <v>497</v>
      </c>
    </row>
    <row r="500" spans="1:17" x14ac:dyDescent="0.25">
      <c r="A500" s="6">
        <v>145.17397461761047</v>
      </c>
      <c r="B500" s="6">
        <v>-13.519120812100976</v>
      </c>
      <c r="C500" s="6">
        <v>20135.9375</v>
      </c>
      <c r="D500" s="6">
        <v>1.2</v>
      </c>
      <c r="E500" s="6">
        <v>0.65</v>
      </c>
      <c r="F500" s="6">
        <v>19.899999999999999</v>
      </c>
      <c r="G500" s="6">
        <v>46.089820015575185</v>
      </c>
      <c r="H500" s="6">
        <v>19.833924647766736</v>
      </c>
      <c r="I500" s="6">
        <v>23.211036597731919</v>
      </c>
      <c r="J500" s="6">
        <v>6373.6350439745966</v>
      </c>
      <c r="K500" s="6">
        <v>-238.87572420747577</v>
      </c>
      <c r="L500" s="6">
        <v>-2.1463682534705066</v>
      </c>
      <c r="M500" s="6">
        <v>6378.1098520954229</v>
      </c>
      <c r="N500" s="6">
        <v>36393.969988562931</v>
      </c>
      <c r="O500" s="6">
        <v>62.718214659630135</v>
      </c>
      <c r="P500">
        <v>84.975225456387946</v>
      </c>
      <c r="Q500" s="6">
        <v>498</v>
      </c>
    </row>
    <row r="501" spans="1:17" x14ac:dyDescent="0.25">
      <c r="A501" s="6">
        <v>142.31107517555461</v>
      </c>
      <c r="B501" s="6">
        <v>-14.072224093406133</v>
      </c>
      <c r="C501" s="6">
        <v>20135.9375</v>
      </c>
      <c r="D501" s="6">
        <v>0.75</v>
      </c>
      <c r="E501" s="6">
        <v>0.65</v>
      </c>
      <c r="F501" s="6">
        <v>19.899999999999999</v>
      </c>
      <c r="G501" s="6">
        <v>42.007420362456692</v>
      </c>
      <c r="H501" s="6">
        <v>20.141493830367562</v>
      </c>
      <c r="I501" s="6">
        <v>14.647338062159108</v>
      </c>
      <c r="J501" s="6">
        <v>6331.9947846990162</v>
      </c>
      <c r="K501" s="6">
        <v>-763.272883650425</v>
      </c>
      <c r="L501" s="6">
        <v>-6.8733989132286055</v>
      </c>
      <c r="M501" s="6">
        <v>6377.8321903583801</v>
      </c>
      <c r="N501" s="6">
        <v>36081.557745981336</v>
      </c>
      <c r="O501" s="6">
        <v>71.011585713695268</v>
      </c>
      <c r="P501">
        <v>65.253462467873661</v>
      </c>
      <c r="Q501" s="6">
        <v>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1"/>
  <sheetViews>
    <sheetView workbookViewId="0">
      <selection sqref="A1:XFD1048576"/>
    </sheetView>
  </sheetViews>
  <sheetFormatPr defaultRowHeight="15" x14ac:dyDescent="0.25"/>
  <cols>
    <col min="3" max="3" width="9.5703125" bestFit="1" customWidth="1"/>
    <col min="4" max="4" width="18.42578125" bestFit="1" customWidth="1"/>
    <col min="6" max="6" width="10.28515625" bestFit="1" customWidth="1"/>
    <col min="9" max="9" width="21.5703125" bestFit="1" customWidth="1"/>
    <col min="10" max="10" width="21.85546875" bestFit="1" customWidth="1"/>
    <col min="13" max="13" width="21.85546875" bestFit="1" customWidth="1"/>
    <col min="14" max="14" width="12" bestFit="1" customWidth="1"/>
    <col min="15" max="15" width="15.5703125" bestFit="1" customWidth="1"/>
    <col min="16" max="16" width="19.140625" bestFit="1" customWidth="1"/>
  </cols>
  <sheetData>
    <row r="1" spans="1:16" x14ac:dyDescent="0.25">
      <c r="A1" t="s">
        <v>1</v>
      </c>
      <c r="B1" t="s">
        <v>0</v>
      </c>
      <c r="C1" s="7" t="s">
        <v>2</v>
      </c>
      <c r="D1" t="s">
        <v>3</v>
      </c>
      <c r="E1" t="s">
        <v>4</v>
      </c>
      <c r="F1" t="s">
        <v>5</v>
      </c>
      <c r="G1" t="s">
        <v>6</v>
      </c>
      <c r="H1" t="s">
        <v>43</v>
      </c>
      <c r="I1" t="s">
        <v>32</v>
      </c>
      <c r="J1" t="s">
        <v>36</v>
      </c>
      <c r="K1" t="s">
        <v>37</v>
      </c>
      <c r="L1" t="s">
        <v>39</v>
      </c>
      <c r="M1" t="s">
        <v>33</v>
      </c>
      <c r="N1" t="s">
        <v>41</v>
      </c>
      <c r="O1" t="s">
        <v>40</v>
      </c>
      <c r="P1" t="s">
        <v>42</v>
      </c>
    </row>
    <row r="2" spans="1:16" x14ac:dyDescent="0.25">
      <c r="A2">
        <v>151.47726995328489</v>
      </c>
      <c r="B2">
        <v>-34.261647363472711</v>
      </c>
      <c r="C2" s="6">
        <v>20135.9375</v>
      </c>
      <c r="D2">
        <f t="shared" ref="D2:D65" ca="1" si="0">CHOOSE(RANDBETWEEN(1,3),0.75,1.2,3)</f>
        <v>1.2</v>
      </c>
      <c r="E2" s="1">
        <v>0.65</v>
      </c>
      <c r="F2">
        <v>19.899999999999999</v>
      </c>
      <c r="G2">
        <f t="shared" ref="G2" ca="1" si="1">20.4+20*LOG(F2)+20*LOG(D2)+10*LOG(E2)</f>
        <v>46.089820015575185</v>
      </c>
      <c r="H2">
        <f ca="1">RAND()*(24-14)+14</f>
        <v>14.5513528015655</v>
      </c>
      <c r="I2">
        <f>User_Model_Calcs!A2-Sat_Data!$B$5</f>
        <v>41.477269953284889</v>
      </c>
      <c r="J2">
        <f>(Earth_Data!$B$1/SQRT(1-Earth_Data!$B$2^2*SIN(RADIANS(User_Model_Calcs!B2))^2))*COS(RADIANS(User_Model_Calcs!B2))</f>
        <v>5276.9764948617603</v>
      </c>
      <c r="K2">
        <f>((Earth_Data!$B$1*(1-Earth_Data!$B$2^2))/SQRT(1-Earth_Data!$B$2^2*SIN(RADIANS(User_Model_Calcs!B2))^2))*SIN(RADIANS(User_Model_Calcs!B2))</f>
        <v>-3570.4719989555197</v>
      </c>
      <c r="L2">
        <f t="shared" ref="L2" si="2">DEGREES(ATAN((K2/J2)))</f>
        <v>-34.082801033281179</v>
      </c>
      <c r="M2">
        <f t="shared" ref="M2" si="3">SQRT(J2^2+K2^2)</f>
        <v>6371.4010407954174</v>
      </c>
      <c r="N2">
        <f>SQRT(User_Model_Calcs!M2^2+Sat_Data!$B$3^2-2*User_Model_Calcs!M2*Sat_Data!$B$3*COS(RADIANS(L2))*COS(RADIANS(I2)))</f>
        <v>38535.807261671711</v>
      </c>
      <c r="O2">
        <f>DEGREES(ACOS(((Earth_Data!$B$1+Sat_Data!$B$2)/User_Model_Calcs!N2)*SQRT(1-COS(RADIANS(User_Model_Calcs!I2))^2*COS(RADIANS(User_Model_Calcs!B2))^2)))</f>
        <v>30.777863608114057</v>
      </c>
      <c r="P2">
        <f t="shared" ref="P2:P65" si="4">DEGREES(ASIN(SIN(RADIANS(ABS(I2)))/(SIN(ACOS(COS(RADIANS(I2))*COS(RADIANS(B2)))))))</f>
        <v>57.509627300890131</v>
      </c>
    </row>
    <row r="3" spans="1:16" x14ac:dyDescent="0.25">
      <c r="A3">
        <v>147.57397885251032</v>
      </c>
      <c r="B3">
        <v>-44.928991585140004</v>
      </c>
      <c r="C3" s="6">
        <v>20135.9375</v>
      </c>
      <c r="D3">
        <f t="shared" ca="1" si="0"/>
        <v>3</v>
      </c>
      <c r="E3" s="1">
        <v>0.65</v>
      </c>
      <c r="F3">
        <v>19.899999999999999</v>
      </c>
      <c r="G3">
        <f t="shared" ref="G3:G66" ca="1" si="5">20.4+20*LOG(F3)+20*LOG(D3)+10*LOG(E3)</f>
        <v>54.048620189015942</v>
      </c>
      <c r="H3">
        <f t="shared" ref="H3:H66" ca="1" si="6">RAND()*(24-14)+14</f>
        <v>16.264414196674856</v>
      </c>
      <c r="I3">
        <f>User_Model_Calcs!A3-Sat_Data!$B$5</f>
        <v>37.573978852510322</v>
      </c>
      <c r="J3">
        <f>(Earth_Data!$B$1/SQRT(1-Earth_Data!$B$2^2*SIN(RADIANS(User_Model_Calcs!B3))^2))*COS(RADIANS(User_Model_Calcs!B3))</f>
        <v>4523.1696478778758</v>
      </c>
      <c r="K3">
        <f>((Earth_Data!$B$1*(1-Earth_Data!$B$2^2))/SQRT(1-Earth_Data!$B$2^2*SIN(RADIANS(User_Model_Calcs!B3))^2))*SIN(RADIANS(User_Model_Calcs!B3))</f>
        <v>-4481.7666608926138</v>
      </c>
      <c r="L3">
        <f t="shared" ref="L3:L66" si="7">DEGREES(ATAN((K3/J3)))</f>
        <v>-44.736566743366474</v>
      </c>
      <c r="M3">
        <f t="shared" ref="M3:M66" si="8">SQRT(J3^2+K3^2)</f>
        <v>6367.5188312381297</v>
      </c>
      <c r="N3">
        <f>SQRT(User_Model_Calcs!M3^2+Sat_Data!$B$3^2-2*User_Model_Calcs!M3*Sat_Data!$B$3*COS(RADIANS(L3))*COS(RADIANS(I3)))</f>
        <v>38936.492024860265</v>
      </c>
      <c r="O3">
        <f>DEGREES(ACOS(((Earth_Data!$B$1+Sat_Data!$B$2)/User_Model_Calcs!N3)*SQRT(1-COS(RADIANS(User_Model_Calcs!I3))^2*COS(RADIANS(User_Model_Calcs!B3))^2)))</f>
        <v>26.318000677368605</v>
      </c>
      <c r="P3">
        <f t="shared" si="4"/>
        <v>47.450546905805915</v>
      </c>
    </row>
    <row r="4" spans="1:16" x14ac:dyDescent="0.25">
      <c r="A4">
        <v>148.82857620894089</v>
      </c>
      <c r="B4">
        <v>-44.883648574534675</v>
      </c>
      <c r="C4" s="6">
        <v>20135.9375</v>
      </c>
      <c r="D4">
        <f t="shared" ca="1" si="0"/>
        <v>0.75</v>
      </c>
      <c r="E4" s="1">
        <v>0.65</v>
      </c>
      <c r="F4">
        <v>19.899999999999999</v>
      </c>
      <c r="G4">
        <f t="shared" ca="1" si="5"/>
        <v>42.007420362456692</v>
      </c>
      <c r="H4">
        <f t="shared" ca="1" si="6"/>
        <v>19.003177781604482</v>
      </c>
      <c r="I4">
        <f>User_Model_Calcs!A4-Sat_Data!$B$5</f>
        <v>38.828576208940888</v>
      </c>
      <c r="J4">
        <f>(Earth_Data!$B$1/SQRT(1-Earth_Data!$B$2^2*SIN(RADIANS(User_Model_Calcs!B4))^2))*COS(RADIANS(User_Model_Calcs!B4))</f>
        <v>4526.7269061279103</v>
      </c>
      <c r="K4">
        <f>((Earth_Data!$B$1*(1-Earth_Data!$B$2^2))/SQRT(1-Earth_Data!$B$2^2*SIN(RADIANS(User_Model_Calcs!B4))^2))*SIN(RADIANS(User_Model_Calcs!B4))</f>
        <v>-4478.1977511870791</v>
      </c>
      <c r="L4">
        <f t="shared" si="7"/>
        <v>-44.691225751539534</v>
      </c>
      <c r="M4">
        <f t="shared" si="8"/>
        <v>6367.5357542301535</v>
      </c>
      <c r="N4">
        <f>SQRT(User_Model_Calcs!M4^2+Sat_Data!$B$3^2-2*User_Model_Calcs!M4*Sat_Data!$B$3*COS(RADIANS(L4))*COS(RADIANS(I4)))</f>
        <v>38999.769414466165</v>
      </c>
      <c r="O4">
        <f>DEGREES(ACOS(((Earth_Data!$B$1+Sat_Data!$B$2)/User_Model_Calcs!N4)*SQRT(1-COS(RADIANS(User_Model_Calcs!I4))^2*COS(RADIANS(User_Model_Calcs!B4))^2)))</f>
        <v>25.641273544046363</v>
      </c>
      <c r="P4">
        <f t="shared" si="4"/>
        <v>48.756367418063903</v>
      </c>
    </row>
    <row r="5" spans="1:16" x14ac:dyDescent="0.25">
      <c r="A5">
        <v>150.60251740264681</v>
      </c>
      <c r="B5">
        <v>-42.873577391672804</v>
      </c>
      <c r="C5" s="6">
        <v>20135.9375</v>
      </c>
      <c r="D5">
        <f t="shared" ca="1" si="0"/>
        <v>0.75</v>
      </c>
      <c r="E5" s="1">
        <v>0.65</v>
      </c>
      <c r="F5">
        <v>19.899999999999999</v>
      </c>
      <c r="G5">
        <f t="shared" ca="1" si="5"/>
        <v>42.007420362456692</v>
      </c>
      <c r="H5">
        <f t="shared" ca="1" si="6"/>
        <v>15.061369356233159</v>
      </c>
      <c r="I5">
        <f>User_Model_Calcs!A5-Sat_Data!$B$5</f>
        <v>40.602517402646811</v>
      </c>
      <c r="J5">
        <f>(Earth_Data!$B$1/SQRT(1-Earth_Data!$B$2^2*SIN(RADIANS(User_Model_Calcs!B5))^2))*COS(RADIANS(User_Model_Calcs!B5))</f>
        <v>4681.5226269373261</v>
      </c>
      <c r="K5">
        <f>((Earth_Data!$B$1*(1-Earth_Data!$B$2^2))/SQRT(1-Earth_Data!$B$2^2*SIN(RADIANS(User_Model_Calcs!B5))^2))*SIN(RADIANS(User_Model_Calcs!B5))</f>
        <v>-4317.2213073852363</v>
      </c>
      <c r="L5">
        <f t="shared" si="7"/>
        <v>-42.681727981664487</v>
      </c>
      <c r="M5">
        <f t="shared" si="8"/>
        <v>6368.2850064571739</v>
      </c>
      <c r="N5">
        <f>SQRT(User_Model_Calcs!M5^2+Sat_Data!$B$3^2-2*User_Model_Calcs!M5*Sat_Data!$B$3*COS(RADIANS(L5))*COS(RADIANS(I5)))</f>
        <v>38969.633181622885</v>
      </c>
      <c r="O5">
        <f>DEGREES(ACOS(((Earth_Data!$B$1+Sat_Data!$B$2)/User_Model_Calcs!N5)*SQRT(1-COS(RADIANS(User_Model_Calcs!I5))^2*COS(RADIANS(User_Model_Calcs!B5))^2)))</f>
        <v>25.970910841231586</v>
      </c>
      <c r="P5">
        <f t="shared" si="4"/>
        <v>51.559356910963949</v>
      </c>
    </row>
    <row r="6" spans="1:16" x14ac:dyDescent="0.25">
      <c r="A6">
        <v>151.53008167291449</v>
      </c>
      <c r="B6">
        <v>-45.143515465261366</v>
      </c>
      <c r="C6" s="6">
        <v>20135.9375</v>
      </c>
      <c r="D6">
        <f t="shared" ca="1" si="0"/>
        <v>0.75</v>
      </c>
      <c r="E6" s="1">
        <v>0.65</v>
      </c>
      <c r="F6">
        <v>19.899999999999999</v>
      </c>
      <c r="G6">
        <f t="shared" ca="1" si="5"/>
        <v>42.007420362456692</v>
      </c>
      <c r="H6">
        <f t="shared" ca="1" si="6"/>
        <v>20.955708156021458</v>
      </c>
      <c r="I6">
        <f>User_Model_Calcs!A6-Sat_Data!$B$5</f>
        <v>41.530081672914491</v>
      </c>
      <c r="J6">
        <f>(Earth_Data!$B$1/SQRT(1-Earth_Data!$B$2^2*SIN(RADIANS(User_Model_Calcs!B6))^2))*COS(RADIANS(User_Model_Calcs!B6))</f>
        <v>4506.3011566718033</v>
      </c>
      <c r="K6">
        <f>((Earth_Data!$B$1*(1-Earth_Data!$B$2^2))/SQRT(1-Earth_Data!$B$2^2*SIN(RADIANS(User_Model_Calcs!B6))^2))*SIN(RADIANS(User_Model_Calcs!B6))</f>
        <v>-4498.6138183454923</v>
      </c>
      <c r="L6">
        <f t="shared" si="7"/>
        <v>-44.951087607599611</v>
      </c>
      <c r="M6">
        <f t="shared" si="8"/>
        <v>6367.4387630530564</v>
      </c>
      <c r="N6">
        <f>SQRT(User_Model_Calcs!M6^2+Sat_Data!$B$3^2-2*User_Model_Calcs!M6*Sat_Data!$B$3*COS(RADIANS(L6))*COS(RADIANS(I6)))</f>
        <v>39164.800333897059</v>
      </c>
      <c r="O6">
        <f>DEGREES(ACOS(((Earth_Data!$B$1+Sat_Data!$B$2)/User_Model_Calcs!N6)*SQRT(1-COS(RADIANS(User_Model_Calcs!I6))^2*COS(RADIANS(User_Model_Calcs!B6))^2)))</f>
        <v>23.897788792877623</v>
      </c>
      <c r="P6">
        <f t="shared" si="4"/>
        <v>51.326530405265544</v>
      </c>
    </row>
    <row r="7" spans="1:16" x14ac:dyDescent="0.25">
      <c r="A7">
        <v>150.04737374469099</v>
      </c>
      <c r="B7">
        <v>-43.810221437505888</v>
      </c>
      <c r="C7" s="6">
        <v>20135.9375</v>
      </c>
      <c r="D7">
        <f t="shared" ca="1" si="0"/>
        <v>3</v>
      </c>
      <c r="E7" s="1">
        <v>0.65</v>
      </c>
      <c r="F7">
        <v>19.899999999999999</v>
      </c>
      <c r="G7">
        <f t="shared" ca="1" si="5"/>
        <v>54.048620189015942</v>
      </c>
      <c r="H7">
        <f t="shared" ca="1" si="6"/>
        <v>18.790315347153662</v>
      </c>
      <c r="I7">
        <f>User_Model_Calcs!A7-Sat_Data!$B$5</f>
        <v>40.047373744690987</v>
      </c>
      <c r="J7">
        <f>(Earth_Data!$B$1/SQRT(1-Earth_Data!$B$2^2*SIN(RADIANS(User_Model_Calcs!B7))^2))*COS(RADIANS(User_Model_Calcs!B7))</f>
        <v>4610.1013469276286</v>
      </c>
      <c r="K7">
        <f>((Earth_Data!$B$1*(1-Earth_Data!$B$2^2))/SQRT(1-Earth_Data!$B$2^2*SIN(RADIANS(User_Model_Calcs!B7))^2))*SIN(RADIANS(User_Model_Calcs!B7))</f>
        <v>-4392.9007369120991</v>
      </c>
      <c r="L7">
        <f t="shared" si="7"/>
        <v>-43.61798713525841</v>
      </c>
      <c r="M7">
        <f t="shared" si="8"/>
        <v>6367.9361894813919</v>
      </c>
      <c r="N7">
        <f>SQRT(User_Model_Calcs!M7^2+Sat_Data!$B$3^2-2*User_Model_Calcs!M7*Sat_Data!$B$3*COS(RADIANS(L7))*COS(RADIANS(I7)))</f>
        <v>38996.96303260266</v>
      </c>
      <c r="O7">
        <f>DEGREES(ACOS(((Earth_Data!$B$1+Sat_Data!$B$2)/User_Model_Calcs!N7)*SQRT(1-COS(RADIANS(User_Model_Calcs!I7))^2*COS(RADIANS(User_Model_Calcs!B7))^2)))</f>
        <v>25.675377338016766</v>
      </c>
      <c r="P7">
        <f t="shared" si="4"/>
        <v>50.523984122951752</v>
      </c>
    </row>
    <row r="8" spans="1:16" x14ac:dyDescent="0.25">
      <c r="A8">
        <v>149.42856050202258</v>
      </c>
      <c r="B8">
        <v>-44.364607323020437</v>
      </c>
      <c r="C8" s="6">
        <v>20135.9375</v>
      </c>
      <c r="D8">
        <f t="shared" ca="1" si="0"/>
        <v>1.2</v>
      </c>
      <c r="E8" s="1">
        <v>0.65</v>
      </c>
      <c r="F8">
        <v>19.899999999999999</v>
      </c>
      <c r="G8">
        <f t="shared" ca="1" si="5"/>
        <v>46.089820015575185</v>
      </c>
      <c r="H8">
        <f t="shared" ca="1" si="6"/>
        <v>21.469787824827034</v>
      </c>
      <c r="I8">
        <f>User_Model_Calcs!A8-Sat_Data!$B$5</f>
        <v>39.428560502022577</v>
      </c>
      <c r="J8">
        <f>(Earth_Data!$B$1/SQRT(1-Earth_Data!$B$2^2*SIN(RADIANS(User_Model_Calcs!B8))^2))*COS(RADIANS(User_Model_Calcs!B8))</f>
        <v>4567.24297827587</v>
      </c>
      <c r="K8">
        <f>((Earth_Data!$B$1*(1-Earth_Data!$B$2^2))/SQRT(1-Earth_Data!$B$2^2*SIN(RADIANS(User_Model_Calcs!B8))^2))*SIN(RADIANS(User_Model_Calcs!B8))</f>
        <v>-4437.1465791508308</v>
      </c>
      <c r="L8">
        <f t="shared" si="7"/>
        <v>-44.172241943766821</v>
      </c>
      <c r="M8">
        <f t="shared" si="8"/>
        <v>6367.7294373646373</v>
      </c>
      <c r="N8">
        <f>SQRT(User_Model_Calcs!M8^2+Sat_Data!$B$3^2-2*User_Model_Calcs!M8*Sat_Data!$B$3*COS(RADIANS(L8))*COS(RADIANS(I8)))</f>
        <v>38998.307446154882</v>
      </c>
      <c r="O8">
        <f>DEGREES(ACOS(((Earth_Data!$B$1+Sat_Data!$B$2)/User_Model_Calcs!N8)*SQRT(1-COS(RADIANS(User_Model_Calcs!I8))^2*COS(RADIANS(User_Model_Calcs!B8))^2)))</f>
        <v>25.658881687707215</v>
      </c>
      <c r="P8">
        <f t="shared" si="4"/>
        <v>49.622758392574873</v>
      </c>
    </row>
    <row r="9" spans="1:16" x14ac:dyDescent="0.25">
      <c r="A9">
        <v>147.61596203586745</v>
      </c>
      <c r="B9">
        <v>-41.382420411068331</v>
      </c>
      <c r="C9" s="6">
        <v>20135.9375</v>
      </c>
      <c r="D9">
        <f t="shared" ca="1" si="0"/>
        <v>3</v>
      </c>
      <c r="E9" s="1">
        <v>0.65</v>
      </c>
      <c r="F9">
        <v>19.899999999999999</v>
      </c>
      <c r="G9">
        <f t="shared" ca="1" si="5"/>
        <v>54.048620189015942</v>
      </c>
      <c r="H9">
        <f t="shared" ca="1" si="6"/>
        <v>17.630498998391872</v>
      </c>
      <c r="I9">
        <f>User_Model_Calcs!A9-Sat_Data!$B$5</f>
        <v>37.615962035867454</v>
      </c>
      <c r="J9">
        <f>(Earth_Data!$B$1/SQRT(1-Earth_Data!$B$2^2*SIN(RADIANS(User_Model_Calcs!B9))^2))*COS(RADIANS(User_Model_Calcs!B9))</f>
        <v>4792.6233628546752</v>
      </c>
      <c r="K9">
        <f>((Earth_Data!$B$1*(1-Earth_Data!$B$2^2))/SQRT(1-Earth_Data!$B$2^2*SIN(RADIANS(User_Model_Calcs!B9))^2))*SIN(RADIANS(User_Model_Calcs!B9))</f>
        <v>-4194.384551503078</v>
      </c>
      <c r="L9">
        <f t="shared" si="7"/>
        <v>-41.191606254305633</v>
      </c>
      <c r="M9">
        <f t="shared" si="8"/>
        <v>6368.8382350369156</v>
      </c>
      <c r="N9">
        <f>SQRT(User_Model_Calcs!M9^2+Sat_Data!$B$3^2-2*User_Model_Calcs!M9*Sat_Data!$B$3*COS(RADIANS(L9))*COS(RADIANS(I9)))</f>
        <v>38707.088939597532</v>
      </c>
      <c r="O9">
        <f>DEGREES(ACOS(((Earth_Data!$B$1+Sat_Data!$B$2)/User_Model_Calcs!N9)*SQRT(1-COS(RADIANS(User_Model_Calcs!I9))^2*COS(RADIANS(User_Model_Calcs!B9))^2)))</f>
        <v>28.831460626870786</v>
      </c>
      <c r="P9">
        <f t="shared" si="4"/>
        <v>49.372468238011969</v>
      </c>
    </row>
    <row r="10" spans="1:16" x14ac:dyDescent="0.25">
      <c r="A10">
        <v>151.01432257270332</v>
      </c>
      <c r="B10">
        <v>-42.18095170360467</v>
      </c>
      <c r="C10" s="6">
        <v>20135.9375</v>
      </c>
      <c r="D10">
        <f t="shared" ca="1" si="0"/>
        <v>1.2</v>
      </c>
      <c r="E10" s="1">
        <v>0.65</v>
      </c>
      <c r="F10">
        <v>19.899999999999999</v>
      </c>
      <c r="G10">
        <f t="shared" ca="1" si="5"/>
        <v>46.089820015575185</v>
      </c>
      <c r="H10">
        <f t="shared" ca="1" si="6"/>
        <v>21.872797535107878</v>
      </c>
      <c r="I10">
        <f>User_Model_Calcs!A10-Sat_Data!$B$5</f>
        <v>41.014322572703321</v>
      </c>
      <c r="J10">
        <f>(Earth_Data!$B$1/SQRT(1-Earth_Data!$B$2^2*SIN(RADIANS(User_Model_Calcs!B10))^2))*COS(RADIANS(User_Model_Calcs!B10))</f>
        <v>4733.5287704134789</v>
      </c>
      <c r="K10">
        <f>((Earth_Data!$B$1*(1-Earth_Data!$B$2^2))/SQRT(1-Earth_Data!$B$2^2*SIN(RADIANS(User_Model_Calcs!B10))^2))*SIN(RADIANS(User_Model_Calcs!B10))</f>
        <v>-4260.52076718637</v>
      </c>
      <c r="L10">
        <f t="shared" si="7"/>
        <v>-41.989518730628241</v>
      </c>
      <c r="M10">
        <f t="shared" si="8"/>
        <v>6368.5423628926646</v>
      </c>
      <c r="N10">
        <f>SQRT(User_Model_Calcs!M10^2+Sat_Data!$B$3^2-2*User_Model_Calcs!M10*Sat_Data!$B$3*COS(RADIANS(L10))*COS(RADIANS(I10)))</f>
        <v>38951.005472808414</v>
      </c>
      <c r="O10">
        <f>DEGREES(ACOS(((Earth_Data!$B$1+Sat_Data!$B$2)/User_Model_Calcs!N10)*SQRT(1-COS(RADIANS(User_Model_Calcs!I10))^2*COS(RADIANS(User_Model_Calcs!B10))^2)))</f>
        <v>26.173115949163648</v>
      </c>
      <c r="P10">
        <f t="shared" si="4"/>
        <v>52.329959777398955</v>
      </c>
    </row>
    <row r="11" spans="1:16" x14ac:dyDescent="0.25">
      <c r="A11">
        <v>152.40680441977764</v>
      </c>
      <c r="B11">
        <v>-42.378934680772943</v>
      </c>
      <c r="C11" s="6">
        <v>20135.9375</v>
      </c>
      <c r="D11">
        <f t="shared" ca="1" si="0"/>
        <v>0.75</v>
      </c>
      <c r="E11" s="1">
        <v>0.65</v>
      </c>
      <c r="F11">
        <v>19.899999999999999</v>
      </c>
      <c r="G11">
        <f t="shared" ca="1" si="5"/>
        <v>42.007420362456692</v>
      </c>
      <c r="H11">
        <f t="shared" ca="1" si="6"/>
        <v>22.681405669144546</v>
      </c>
      <c r="I11">
        <f>User_Model_Calcs!A11-Sat_Data!$B$5</f>
        <v>42.406804419777643</v>
      </c>
      <c r="J11">
        <f>(Earth_Data!$B$1/SQRT(1-Earth_Data!$B$2^2*SIN(RADIANS(User_Model_Calcs!B11))^2))*COS(RADIANS(User_Model_Calcs!B11))</f>
        <v>4718.7337794046325</v>
      </c>
      <c r="K11">
        <f>((Earth_Data!$B$1*(1-Earth_Data!$B$2^2))/SQRT(1-Earth_Data!$B$2^2*SIN(RADIANS(User_Model_Calcs!B11))^2))*SIN(RADIANS(User_Model_Calcs!B11))</f>
        <v>-4276.7916883277812</v>
      </c>
      <c r="L11">
        <f t="shared" si="7"/>
        <v>-42.187371249423862</v>
      </c>
      <c r="M11">
        <f t="shared" si="8"/>
        <v>6368.468860428221</v>
      </c>
      <c r="N11">
        <f>SQRT(User_Model_Calcs!M11^2+Sat_Data!$B$3^2-2*User_Model_Calcs!M11*Sat_Data!$B$3*COS(RADIANS(L11))*COS(RADIANS(I11)))</f>
        <v>39045.560819938641</v>
      </c>
      <c r="O11">
        <f>DEGREES(ACOS(((Earth_Data!$B$1+Sat_Data!$B$2)/User_Model_Calcs!N11)*SQRT(1-COS(RADIANS(User_Model_Calcs!I11))^2*COS(RADIANS(User_Model_Calcs!B11))^2)))</f>
        <v>25.164188012120313</v>
      </c>
      <c r="P11">
        <f t="shared" si="4"/>
        <v>53.573344603742292</v>
      </c>
    </row>
    <row r="12" spans="1:16" x14ac:dyDescent="0.25">
      <c r="A12">
        <v>148.68070834774653</v>
      </c>
      <c r="B12">
        <v>-44.078698923786803</v>
      </c>
      <c r="C12" s="6">
        <v>20135.9375</v>
      </c>
      <c r="D12">
        <f t="shared" ca="1" si="0"/>
        <v>1.2</v>
      </c>
      <c r="E12" s="1">
        <v>0.65</v>
      </c>
      <c r="F12">
        <v>19.899999999999999</v>
      </c>
      <c r="G12">
        <f t="shared" ca="1" si="5"/>
        <v>46.089820015575185</v>
      </c>
      <c r="H12">
        <f t="shared" ca="1" si="6"/>
        <v>17.695104825195269</v>
      </c>
      <c r="I12">
        <f>User_Model_Calcs!A12-Sat_Data!$B$5</f>
        <v>38.680708347746531</v>
      </c>
      <c r="J12">
        <f>(Earth_Data!$B$1/SQRT(1-Earth_Data!$B$2^2*SIN(RADIANS(User_Model_Calcs!B12))^2))*COS(RADIANS(User_Model_Calcs!B12))</f>
        <v>4589.399921387223</v>
      </c>
      <c r="K12">
        <f>((Earth_Data!$B$1*(1-Earth_Data!$B$2^2))/SQRT(1-Earth_Data!$B$2^2*SIN(RADIANS(User_Model_Calcs!B12))^2))*SIN(RADIANS(User_Model_Calcs!B12))</f>
        <v>-4414.3793168751545</v>
      </c>
      <c r="L12">
        <f t="shared" si="7"/>
        <v>-43.886392153660964</v>
      </c>
      <c r="M12">
        <f t="shared" si="8"/>
        <v>6367.8360839208326</v>
      </c>
      <c r="N12">
        <f>SQRT(User_Model_Calcs!M12^2+Sat_Data!$B$3^2-2*User_Model_Calcs!M12*Sat_Data!$B$3*COS(RADIANS(L12))*COS(RADIANS(I12)))</f>
        <v>38938.969793237804</v>
      </c>
      <c r="O12">
        <f>DEGREES(ACOS(((Earth_Data!$B$1+Sat_Data!$B$2)/User_Model_Calcs!N12)*SQRT(1-COS(RADIANS(User_Model_Calcs!I12))^2*COS(RADIANS(User_Model_Calcs!B12))^2)))</f>
        <v>26.294761542497124</v>
      </c>
      <c r="P12">
        <f t="shared" si="4"/>
        <v>49.012386540604808</v>
      </c>
    </row>
    <row r="13" spans="1:16" x14ac:dyDescent="0.25">
      <c r="A13">
        <v>149.65871317848132</v>
      </c>
      <c r="B13">
        <v>-44.143861326245002</v>
      </c>
      <c r="C13" s="6">
        <v>20135.9375</v>
      </c>
      <c r="D13">
        <f t="shared" ca="1" si="0"/>
        <v>0.75</v>
      </c>
      <c r="E13" s="1">
        <v>0.65</v>
      </c>
      <c r="F13">
        <v>19.899999999999999</v>
      </c>
      <c r="G13">
        <f t="shared" ca="1" si="5"/>
        <v>42.007420362456692</v>
      </c>
      <c r="H13">
        <f t="shared" ca="1" si="6"/>
        <v>22.072619273651799</v>
      </c>
      <c r="I13">
        <f>User_Model_Calcs!A13-Sat_Data!$B$5</f>
        <v>39.658713178481321</v>
      </c>
      <c r="J13">
        <f>(Earth_Data!$B$1/SQRT(1-Earth_Data!$B$2^2*SIN(RADIANS(User_Model_Calcs!B13))^2))*COS(RADIANS(User_Model_Calcs!B13))</f>
        <v>4584.3601516630288</v>
      </c>
      <c r="K13">
        <f>((Earth_Data!$B$1*(1-Earth_Data!$B$2^2))/SQRT(1-Earth_Data!$B$2^2*SIN(RADIANS(User_Model_Calcs!B13))^2))*SIN(RADIANS(User_Model_Calcs!B13))</f>
        <v>-4419.5779074322945</v>
      </c>
      <c r="L13">
        <f t="shared" si="7"/>
        <v>-43.951539513335518</v>
      </c>
      <c r="M13">
        <f t="shared" si="8"/>
        <v>6367.8117811395368</v>
      </c>
      <c r="N13">
        <f>SQRT(User_Model_Calcs!M13^2+Sat_Data!$B$3^2-2*User_Model_Calcs!M13*Sat_Data!$B$3*COS(RADIANS(L13))*COS(RADIANS(I13)))</f>
        <v>38996.701906812719</v>
      </c>
      <c r="O13">
        <f>DEGREES(ACOS(((Earth_Data!$B$1+Sat_Data!$B$2)/User_Model_Calcs!N13)*SQRT(1-COS(RADIANS(User_Model_Calcs!I13))^2*COS(RADIANS(User_Model_Calcs!B13))^2)))</f>
        <v>25.676859857876629</v>
      </c>
      <c r="P13">
        <f t="shared" si="4"/>
        <v>49.965575692494809</v>
      </c>
    </row>
    <row r="14" spans="1:16" x14ac:dyDescent="0.25">
      <c r="A14">
        <v>151.87874791757505</v>
      </c>
      <c r="B14">
        <v>-41.370155228431145</v>
      </c>
      <c r="C14" s="6">
        <v>20135.9375</v>
      </c>
      <c r="D14">
        <f t="shared" ca="1" si="0"/>
        <v>3</v>
      </c>
      <c r="E14" s="1">
        <v>0.65</v>
      </c>
      <c r="F14">
        <v>19.899999999999999</v>
      </c>
      <c r="G14">
        <f t="shared" ca="1" si="5"/>
        <v>54.048620189015942</v>
      </c>
      <c r="H14">
        <f t="shared" ca="1" si="6"/>
        <v>16.394164953458191</v>
      </c>
      <c r="I14">
        <f>User_Model_Calcs!A14-Sat_Data!$B$5</f>
        <v>41.878747917575055</v>
      </c>
      <c r="J14">
        <f>(Earth_Data!$B$1/SQRT(1-Earth_Data!$B$2^2*SIN(RADIANS(User_Model_Calcs!B14))^2))*COS(RADIANS(User_Model_Calcs!B14))</f>
        <v>4793.5237698879173</v>
      </c>
      <c r="K14">
        <f>((Earth_Data!$B$1*(1-Earth_Data!$B$2^2))/SQRT(1-Earth_Data!$B$2^2*SIN(RADIANS(User_Model_Calcs!B14))^2))*SIN(RADIANS(User_Model_Calcs!B14))</f>
        <v>-4193.3623877303544</v>
      </c>
      <c r="L14">
        <f t="shared" si="7"/>
        <v>-41.179351732455935</v>
      </c>
      <c r="M14">
        <f t="shared" si="8"/>
        <v>6368.8427714391009</v>
      </c>
      <c r="N14">
        <f>SQRT(User_Model_Calcs!M14^2+Sat_Data!$B$3^2-2*User_Model_Calcs!M14*Sat_Data!$B$3*COS(RADIANS(L14))*COS(RADIANS(I14)))</f>
        <v>38953.869884558444</v>
      </c>
      <c r="O14">
        <f>DEGREES(ACOS(((Earth_Data!$B$1+Sat_Data!$B$2)/User_Model_Calcs!N14)*SQRT(1-COS(RADIANS(User_Model_Calcs!I14))^2*COS(RADIANS(User_Model_Calcs!B14))^2)))</f>
        <v>26.145585223236047</v>
      </c>
      <c r="P14">
        <f t="shared" si="4"/>
        <v>53.603903311728935</v>
      </c>
    </row>
    <row r="15" spans="1:16" x14ac:dyDescent="0.25">
      <c r="A15">
        <v>150.1333276288978</v>
      </c>
      <c r="B15">
        <v>-44.60216439932222</v>
      </c>
      <c r="C15" s="6">
        <v>20135.9375</v>
      </c>
      <c r="D15">
        <f t="shared" ca="1" si="0"/>
        <v>0.75</v>
      </c>
      <c r="E15" s="1">
        <v>0.65</v>
      </c>
      <c r="F15">
        <v>19.899999999999999</v>
      </c>
      <c r="G15">
        <f t="shared" ca="1" si="5"/>
        <v>42.007420362456692</v>
      </c>
      <c r="H15">
        <f t="shared" ca="1" si="6"/>
        <v>19.801977993515841</v>
      </c>
      <c r="I15">
        <f>User_Model_Calcs!A15-Sat_Data!$B$5</f>
        <v>40.133327628897803</v>
      </c>
      <c r="J15">
        <f>(Earth_Data!$B$1/SQRT(1-Earth_Data!$B$2^2*SIN(RADIANS(User_Model_Calcs!B15))^2))*COS(RADIANS(User_Model_Calcs!B15))</f>
        <v>4548.7460216145273</v>
      </c>
      <c r="K15">
        <f>((Earth_Data!$B$1*(1-Earth_Data!$B$2^2))/SQRT(1-Earth_Data!$B$2^2*SIN(RADIANS(User_Model_Calcs!B15))^2))*SIN(RADIANS(User_Model_Calcs!B15))</f>
        <v>-4455.9801393942998</v>
      </c>
      <c r="L15">
        <f t="shared" si="7"/>
        <v>-44.409764892145432</v>
      </c>
      <c r="M15">
        <f t="shared" si="8"/>
        <v>6367.6408010997629</v>
      </c>
      <c r="N15">
        <f>SQRT(User_Model_Calcs!M15^2+Sat_Data!$B$3^2-2*User_Model_Calcs!M15*Sat_Data!$B$3*COS(RADIANS(L15))*COS(RADIANS(I15)))</f>
        <v>39052.409722586272</v>
      </c>
      <c r="O15">
        <f>DEGREES(ACOS(((Earth_Data!$B$1+Sat_Data!$B$2)/User_Model_Calcs!N15)*SQRT(1-COS(RADIANS(User_Model_Calcs!I15))^2*COS(RADIANS(User_Model_Calcs!B15))^2)))</f>
        <v>25.083032275735945</v>
      </c>
      <c r="P15">
        <f t="shared" si="4"/>
        <v>50.209702727182382</v>
      </c>
    </row>
    <row r="16" spans="1:16" x14ac:dyDescent="0.25">
      <c r="A16">
        <v>150.92952161688152</v>
      </c>
      <c r="B16">
        <v>-41.117618253127191</v>
      </c>
      <c r="C16" s="6">
        <v>20135.9375</v>
      </c>
      <c r="D16">
        <f t="shared" ca="1" si="0"/>
        <v>0.75</v>
      </c>
      <c r="E16" s="1">
        <v>0.65</v>
      </c>
      <c r="F16">
        <v>19.899999999999999</v>
      </c>
      <c r="G16">
        <f t="shared" ca="1" si="5"/>
        <v>42.007420362456692</v>
      </c>
      <c r="H16">
        <f t="shared" ca="1" si="6"/>
        <v>14.997483630294061</v>
      </c>
      <c r="I16">
        <f>User_Model_Calcs!A16-Sat_Data!$B$5</f>
        <v>40.929521616881516</v>
      </c>
      <c r="J16">
        <f>(Earth_Data!$B$1/SQRT(1-Earth_Data!$B$2^2*SIN(RADIANS(User_Model_Calcs!B16))^2))*COS(RADIANS(User_Model_Calcs!B16))</f>
        <v>4812.0137957444795</v>
      </c>
      <c r="K16">
        <f>((Earth_Data!$B$1*(1-Earth_Data!$B$2^2))/SQRT(1-Earth_Data!$B$2^2*SIN(RADIANS(User_Model_Calcs!B16))^2))*SIN(RADIANS(User_Model_Calcs!B16))</f>
        <v>-4172.2740162550454</v>
      </c>
      <c r="L16">
        <f t="shared" si="7"/>
        <v>-40.927042020337034</v>
      </c>
      <c r="M16">
        <f t="shared" si="8"/>
        <v>6368.936115015772</v>
      </c>
      <c r="N16">
        <f>SQRT(User_Model_Calcs!M16^2+Sat_Data!$B$3^2-2*User_Model_Calcs!M16*Sat_Data!$B$3*COS(RADIANS(L16))*COS(RADIANS(I16)))</f>
        <v>38881.847656162216</v>
      </c>
      <c r="O16">
        <f>DEGREES(ACOS(((Earth_Data!$B$1+Sat_Data!$B$2)/User_Model_Calcs!N16)*SQRT(1-COS(RADIANS(User_Model_Calcs!I16))^2*COS(RADIANS(User_Model_Calcs!B16))^2)))</f>
        <v>26.921913768200248</v>
      </c>
      <c r="P16">
        <f t="shared" si="4"/>
        <v>52.824328414841602</v>
      </c>
    </row>
    <row r="17" spans="1:16" x14ac:dyDescent="0.25">
      <c r="A17">
        <v>150.79541911375571</v>
      </c>
      <c r="B17">
        <v>-42.744056529754957</v>
      </c>
      <c r="C17" s="6">
        <v>20135.9375</v>
      </c>
      <c r="D17">
        <f t="shared" ca="1" si="0"/>
        <v>3</v>
      </c>
      <c r="E17" s="1">
        <v>0.65</v>
      </c>
      <c r="F17">
        <v>19.899999999999999</v>
      </c>
      <c r="G17">
        <f t="shared" ca="1" si="5"/>
        <v>54.048620189015942</v>
      </c>
      <c r="H17">
        <f t="shared" ca="1" si="6"/>
        <v>14.494262680387854</v>
      </c>
      <c r="I17">
        <f>User_Model_Calcs!A17-Sat_Data!$B$5</f>
        <v>40.795419113755713</v>
      </c>
      <c r="J17">
        <f>(Earth_Data!$B$1/SQRT(1-Earth_Data!$B$2^2*SIN(RADIANS(User_Model_Calcs!B17))^2))*COS(RADIANS(User_Model_Calcs!B17))</f>
        <v>4691.3002892123495</v>
      </c>
      <c r="K17">
        <f>((Earth_Data!$B$1*(1-Earth_Data!$B$2^2))/SQRT(1-Earth_Data!$B$2^2*SIN(RADIANS(User_Model_Calcs!B17))^2))*SIN(RADIANS(User_Model_Calcs!B17))</f>
        <v>-4306.6656514972574</v>
      </c>
      <c r="L17">
        <f t="shared" si="7"/>
        <v>-42.552276483060133</v>
      </c>
      <c r="M17">
        <f t="shared" si="8"/>
        <v>6368.3331757493788</v>
      </c>
      <c r="N17">
        <f>SQRT(User_Model_Calcs!M17^2+Sat_Data!$B$3^2-2*User_Model_Calcs!M17*Sat_Data!$B$3*COS(RADIANS(L17))*COS(RADIANS(I17)))</f>
        <v>38972.75241362158</v>
      </c>
      <c r="O17">
        <f>DEGREES(ACOS(((Earth_Data!$B$1+Sat_Data!$B$2)/User_Model_Calcs!N17)*SQRT(1-COS(RADIANS(User_Model_Calcs!I17))^2*COS(RADIANS(User_Model_Calcs!B17))^2)))</f>
        <v>25.938056760337638</v>
      </c>
      <c r="P17">
        <f t="shared" si="4"/>
        <v>51.817176527683181</v>
      </c>
    </row>
    <row r="18" spans="1:16" x14ac:dyDescent="0.25">
      <c r="A18">
        <v>150.28772664810984</v>
      </c>
      <c r="B18">
        <v>-39.41041119992822</v>
      </c>
      <c r="C18" s="6">
        <v>20135.9375</v>
      </c>
      <c r="D18">
        <f t="shared" ca="1" si="0"/>
        <v>3</v>
      </c>
      <c r="E18" s="1">
        <v>0.65</v>
      </c>
      <c r="F18">
        <v>19.899999999999999</v>
      </c>
      <c r="G18">
        <f t="shared" ca="1" si="5"/>
        <v>54.048620189015942</v>
      </c>
      <c r="H18">
        <f t="shared" ca="1" si="6"/>
        <v>23.334832191439943</v>
      </c>
      <c r="I18">
        <f>User_Model_Calcs!A18-Sat_Data!$B$5</f>
        <v>40.287726648109839</v>
      </c>
      <c r="J18">
        <f>(Earth_Data!$B$1/SQRT(1-Earth_Data!$B$2^2*SIN(RADIANS(User_Model_Calcs!B18))^2))*COS(RADIANS(User_Model_Calcs!B18))</f>
        <v>4934.5291099843098</v>
      </c>
      <c r="K18">
        <f>((Earth_Data!$B$1*(1-Earth_Data!$B$2^2))/SQRT(1-Earth_Data!$B$2^2*SIN(RADIANS(User_Model_Calcs!B18))^2))*SIN(RADIANS(User_Model_Calcs!B18))</f>
        <v>-4027.6250597914591</v>
      </c>
      <c r="L18">
        <f t="shared" si="7"/>
        <v>-39.221758149174583</v>
      </c>
      <c r="M18">
        <f t="shared" si="8"/>
        <v>6369.563655348983</v>
      </c>
      <c r="N18">
        <f>SQRT(User_Model_Calcs!M18^2+Sat_Data!$B$3^2-2*User_Model_Calcs!M18*Sat_Data!$B$3*COS(RADIANS(L18))*COS(RADIANS(I18)))</f>
        <v>38742.309986915214</v>
      </c>
      <c r="O18">
        <f>DEGREES(ACOS(((Earth_Data!$B$1+Sat_Data!$B$2)/User_Model_Calcs!N18)*SQRT(1-COS(RADIANS(User_Model_Calcs!I18))^2*COS(RADIANS(User_Model_Calcs!B18))^2)))</f>
        <v>28.450967248986025</v>
      </c>
      <c r="P18">
        <f t="shared" si="4"/>
        <v>53.169018851595439</v>
      </c>
    </row>
    <row r="19" spans="1:16" x14ac:dyDescent="0.25">
      <c r="A19">
        <v>152.14372329935915</v>
      </c>
      <c r="B19">
        <v>-40.406698129174501</v>
      </c>
      <c r="C19" s="6">
        <v>20135.9375</v>
      </c>
      <c r="D19">
        <f t="shared" ca="1" si="0"/>
        <v>1.2</v>
      </c>
      <c r="E19" s="1">
        <v>0.65</v>
      </c>
      <c r="F19">
        <v>19.899999999999999</v>
      </c>
      <c r="G19">
        <f t="shared" ca="1" si="5"/>
        <v>46.089820015575185</v>
      </c>
      <c r="H19">
        <f t="shared" ca="1" si="6"/>
        <v>19.997995861185501</v>
      </c>
      <c r="I19">
        <f>User_Model_Calcs!A19-Sat_Data!$B$5</f>
        <v>42.143723299359152</v>
      </c>
      <c r="J19">
        <f>(Earth_Data!$B$1/SQRT(1-Earth_Data!$B$2^2*SIN(RADIANS(User_Model_Calcs!B19))^2))*COS(RADIANS(User_Model_Calcs!B19))</f>
        <v>4863.5597348467636</v>
      </c>
      <c r="K19">
        <f>((Earth_Data!$B$1*(1-Earth_Data!$B$2^2))/SQRT(1-Earth_Data!$B$2^2*SIN(RADIANS(User_Model_Calcs!B19))^2))*SIN(RADIANS(User_Model_Calcs!B19))</f>
        <v>-4112.4776887630223</v>
      </c>
      <c r="L19">
        <f t="shared" si="7"/>
        <v>-40.21684101645161</v>
      </c>
      <c r="M19">
        <f t="shared" si="8"/>
        <v>6369.1982254437944</v>
      </c>
      <c r="N19">
        <f>SQRT(User_Model_Calcs!M19^2+Sat_Data!$B$3^2-2*User_Model_Calcs!M19*Sat_Data!$B$3*COS(RADIANS(L19))*COS(RADIANS(I19)))</f>
        <v>38913.758240783958</v>
      </c>
      <c r="O19">
        <f>DEGREES(ACOS(((Earth_Data!$B$1+Sat_Data!$B$2)/User_Model_Calcs!N19)*SQRT(1-COS(RADIANS(User_Model_Calcs!I19))^2*COS(RADIANS(User_Model_Calcs!B19))^2)))</f>
        <v>26.580347591405197</v>
      </c>
      <c r="P19">
        <f t="shared" si="4"/>
        <v>54.386450922111393</v>
      </c>
    </row>
    <row r="20" spans="1:16" x14ac:dyDescent="0.25">
      <c r="A20">
        <v>152.48609661744663</v>
      </c>
      <c r="B20">
        <v>-39.56617521327744</v>
      </c>
      <c r="C20" s="6">
        <v>20135.9375</v>
      </c>
      <c r="D20">
        <f t="shared" ca="1" si="0"/>
        <v>1.2</v>
      </c>
      <c r="E20" s="1">
        <v>0.65</v>
      </c>
      <c r="F20">
        <v>19.899999999999999</v>
      </c>
      <c r="G20">
        <f t="shared" ca="1" si="5"/>
        <v>46.089820015575185</v>
      </c>
      <c r="H20">
        <f t="shared" ca="1" si="6"/>
        <v>23.769546949999892</v>
      </c>
      <c r="I20">
        <f>User_Model_Calcs!A20-Sat_Data!$B$5</f>
        <v>42.486096617446634</v>
      </c>
      <c r="J20">
        <f>(Earth_Data!$B$1/SQRT(1-Earth_Data!$B$2^2*SIN(RADIANS(User_Model_Calcs!B20))^2))*COS(RADIANS(User_Model_Calcs!B20))</f>
        <v>4923.5317080406185</v>
      </c>
      <c r="K20">
        <f>((Earth_Data!$B$1*(1-Earth_Data!$B$2^2))/SQRT(1-Earth_Data!$B$2^2*SIN(RADIANS(User_Model_Calcs!B20))^2))*SIN(RADIANS(User_Model_Calcs!B20))</f>
        <v>-4040.9715300785751</v>
      </c>
      <c r="L20">
        <f t="shared" si="7"/>
        <v>-39.377318855626704</v>
      </c>
      <c r="M20">
        <f t="shared" si="8"/>
        <v>6369.5066831731128</v>
      </c>
      <c r="N20">
        <f>SQRT(User_Model_Calcs!M20^2+Sat_Data!$B$3^2-2*User_Model_Calcs!M20*Sat_Data!$B$3*COS(RADIANS(L20))*COS(RADIANS(I20)))</f>
        <v>38887.078831394887</v>
      </c>
      <c r="O20">
        <f>DEGREES(ACOS(((Earth_Data!$B$1+Sat_Data!$B$2)/User_Model_Calcs!N20)*SQRT(1-COS(RADIANS(User_Model_Calcs!I20))^2*COS(RADIANS(User_Model_Calcs!B20))^2)))</f>
        <v>26.871493126102944</v>
      </c>
      <c r="P20">
        <f t="shared" si="4"/>
        <v>55.182606084394251</v>
      </c>
    </row>
    <row r="21" spans="1:16" x14ac:dyDescent="0.25">
      <c r="A21">
        <v>149.77124908246483</v>
      </c>
      <c r="B21">
        <v>-41.273052781252801</v>
      </c>
      <c r="C21" s="6">
        <v>20135.9375</v>
      </c>
      <c r="D21">
        <f t="shared" ca="1" si="0"/>
        <v>1.2</v>
      </c>
      <c r="E21" s="1">
        <v>0.65</v>
      </c>
      <c r="F21">
        <v>19.899999999999999</v>
      </c>
      <c r="G21">
        <f t="shared" ca="1" si="5"/>
        <v>46.089820015575185</v>
      </c>
      <c r="H21">
        <f t="shared" ca="1" si="6"/>
        <v>16.754906635152036</v>
      </c>
      <c r="I21">
        <f>User_Model_Calcs!A21-Sat_Data!$B$5</f>
        <v>39.771249082464834</v>
      </c>
      <c r="J21">
        <f>(Earth_Data!$B$1/SQRT(1-Earth_Data!$B$2^2*SIN(RADIANS(User_Model_Calcs!B21))^2))*COS(RADIANS(User_Model_Calcs!B21))</f>
        <v>4800.6444232540289</v>
      </c>
      <c r="K21">
        <f>((Earth_Data!$B$1*(1-Earth_Data!$B$2^2))/SQRT(1-Earth_Data!$B$2^2*SIN(RADIANS(User_Model_Calcs!B21))^2))*SIN(RADIANS(User_Model_Calcs!B21))</f>
        <v>-4185.2632791851411</v>
      </c>
      <c r="L21">
        <f t="shared" si="7"/>
        <v>-41.082334918577338</v>
      </c>
      <c r="M21">
        <f t="shared" si="8"/>
        <v>6368.8786763931657</v>
      </c>
      <c r="N21">
        <f>SQRT(User_Model_Calcs!M21^2+Sat_Data!$B$3^2-2*User_Model_Calcs!M21*Sat_Data!$B$3*COS(RADIANS(L21))*COS(RADIANS(I21)))</f>
        <v>38822.970482907993</v>
      </c>
      <c r="O21">
        <f>DEGREES(ACOS(((Earth_Data!$B$1+Sat_Data!$B$2)/User_Model_Calcs!N21)*SQRT(1-COS(RADIANS(User_Model_Calcs!I21))^2*COS(RADIANS(User_Model_Calcs!B21))^2)))</f>
        <v>27.56023547555635</v>
      </c>
      <c r="P21">
        <f t="shared" si="4"/>
        <v>51.601670069215608</v>
      </c>
    </row>
    <row r="22" spans="1:16" x14ac:dyDescent="0.25">
      <c r="A22">
        <v>150.98732164508766</v>
      </c>
      <c r="B22">
        <v>-39.959054352133137</v>
      </c>
      <c r="C22" s="6">
        <v>20135.9375</v>
      </c>
      <c r="D22">
        <f t="shared" ca="1" si="0"/>
        <v>0.75</v>
      </c>
      <c r="E22" s="1">
        <v>0.65</v>
      </c>
      <c r="F22">
        <v>19.899999999999999</v>
      </c>
      <c r="G22">
        <f t="shared" ca="1" si="5"/>
        <v>42.007420362456692</v>
      </c>
      <c r="H22">
        <f t="shared" ca="1" si="6"/>
        <v>18.101776209464013</v>
      </c>
      <c r="I22">
        <f>User_Model_Calcs!A22-Sat_Data!$B$5</f>
        <v>40.987321645087661</v>
      </c>
      <c r="J22">
        <f>(Earth_Data!$B$1/SQRT(1-Earth_Data!$B$2^2*SIN(RADIANS(User_Model_Calcs!B22))^2))*COS(RADIANS(User_Model_Calcs!B22))</f>
        <v>4895.6311417081852</v>
      </c>
      <c r="K22">
        <f>((Earth_Data!$B$1*(1-Earth_Data!$B$2^2))/SQRT(1-Earth_Data!$B$2^2*SIN(RADIANS(User_Model_Calcs!B22))^2))*SIN(RADIANS(User_Model_Calcs!B22))</f>
        <v>-4074.503292591427</v>
      </c>
      <c r="L22">
        <f t="shared" si="7"/>
        <v>-39.769709965994238</v>
      </c>
      <c r="M22">
        <f t="shared" si="8"/>
        <v>6369.3627119988514</v>
      </c>
      <c r="N22">
        <f>SQRT(User_Model_Calcs!M22^2+Sat_Data!$B$3^2-2*User_Model_Calcs!M22*Sat_Data!$B$3*COS(RADIANS(L22))*COS(RADIANS(I22)))</f>
        <v>38816.866681313193</v>
      </c>
      <c r="O22">
        <f>DEGREES(ACOS(((Earth_Data!$B$1+Sat_Data!$B$2)/User_Model_Calcs!N22)*SQRT(1-COS(RADIANS(User_Model_Calcs!I22))^2*COS(RADIANS(User_Model_Calcs!B22))^2)))</f>
        <v>27.632024769750732</v>
      </c>
      <c r="P22">
        <f t="shared" si="4"/>
        <v>53.530304721260599</v>
      </c>
    </row>
    <row r="23" spans="1:16" x14ac:dyDescent="0.25">
      <c r="A23">
        <v>148.54980518880171</v>
      </c>
      <c r="B23">
        <v>-41.746746894367092</v>
      </c>
      <c r="C23" s="6">
        <v>20135.9375</v>
      </c>
      <c r="D23">
        <f t="shared" ca="1" si="0"/>
        <v>1.2</v>
      </c>
      <c r="E23" s="1">
        <v>0.65</v>
      </c>
      <c r="F23">
        <v>19.899999999999999</v>
      </c>
      <c r="G23">
        <f t="shared" ca="1" si="5"/>
        <v>46.089820015575185</v>
      </c>
      <c r="H23">
        <f t="shared" ca="1" si="6"/>
        <v>17.131547998738206</v>
      </c>
      <c r="I23">
        <f>User_Model_Calcs!A23-Sat_Data!$B$5</f>
        <v>38.549805188801713</v>
      </c>
      <c r="J23">
        <f>(Earth_Data!$B$1/SQRT(1-Earth_Data!$B$2^2*SIN(RADIANS(User_Model_Calcs!B23))^2))*COS(RADIANS(User_Model_Calcs!B23))</f>
        <v>4765.7770864809272</v>
      </c>
      <c r="K23">
        <f>((Earth_Data!$B$1*(1-Earth_Data!$B$2^2))/SQRT(1-Earth_Data!$B$2^2*SIN(RADIANS(User_Model_Calcs!B23))^2))*SIN(RADIANS(User_Model_Calcs!B23))</f>
        <v>-4224.6599110718453</v>
      </c>
      <c r="L23">
        <f t="shared" si="7"/>
        <v>-41.555632006376364</v>
      </c>
      <c r="M23">
        <f t="shared" si="8"/>
        <v>6368.7033689946811</v>
      </c>
      <c r="N23">
        <f>SQRT(User_Model_Calcs!M23^2+Sat_Data!$B$3^2-2*User_Model_Calcs!M23*Sat_Data!$B$3*COS(RADIANS(L23))*COS(RADIANS(I23)))</f>
        <v>38782.347200277371</v>
      </c>
      <c r="O23">
        <f>DEGREES(ACOS(((Earth_Data!$B$1+Sat_Data!$B$2)/User_Model_Calcs!N23)*SQRT(1-COS(RADIANS(User_Model_Calcs!I23))^2*COS(RADIANS(User_Model_Calcs!B23))^2)))</f>
        <v>28.001930543250801</v>
      </c>
      <c r="P23">
        <f t="shared" si="4"/>
        <v>50.118449687721842</v>
      </c>
    </row>
    <row r="24" spans="1:16" x14ac:dyDescent="0.25">
      <c r="A24">
        <v>150.30069381429388</v>
      </c>
      <c r="B24">
        <v>-39.705098128422947</v>
      </c>
      <c r="C24" s="6">
        <v>20135.9375</v>
      </c>
      <c r="D24">
        <f t="shared" ca="1" si="0"/>
        <v>0.75</v>
      </c>
      <c r="E24" s="1">
        <v>0.65</v>
      </c>
      <c r="F24">
        <v>19.899999999999999</v>
      </c>
      <c r="G24">
        <f t="shared" ca="1" si="5"/>
        <v>42.007420362456692</v>
      </c>
      <c r="H24">
        <f t="shared" ca="1" si="6"/>
        <v>21.11671567075653</v>
      </c>
      <c r="I24">
        <f>User_Model_Calcs!A24-Sat_Data!$B$5</f>
        <v>40.300693814293879</v>
      </c>
      <c r="J24">
        <f>(Earth_Data!$B$1/SQRT(1-Earth_Data!$B$2^2*SIN(RADIANS(User_Model_Calcs!B24))^2))*COS(RADIANS(User_Model_Calcs!B24))</f>
        <v>4913.6925080381998</v>
      </c>
      <c r="K24">
        <f>((Earth_Data!$B$1*(1-Earth_Data!$B$2^2))/SQRT(1-Earth_Data!$B$2^2*SIN(RADIANS(User_Model_Calcs!B24))^2))*SIN(RADIANS(User_Model_Calcs!B24))</f>
        <v>-4052.8500291514069</v>
      </c>
      <c r="L24">
        <f t="shared" si="7"/>
        <v>-39.516065146330568</v>
      </c>
      <c r="M24">
        <f t="shared" si="8"/>
        <v>6369.4558183838035</v>
      </c>
      <c r="N24">
        <f>SQRT(User_Model_Calcs!M24^2+Sat_Data!$B$3^2-2*User_Model_Calcs!M24*Sat_Data!$B$3*COS(RADIANS(L24))*COS(RADIANS(I24)))</f>
        <v>38760.368889029349</v>
      </c>
      <c r="O24">
        <f>DEGREES(ACOS(((Earth_Data!$B$1+Sat_Data!$B$2)/User_Model_Calcs!N24)*SQRT(1-COS(RADIANS(User_Model_Calcs!I24))^2*COS(RADIANS(User_Model_Calcs!B24))^2)))</f>
        <v>28.251218787047968</v>
      </c>
      <c r="P24">
        <f t="shared" si="4"/>
        <v>53.010331099947329</v>
      </c>
    </row>
    <row r="25" spans="1:16" x14ac:dyDescent="0.25">
      <c r="A25">
        <v>150.73041634327248</v>
      </c>
      <c r="B25">
        <v>-39.583660291899655</v>
      </c>
      <c r="C25" s="6">
        <v>20135.9375</v>
      </c>
      <c r="D25">
        <f t="shared" ca="1" si="0"/>
        <v>1.2</v>
      </c>
      <c r="E25" s="1">
        <v>0.65</v>
      </c>
      <c r="F25">
        <v>19.899999999999999</v>
      </c>
      <c r="G25">
        <f t="shared" ca="1" si="5"/>
        <v>46.089820015575185</v>
      </c>
      <c r="H25">
        <f t="shared" ca="1" si="6"/>
        <v>15.723888963275773</v>
      </c>
      <c r="I25">
        <f>User_Model_Calcs!A25-Sat_Data!$B$5</f>
        <v>40.730416343272481</v>
      </c>
      <c r="J25">
        <f>(Earth_Data!$B$1/SQRT(1-Earth_Data!$B$2^2*SIN(RADIANS(User_Model_Calcs!B25))^2))*COS(RADIANS(User_Model_Calcs!B25))</f>
        <v>4922.2949270329273</v>
      </c>
      <c r="K25">
        <f>((Earth_Data!$B$1*(1-Earth_Data!$B$2^2))/SQRT(1-Earth_Data!$B$2^2*SIN(RADIANS(User_Model_Calcs!B25))^2))*SIN(RADIANS(User_Model_Calcs!B25))</f>
        <v>-4042.4678747438161</v>
      </c>
      <c r="L25">
        <f t="shared" si="7"/>
        <v>-39.394781460062923</v>
      </c>
      <c r="M25">
        <f t="shared" si="8"/>
        <v>6369.5002839335739</v>
      </c>
      <c r="N25">
        <f>SQRT(User_Model_Calcs!M25^2+Sat_Data!$B$3^2-2*User_Model_Calcs!M25*Sat_Data!$B$3*COS(RADIANS(L25))*COS(RADIANS(I25)))</f>
        <v>38779.324448343243</v>
      </c>
      <c r="O25">
        <f>DEGREES(ACOS(((Earth_Data!$B$1+Sat_Data!$B$2)/User_Model_Calcs!N25)*SQRT(1-COS(RADIANS(User_Model_Calcs!I25))^2*COS(RADIANS(User_Model_Calcs!B25))^2)))</f>
        <v>28.043801373889192</v>
      </c>
      <c r="P25">
        <f t="shared" si="4"/>
        <v>53.497697909592688</v>
      </c>
    </row>
    <row r="26" spans="1:16" x14ac:dyDescent="0.25">
      <c r="A26">
        <v>152.21137965696082</v>
      </c>
      <c r="B26">
        <v>-40.770225323650891</v>
      </c>
      <c r="C26" s="6">
        <v>20135.9375</v>
      </c>
      <c r="D26">
        <f t="shared" ca="1" si="0"/>
        <v>1.2</v>
      </c>
      <c r="E26" s="1">
        <v>0.65</v>
      </c>
      <c r="F26">
        <v>19.899999999999999</v>
      </c>
      <c r="G26">
        <f t="shared" ca="1" si="5"/>
        <v>46.089820015575185</v>
      </c>
      <c r="H26">
        <f t="shared" ca="1" si="6"/>
        <v>22.485229037376754</v>
      </c>
      <c r="I26">
        <f>User_Model_Calcs!A26-Sat_Data!$B$5</f>
        <v>42.211379656960816</v>
      </c>
      <c r="J26">
        <f>(Earth_Data!$B$1/SQRT(1-Earth_Data!$B$2^2*SIN(RADIANS(User_Model_Calcs!B26))^2))*COS(RADIANS(User_Model_Calcs!B26))</f>
        <v>4837.2953383016047</v>
      </c>
      <c r="K26">
        <f>((Earth_Data!$B$1*(1-Earth_Data!$B$2^2))/SQRT(1-Earth_Data!$B$2^2*SIN(RADIANS(User_Model_Calcs!B26))^2))*SIN(RADIANS(User_Model_Calcs!B26))</f>
        <v>-4143.1333757932171</v>
      </c>
      <c r="L26">
        <f t="shared" si="7"/>
        <v>-40.579985876750747</v>
      </c>
      <c r="M26">
        <f t="shared" si="8"/>
        <v>6369.0643237108334</v>
      </c>
      <c r="N26">
        <f>SQRT(User_Model_Calcs!M26^2+Sat_Data!$B$3^2-2*User_Model_Calcs!M26*Sat_Data!$B$3*COS(RADIANS(L26))*COS(RADIANS(I26)))</f>
        <v>38938.984442686859</v>
      </c>
      <c r="O26">
        <f>DEGREES(ACOS(((Earth_Data!$B$1+Sat_Data!$B$2)/User_Model_Calcs!N26)*SQRT(1-COS(RADIANS(User_Model_Calcs!I26))^2*COS(RADIANS(User_Model_Calcs!B26))^2)))</f>
        <v>26.30762621769162</v>
      </c>
      <c r="P26">
        <f t="shared" si="4"/>
        <v>54.249841131070696</v>
      </c>
    </row>
    <row r="27" spans="1:16" x14ac:dyDescent="0.25">
      <c r="A27">
        <v>152.12119862545052</v>
      </c>
      <c r="B27">
        <v>-40.105381232296629</v>
      </c>
      <c r="C27" s="6">
        <v>20135.9375</v>
      </c>
      <c r="D27">
        <f t="shared" ca="1" si="0"/>
        <v>3</v>
      </c>
      <c r="E27" s="1">
        <v>0.65</v>
      </c>
      <c r="F27">
        <v>19.899999999999999</v>
      </c>
      <c r="G27">
        <f t="shared" ca="1" si="5"/>
        <v>54.048620189015942</v>
      </c>
      <c r="H27">
        <f t="shared" ca="1" si="6"/>
        <v>15.04920209797438</v>
      </c>
      <c r="I27">
        <f>User_Model_Calcs!A27-Sat_Data!$B$5</f>
        <v>42.121198625450518</v>
      </c>
      <c r="J27">
        <f>(Earth_Data!$B$1/SQRT(1-Earth_Data!$B$2^2*SIN(RADIANS(User_Model_Calcs!B27))^2))*COS(RADIANS(User_Model_Calcs!B27))</f>
        <v>4885.1804887292437</v>
      </c>
      <c r="K27">
        <f>((Earth_Data!$B$1*(1-Earth_Data!$B$2^2))/SQRT(1-Earth_Data!$B$2^2*SIN(RADIANS(User_Model_Calcs!B27))^2))*SIN(RADIANS(User_Model_Calcs!B27))</f>
        <v>-4086.943682526507</v>
      </c>
      <c r="L27">
        <f t="shared" si="7"/>
        <v>-39.915864161308583</v>
      </c>
      <c r="M27">
        <f t="shared" si="8"/>
        <v>6369.3089948285769</v>
      </c>
      <c r="N27">
        <f>SQRT(User_Model_Calcs!M27^2+Sat_Data!$B$3^2-2*User_Model_Calcs!M27*Sat_Data!$B$3*COS(RADIANS(L27))*COS(RADIANS(I27)))</f>
        <v>38895.005823793224</v>
      </c>
      <c r="O27">
        <f>DEGREES(ACOS(((Earth_Data!$B$1+Sat_Data!$B$2)/User_Model_Calcs!N27)*SQRT(1-COS(RADIANS(User_Model_Calcs!I27))^2*COS(RADIANS(User_Model_Calcs!B27))^2)))</f>
        <v>26.783749577268768</v>
      </c>
      <c r="P27">
        <f t="shared" si="4"/>
        <v>54.533350836013604</v>
      </c>
    </row>
    <row r="28" spans="1:16" x14ac:dyDescent="0.25">
      <c r="A28">
        <v>147.98625092004318</v>
      </c>
      <c r="B28">
        <v>-37.815300087895842</v>
      </c>
      <c r="C28" s="6">
        <v>20135.9375</v>
      </c>
      <c r="D28">
        <f t="shared" ca="1" si="0"/>
        <v>1.2</v>
      </c>
      <c r="E28" s="1">
        <v>0.65</v>
      </c>
      <c r="F28">
        <v>19.899999999999999</v>
      </c>
      <c r="G28">
        <f t="shared" ca="1" si="5"/>
        <v>46.089820015575185</v>
      </c>
      <c r="H28">
        <f t="shared" ca="1" si="6"/>
        <v>22.724891971389582</v>
      </c>
      <c r="I28">
        <f>User_Model_Calcs!A28-Sat_Data!$B$5</f>
        <v>37.986250920043176</v>
      </c>
      <c r="J28">
        <f>(Earth_Data!$B$1/SQRT(1-Earth_Data!$B$2^2*SIN(RADIANS(User_Model_Calcs!B28))^2))*COS(RADIANS(User_Model_Calcs!B28))</f>
        <v>5045.0272618084864</v>
      </c>
      <c r="K28">
        <f>((Earth_Data!$B$1*(1-Earth_Data!$B$2^2))/SQRT(1-Earth_Data!$B$2^2*SIN(RADIANS(User_Model_Calcs!B28))^2))*SIN(RADIANS(User_Model_Calcs!B28))</f>
        <v>-3889.2702756220119</v>
      </c>
      <c r="L28">
        <f t="shared" si="7"/>
        <v>-37.629048165279634</v>
      </c>
      <c r="M28">
        <f t="shared" si="8"/>
        <v>6370.1431184258145</v>
      </c>
      <c r="N28">
        <f>SQRT(User_Model_Calcs!M28^2+Sat_Data!$B$3^2-2*User_Model_Calcs!M28*Sat_Data!$B$3*COS(RADIANS(L28))*COS(RADIANS(I28)))</f>
        <v>38510.784084840358</v>
      </c>
      <c r="O28">
        <f>DEGREES(ACOS(((Earth_Data!$B$1+Sat_Data!$B$2)/User_Model_Calcs!N28)*SQRT(1-COS(RADIANS(User_Model_Calcs!I28))^2*COS(RADIANS(User_Model_Calcs!B28))^2)))</f>
        <v>31.047153569412838</v>
      </c>
      <c r="P28">
        <f t="shared" si="4"/>
        <v>51.86299690480169</v>
      </c>
    </row>
    <row r="29" spans="1:16" x14ac:dyDescent="0.25">
      <c r="A29">
        <v>151.50268612522484</v>
      </c>
      <c r="B29">
        <v>-37.741081544621196</v>
      </c>
      <c r="C29" s="6">
        <v>20135.9375</v>
      </c>
      <c r="D29">
        <f t="shared" ca="1" si="0"/>
        <v>1.2</v>
      </c>
      <c r="E29" s="1">
        <v>0.65</v>
      </c>
      <c r="F29">
        <v>19.899999999999999</v>
      </c>
      <c r="G29">
        <f t="shared" ca="1" si="5"/>
        <v>46.089820015575185</v>
      </c>
      <c r="H29">
        <f t="shared" ca="1" si="6"/>
        <v>14.365983434301167</v>
      </c>
      <c r="I29">
        <f>User_Model_Calcs!A29-Sat_Data!$B$5</f>
        <v>41.502686125224841</v>
      </c>
      <c r="J29">
        <f>(Earth_Data!$B$1/SQRT(1-Earth_Data!$B$2^2*SIN(RADIANS(User_Model_Calcs!B29))^2))*COS(RADIANS(User_Model_Calcs!B29))</f>
        <v>5050.0737211691867</v>
      </c>
      <c r="K29">
        <f>((Earth_Data!$B$1*(1-Earth_Data!$B$2^2))/SQRT(1-Earth_Data!$B$2^2*SIN(RADIANS(User_Model_Calcs!B29))^2))*SIN(RADIANS(User_Model_Calcs!B29))</f>
        <v>-3882.7593034701422</v>
      </c>
      <c r="L29">
        <f t="shared" si="7"/>
        <v>-37.554955429916475</v>
      </c>
      <c r="M29">
        <f t="shared" si="8"/>
        <v>6370.1698876817672</v>
      </c>
      <c r="N29">
        <f>SQRT(User_Model_Calcs!M29^2+Sat_Data!$B$3^2-2*User_Model_Calcs!M29*Sat_Data!$B$3*COS(RADIANS(L29))*COS(RADIANS(I29)))</f>
        <v>38722.780038722638</v>
      </c>
      <c r="O29">
        <f>DEGREES(ACOS(((Earth_Data!$B$1+Sat_Data!$B$2)/User_Model_Calcs!N29)*SQRT(1-COS(RADIANS(User_Model_Calcs!I29))^2*COS(RADIANS(User_Model_Calcs!B29))^2)))</f>
        <v>28.672994446440153</v>
      </c>
      <c r="P29">
        <f t="shared" si="4"/>
        <v>55.325240433131427</v>
      </c>
    </row>
    <row r="30" spans="1:16" x14ac:dyDescent="0.25">
      <c r="A30">
        <v>151.53636089290825</v>
      </c>
      <c r="B30">
        <v>-40.907634751032973</v>
      </c>
      <c r="C30" s="6">
        <v>20135.9375</v>
      </c>
      <c r="D30">
        <f t="shared" ca="1" si="0"/>
        <v>0.75</v>
      </c>
      <c r="E30" s="1">
        <v>0.65</v>
      </c>
      <c r="F30">
        <v>19.899999999999999</v>
      </c>
      <c r="G30">
        <f t="shared" ca="1" si="5"/>
        <v>42.007420362456692</v>
      </c>
      <c r="H30">
        <f t="shared" ca="1" si="6"/>
        <v>22.086467989446668</v>
      </c>
      <c r="I30">
        <f>User_Model_Calcs!A30-Sat_Data!$B$5</f>
        <v>41.536360892908249</v>
      </c>
      <c r="J30">
        <f>(Earth_Data!$B$1/SQRT(1-Earth_Data!$B$2^2*SIN(RADIANS(User_Model_Calcs!B30))^2))*COS(RADIANS(User_Model_Calcs!B30))</f>
        <v>4827.3166665725339</v>
      </c>
      <c r="K30">
        <f>((Earth_Data!$B$1*(1-Earth_Data!$B$2^2))/SQRT(1-Earth_Data!$B$2^2*SIN(RADIANS(User_Model_Calcs!B30))^2))*SIN(RADIANS(User_Model_Calcs!B30))</f>
        <v>-4154.67791067904</v>
      </c>
      <c r="L30">
        <f t="shared" si="7"/>
        <v>-40.717258748166422</v>
      </c>
      <c r="M30">
        <f t="shared" si="8"/>
        <v>6369.0136395562313</v>
      </c>
      <c r="N30">
        <f>SQRT(User_Model_Calcs!M30^2+Sat_Data!$B$3^2-2*User_Model_Calcs!M30*Sat_Data!$B$3*COS(RADIANS(L30))*COS(RADIANS(I30)))</f>
        <v>38905.85945427532</v>
      </c>
      <c r="O30">
        <f>DEGREES(ACOS(((Earth_Data!$B$1+Sat_Data!$B$2)/User_Model_Calcs!N30)*SQRT(1-COS(RADIANS(User_Model_Calcs!I30))^2*COS(RADIANS(User_Model_Calcs!B30))^2)))</f>
        <v>26.663494843978906</v>
      </c>
      <c r="P30">
        <f t="shared" si="4"/>
        <v>53.527525503254154</v>
      </c>
    </row>
    <row r="31" spans="1:16" x14ac:dyDescent="0.25">
      <c r="A31">
        <v>151.09344678731097</v>
      </c>
      <c r="B31">
        <v>-38.922872943067752</v>
      </c>
      <c r="C31" s="6">
        <v>20135.9375</v>
      </c>
      <c r="D31">
        <f t="shared" ca="1" si="0"/>
        <v>0.75</v>
      </c>
      <c r="E31" s="1">
        <v>0.65</v>
      </c>
      <c r="F31">
        <v>19.899999999999999</v>
      </c>
      <c r="G31">
        <f t="shared" ca="1" si="5"/>
        <v>42.007420362456692</v>
      </c>
      <c r="H31">
        <f t="shared" ca="1" si="6"/>
        <v>18.353144852894111</v>
      </c>
      <c r="I31">
        <f>User_Model_Calcs!A31-Sat_Data!$B$5</f>
        <v>41.093446787310967</v>
      </c>
      <c r="J31">
        <f>(Earth_Data!$B$1/SQRT(1-Earth_Data!$B$2^2*SIN(RADIANS(User_Model_Calcs!B31))^2))*COS(RADIANS(User_Model_Calcs!B31))</f>
        <v>4968.7137182190609</v>
      </c>
      <c r="K31">
        <f>((Earth_Data!$B$1*(1-Earth_Data!$B$2^2))/SQRT(1-Earth_Data!$B$2^2*SIN(RADIANS(User_Model_Calcs!B31))^2))*SIN(RADIANS(User_Model_Calcs!B31))</f>
        <v>-3985.6607351795669</v>
      </c>
      <c r="L31">
        <f t="shared" si="7"/>
        <v>-38.734892184789302</v>
      </c>
      <c r="M31">
        <f t="shared" si="8"/>
        <v>6369.7415575178884</v>
      </c>
      <c r="N31">
        <f>SQRT(User_Model_Calcs!M31^2+Sat_Data!$B$3^2-2*User_Model_Calcs!M31*Sat_Data!$B$3*COS(RADIANS(L31))*COS(RADIANS(I31)))</f>
        <v>38763.532142475589</v>
      </c>
      <c r="O31">
        <f>DEGREES(ACOS(((Earth_Data!$B$1+Sat_Data!$B$2)/User_Model_Calcs!N31)*SQRT(1-COS(RADIANS(User_Model_Calcs!I31))^2*COS(RADIANS(User_Model_Calcs!B31))^2)))</f>
        <v>28.219645444606403</v>
      </c>
      <c r="P31">
        <f t="shared" si="4"/>
        <v>54.232155080780515</v>
      </c>
    </row>
    <row r="32" spans="1:16" x14ac:dyDescent="0.25">
      <c r="A32">
        <v>150.40337630281229</v>
      </c>
      <c r="B32">
        <v>-38.130499359546931</v>
      </c>
      <c r="C32" s="6">
        <v>20135.9375</v>
      </c>
      <c r="D32">
        <f t="shared" ca="1" si="0"/>
        <v>0.75</v>
      </c>
      <c r="E32" s="1">
        <v>0.65</v>
      </c>
      <c r="F32">
        <v>19.899999999999999</v>
      </c>
      <c r="G32">
        <f t="shared" ca="1" si="5"/>
        <v>42.007420362456692</v>
      </c>
      <c r="H32">
        <f t="shared" ca="1" si="6"/>
        <v>22.819084501540381</v>
      </c>
      <c r="I32">
        <f>User_Model_Calcs!A32-Sat_Data!$B$5</f>
        <v>40.403376302812291</v>
      </c>
      <c r="J32">
        <f>(Earth_Data!$B$1/SQRT(1-Earth_Data!$B$2^2*SIN(RADIANS(User_Model_Calcs!B32))^2))*COS(RADIANS(User_Model_Calcs!B32))</f>
        <v>5023.500883447683</v>
      </c>
      <c r="K32">
        <f>((Earth_Data!$B$1*(1-Earth_Data!$B$2^2))/SQRT(1-Earth_Data!$B$2^2*SIN(RADIANS(User_Model_Calcs!B32))^2))*SIN(RADIANS(User_Model_Calcs!B32))</f>
        <v>-3916.8496603346825</v>
      </c>
      <c r="L32">
        <f t="shared" si="7"/>
        <v>-37.943727045526032</v>
      </c>
      <c r="M32">
        <f t="shared" si="8"/>
        <v>6370.0292297338456</v>
      </c>
      <c r="N32">
        <f>SQRT(User_Model_Calcs!M32^2+Sat_Data!$B$3^2-2*User_Model_Calcs!M32*Sat_Data!$B$3*COS(RADIANS(L32))*COS(RADIANS(I32)))</f>
        <v>38675.610758241819</v>
      </c>
      <c r="O32">
        <f>DEGREES(ACOS(((Earth_Data!$B$1+Sat_Data!$B$2)/User_Model_Calcs!N32)*SQRT(1-COS(RADIANS(User_Model_Calcs!I32))^2*COS(RADIANS(User_Model_Calcs!B32))^2)))</f>
        <v>29.193710632355799</v>
      </c>
      <c r="P32">
        <f t="shared" si="4"/>
        <v>54.042110904378475</v>
      </c>
    </row>
    <row r="33" spans="1:16" x14ac:dyDescent="0.25">
      <c r="A33">
        <v>149.5000507234663</v>
      </c>
      <c r="B33">
        <v>-39.592877516769946</v>
      </c>
      <c r="C33" s="6">
        <v>20135.9375</v>
      </c>
      <c r="D33">
        <f t="shared" ca="1" si="0"/>
        <v>3</v>
      </c>
      <c r="E33" s="1">
        <v>0.65</v>
      </c>
      <c r="F33">
        <v>19.899999999999999</v>
      </c>
      <c r="G33">
        <f t="shared" ca="1" si="5"/>
        <v>54.048620189015942</v>
      </c>
      <c r="H33">
        <f t="shared" ca="1" si="6"/>
        <v>14.104680834999188</v>
      </c>
      <c r="I33">
        <f>User_Model_Calcs!A33-Sat_Data!$B$5</f>
        <v>39.500050723466302</v>
      </c>
      <c r="J33">
        <f>(Earth_Data!$B$1/SQRT(1-Earth_Data!$B$2^2*SIN(RADIANS(User_Model_Calcs!B33))^2))*COS(RADIANS(User_Model_Calcs!B33))</f>
        <v>4921.6427750594603</v>
      </c>
      <c r="K33">
        <f>((Earth_Data!$B$1*(1-Earth_Data!$B$2^2))/SQRT(1-Earth_Data!$B$2^2*SIN(RADIANS(User_Model_Calcs!B33))^2))*SIN(RADIANS(User_Model_Calcs!B33))</f>
        <v>-4043.2565197725353</v>
      </c>
      <c r="L33">
        <f t="shared" si="7"/>
        <v>-39.40398686597679</v>
      </c>
      <c r="M33">
        <f t="shared" si="8"/>
        <v>6369.4969102730629</v>
      </c>
      <c r="N33">
        <f>SQRT(User_Model_Calcs!M33^2+Sat_Data!$B$3^2-2*User_Model_Calcs!M33*Sat_Data!$B$3*COS(RADIANS(L33))*COS(RADIANS(I33)))</f>
        <v>38705.752076911289</v>
      </c>
      <c r="O33">
        <f>DEGREES(ACOS(((Earth_Data!$B$1+Sat_Data!$B$2)/User_Model_Calcs!N33)*SQRT(1-COS(RADIANS(User_Model_Calcs!I33))^2*COS(RADIANS(User_Model_Calcs!B33))^2)))</f>
        <v>28.853622302619073</v>
      </c>
      <c r="P33">
        <f t="shared" si="4"/>
        <v>52.290972596961382</v>
      </c>
    </row>
    <row r="34" spans="1:16" x14ac:dyDescent="0.25">
      <c r="A34">
        <v>151.80922885431565</v>
      </c>
      <c r="B34">
        <v>-36.687722807660634</v>
      </c>
      <c r="C34" s="6">
        <v>20135.9375</v>
      </c>
      <c r="D34">
        <f t="shared" ca="1" si="0"/>
        <v>0.75</v>
      </c>
      <c r="E34" s="1">
        <v>0.65</v>
      </c>
      <c r="F34">
        <v>19.899999999999999</v>
      </c>
      <c r="G34">
        <f t="shared" ca="1" si="5"/>
        <v>42.007420362456692</v>
      </c>
      <c r="H34">
        <f t="shared" ca="1" si="6"/>
        <v>18.033374833273271</v>
      </c>
      <c r="I34">
        <f>User_Model_Calcs!A34-Sat_Data!$B$5</f>
        <v>41.809228854315649</v>
      </c>
      <c r="J34">
        <f>(Earth_Data!$B$1/SQRT(1-Earth_Data!$B$2^2*SIN(RADIANS(User_Model_Calcs!B34))^2))*COS(RADIANS(User_Model_Calcs!B34))</f>
        <v>5120.7759460696034</v>
      </c>
      <c r="K34">
        <f>((Earth_Data!$B$1*(1-Earth_Data!$B$2^2))/SQRT(1-Earth_Data!$B$2^2*SIN(RADIANS(User_Model_Calcs!B34))^2))*SIN(RADIANS(User_Model_Calcs!B34))</f>
        <v>-3789.661217488183</v>
      </c>
      <c r="L34">
        <f t="shared" si="7"/>
        <v>-36.503516152124959</v>
      </c>
      <c r="M34">
        <f t="shared" si="8"/>
        <v>6370.5477341574842</v>
      </c>
      <c r="N34">
        <f>SQRT(User_Model_Calcs!M34^2+Sat_Data!$B$3^2-2*User_Model_Calcs!M34*Sat_Data!$B$3*COS(RADIANS(L34))*COS(RADIANS(I34)))</f>
        <v>38684.995243365913</v>
      </c>
      <c r="O34">
        <f>DEGREES(ACOS(((Earth_Data!$B$1+Sat_Data!$B$2)/User_Model_Calcs!N34)*SQRT(1-COS(RADIANS(User_Model_Calcs!I34))^2*COS(RADIANS(User_Model_Calcs!B34))^2)))</f>
        <v>29.095376287510636</v>
      </c>
      <c r="P34">
        <f t="shared" si="4"/>
        <v>56.257131603278339</v>
      </c>
    </row>
    <row r="35" spans="1:16" x14ac:dyDescent="0.25">
      <c r="A35">
        <v>151.79147035165425</v>
      </c>
      <c r="B35">
        <v>-37.434890258285513</v>
      </c>
      <c r="C35" s="6">
        <v>20135.9375</v>
      </c>
      <c r="D35">
        <f t="shared" ca="1" si="0"/>
        <v>1.2</v>
      </c>
      <c r="E35" s="1">
        <v>0.65</v>
      </c>
      <c r="F35">
        <v>19.899999999999999</v>
      </c>
      <c r="G35">
        <f t="shared" ca="1" si="5"/>
        <v>46.089820015575185</v>
      </c>
      <c r="H35">
        <f t="shared" ca="1" si="6"/>
        <v>23.357852948058351</v>
      </c>
      <c r="I35">
        <f>User_Model_Calcs!A35-Sat_Data!$B$5</f>
        <v>41.791470351654255</v>
      </c>
      <c r="J35">
        <f>(Earth_Data!$B$1/SQRT(1-Earth_Data!$B$2^2*SIN(RADIANS(User_Model_Calcs!B35))^2))*COS(RADIANS(User_Model_Calcs!B35))</f>
        <v>5070.8030931886997</v>
      </c>
      <c r="K35">
        <f>((Earth_Data!$B$1*(1-Earth_Data!$B$2^2))/SQRT(1-Earth_Data!$B$2^2*SIN(RADIANS(User_Model_Calcs!B35))^2))*SIN(RADIANS(User_Model_Calcs!B35))</f>
        <v>-3855.8299875459361</v>
      </c>
      <c r="L35">
        <f t="shared" si="7"/>
        <v>-37.249296333203716</v>
      </c>
      <c r="M35">
        <f t="shared" si="8"/>
        <v>6370.2801274944404</v>
      </c>
      <c r="N35">
        <f>SQRT(User_Model_Calcs!M35^2+Sat_Data!$B$3^2-2*User_Model_Calcs!M35*Sat_Data!$B$3*COS(RADIANS(L35))*COS(RADIANS(I35)))</f>
        <v>38724.387454208336</v>
      </c>
      <c r="O35">
        <f>DEGREES(ACOS(((Earth_Data!$B$1+Sat_Data!$B$2)/User_Model_Calcs!N35)*SQRT(1-COS(RADIANS(User_Model_Calcs!I35))^2*COS(RADIANS(User_Model_Calcs!B35))^2)))</f>
        <v>28.656483598702891</v>
      </c>
      <c r="P35">
        <f t="shared" si="4"/>
        <v>55.78204271842106</v>
      </c>
    </row>
    <row r="36" spans="1:16" x14ac:dyDescent="0.25">
      <c r="A36">
        <v>151.20523733290884</v>
      </c>
      <c r="B36">
        <v>-38.939672477720066</v>
      </c>
      <c r="C36" s="6">
        <v>20135.9375</v>
      </c>
      <c r="D36">
        <f t="shared" ca="1" si="0"/>
        <v>0.75</v>
      </c>
      <c r="E36" s="1">
        <v>0.65</v>
      </c>
      <c r="F36">
        <v>19.899999999999999</v>
      </c>
      <c r="G36">
        <f t="shared" ca="1" si="5"/>
        <v>42.007420362456692</v>
      </c>
      <c r="H36">
        <f t="shared" ca="1" si="6"/>
        <v>16.779263786558783</v>
      </c>
      <c r="I36">
        <f>User_Model_Calcs!A36-Sat_Data!$B$5</f>
        <v>41.205237332908837</v>
      </c>
      <c r="J36">
        <f>(Earth_Data!$B$1/SQRT(1-Earth_Data!$B$2^2*SIN(RADIANS(User_Model_Calcs!B36))^2))*COS(RADIANS(User_Model_Calcs!B36))</f>
        <v>4967.5417831526674</v>
      </c>
      <c r="K36">
        <f>((Earth_Data!$B$1*(1-Earth_Data!$B$2^2))/SQRT(1-Earth_Data!$B$2^2*SIN(RADIANS(User_Model_Calcs!B36))^2))*SIN(RADIANS(User_Model_Calcs!B36))</f>
        <v>-3987.1115092224491</v>
      </c>
      <c r="L36">
        <f t="shared" si="7"/>
        <v>-38.751667648742838</v>
      </c>
      <c r="M36">
        <f t="shared" si="8"/>
        <v>6369.7354383319334</v>
      </c>
      <c r="N36">
        <f>SQRT(User_Model_Calcs!M36^2+Sat_Data!$B$3^2-2*User_Model_Calcs!M36*Sat_Data!$B$3*COS(RADIANS(L36))*COS(RADIANS(I36)))</f>
        <v>38771.42825075196</v>
      </c>
      <c r="O36">
        <f>DEGREES(ACOS(((Earth_Data!$B$1+Sat_Data!$B$2)/User_Model_Calcs!N36)*SQRT(1-COS(RADIANS(User_Model_Calcs!I36))^2*COS(RADIANS(User_Model_Calcs!B36))^2)))</f>
        <v>28.132940010795465</v>
      </c>
      <c r="P36">
        <f t="shared" si="4"/>
        <v>54.32923779204117</v>
      </c>
    </row>
    <row r="37" spans="1:16" x14ac:dyDescent="0.25">
      <c r="A37">
        <v>147.84204067611103</v>
      </c>
      <c r="B37">
        <v>-40.08469847404195</v>
      </c>
      <c r="C37" s="6">
        <v>20135.9375</v>
      </c>
      <c r="D37">
        <f t="shared" ca="1" si="0"/>
        <v>0.75</v>
      </c>
      <c r="E37" s="1">
        <v>0.65</v>
      </c>
      <c r="F37">
        <v>19.899999999999999</v>
      </c>
      <c r="G37">
        <f t="shared" ca="1" si="5"/>
        <v>42.007420362456692</v>
      </c>
      <c r="H37">
        <f t="shared" ca="1" si="6"/>
        <v>15.471969625547283</v>
      </c>
      <c r="I37">
        <f>User_Model_Calcs!A37-Sat_Data!$B$5</f>
        <v>37.842040676111026</v>
      </c>
      <c r="J37">
        <f>(Earth_Data!$B$1/SQRT(1-Earth_Data!$B$2^2*SIN(RADIANS(User_Model_Calcs!B37))^2))*COS(RADIANS(User_Model_Calcs!B37))</f>
        <v>4886.6595931016891</v>
      </c>
      <c r="K37">
        <f>((Earth_Data!$B$1*(1-Earth_Data!$B$2^2))/SQRT(1-Earth_Data!$B$2^2*SIN(RADIANS(User_Model_Calcs!B37))^2))*SIN(RADIANS(User_Model_Calcs!B37))</f>
        <v>-4085.1868809595917</v>
      </c>
      <c r="L37">
        <f t="shared" si="7"/>
        <v>-39.895205512000665</v>
      </c>
      <c r="M37">
        <f t="shared" si="8"/>
        <v>6369.3165905940905</v>
      </c>
      <c r="N37">
        <f>SQRT(User_Model_Calcs!M37^2+Sat_Data!$B$3^2-2*User_Model_Calcs!M37*Sat_Data!$B$3*COS(RADIANS(L37))*COS(RADIANS(I37)))</f>
        <v>38638.819658475368</v>
      </c>
      <c r="O37">
        <f>DEGREES(ACOS(((Earth_Data!$B$1+Sat_Data!$B$2)/User_Model_Calcs!N37)*SQRT(1-COS(RADIANS(User_Model_Calcs!I37))^2*COS(RADIANS(User_Model_Calcs!B37))^2)))</f>
        <v>29.595294164875828</v>
      </c>
      <c r="P37">
        <f t="shared" si="4"/>
        <v>50.345369304039693</v>
      </c>
    </row>
    <row r="38" spans="1:16" x14ac:dyDescent="0.25">
      <c r="A38">
        <v>148.59615975749509</v>
      </c>
      <c r="B38">
        <v>-40.192375120287622</v>
      </c>
      <c r="C38" s="6">
        <v>20135.9375</v>
      </c>
      <c r="D38">
        <f t="shared" ca="1" si="0"/>
        <v>0.75</v>
      </c>
      <c r="E38" s="1">
        <v>0.65</v>
      </c>
      <c r="F38">
        <v>19.899999999999999</v>
      </c>
      <c r="G38">
        <f t="shared" ca="1" si="5"/>
        <v>42.007420362456692</v>
      </c>
      <c r="H38">
        <f t="shared" ca="1" si="6"/>
        <v>22.133800066993224</v>
      </c>
      <c r="I38">
        <f>User_Model_Calcs!A38-Sat_Data!$B$5</f>
        <v>38.596159757495087</v>
      </c>
      <c r="J38">
        <f>(Earth_Data!$B$1/SQRT(1-Earth_Data!$B$2^2*SIN(RADIANS(User_Model_Calcs!B38))^2))*COS(RADIANS(User_Model_Calcs!B38))</f>
        <v>4878.9522197453543</v>
      </c>
      <c r="K38">
        <f>((Earth_Data!$B$1*(1-Earth_Data!$B$2^2))/SQRT(1-Earth_Data!$B$2^2*SIN(RADIANS(User_Model_Calcs!B38))^2))*SIN(RADIANS(User_Model_Calcs!B38))</f>
        <v>-4094.3271964202145</v>
      </c>
      <c r="L38">
        <f t="shared" si="7"/>
        <v>-40.002757724310577</v>
      </c>
      <c r="M38">
        <f t="shared" si="8"/>
        <v>6369.2770354180957</v>
      </c>
      <c r="N38">
        <f>SQRT(User_Model_Calcs!M38^2+Sat_Data!$B$3^2-2*User_Model_Calcs!M38*Sat_Data!$B$3*COS(RADIANS(L38))*COS(RADIANS(I38)))</f>
        <v>38688.77574542092</v>
      </c>
      <c r="O38">
        <f>DEGREES(ACOS(((Earth_Data!$B$1+Sat_Data!$B$2)/User_Model_Calcs!N38)*SQRT(1-COS(RADIANS(User_Model_Calcs!I38))^2*COS(RADIANS(User_Model_Calcs!B38))^2)))</f>
        <v>29.039143836986625</v>
      </c>
      <c r="P38">
        <f t="shared" si="4"/>
        <v>51.043259055516458</v>
      </c>
    </row>
    <row r="39" spans="1:16" x14ac:dyDescent="0.25">
      <c r="A39">
        <v>148.96505754334757</v>
      </c>
      <c r="B39">
        <v>-38.882455216170086</v>
      </c>
      <c r="C39" s="6">
        <v>20135.9375</v>
      </c>
      <c r="D39">
        <f t="shared" ca="1" si="0"/>
        <v>0.75</v>
      </c>
      <c r="E39" s="1">
        <v>0.65</v>
      </c>
      <c r="F39">
        <v>19.899999999999999</v>
      </c>
      <c r="G39">
        <f t="shared" ca="1" si="5"/>
        <v>42.007420362456692</v>
      </c>
      <c r="H39">
        <f t="shared" ca="1" si="6"/>
        <v>18.168353782339089</v>
      </c>
      <c r="I39">
        <f>User_Model_Calcs!A39-Sat_Data!$B$5</f>
        <v>38.965057543347569</v>
      </c>
      <c r="J39">
        <f>(Earth_Data!$B$1/SQRT(1-Earth_Data!$B$2^2*SIN(RADIANS(User_Model_Calcs!B39))^2))*COS(RADIANS(User_Model_Calcs!B39))</f>
        <v>4971.5315006631545</v>
      </c>
      <c r="K39">
        <f>((Earth_Data!$B$1*(1-Earth_Data!$B$2^2))/SQRT(1-Earth_Data!$B$2^2*SIN(RADIANS(User_Model_Calcs!B39))^2))*SIN(RADIANS(User_Model_Calcs!B39))</f>
        <v>-3982.1689513485562</v>
      </c>
      <c r="L39">
        <f t="shared" si="7"/>
        <v>-38.69453263345676</v>
      </c>
      <c r="M39">
        <f t="shared" si="8"/>
        <v>6369.7562762770203</v>
      </c>
      <c r="N39">
        <f>SQRT(User_Model_Calcs!M39^2+Sat_Data!$B$3^2-2*User_Model_Calcs!M39*Sat_Data!$B$3*COS(RADIANS(L39))*COS(RADIANS(I39)))</f>
        <v>38631.806023612233</v>
      </c>
      <c r="O39">
        <f>DEGREES(ACOS(((Earth_Data!$B$1+Sat_Data!$B$2)/User_Model_Calcs!N39)*SQRT(1-COS(RADIANS(User_Model_Calcs!I39))^2*COS(RADIANS(User_Model_Calcs!B39))^2)))</f>
        <v>29.678634664580912</v>
      </c>
      <c r="P39">
        <f t="shared" si="4"/>
        <v>52.18343005031852</v>
      </c>
    </row>
    <row r="40" spans="1:16" x14ac:dyDescent="0.25">
      <c r="A40">
        <v>149.79490369089314</v>
      </c>
      <c r="B40">
        <v>-39.459623133274313</v>
      </c>
      <c r="C40" s="6">
        <v>20135.9375</v>
      </c>
      <c r="D40">
        <f t="shared" ca="1" si="0"/>
        <v>1.2</v>
      </c>
      <c r="E40" s="1">
        <v>0.65</v>
      </c>
      <c r="F40">
        <v>19.899999999999999</v>
      </c>
      <c r="G40">
        <f t="shared" ca="1" si="5"/>
        <v>46.089820015575185</v>
      </c>
      <c r="H40">
        <f t="shared" ca="1" si="6"/>
        <v>22.86934894695332</v>
      </c>
      <c r="I40">
        <f>User_Model_Calcs!A40-Sat_Data!$B$5</f>
        <v>39.794903690893136</v>
      </c>
      <c r="J40">
        <f>(Earth_Data!$B$1/SQRT(1-Earth_Data!$B$2^2*SIN(RADIANS(User_Model_Calcs!B40))^2))*COS(RADIANS(User_Model_Calcs!B40))</f>
        <v>4931.0585546299862</v>
      </c>
      <c r="K40">
        <f>((Earth_Data!$B$1*(1-Earth_Data!$B$2^2))/SQRT(1-Earth_Data!$B$2^2*SIN(RADIANS(User_Model_Calcs!B40))^2))*SIN(RADIANS(User_Model_Calcs!B40))</f>
        <v>-4031.8449221773431</v>
      </c>
      <c r="L40">
        <f t="shared" si="7"/>
        <v>-39.270905248155337</v>
      </c>
      <c r="M40">
        <f t="shared" si="8"/>
        <v>6369.5456624218341</v>
      </c>
      <c r="N40">
        <f>SQRT(User_Model_Calcs!M40^2+Sat_Data!$B$3^2-2*User_Model_Calcs!M40*Sat_Data!$B$3*COS(RADIANS(L40))*COS(RADIANS(I40)))</f>
        <v>38715.482424565649</v>
      </c>
      <c r="O40">
        <f>DEGREES(ACOS(((Earth_Data!$B$1+Sat_Data!$B$2)/User_Model_Calcs!N40)*SQRT(1-COS(RADIANS(User_Model_Calcs!I40))^2*COS(RADIANS(User_Model_Calcs!B40))^2)))</f>
        <v>28.746606689401037</v>
      </c>
      <c r="P40">
        <f t="shared" si="4"/>
        <v>52.658906131259222</v>
      </c>
    </row>
    <row r="41" spans="1:16" x14ac:dyDescent="0.25">
      <c r="A41">
        <v>151.83784279140704</v>
      </c>
      <c r="B41">
        <v>-36.651428909645247</v>
      </c>
      <c r="C41" s="6">
        <v>20135.9375</v>
      </c>
      <c r="D41">
        <f t="shared" ca="1" si="0"/>
        <v>0.75</v>
      </c>
      <c r="E41" s="1">
        <v>0.65</v>
      </c>
      <c r="F41">
        <v>19.899999999999999</v>
      </c>
      <c r="G41">
        <f t="shared" ca="1" si="5"/>
        <v>42.007420362456692</v>
      </c>
      <c r="H41">
        <f t="shared" ca="1" si="6"/>
        <v>19.613378000940795</v>
      </c>
      <c r="I41">
        <f>User_Model_Calcs!A41-Sat_Data!$B$5</f>
        <v>41.837842791407041</v>
      </c>
      <c r="J41">
        <f>(Earth_Data!$B$1/SQRT(1-Earth_Data!$B$2^2*SIN(RADIANS(User_Model_Calcs!B41))^2))*COS(RADIANS(User_Model_Calcs!B41))</f>
        <v>5123.1812191398185</v>
      </c>
      <c r="K41">
        <f>((Earth_Data!$B$1*(1-Earth_Data!$B$2^2))/SQRT(1-Earth_Data!$B$2^2*SIN(RADIANS(User_Model_Calcs!B41))^2))*SIN(RADIANS(User_Model_Calcs!B41))</f>
        <v>-3786.430717518298</v>
      </c>
      <c r="L41">
        <f t="shared" si="7"/>
        <v>-36.467292831031955</v>
      </c>
      <c r="M41">
        <f t="shared" si="8"/>
        <v>6370.5606804042836</v>
      </c>
      <c r="N41">
        <f>SQRT(User_Model_Calcs!M41^2+Sat_Data!$B$3^2-2*User_Model_Calcs!M41*Sat_Data!$B$3*COS(RADIANS(L41))*COS(RADIANS(I41)))</f>
        <v>38684.902908361677</v>
      </c>
      <c r="O41">
        <f>DEGREES(ACOS(((Earth_Data!$B$1+Sat_Data!$B$2)/User_Model_Calcs!N41)*SQRT(1-COS(RADIANS(User_Model_Calcs!I41))^2*COS(RADIANS(User_Model_Calcs!B41))^2)))</f>
        <v>29.096546625285452</v>
      </c>
      <c r="P41">
        <f t="shared" si="4"/>
        <v>56.306225958094188</v>
      </c>
    </row>
    <row r="42" spans="1:16" x14ac:dyDescent="0.25">
      <c r="A42">
        <v>151.90390089041426</v>
      </c>
      <c r="B42">
        <v>-37.595525920584301</v>
      </c>
      <c r="C42" s="6">
        <v>20135.9375</v>
      </c>
      <c r="D42">
        <f t="shared" ca="1" si="0"/>
        <v>0.75</v>
      </c>
      <c r="E42" s="1">
        <v>0.65</v>
      </c>
      <c r="F42">
        <v>19.899999999999999</v>
      </c>
      <c r="G42">
        <f t="shared" ca="1" si="5"/>
        <v>42.007420362456692</v>
      </c>
      <c r="H42">
        <f t="shared" ca="1" si="6"/>
        <v>20.292776634335496</v>
      </c>
      <c r="I42">
        <f>User_Model_Calcs!A42-Sat_Data!$B$5</f>
        <v>41.903900890414263</v>
      </c>
      <c r="J42">
        <f>(Earth_Data!$B$1/SQRT(1-Earth_Data!$B$2^2*SIN(RADIANS(User_Model_Calcs!B42))^2))*COS(RADIANS(User_Model_Calcs!B42))</f>
        <v>5059.9460215784084</v>
      </c>
      <c r="K42">
        <f>((Earth_Data!$B$1*(1-Earth_Data!$B$2^2))/SQRT(1-Earth_Data!$B$2^2*SIN(RADIANS(User_Model_Calcs!B42))^2))*SIN(RADIANS(User_Model_Calcs!B42))</f>
        <v>-3869.9714249909348</v>
      </c>
      <c r="L42">
        <f t="shared" si="7"/>
        <v>-37.409650154678374</v>
      </c>
      <c r="M42">
        <f t="shared" si="8"/>
        <v>6370.2223329750059</v>
      </c>
      <c r="N42">
        <f>SQRT(User_Model_Calcs!M42^2+Sat_Data!$B$3^2-2*User_Model_Calcs!M42*Sat_Data!$B$3*COS(RADIANS(L42))*COS(RADIANS(I42)))</f>
        <v>38740.401021577833</v>
      </c>
      <c r="O42">
        <f>DEGREES(ACOS(((Earth_Data!$B$1+Sat_Data!$B$2)/User_Model_Calcs!N42)*SQRT(1-COS(RADIANS(User_Model_Calcs!I42))^2*COS(RADIANS(User_Model_Calcs!B42))^2)))</f>
        <v>28.479303145222858</v>
      </c>
      <c r="P42">
        <f t="shared" si="4"/>
        <v>55.789947168044897</v>
      </c>
    </row>
    <row r="43" spans="1:16" x14ac:dyDescent="0.25">
      <c r="A43">
        <v>152.35299093213138</v>
      </c>
      <c r="B43">
        <v>-38.73509480026167</v>
      </c>
      <c r="C43" s="6">
        <v>20135.9375</v>
      </c>
      <c r="D43">
        <f t="shared" ca="1" si="0"/>
        <v>0.75</v>
      </c>
      <c r="E43" s="1">
        <v>0.65</v>
      </c>
      <c r="F43">
        <v>19.899999999999999</v>
      </c>
      <c r="G43">
        <f t="shared" ca="1" si="5"/>
        <v>42.007420362456692</v>
      </c>
      <c r="H43">
        <f t="shared" ca="1" si="6"/>
        <v>15.675900196683651</v>
      </c>
      <c r="I43">
        <f>User_Model_Calcs!A43-Sat_Data!$B$5</f>
        <v>42.352990932131377</v>
      </c>
      <c r="J43">
        <f>(Earth_Data!$B$1/SQRT(1-Earth_Data!$B$2^2*SIN(RADIANS(User_Model_Calcs!B43))^2))*COS(RADIANS(User_Model_Calcs!B43))</f>
        <v>4981.7839097997194</v>
      </c>
      <c r="K43">
        <f>((Earth_Data!$B$1*(1-Earth_Data!$B$2^2))/SQRT(1-Earth_Data!$B$2^2*SIN(RADIANS(User_Model_Calcs!B43))^2))*SIN(RADIANS(User_Model_Calcs!B43))</f>
        <v>-3969.421524585272</v>
      </c>
      <c r="L43">
        <f t="shared" si="7"/>
        <v>-38.547387482167764</v>
      </c>
      <c r="M43">
        <f t="shared" si="8"/>
        <v>6369.8099001289074</v>
      </c>
      <c r="N43">
        <f>SQRT(User_Model_Calcs!M43^2+Sat_Data!$B$3^2-2*User_Model_Calcs!M43*Sat_Data!$B$3*COS(RADIANS(L43))*COS(RADIANS(I43)))</f>
        <v>38832.047156034409</v>
      </c>
      <c r="O43">
        <f>DEGREES(ACOS(((Earth_Data!$B$1+Sat_Data!$B$2)/User_Model_Calcs!N43)*SQRT(1-COS(RADIANS(User_Model_Calcs!I43))^2*COS(RADIANS(User_Model_Calcs!B43))^2)))</f>
        <v>27.471550571658732</v>
      </c>
      <c r="P43">
        <f t="shared" si="4"/>
        <v>55.535013877291625</v>
      </c>
    </row>
    <row r="44" spans="1:16" x14ac:dyDescent="0.25">
      <c r="A44">
        <v>150.16151572711411</v>
      </c>
      <c r="B44">
        <v>-38.577370816965761</v>
      </c>
      <c r="C44" s="6">
        <v>20135.9375</v>
      </c>
      <c r="D44">
        <f t="shared" ca="1" si="0"/>
        <v>0.75</v>
      </c>
      <c r="E44" s="1">
        <v>0.65</v>
      </c>
      <c r="F44">
        <v>19.899999999999999</v>
      </c>
      <c r="G44">
        <f t="shared" ca="1" si="5"/>
        <v>42.007420362456692</v>
      </c>
      <c r="H44">
        <f t="shared" ca="1" si="6"/>
        <v>15.761422988288997</v>
      </c>
      <c r="I44">
        <f>User_Model_Calcs!A44-Sat_Data!$B$5</f>
        <v>40.161515727114107</v>
      </c>
      <c r="J44">
        <f>(Earth_Data!$B$1/SQRT(1-Earth_Data!$B$2^2*SIN(RADIANS(User_Model_Calcs!B44))^2))*COS(RADIANS(User_Model_Calcs!B44))</f>
        <v>4992.7207000992912</v>
      </c>
      <c r="K44">
        <f>((Earth_Data!$B$1*(1-Earth_Data!$B$2^2))/SQRT(1-Earth_Data!$B$2^2*SIN(RADIANS(User_Model_Calcs!B44))^2))*SIN(RADIANS(User_Model_Calcs!B44))</f>
        <v>-3955.7487878630991</v>
      </c>
      <c r="L44">
        <f t="shared" si="7"/>
        <v>-38.389899393086964</v>
      </c>
      <c r="M44">
        <f t="shared" si="8"/>
        <v>6369.8672248234761</v>
      </c>
      <c r="N44">
        <f>SQRT(User_Model_Calcs!M44^2+Sat_Data!$B$3^2-2*User_Model_Calcs!M44*Sat_Data!$B$3*COS(RADIANS(L44))*COS(RADIANS(I44)))</f>
        <v>38686.280268201233</v>
      </c>
      <c r="O44">
        <f>DEGREES(ACOS(((Earth_Data!$B$1+Sat_Data!$B$2)/User_Model_Calcs!N44)*SQRT(1-COS(RADIANS(User_Model_Calcs!I44))^2*COS(RADIANS(User_Model_Calcs!B44))^2)))</f>
        <v>29.073456975832723</v>
      </c>
      <c r="P44">
        <f t="shared" si="4"/>
        <v>53.539207461594465</v>
      </c>
    </row>
    <row r="45" spans="1:16" x14ac:dyDescent="0.25">
      <c r="A45">
        <v>149.93461867350669</v>
      </c>
      <c r="B45">
        <v>-36.764790137945312</v>
      </c>
      <c r="C45" s="6">
        <v>20135.9375</v>
      </c>
      <c r="D45">
        <f t="shared" ca="1" si="0"/>
        <v>1.2</v>
      </c>
      <c r="E45" s="1">
        <v>0.65</v>
      </c>
      <c r="F45">
        <v>19.899999999999999</v>
      </c>
      <c r="G45">
        <f t="shared" ca="1" si="5"/>
        <v>46.089820015575185</v>
      </c>
      <c r="H45">
        <f t="shared" ca="1" si="6"/>
        <v>15.653545731960385</v>
      </c>
      <c r="I45">
        <f>User_Model_Calcs!A45-Sat_Data!$B$5</f>
        <v>39.934618673506691</v>
      </c>
      <c r="J45">
        <f>(Earth_Data!$B$1/SQRT(1-Earth_Data!$B$2^2*SIN(RADIANS(User_Model_Calcs!B45))^2))*COS(RADIANS(User_Model_Calcs!B45))</f>
        <v>5115.661699676356</v>
      </c>
      <c r="K45">
        <f>((Earth_Data!$B$1*(1-Earth_Data!$B$2^2))/SQRT(1-Earth_Data!$B$2^2*SIN(RADIANS(User_Model_Calcs!B45))^2))*SIN(RADIANS(User_Model_Calcs!B45))</f>
        <v>-3796.5159473888175</v>
      </c>
      <c r="L45">
        <f t="shared" si="7"/>
        <v>-36.58043459543029</v>
      </c>
      <c r="M45">
        <f t="shared" si="8"/>
        <v>6370.5202271331964</v>
      </c>
      <c r="N45">
        <f>SQRT(User_Model_Calcs!M45^2+Sat_Data!$B$3^2-2*User_Model_Calcs!M45*Sat_Data!$B$3*COS(RADIANS(L45))*COS(RADIANS(I45)))</f>
        <v>38569.603473824107</v>
      </c>
      <c r="O45">
        <f>DEGREES(ACOS(((Earth_Data!$B$1+Sat_Data!$B$2)/User_Model_Calcs!N45)*SQRT(1-COS(RADIANS(User_Model_Calcs!I45))^2*COS(RADIANS(User_Model_Calcs!B45))^2)))</f>
        <v>30.385589151106327</v>
      </c>
      <c r="P45">
        <f t="shared" si="4"/>
        <v>54.436852725956477</v>
      </c>
    </row>
    <row r="46" spans="1:16" x14ac:dyDescent="0.25">
      <c r="A46">
        <v>149.95787541169435</v>
      </c>
      <c r="B46">
        <v>-36.124660278542734</v>
      </c>
      <c r="C46" s="6">
        <v>20135.9375</v>
      </c>
      <c r="D46">
        <f t="shared" ca="1" si="0"/>
        <v>0.75</v>
      </c>
      <c r="E46" s="1">
        <v>0.65</v>
      </c>
      <c r="F46">
        <v>19.899999999999999</v>
      </c>
      <c r="G46">
        <f t="shared" ca="1" si="5"/>
        <v>42.007420362456692</v>
      </c>
      <c r="H46">
        <f t="shared" ca="1" si="6"/>
        <v>18.264303406173568</v>
      </c>
      <c r="I46">
        <f>User_Model_Calcs!A46-Sat_Data!$B$5</f>
        <v>39.957875411694346</v>
      </c>
      <c r="J46">
        <f>(Earth_Data!$B$1/SQRT(1-Earth_Data!$B$2^2*SIN(RADIANS(User_Model_Calcs!B46))^2))*COS(RADIANS(User_Model_Calcs!B46))</f>
        <v>5157.8587189472246</v>
      </c>
      <c r="K46">
        <f>((Earth_Data!$B$1*(1-Earth_Data!$B$2^2))/SQRT(1-Earth_Data!$B$2^2*SIN(RADIANS(User_Model_Calcs!B46))^2))*SIN(RADIANS(User_Model_Calcs!B46))</f>
        <v>-3739.3747539856217</v>
      </c>
      <c r="L46">
        <f t="shared" si="7"/>
        <v>-35.941581667885892</v>
      </c>
      <c r="M46">
        <f t="shared" si="8"/>
        <v>6370.7480028145001</v>
      </c>
      <c r="N46">
        <f>SQRT(User_Model_Calcs!M46^2+Sat_Data!$B$3^2-2*User_Model_Calcs!M46*Sat_Data!$B$3*COS(RADIANS(L46))*COS(RADIANS(I46)))</f>
        <v>38535.72458601823</v>
      </c>
      <c r="O46">
        <f>DEGREES(ACOS(((Earth_Data!$B$1+Sat_Data!$B$2)/User_Model_Calcs!N46)*SQRT(1-COS(RADIANS(User_Model_Calcs!I46))^2*COS(RADIANS(User_Model_Calcs!B46))^2)))</f>
        <v>30.771162017270026</v>
      </c>
      <c r="P46">
        <f t="shared" si="4"/>
        <v>54.868201302259124</v>
      </c>
    </row>
    <row r="47" spans="1:16" x14ac:dyDescent="0.25">
      <c r="A47">
        <v>148.60531690309742</v>
      </c>
      <c r="B47">
        <v>-40.2673807161244</v>
      </c>
      <c r="C47" s="6">
        <v>20135.9375</v>
      </c>
      <c r="D47">
        <f t="shared" ca="1" si="0"/>
        <v>3</v>
      </c>
      <c r="E47" s="1">
        <v>0.65</v>
      </c>
      <c r="F47">
        <v>19.899999999999999</v>
      </c>
      <c r="G47">
        <f t="shared" ca="1" si="5"/>
        <v>54.048620189015942</v>
      </c>
      <c r="H47">
        <f t="shared" ca="1" si="6"/>
        <v>22.044959888501367</v>
      </c>
      <c r="I47">
        <f>User_Model_Calcs!A47-Sat_Data!$B$5</f>
        <v>38.605316903097417</v>
      </c>
      <c r="J47">
        <f>(Earth_Data!$B$1/SQRT(1-Earth_Data!$B$2^2*SIN(RADIANS(User_Model_Calcs!B47))^2))*COS(RADIANS(User_Model_Calcs!B47))</f>
        <v>4873.573174508645</v>
      </c>
      <c r="K47">
        <f>((Earth_Data!$B$1*(1-Earth_Data!$B$2^2))/SQRT(1-Earth_Data!$B$2^2*SIN(RADIANS(User_Model_Calcs!B47))^2))*SIN(RADIANS(User_Model_Calcs!B47))</f>
        <v>-4100.6857081889702</v>
      </c>
      <c r="L47">
        <f t="shared" si="7"/>
        <v>-40.077678221807204</v>
      </c>
      <c r="M47">
        <f t="shared" si="8"/>
        <v>6369.2494663528096</v>
      </c>
      <c r="N47">
        <f>SQRT(User_Model_Calcs!M47^2+Sat_Data!$B$3^2-2*User_Model_Calcs!M47*Sat_Data!$B$3*COS(RADIANS(L47))*COS(RADIANS(I47)))</f>
        <v>38693.882177743129</v>
      </c>
      <c r="O47">
        <f>DEGREES(ACOS(((Earth_Data!$B$1+Sat_Data!$B$2)/User_Model_Calcs!N47)*SQRT(1-COS(RADIANS(User_Model_Calcs!I47))^2*COS(RADIANS(User_Model_Calcs!B47))^2)))</f>
        <v>28.982243715769258</v>
      </c>
      <c r="P47">
        <f t="shared" si="4"/>
        <v>51.009088038416223</v>
      </c>
    </row>
    <row r="48" spans="1:16" x14ac:dyDescent="0.25">
      <c r="A48">
        <v>147.99978494627675</v>
      </c>
      <c r="B48">
        <v>-36.302518010480433</v>
      </c>
      <c r="C48" s="6">
        <v>20135.9375</v>
      </c>
      <c r="D48">
        <f t="shared" ca="1" si="0"/>
        <v>0.75</v>
      </c>
      <c r="E48" s="1">
        <v>0.65</v>
      </c>
      <c r="F48">
        <v>19.899999999999999</v>
      </c>
      <c r="G48">
        <f t="shared" ca="1" si="5"/>
        <v>42.007420362456692</v>
      </c>
      <c r="H48">
        <f t="shared" ca="1" si="6"/>
        <v>16.403375848488295</v>
      </c>
      <c r="I48">
        <f>User_Model_Calcs!A48-Sat_Data!$B$5</f>
        <v>37.999784946276748</v>
      </c>
      <c r="J48">
        <f>(Earth_Data!$B$1/SQRT(1-Earth_Data!$B$2^2*SIN(RADIANS(User_Model_Calcs!B48))^2))*COS(RADIANS(User_Model_Calcs!B48))</f>
        <v>5146.1989720605025</v>
      </c>
      <c r="K48">
        <f>((Earth_Data!$B$1*(1-Earth_Data!$B$2^2))/SQRT(1-Earth_Data!$B$2^2*SIN(RADIANS(User_Model_Calcs!B48))^2))*SIN(RADIANS(User_Model_Calcs!B48))</f>
        <v>-3755.2978521686869</v>
      </c>
      <c r="L48">
        <f t="shared" si="7"/>
        <v>-36.119075438413851</v>
      </c>
      <c r="M48">
        <f t="shared" si="8"/>
        <v>6370.6848782952156</v>
      </c>
      <c r="N48">
        <f>SQRT(User_Model_Calcs!M48^2+Sat_Data!$B$3^2-2*User_Model_Calcs!M48*Sat_Data!$B$3*COS(RADIANS(L48))*COS(RADIANS(I48)))</f>
        <v>38424.29196748251</v>
      </c>
      <c r="O48">
        <f>DEGREES(ACOS(((Earth_Data!$B$1+Sat_Data!$B$2)/User_Model_Calcs!N48)*SQRT(1-COS(RADIANS(User_Model_Calcs!I48))^2*COS(RADIANS(User_Model_Calcs!B48))^2)))</f>
        <v>32.043504219564561</v>
      </c>
      <c r="P48">
        <f t="shared" si="4"/>
        <v>52.845387242367906</v>
      </c>
    </row>
    <row r="49" spans="1:16" x14ac:dyDescent="0.25">
      <c r="A49">
        <v>148.24326526826499</v>
      </c>
      <c r="B49">
        <v>-36.006321941813198</v>
      </c>
      <c r="C49" s="6">
        <v>20135.9375</v>
      </c>
      <c r="D49">
        <f t="shared" ca="1" si="0"/>
        <v>3</v>
      </c>
      <c r="E49" s="1">
        <v>0.65</v>
      </c>
      <c r="F49">
        <v>19.899999999999999</v>
      </c>
      <c r="G49">
        <f t="shared" ca="1" si="5"/>
        <v>54.048620189015942</v>
      </c>
      <c r="H49">
        <f t="shared" ca="1" si="6"/>
        <v>21.838829749481704</v>
      </c>
      <c r="I49">
        <f>User_Model_Calcs!A49-Sat_Data!$B$5</f>
        <v>38.243265268264992</v>
      </c>
      <c r="J49">
        <f>(Earth_Data!$B$1/SQRT(1-Earth_Data!$B$2^2*SIN(RADIANS(User_Model_Calcs!B49))^2))*COS(RADIANS(User_Model_Calcs!B49))</f>
        <v>5165.5889766660657</v>
      </c>
      <c r="K49">
        <f>((Earth_Data!$B$1*(1-Earth_Data!$B$2^2))/SQRT(1-Earth_Data!$B$2^2*SIN(RADIANS(User_Model_Calcs!B49))^2))*SIN(RADIANS(User_Model_Calcs!B49))</f>
        <v>-3728.7605019751236</v>
      </c>
      <c r="L49">
        <f t="shared" si="7"/>
        <v>-35.823489392648867</v>
      </c>
      <c r="M49">
        <f t="shared" si="8"/>
        <v>6370.7899319428006</v>
      </c>
      <c r="N49">
        <f>SQRT(User_Model_Calcs!M49^2+Sat_Data!$B$3^2-2*User_Model_Calcs!M49*Sat_Data!$B$3*COS(RADIANS(L49))*COS(RADIANS(I49)))</f>
        <v>38422.412787510453</v>
      </c>
      <c r="O49">
        <f>DEGREES(ACOS(((Earth_Data!$B$1+Sat_Data!$B$2)/User_Model_Calcs!N49)*SQRT(1-COS(RADIANS(User_Model_Calcs!I49))^2*COS(RADIANS(User_Model_Calcs!B49))^2)))</f>
        <v>32.066422699404015</v>
      </c>
      <c r="P49">
        <f t="shared" si="4"/>
        <v>53.280905214545029</v>
      </c>
    </row>
    <row r="50" spans="1:16" x14ac:dyDescent="0.25">
      <c r="A50">
        <v>149.56444148122742</v>
      </c>
      <c r="B50">
        <v>-38.639614182332139</v>
      </c>
      <c r="C50" s="6">
        <v>20135.9375</v>
      </c>
      <c r="D50">
        <f t="shared" ca="1" si="0"/>
        <v>3</v>
      </c>
      <c r="E50" s="1">
        <v>0.65</v>
      </c>
      <c r="F50">
        <v>19.899999999999999</v>
      </c>
      <c r="G50">
        <f t="shared" ca="1" si="5"/>
        <v>54.048620189015942</v>
      </c>
      <c r="H50">
        <f t="shared" ca="1" si="6"/>
        <v>22.1245784199252</v>
      </c>
      <c r="I50">
        <f>User_Model_Calcs!A50-Sat_Data!$B$5</f>
        <v>39.564441481227419</v>
      </c>
      <c r="J50">
        <f>(Earth_Data!$B$1/SQRT(1-Earth_Data!$B$2^2*SIN(RADIANS(User_Model_Calcs!B50))^2))*COS(RADIANS(User_Model_Calcs!B50))</f>
        <v>4988.4091940760018</v>
      </c>
      <c r="K50">
        <f>((Earth_Data!$B$1*(1-Earth_Data!$B$2^2))/SQRT(1-Earth_Data!$B$2^2*SIN(RADIANS(User_Model_Calcs!B50))^2))*SIN(RADIANS(User_Model_Calcs!B50))</f>
        <v>-3961.1480765920596</v>
      </c>
      <c r="L50">
        <f t="shared" si="7"/>
        <v>-38.452048988741851</v>
      </c>
      <c r="M50">
        <f t="shared" si="8"/>
        <v>6369.8446113096797</v>
      </c>
      <c r="N50">
        <f>SQRT(User_Model_Calcs!M50^2+Sat_Data!$B$3^2-2*User_Model_Calcs!M50*Sat_Data!$B$3*COS(RADIANS(L50))*COS(RADIANS(I50)))</f>
        <v>38653.539490711257</v>
      </c>
      <c r="O50">
        <f>DEGREES(ACOS(((Earth_Data!$B$1+Sat_Data!$B$2)/User_Model_Calcs!N50)*SQRT(1-COS(RADIANS(User_Model_Calcs!I50))^2*COS(RADIANS(User_Model_Calcs!B50))^2)))</f>
        <v>29.437149195248477</v>
      </c>
      <c r="P50">
        <f t="shared" si="4"/>
        <v>52.919895535273234</v>
      </c>
    </row>
    <row r="51" spans="1:16" x14ac:dyDescent="0.25">
      <c r="A51">
        <v>151.49663468987251</v>
      </c>
      <c r="B51">
        <v>-35.641836589381413</v>
      </c>
      <c r="C51" s="6">
        <v>20135.9375</v>
      </c>
      <c r="D51">
        <f t="shared" ca="1" si="0"/>
        <v>3</v>
      </c>
      <c r="E51" s="1">
        <v>0.65</v>
      </c>
      <c r="F51">
        <v>19.899999999999999</v>
      </c>
      <c r="G51">
        <f t="shared" ca="1" si="5"/>
        <v>54.048620189015942</v>
      </c>
      <c r="H51">
        <f t="shared" ca="1" si="6"/>
        <v>18.300021137463197</v>
      </c>
      <c r="I51">
        <f>User_Model_Calcs!A51-Sat_Data!$B$5</f>
        <v>41.496634689872508</v>
      </c>
      <c r="J51">
        <f>(Earth_Data!$B$1/SQRT(1-Earth_Data!$B$2^2*SIN(RADIANS(User_Model_Calcs!B51))^2))*COS(RADIANS(User_Model_Calcs!B51))</f>
        <v>5189.2594385172342</v>
      </c>
      <c r="K51">
        <f>((Earth_Data!$B$1*(1-Earth_Data!$B$2^2))/SQRT(1-Earth_Data!$B$2^2*SIN(RADIANS(User_Model_Calcs!B51))^2))*SIN(RADIANS(User_Model_Calcs!B51))</f>
        <v>-3695.9696547412263</v>
      </c>
      <c r="L51">
        <f t="shared" si="7"/>
        <v>-35.459781438214748</v>
      </c>
      <c r="M51">
        <f t="shared" si="8"/>
        <v>6370.9187099670471</v>
      </c>
      <c r="N51">
        <f>SQRT(User_Model_Calcs!M51^2+Sat_Data!$B$3^2-2*User_Model_Calcs!M51*Sat_Data!$B$3*COS(RADIANS(L51))*COS(RADIANS(I51)))</f>
        <v>38608.836582694465</v>
      </c>
      <c r="O51">
        <f>DEGREES(ACOS(((Earth_Data!$B$1+Sat_Data!$B$2)/User_Model_Calcs!N51)*SQRT(1-COS(RADIANS(User_Model_Calcs!I51))^2*COS(RADIANS(User_Model_Calcs!B51))^2)))</f>
        <v>29.949052484328465</v>
      </c>
      <c r="P51">
        <f t="shared" si="4"/>
        <v>56.626337311054968</v>
      </c>
    </row>
    <row r="52" spans="1:16" x14ac:dyDescent="0.25">
      <c r="A52">
        <v>148.09606277018571</v>
      </c>
      <c r="B52">
        <v>-39.215247612889428</v>
      </c>
      <c r="C52" s="6">
        <v>20135.9375</v>
      </c>
      <c r="D52">
        <f t="shared" ca="1" si="0"/>
        <v>0.75</v>
      </c>
      <c r="E52" s="1">
        <v>0.65</v>
      </c>
      <c r="F52">
        <v>19.899999999999999</v>
      </c>
      <c r="G52">
        <f t="shared" ca="1" si="5"/>
        <v>42.007420362456692</v>
      </c>
      <c r="H52">
        <f t="shared" ca="1" si="6"/>
        <v>21.064790723995458</v>
      </c>
      <c r="I52">
        <f>User_Model_Calcs!A52-Sat_Data!$B$5</f>
        <v>38.096062770185711</v>
      </c>
      <c r="J52">
        <f>(Earth_Data!$B$1/SQRT(1-Earth_Data!$B$2^2*SIN(RADIANS(User_Model_Calcs!B52))^2))*COS(RADIANS(User_Model_Calcs!B52))</f>
        <v>4948.2565457655364</v>
      </c>
      <c r="K52">
        <f>((Earth_Data!$B$1*(1-Earth_Data!$B$2^2))/SQRT(1-Earth_Data!$B$2^2*SIN(RADIANS(User_Model_Calcs!B52))^2))*SIN(RADIANS(User_Model_Calcs!B52))</f>
        <v>-4010.8610708800011</v>
      </c>
      <c r="L52">
        <f t="shared" si="7"/>
        <v>-39.026857149556342</v>
      </c>
      <c r="M52">
        <f t="shared" si="8"/>
        <v>6369.6349481435864</v>
      </c>
      <c r="N52">
        <f>SQRT(User_Model_Calcs!M52^2+Sat_Data!$B$3^2-2*User_Model_Calcs!M52*Sat_Data!$B$3*COS(RADIANS(L52))*COS(RADIANS(I52)))</f>
        <v>38600.500198980728</v>
      </c>
      <c r="O52">
        <f>DEGREES(ACOS(((Earth_Data!$B$1+Sat_Data!$B$2)/User_Model_Calcs!N52)*SQRT(1-COS(RADIANS(User_Model_Calcs!I52))^2*COS(RADIANS(User_Model_Calcs!B52))^2)))</f>
        <v>30.027820135986737</v>
      </c>
      <c r="P52">
        <f t="shared" si="4"/>
        <v>51.116116614101756</v>
      </c>
    </row>
    <row r="53" spans="1:16" x14ac:dyDescent="0.25">
      <c r="A53">
        <v>150.31847339632088</v>
      </c>
      <c r="B53">
        <v>-35.914572416818693</v>
      </c>
      <c r="C53" s="6">
        <v>20135.9375</v>
      </c>
      <c r="D53">
        <f t="shared" ca="1" si="0"/>
        <v>3</v>
      </c>
      <c r="E53" s="1">
        <v>0.65</v>
      </c>
      <c r="F53">
        <v>19.899999999999999</v>
      </c>
      <c r="G53">
        <f t="shared" ca="1" si="5"/>
        <v>54.048620189015942</v>
      </c>
      <c r="H53">
        <f t="shared" ca="1" si="6"/>
        <v>23.337609508628937</v>
      </c>
      <c r="I53">
        <f>User_Model_Calcs!A53-Sat_Data!$B$5</f>
        <v>40.318473396320883</v>
      </c>
      <c r="J53">
        <f>(Earth_Data!$B$1/SQRT(1-Earth_Data!$B$2^2*SIN(RADIANS(User_Model_Calcs!B53))^2))*COS(RADIANS(User_Model_Calcs!B53))</f>
        <v>5171.5671618312508</v>
      </c>
      <c r="K53">
        <f>((Earth_Data!$B$1*(1-Earth_Data!$B$2^2))/SQRT(1-Earth_Data!$B$2^2*SIN(RADIANS(User_Model_Calcs!B53))^2))*SIN(RADIANS(User_Model_Calcs!B53))</f>
        <v>-3720.5202796513699</v>
      </c>
      <c r="L53">
        <f t="shared" si="7"/>
        <v>-35.731932783446609</v>
      </c>
      <c r="M53">
        <f t="shared" si="8"/>
        <v>6370.8224006503624</v>
      </c>
      <c r="N53">
        <f>SQRT(User_Model_Calcs!M53^2+Sat_Data!$B$3^2-2*User_Model_Calcs!M53*Sat_Data!$B$3*COS(RADIANS(L53))*COS(RADIANS(I53)))</f>
        <v>38547.19501006652</v>
      </c>
      <c r="O53">
        <f>DEGREES(ACOS(((Earth_Data!$B$1+Sat_Data!$B$2)/User_Model_Calcs!N53)*SQRT(1-COS(RADIANS(User_Model_Calcs!I53))^2*COS(RADIANS(User_Model_Calcs!B53))^2)))</f>
        <v>30.642169725108459</v>
      </c>
      <c r="P53">
        <f t="shared" si="4"/>
        <v>55.34709154412139</v>
      </c>
    </row>
    <row r="54" spans="1:16" x14ac:dyDescent="0.25">
      <c r="A54">
        <v>147.57663940758695</v>
      </c>
      <c r="B54">
        <v>-37.503967922642815</v>
      </c>
      <c r="C54" s="6">
        <v>20135.9375</v>
      </c>
      <c r="D54">
        <f t="shared" ca="1" si="0"/>
        <v>0.75</v>
      </c>
      <c r="E54" s="1">
        <v>0.65</v>
      </c>
      <c r="F54">
        <v>19.899999999999999</v>
      </c>
      <c r="G54">
        <f t="shared" ca="1" si="5"/>
        <v>42.007420362456692</v>
      </c>
      <c r="H54">
        <f t="shared" ca="1" si="6"/>
        <v>16.830081412428154</v>
      </c>
      <c r="I54">
        <f>User_Model_Calcs!A54-Sat_Data!$B$5</f>
        <v>37.576639407586953</v>
      </c>
      <c r="J54">
        <f>(Earth_Data!$B$1/SQRT(1-Earth_Data!$B$2^2*SIN(RADIANS(User_Model_Calcs!B54))^2))*COS(RADIANS(User_Model_Calcs!B54))</f>
        <v>5066.1391551274655</v>
      </c>
      <c r="K54">
        <f>((Earth_Data!$B$1*(1-Earth_Data!$B$2^2))/SQRT(1-Earth_Data!$B$2^2*SIN(RADIANS(User_Model_Calcs!B54))^2))*SIN(RADIANS(User_Model_Calcs!B54))</f>
        <v>-3861.9148695956364</v>
      </c>
      <c r="L54">
        <f t="shared" si="7"/>
        <v>-37.318252084645259</v>
      </c>
      <c r="M54">
        <f t="shared" si="8"/>
        <v>6370.2552852393219</v>
      </c>
      <c r="N54">
        <f>SQRT(User_Model_Calcs!M54^2+Sat_Data!$B$3^2-2*User_Model_Calcs!M54*Sat_Data!$B$3*COS(RADIANS(L54))*COS(RADIANS(I54)))</f>
        <v>38468.267084792169</v>
      </c>
      <c r="O54">
        <f>DEGREES(ACOS(((Earth_Data!$B$1+Sat_Data!$B$2)/User_Model_Calcs!N54)*SQRT(1-COS(RADIANS(User_Model_Calcs!I54))^2*COS(RADIANS(User_Model_Calcs!B54))^2)))</f>
        <v>31.533449558395034</v>
      </c>
      <c r="P54">
        <f t="shared" si="4"/>
        <v>51.647852038575941</v>
      </c>
    </row>
    <row r="55" spans="1:16" x14ac:dyDescent="0.25">
      <c r="A55">
        <v>148.31746490847408</v>
      </c>
      <c r="B55">
        <v>-36.462344462967948</v>
      </c>
      <c r="C55" s="6">
        <v>20135.9375</v>
      </c>
      <c r="D55">
        <f t="shared" ca="1" si="0"/>
        <v>0.75</v>
      </c>
      <c r="E55" s="1">
        <v>0.65</v>
      </c>
      <c r="F55">
        <v>19.899999999999999</v>
      </c>
      <c r="G55">
        <f t="shared" ca="1" si="5"/>
        <v>42.007420362456692</v>
      </c>
      <c r="H55">
        <f t="shared" ca="1" si="6"/>
        <v>16.530146972942148</v>
      </c>
      <c r="I55">
        <f>User_Model_Calcs!A55-Sat_Data!$B$5</f>
        <v>38.317464908474079</v>
      </c>
      <c r="J55">
        <f>(Earth_Data!$B$1/SQRT(1-Earth_Data!$B$2^2*SIN(RADIANS(User_Model_Calcs!B55))^2))*COS(RADIANS(User_Model_Calcs!B55))</f>
        <v>5135.6788755161651</v>
      </c>
      <c r="K55">
        <f>((Earth_Data!$B$1*(1-Earth_Data!$B$2^2))/SQRT(1-Earth_Data!$B$2^2*SIN(RADIANS(User_Model_Calcs!B55))^2))*SIN(RADIANS(User_Model_Calcs!B55))</f>
        <v>-3769.5761280495444</v>
      </c>
      <c r="L55">
        <f t="shared" si="7"/>
        <v>-36.278580841058677</v>
      </c>
      <c r="M55">
        <f t="shared" si="8"/>
        <v>6370.6280457725652</v>
      </c>
      <c r="N55">
        <f>SQRT(User_Model_Calcs!M55^2+Sat_Data!$B$3^2-2*User_Model_Calcs!M55*Sat_Data!$B$3*COS(RADIANS(L55))*COS(RADIANS(I55)))</f>
        <v>38452.674284062283</v>
      </c>
      <c r="O55">
        <f>DEGREES(ACOS(((Earth_Data!$B$1+Sat_Data!$B$2)/User_Model_Calcs!N55)*SQRT(1-COS(RADIANS(User_Model_Calcs!I55))^2*COS(RADIANS(User_Model_Calcs!B55))^2)))</f>
        <v>31.716539573803022</v>
      </c>
      <c r="P55">
        <f t="shared" si="4"/>
        <v>53.055525572249181</v>
      </c>
    </row>
    <row r="56" spans="1:16" x14ac:dyDescent="0.25">
      <c r="A56">
        <v>148.83937566260144</v>
      </c>
      <c r="B56">
        <v>-39.691247547657312</v>
      </c>
      <c r="C56" s="6">
        <v>20135.9375</v>
      </c>
      <c r="D56">
        <f t="shared" ca="1" si="0"/>
        <v>0.75</v>
      </c>
      <c r="E56" s="1">
        <v>0.65</v>
      </c>
      <c r="F56">
        <v>19.899999999999999</v>
      </c>
      <c r="G56">
        <f t="shared" ca="1" si="5"/>
        <v>42.007420362456692</v>
      </c>
      <c r="H56">
        <f t="shared" ca="1" si="6"/>
        <v>18.396274825339091</v>
      </c>
      <c r="I56">
        <f>User_Model_Calcs!A56-Sat_Data!$B$5</f>
        <v>38.839375662601441</v>
      </c>
      <c r="J56">
        <f>(Earth_Data!$B$1/SQRT(1-Earth_Data!$B$2^2*SIN(RADIANS(User_Model_Calcs!B56))^2))*COS(RADIANS(User_Model_Calcs!B56))</f>
        <v>4914.6747767354937</v>
      </c>
      <c r="K56">
        <f>((Earth_Data!$B$1*(1-Earth_Data!$B$2^2))/SQRT(1-Earth_Data!$B$2^2*SIN(RADIANS(User_Model_Calcs!B56))^2))*SIN(RADIANS(User_Model_Calcs!B56))</f>
        <v>-4051.6668040127424</v>
      </c>
      <c r="L56">
        <f t="shared" si="7"/>
        <v>-39.502231975920814</v>
      </c>
      <c r="M56">
        <f t="shared" si="8"/>
        <v>6369.4608917724663</v>
      </c>
      <c r="N56">
        <f>SQRT(User_Model_Calcs!M56^2+Sat_Data!$B$3^2-2*User_Model_Calcs!M56*Sat_Data!$B$3*COS(RADIANS(L56))*COS(RADIANS(I56)))</f>
        <v>38672.596543225322</v>
      </c>
      <c r="O56">
        <f>DEGREES(ACOS(((Earth_Data!$B$1+Sat_Data!$B$2)/User_Model_Calcs!N56)*SQRT(1-COS(RADIANS(User_Model_Calcs!I56))^2*COS(RADIANS(User_Model_Calcs!B56))^2)))</f>
        <v>29.22077929759195</v>
      </c>
      <c r="P56">
        <f t="shared" si="4"/>
        <v>51.578413332046026</v>
      </c>
    </row>
    <row r="57" spans="1:16" x14ac:dyDescent="0.25">
      <c r="A57">
        <v>149.46716359590013</v>
      </c>
      <c r="B57">
        <v>-34.740513913911052</v>
      </c>
      <c r="C57" s="6">
        <v>20135.9375</v>
      </c>
      <c r="D57">
        <f t="shared" ca="1" si="0"/>
        <v>3</v>
      </c>
      <c r="E57" s="1">
        <v>0.65</v>
      </c>
      <c r="F57">
        <v>19.899999999999999</v>
      </c>
      <c r="G57">
        <f t="shared" ca="1" si="5"/>
        <v>54.048620189015942</v>
      </c>
      <c r="H57">
        <f t="shared" ca="1" si="6"/>
        <v>22.264337791966007</v>
      </c>
      <c r="I57">
        <f>User_Model_Calcs!A57-Sat_Data!$B$5</f>
        <v>39.467163595900132</v>
      </c>
      <c r="J57">
        <f>(Earth_Data!$B$1/SQRT(1-Earth_Data!$B$2^2*SIN(RADIANS(User_Model_Calcs!B57))^2))*COS(RADIANS(User_Model_Calcs!B57))</f>
        <v>5246.8874664703571</v>
      </c>
      <c r="K57">
        <f>((Earth_Data!$B$1*(1-Earth_Data!$B$2^2))/SQRT(1-Earth_Data!$B$2^2*SIN(RADIANS(User_Model_Calcs!B57))^2))*SIN(RADIANS(User_Model_Calcs!B57))</f>
        <v>-3614.2500329212376</v>
      </c>
      <c r="L57">
        <f t="shared" si="7"/>
        <v>-34.560507008046756</v>
      </c>
      <c r="M57">
        <f t="shared" si="8"/>
        <v>6371.2346830323941</v>
      </c>
      <c r="N57">
        <f>SQRT(User_Model_Calcs!M57^2+Sat_Data!$B$3^2-2*User_Model_Calcs!M57*Sat_Data!$B$3*COS(RADIANS(L57))*COS(RADIANS(I57)))</f>
        <v>38429.576032831537</v>
      </c>
      <c r="O57">
        <f>DEGREES(ACOS(((Earth_Data!$B$1+Sat_Data!$B$2)/User_Model_Calcs!N57)*SQRT(1-COS(RADIANS(User_Model_Calcs!I57))^2*COS(RADIANS(User_Model_Calcs!B57))^2)))</f>
        <v>31.989260341869294</v>
      </c>
      <c r="P57">
        <f t="shared" si="4"/>
        <v>55.31273301795693</v>
      </c>
    </row>
    <row r="58" spans="1:16" x14ac:dyDescent="0.25">
      <c r="A58">
        <v>150.20549487449037</v>
      </c>
      <c r="B58">
        <v>-38.041805431562018</v>
      </c>
      <c r="C58" s="6">
        <v>20135.9375</v>
      </c>
      <c r="D58">
        <f t="shared" ca="1" si="0"/>
        <v>0.75</v>
      </c>
      <c r="E58" s="1">
        <v>0.65</v>
      </c>
      <c r="F58">
        <v>19.899999999999999</v>
      </c>
      <c r="G58">
        <f t="shared" ca="1" si="5"/>
        <v>42.007420362456692</v>
      </c>
      <c r="H58">
        <f t="shared" ca="1" si="6"/>
        <v>23.777649130503541</v>
      </c>
      <c r="I58">
        <f>User_Model_Calcs!A58-Sat_Data!$B$5</f>
        <v>40.20549487449037</v>
      </c>
      <c r="J58">
        <f>(Earth_Data!$B$1/SQRT(1-Earth_Data!$B$2^2*SIN(RADIANS(User_Model_Calcs!B58))^2))*COS(RADIANS(User_Model_Calcs!B58))</f>
        <v>5029.5736434504124</v>
      </c>
      <c r="K58">
        <f>((Earth_Data!$B$1*(1-Earth_Data!$B$2^2))/SQRT(1-Earth_Data!$B$2^2*SIN(RADIANS(User_Model_Calcs!B58))^2))*SIN(RADIANS(User_Model_Calcs!B58))</f>
        <v>-3909.1009263185579</v>
      </c>
      <c r="L58">
        <f t="shared" si="7"/>
        <v>-37.855177272840031</v>
      </c>
      <c r="M58">
        <f t="shared" si="8"/>
        <v>6370.0613095193721</v>
      </c>
      <c r="N58">
        <f>SQRT(User_Model_Calcs!M58^2+Sat_Data!$B$3^2-2*User_Model_Calcs!M58*Sat_Data!$B$3*COS(RADIANS(L58))*COS(RADIANS(I58)))</f>
        <v>38658.321040899536</v>
      </c>
      <c r="O58">
        <f>DEGREES(ACOS(((Earth_Data!$B$1+Sat_Data!$B$2)/User_Model_Calcs!N58)*SQRT(1-COS(RADIANS(User_Model_Calcs!I58))^2*COS(RADIANS(User_Model_Calcs!B58))^2)))</f>
        <v>29.386352504635909</v>
      </c>
      <c r="P58">
        <f t="shared" si="4"/>
        <v>53.905133206166191</v>
      </c>
    </row>
    <row r="59" spans="1:16" x14ac:dyDescent="0.25">
      <c r="A59">
        <v>147.97803493811068</v>
      </c>
      <c r="B59">
        <v>-38.576175663100571</v>
      </c>
      <c r="C59" s="6">
        <v>20135.9375</v>
      </c>
      <c r="D59">
        <f t="shared" ca="1" si="0"/>
        <v>1.2</v>
      </c>
      <c r="E59" s="1">
        <v>0.65</v>
      </c>
      <c r="F59">
        <v>19.899999999999999</v>
      </c>
      <c r="G59">
        <f t="shared" ca="1" si="5"/>
        <v>46.089820015575185</v>
      </c>
      <c r="H59">
        <f t="shared" ca="1" si="6"/>
        <v>22.273173434608022</v>
      </c>
      <c r="I59">
        <f>User_Model_Calcs!A59-Sat_Data!$B$5</f>
        <v>37.978034938110682</v>
      </c>
      <c r="J59">
        <f>(Earth_Data!$B$1/SQRT(1-Earth_Data!$B$2^2*SIN(RADIANS(User_Model_Calcs!B59))^2))*COS(RADIANS(User_Model_Calcs!B59))</f>
        <v>4992.8034287904984</v>
      </c>
      <c r="K59">
        <f>((Earth_Data!$B$1*(1-Earth_Data!$B$2^2))/SQRT(1-Earth_Data!$B$2^2*SIN(RADIANS(User_Model_Calcs!B59))^2))*SIN(RADIANS(User_Model_Calcs!B59))</f>
        <v>-3955.6450692148205</v>
      </c>
      <c r="L59">
        <f t="shared" si="7"/>
        <v>-38.388706048364078</v>
      </c>
      <c r="M59">
        <f t="shared" si="8"/>
        <v>6369.8676589192719</v>
      </c>
      <c r="N59">
        <f>SQRT(User_Model_Calcs!M59^2+Sat_Data!$B$3^2-2*User_Model_Calcs!M59*Sat_Data!$B$3*COS(RADIANS(L59))*COS(RADIANS(I59)))</f>
        <v>38555.295788128526</v>
      </c>
      <c r="O59">
        <f>DEGREES(ACOS(((Earth_Data!$B$1+Sat_Data!$B$2)/User_Model_Calcs!N59)*SQRT(1-COS(RADIANS(User_Model_Calcs!I59))^2*COS(RADIANS(User_Model_Calcs!B59))^2)))</f>
        <v>30.539479187018557</v>
      </c>
      <c r="P59">
        <f t="shared" si="4"/>
        <v>51.384083460997608</v>
      </c>
    </row>
    <row r="60" spans="1:16" x14ac:dyDescent="0.25">
      <c r="A60">
        <v>148.87231210708561</v>
      </c>
      <c r="B60">
        <v>-36.65702341487026</v>
      </c>
      <c r="C60" s="6">
        <v>20135.9375</v>
      </c>
      <c r="D60">
        <f t="shared" ca="1" si="0"/>
        <v>0.75</v>
      </c>
      <c r="E60" s="1">
        <v>0.65</v>
      </c>
      <c r="F60">
        <v>19.899999999999999</v>
      </c>
      <c r="G60">
        <f t="shared" ca="1" si="5"/>
        <v>42.007420362456692</v>
      </c>
      <c r="H60">
        <f t="shared" ca="1" si="6"/>
        <v>23.074985477077178</v>
      </c>
      <c r="I60">
        <f>User_Model_Calcs!A60-Sat_Data!$B$5</f>
        <v>38.872312107085605</v>
      </c>
      <c r="J60">
        <f>(Earth_Data!$B$1/SQRT(1-Earth_Data!$B$2^2*SIN(RADIANS(User_Model_Calcs!B60))^2))*COS(RADIANS(User_Model_Calcs!B60))</f>
        <v>5122.8105938651443</v>
      </c>
      <c r="K60">
        <f>((Earth_Data!$B$1*(1-Earth_Data!$B$2^2))/SQRT(1-Earth_Data!$B$2^2*SIN(RADIANS(User_Model_Calcs!B60))^2))*SIN(RADIANS(User_Model_Calcs!B60))</f>
        <v>-3786.9287793933004</v>
      </c>
      <c r="L60">
        <f t="shared" si="7"/>
        <v>-36.472876437997904</v>
      </c>
      <c r="M60">
        <f t="shared" si="8"/>
        <v>6370.5586851401176</v>
      </c>
      <c r="N60">
        <f>SQRT(User_Model_Calcs!M60^2+Sat_Data!$B$3^2-2*User_Model_Calcs!M60*Sat_Data!$B$3*COS(RADIANS(L60))*COS(RADIANS(I60)))</f>
        <v>38497.640607190755</v>
      </c>
      <c r="O60">
        <f>DEGREES(ACOS(((Earth_Data!$B$1+Sat_Data!$B$2)/User_Model_Calcs!N60)*SQRT(1-COS(RADIANS(User_Model_Calcs!I60))^2*COS(RADIANS(User_Model_Calcs!B60))^2)))</f>
        <v>31.201651210138543</v>
      </c>
      <c r="P60">
        <f t="shared" si="4"/>
        <v>53.475186279041111</v>
      </c>
    </row>
    <row r="61" spans="1:16" x14ac:dyDescent="0.25">
      <c r="A61">
        <v>146.10159014577727</v>
      </c>
      <c r="B61">
        <v>-36.884463507461888</v>
      </c>
      <c r="C61" s="6">
        <v>20135.9375</v>
      </c>
      <c r="D61">
        <f t="shared" ca="1" si="0"/>
        <v>3</v>
      </c>
      <c r="E61" s="1">
        <v>0.65</v>
      </c>
      <c r="F61">
        <v>19.899999999999999</v>
      </c>
      <c r="G61">
        <f t="shared" ca="1" si="5"/>
        <v>54.048620189015942</v>
      </c>
      <c r="H61">
        <f t="shared" ca="1" si="6"/>
        <v>23.187087826852945</v>
      </c>
      <c r="I61">
        <f>User_Model_Calcs!A61-Sat_Data!$B$5</f>
        <v>36.101590145777266</v>
      </c>
      <c r="J61">
        <f>(Earth_Data!$B$1/SQRT(1-Earth_Data!$B$2^2*SIN(RADIANS(User_Model_Calcs!B61))^2))*COS(RADIANS(User_Model_Calcs!B61))</f>
        <v>5107.7016897847525</v>
      </c>
      <c r="K61">
        <f>((Earth_Data!$B$1*(1-Earth_Data!$B$2^2))/SQRT(1-Earth_Data!$B$2^2*SIN(RADIANS(User_Model_Calcs!B61))^2))*SIN(RADIANS(User_Model_Calcs!B61))</f>
        <v>-3807.1467828230188</v>
      </c>
      <c r="L61">
        <f t="shared" si="7"/>
        <v>-36.69987940424538</v>
      </c>
      <c r="M61">
        <f t="shared" si="8"/>
        <v>6370.4774685881812</v>
      </c>
      <c r="N61">
        <f>SQRT(User_Model_Calcs!M61^2+Sat_Data!$B$3^2-2*User_Model_Calcs!M61*Sat_Data!$B$3*COS(RADIANS(L61))*COS(RADIANS(I61)))</f>
        <v>38345.590848995016</v>
      </c>
      <c r="O61">
        <f>DEGREES(ACOS(((Earth_Data!$B$1+Sat_Data!$B$2)/User_Model_Calcs!N61)*SQRT(1-COS(RADIANS(User_Model_Calcs!I61))^2*COS(RADIANS(User_Model_Calcs!B61))^2)))</f>
        <v>32.953264143343269</v>
      </c>
      <c r="P61">
        <f t="shared" si="4"/>
        <v>50.544380737506984</v>
      </c>
    </row>
    <row r="62" spans="1:16" x14ac:dyDescent="0.25">
      <c r="A62">
        <v>149.14041001684828</v>
      </c>
      <c r="B62">
        <v>-32.40259818719445</v>
      </c>
      <c r="C62" s="6">
        <v>20135.9375</v>
      </c>
      <c r="D62">
        <f t="shared" ca="1" si="0"/>
        <v>0.75</v>
      </c>
      <c r="E62" s="1">
        <v>0.65</v>
      </c>
      <c r="F62">
        <v>19.899999999999999</v>
      </c>
      <c r="G62">
        <f t="shared" ca="1" si="5"/>
        <v>42.007420362456692</v>
      </c>
      <c r="H62">
        <f t="shared" ca="1" si="6"/>
        <v>23.328424168095275</v>
      </c>
      <c r="I62">
        <f>User_Model_Calcs!A62-Sat_Data!$B$5</f>
        <v>39.140410016848278</v>
      </c>
      <c r="J62">
        <f>(Earth_Data!$B$1/SQRT(1-Earth_Data!$B$2^2*SIN(RADIANS(User_Model_Calcs!B62))^2))*COS(RADIANS(User_Model_Calcs!B62))</f>
        <v>5390.2701868521235</v>
      </c>
      <c r="K62">
        <f>((Earth_Data!$B$1*(1-Earth_Data!$B$2^2))/SQRT(1-Earth_Data!$B$2^2*SIN(RADIANS(User_Model_Calcs!B62))^2))*SIN(RADIANS(User_Model_Calcs!B62))</f>
        <v>-3398.2096854424453</v>
      </c>
      <c r="L62">
        <f t="shared" si="7"/>
        <v>-32.228726036006044</v>
      </c>
      <c r="M62">
        <f t="shared" si="8"/>
        <v>6372.035919037311</v>
      </c>
      <c r="N62">
        <f>SQRT(User_Model_Calcs!M62^2+Sat_Data!$B$3^2-2*User_Model_Calcs!M62*Sat_Data!$B$3*COS(RADIANS(L62))*COS(RADIANS(I62)))</f>
        <v>38286.632232169199</v>
      </c>
      <c r="O62">
        <f>DEGREES(ACOS(((Earth_Data!$B$1+Sat_Data!$B$2)/User_Model_Calcs!N62)*SQRT(1-COS(RADIANS(User_Model_Calcs!I62))^2*COS(RADIANS(User_Model_Calcs!B62))^2)))</f>
        <v>33.663694470664964</v>
      </c>
      <c r="P62">
        <f t="shared" si="4"/>
        <v>56.637795045559088</v>
      </c>
    </row>
    <row r="63" spans="1:16" x14ac:dyDescent="0.25">
      <c r="A63">
        <v>147.10037303800186</v>
      </c>
      <c r="B63">
        <v>-35.627519121812043</v>
      </c>
      <c r="C63" s="6">
        <v>20135.9375</v>
      </c>
      <c r="D63">
        <f t="shared" ca="1" si="0"/>
        <v>3</v>
      </c>
      <c r="E63" s="1">
        <v>0.65</v>
      </c>
      <c r="F63">
        <v>19.899999999999999</v>
      </c>
      <c r="G63">
        <f t="shared" ca="1" si="5"/>
        <v>54.048620189015942</v>
      </c>
      <c r="H63">
        <f t="shared" ca="1" si="6"/>
        <v>17.745344305813138</v>
      </c>
      <c r="I63">
        <f>User_Model_Calcs!A63-Sat_Data!$B$5</f>
        <v>37.100373038001862</v>
      </c>
      <c r="J63">
        <f>(Earth_Data!$B$1/SQRT(1-Earth_Data!$B$2^2*SIN(RADIANS(User_Model_Calcs!B63))^2))*COS(RADIANS(User_Model_Calcs!B63))</f>
        <v>5190.1849549222252</v>
      </c>
      <c r="K63">
        <f>((Earth_Data!$B$1*(1-Earth_Data!$B$2^2))/SQRT(1-Earth_Data!$B$2^2*SIN(RADIANS(User_Model_Calcs!B63))^2))*SIN(RADIANS(User_Model_Calcs!B63))</f>
        <v>-3694.6785587531135</v>
      </c>
      <c r="L63">
        <f t="shared" si="7"/>
        <v>-35.445495108305842</v>
      </c>
      <c r="M63">
        <f t="shared" si="8"/>
        <v>6370.9237571023405</v>
      </c>
      <c r="N63">
        <f>SQRT(User_Model_Calcs!M63^2+Sat_Data!$B$3^2-2*User_Model_Calcs!M63*Sat_Data!$B$3*COS(RADIANS(L63))*COS(RADIANS(I63)))</f>
        <v>38331.697833297767</v>
      </c>
      <c r="O63">
        <f>DEGREES(ACOS(((Earth_Data!$B$1+Sat_Data!$B$2)/User_Model_Calcs!N63)*SQRT(1-COS(RADIANS(User_Model_Calcs!I63))^2*COS(RADIANS(User_Model_Calcs!B63))^2)))</f>
        <v>33.120993731984676</v>
      </c>
      <c r="P63">
        <f t="shared" si="4"/>
        <v>52.396161584619847</v>
      </c>
    </row>
    <row r="64" spans="1:16" x14ac:dyDescent="0.25">
      <c r="A64">
        <v>152.1319411586895</v>
      </c>
      <c r="B64">
        <v>-41.381380624582064</v>
      </c>
      <c r="C64" s="6">
        <v>20135.9375</v>
      </c>
      <c r="D64">
        <f t="shared" ca="1" si="0"/>
        <v>3</v>
      </c>
      <c r="E64" s="1">
        <v>0.65</v>
      </c>
      <c r="F64">
        <v>19.899999999999999</v>
      </c>
      <c r="G64">
        <f t="shared" ca="1" si="5"/>
        <v>54.048620189015942</v>
      </c>
      <c r="H64">
        <f t="shared" ca="1" si="6"/>
        <v>21.685585791963987</v>
      </c>
      <c r="I64">
        <f>User_Model_Calcs!A64-Sat_Data!$B$5</f>
        <v>42.1319411586895</v>
      </c>
      <c r="J64">
        <f>(Earth_Data!$B$1/SQRT(1-Earth_Data!$B$2^2*SIN(RADIANS(User_Model_Calcs!B64))^2))*COS(RADIANS(User_Model_Calcs!B64))</f>
        <v>4792.6997038372547</v>
      </c>
      <c r="K64">
        <f>((Earth_Data!$B$1*(1-Earth_Data!$B$2^2))/SQRT(1-Earth_Data!$B$2^2*SIN(RADIANS(User_Model_Calcs!B64))^2))*SIN(RADIANS(User_Model_Calcs!B64))</f>
        <v>-4194.2979044931744</v>
      </c>
      <c r="L64">
        <f t="shared" si="7"/>
        <v>-41.190567370237424</v>
      </c>
      <c r="M64">
        <f t="shared" si="8"/>
        <v>6368.8386196226975</v>
      </c>
      <c r="N64">
        <f>SQRT(User_Model_Calcs!M64^2+Sat_Data!$B$3^2-2*User_Model_Calcs!M64*Sat_Data!$B$3*COS(RADIANS(L64))*COS(RADIANS(I64)))</f>
        <v>38969.871198537599</v>
      </c>
      <c r="O64">
        <f>DEGREES(ACOS(((Earth_Data!$B$1+Sat_Data!$B$2)/User_Model_Calcs!N64)*SQRT(1-COS(RADIANS(User_Model_Calcs!I64))^2*COS(RADIANS(User_Model_Calcs!B64))^2)))</f>
        <v>25.974193958595738</v>
      </c>
      <c r="P64">
        <f t="shared" si="4"/>
        <v>53.84069852647297</v>
      </c>
    </row>
    <row r="65" spans="1:16" x14ac:dyDescent="0.25">
      <c r="A65">
        <v>152.54007046654479</v>
      </c>
      <c r="B65">
        <v>-36.487772290967946</v>
      </c>
      <c r="C65" s="6">
        <v>20135.9375</v>
      </c>
      <c r="D65">
        <f t="shared" ca="1" si="0"/>
        <v>1.2</v>
      </c>
      <c r="E65" s="1">
        <v>0.65</v>
      </c>
      <c r="F65">
        <v>19.899999999999999</v>
      </c>
      <c r="G65">
        <f t="shared" ca="1" si="5"/>
        <v>46.089820015575185</v>
      </c>
      <c r="H65">
        <f t="shared" ca="1" si="6"/>
        <v>22.31835868157539</v>
      </c>
      <c r="I65">
        <f>User_Model_Calcs!A65-Sat_Data!$B$5</f>
        <v>42.54007046654479</v>
      </c>
      <c r="J65">
        <f>(Earth_Data!$B$1/SQRT(1-Earth_Data!$B$2^2*SIN(RADIANS(User_Model_Calcs!B65))^2))*COS(RADIANS(User_Model_Calcs!B65))</f>
        <v>5134.0014682311548</v>
      </c>
      <c r="K65">
        <f>((Earth_Data!$B$1*(1-Earth_Data!$B$2^2))/SQRT(1-Earth_Data!$B$2^2*SIN(RADIANS(User_Model_Calcs!B65))^2))*SIN(RADIANS(User_Model_Calcs!B65))</f>
        <v>-3771.8450788958362</v>
      </c>
      <c r="L65">
        <f t="shared" si="7"/>
        <v>-36.303958116696151</v>
      </c>
      <c r="M65">
        <f t="shared" si="8"/>
        <v>6370.6189946496088</v>
      </c>
      <c r="N65">
        <f>SQRT(User_Model_Calcs!M65^2+Sat_Data!$B$3^2-2*User_Model_Calcs!M65*Sat_Data!$B$3*COS(RADIANS(L65))*COS(RADIANS(I65)))</f>
        <v>38722.166228308568</v>
      </c>
      <c r="O65">
        <f>DEGREES(ACOS(((Earth_Data!$B$1+Sat_Data!$B$2)/User_Model_Calcs!N65)*SQRT(1-COS(RADIANS(User_Model_Calcs!I65))^2*COS(RADIANS(User_Model_Calcs!B65))^2)))</f>
        <v>28.684783933908818</v>
      </c>
      <c r="P65">
        <f t="shared" si="4"/>
        <v>57.05525099749471</v>
      </c>
    </row>
    <row r="66" spans="1:16" x14ac:dyDescent="0.25">
      <c r="A66">
        <v>151.98970346725972</v>
      </c>
      <c r="B66">
        <v>-41.671397407469222</v>
      </c>
      <c r="C66" s="6">
        <v>20135.9375</v>
      </c>
      <c r="D66">
        <f t="shared" ref="D66:D129" ca="1" si="9">CHOOSE(RANDBETWEEN(1,3),0.75,1.2,3)</f>
        <v>1.2</v>
      </c>
      <c r="E66" s="1">
        <v>0.65</v>
      </c>
      <c r="F66">
        <v>19.899999999999999</v>
      </c>
      <c r="G66">
        <f t="shared" ca="1" si="5"/>
        <v>46.089820015575185</v>
      </c>
      <c r="H66">
        <f t="shared" ca="1" si="6"/>
        <v>22.320410473777265</v>
      </c>
      <c r="I66">
        <f>User_Model_Calcs!A66-Sat_Data!$B$5</f>
        <v>41.989703467259716</v>
      </c>
      <c r="J66">
        <f>(Earth_Data!$B$1/SQRT(1-Earth_Data!$B$2^2*SIN(RADIANS(User_Model_Calcs!B66))^2))*COS(RADIANS(User_Model_Calcs!B66))</f>
        <v>4771.3453171102192</v>
      </c>
      <c r="K66">
        <f>((Earth_Data!$B$1*(1-Earth_Data!$B$2^2))/SQRT(1-Earth_Data!$B$2^2*SIN(RADIANS(User_Model_Calcs!B66))^2))*SIN(RADIANS(User_Model_Calcs!B66))</f>
        <v>-4218.4122580097146</v>
      </c>
      <c r="L66">
        <f t="shared" si="7"/>
        <v>-41.480342185683561</v>
      </c>
      <c r="M66">
        <f t="shared" si="8"/>
        <v>6368.7312797476579</v>
      </c>
      <c r="N66">
        <f>SQRT(User_Model_Calcs!M66^2+Sat_Data!$B$3^2-2*User_Model_Calcs!M66*Sat_Data!$B$3*COS(RADIANS(L66))*COS(RADIANS(I66)))</f>
        <v>38978.401678794129</v>
      </c>
      <c r="O66">
        <f>DEGREES(ACOS(((Earth_Data!$B$1+Sat_Data!$B$2)/User_Model_Calcs!N66)*SQRT(1-COS(RADIANS(User_Model_Calcs!I66))^2*COS(RADIANS(User_Model_Calcs!B66))^2)))</f>
        <v>25.88185090948673</v>
      </c>
      <c r="P66">
        <f t="shared" ref="P66:P129" si="10">DEGREES(ASIN(SIN(RADIANS(ABS(I66)))/(SIN(ACOS(COS(RADIANS(I66))*COS(RADIANS(B66)))))))</f>
        <v>53.547977604774658</v>
      </c>
    </row>
    <row r="67" spans="1:16" x14ac:dyDescent="0.25">
      <c r="A67">
        <v>147.33738870220165</v>
      </c>
      <c r="B67">
        <v>-33.950988164274676</v>
      </c>
      <c r="C67" s="6">
        <v>20135.9375</v>
      </c>
      <c r="D67">
        <f t="shared" ca="1" si="9"/>
        <v>1.2</v>
      </c>
      <c r="E67" s="1">
        <v>0.65</v>
      </c>
      <c r="F67">
        <v>19.899999999999999</v>
      </c>
      <c r="G67">
        <f t="shared" ref="G67:G130" ca="1" si="11">20.4+20*LOG(F67)+20*LOG(D67)+10*LOG(E67)</f>
        <v>46.089820015575185</v>
      </c>
      <c r="H67">
        <f t="shared" ref="H67:H130" ca="1" si="12">RAND()*(24-14)+14</f>
        <v>18.810434843059781</v>
      </c>
      <c r="I67">
        <f>User_Model_Calcs!A67-Sat_Data!$B$5</f>
        <v>37.33738870220165</v>
      </c>
      <c r="J67">
        <f>(Earth_Data!$B$1/SQRT(1-Earth_Data!$B$2^2*SIN(RADIANS(User_Model_Calcs!B67))^2))*COS(RADIANS(User_Model_Calcs!B67))</f>
        <v>5296.2990532765834</v>
      </c>
      <c r="K67">
        <f>((Earth_Data!$B$1*(1-Earth_Data!$B$2^2))/SQRT(1-Earth_Data!$B$2^2*SIN(RADIANS(User_Model_Calcs!B67))^2))*SIN(RADIANS(User_Model_Calcs!B67))</f>
        <v>-3541.9394783224934</v>
      </c>
      <c r="L67">
        <f t="shared" ref="L67:L130" si="13">DEGREES(ATAN((K67/J67)))</f>
        <v>-33.772921390736435</v>
      </c>
      <c r="M67">
        <f t="shared" ref="M67:M130" si="14">SQRT(J67^2+K67^2)</f>
        <v>6371.5083716368017</v>
      </c>
      <c r="N67">
        <f>SQRT(User_Model_Calcs!M67^2+Sat_Data!$B$3^2-2*User_Model_Calcs!M67*Sat_Data!$B$3*COS(RADIANS(L67))*COS(RADIANS(I67)))</f>
        <v>38253.195281051376</v>
      </c>
      <c r="O67">
        <f>DEGREES(ACOS(((Earth_Data!$B$1+Sat_Data!$B$2)/User_Model_Calcs!N67)*SQRT(1-COS(RADIANS(User_Model_Calcs!I67))^2*COS(RADIANS(User_Model_Calcs!B67))^2)))</f>
        <v>34.052065406560637</v>
      </c>
      <c r="P67">
        <f t="shared" si="10"/>
        <v>53.79128988774584</v>
      </c>
    </row>
    <row r="68" spans="1:16" x14ac:dyDescent="0.25">
      <c r="A68">
        <v>148.15034895488765</v>
      </c>
      <c r="B68">
        <v>-34.560383928908188</v>
      </c>
      <c r="C68" s="6">
        <v>20135.9375</v>
      </c>
      <c r="D68">
        <f t="shared" ca="1" si="9"/>
        <v>1.2</v>
      </c>
      <c r="E68" s="1">
        <v>0.65</v>
      </c>
      <c r="F68">
        <v>19.899999999999999</v>
      </c>
      <c r="G68">
        <f t="shared" ca="1" si="11"/>
        <v>46.089820015575185</v>
      </c>
      <c r="H68">
        <f t="shared" ca="1" si="12"/>
        <v>22.738405097449871</v>
      </c>
      <c r="I68">
        <f>User_Model_Calcs!A68-Sat_Data!$B$5</f>
        <v>38.150348954887647</v>
      </c>
      <c r="J68">
        <f>(Earth_Data!$B$1/SQRT(1-Earth_Data!$B$2^2*SIN(RADIANS(User_Model_Calcs!B68))^2))*COS(RADIANS(User_Model_Calcs!B68))</f>
        <v>5258.248924406872</v>
      </c>
      <c r="K68">
        <f>((Earth_Data!$B$1*(1-Earth_Data!$B$2^2))/SQRT(1-Earth_Data!$B$2^2*SIN(RADIANS(User_Model_Calcs!B68))^2))*SIN(RADIANS(User_Model_Calcs!B68))</f>
        <v>-3597.8116473546379</v>
      </c>
      <c r="L68">
        <f t="shared" si="13"/>
        <v>-34.380807721375184</v>
      </c>
      <c r="M68">
        <f t="shared" si="14"/>
        <v>6371.2973875708167</v>
      </c>
      <c r="N68">
        <f>SQRT(User_Model_Calcs!M68^2+Sat_Data!$B$3^2-2*User_Model_Calcs!M68*Sat_Data!$B$3*COS(RADIANS(L68))*COS(RADIANS(I68)))</f>
        <v>38336.753772219461</v>
      </c>
      <c r="O68">
        <f>DEGREES(ACOS(((Earth_Data!$B$1+Sat_Data!$B$2)/User_Model_Calcs!N68)*SQRT(1-COS(RADIANS(User_Model_Calcs!I68))^2*COS(RADIANS(User_Model_Calcs!B68))^2)))</f>
        <v>33.066512530728446</v>
      </c>
      <c r="P68">
        <f t="shared" si="10"/>
        <v>54.164535370833661</v>
      </c>
    </row>
    <row r="69" spans="1:16" x14ac:dyDescent="0.25">
      <c r="A69">
        <v>151.39549527589028</v>
      </c>
      <c r="B69">
        <v>-33.622415516507232</v>
      </c>
      <c r="C69" s="6">
        <v>20135.9375</v>
      </c>
      <c r="D69">
        <f t="shared" ca="1" si="9"/>
        <v>1.2</v>
      </c>
      <c r="E69" s="1">
        <v>0.65</v>
      </c>
      <c r="F69">
        <v>19.899999999999999</v>
      </c>
      <c r="G69">
        <f t="shared" ca="1" si="11"/>
        <v>46.089820015575185</v>
      </c>
      <c r="H69">
        <f t="shared" ca="1" si="12"/>
        <v>19.379740616764551</v>
      </c>
      <c r="I69">
        <f>User_Model_Calcs!A69-Sat_Data!$B$5</f>
        <v>41.395495275890283</v>
      </c>
      <c r="J69">
        <f>(Earth_Data!$B$1/SQRT(1-Earth_Data!$B$2^2*SIN(RADIANS(User_Model_Calcs!B69))^2))*COS(RADIANS(User_Model_Calcs!B69))</f>
        <v>5316.566086374386</v>
      </c>
      <c r="K69">
        <f>((Earth_Data!$B$1*(1-Earth_Data!$B$2^2))/SQRT(1-Earth_Data!$B$2^2*SIN(RADIANS(User_Model_Calcs!B69))^2))*SIN(RADIANS(User_Model_Calcs!B69))</f>
        <v>-3511.6497419807183</v>
      </c>
      <c r="L69">
        <f t="shared" si="13"/>
        <v>-33.445195947425404</v>
      </c>
      <c r="M69">
        <f t="shared" si="14"/>
        <v>6371.6213683127389</v>
      </c>
      <c r="N69">
        <f>SQRT(User_Model_Calcs!M69^2+Sat_Data!$B$3^2-2*User_Model_Calcs!M69*Sat_Data!$B$3*COS(RADIANS(L69))*COS(RADIANS(I69)))</f>
        <v>38497.876555683273</v>
      </c>
      <c r="O69">
        <f>DEGREES(ACOS(((Earth_Data!$B$1+Sat_Data!$B$2)/User_Model_Calcs!N69)*SQRT(1-COS(RADIANS(User_Model_Calcs!I69))^2*COS(RADIANS(User_Model_Calcs!B69))^2)))</f>
        <v>31.21151421776861</v>
      </c>
      <c r="P69">
        <f t="shared" si="10"/>
        <v>57.864250880181295</v>
      </c>
    </row>
    <row r="70" spans="1:16" x14ac:dyDescent="0.25">
      <c r="A70">
        <v>147.76752044336345</v>
      </c>
      <c r="B70">
        <v>-31.77279357904208</v>
      </c>
      <c r="C70" s="6">
        <v>20135.9375</v>
      </c>
      <c r="D70">
        <f t="shared" ca="1" si="9"/>
        <v>3</v>
      </c>
      <c r="E70" s="1">
        <v>0.65</v>
      </c>
      <c r="F70">
        <v>19.899999999999999</v>
      </c>
      <c r="G70">
        <f t="shared" ca="1" si="11"/>
        <v>54.048620189015942</v>
      </c>
      <c r="H70">
        <f t="shared" ca="1" si="12"/>
        <v>21.305823899696126</v>
      </c>
      <c r="I70">
        <f>User_Model_Calcs!A70-Sat_Data!$B$5</f>
        <v>37.767520443363452</v>
      </c>
      <c r="J70">
        <f>(Earth_Data!$B$1/SQRT(1-Earth_Data!$B$2^2*SIN(RADIANS(User_Model_Calcs!B70))^2))*COS(RADIANS(User_Model_Calcs!B70))</f>
        <v>5427.3691252584094</v>
      </c>
      <c r="K70">
        <f>((Earth_Data!$B$1*(1-Earth_Data!$B$2^2))/SQRT(1-Earth_Data!$B$2^2*SIN(RADIANS(User_Model_Calcs!B70))^2))*SIN(RADIANS(User_Model_Calcs!B70))</f>
        <v>-3339.0406995206185</v>
      </c>
      <c r="L70">
        <f t="shared" si="13"/>
        <v>-31.600772994160415</v>
      </c>
      <c r="M70">
        <f t="shared" si="14"/>
        <v>6372.2467321081795</v>
      </c>
      <c r="N70">
        <f>SQRT(User_Model_Calcs!M70^2+Sat_Data!$B$3^2-2*User_Model_Calcs!M70*Sat_Data!$B$3*COS(RADIANS(L70))*COS(RADIANS(I70)))</f>
        <v>38165.725059399119</v>
      </c>
      <c r="O70">
        <f>DEGREES(ACOS(((Earth_Data!$B$1+Sat_Data!$B$2)/User_Model_Calcs!N70)*SQRT(1-COS(RADIANS(User_Model_Calcs!I70))^2*COS(RADIANS(User_Model_Calcs!B70))^2)))</f>
        <v>35.10548430585488</v>
      </c>
      <c r="P70">
        <f t="shared" si="10"/>
        <v>55.799104978347174</v>
      </c>
    </row>
    <row r="71" spans="1:16" x14ac:dyDescent="0.25">
      <c r="A71">
        <v>145.01760350204987</v>
      </c>
      <c r="B71">
        <v>-33.273344041698095</v>
      </c>
      <c r="C71" s="6">
        <v>20135.9375</v>
      </c>
      <c r="D71">
        <f t="shared" ca="1" si="9"/>
        <v>1.2</v>
      </c>
      <c r="E71" s="1">
        <v>0.65</v>
      </c>
      <c r="F71">
        <v>19.899999999999999</v>
      </c>
      <c r="G71">
        <f t="shared" ca="1" si="11"/>
        <v>46.089820015575185</v>
      </c>
      <c r="H71">
        <f t="shared" ca="1" si="12"/>
        <v>23.159855398928912</v>
      </c>
      <c r="I71">
        <f>User_Model_Calcs!A71-Sat_Data!$B$5</f>
        <v>35.017603502049866</v>
      </c>
      <c r="J71">
        <f>(Earth_Data!$B$1/SQRT(1-Earth_Data!$B$2^2*SIN(RADIANS(User_Model_Calcs!B71))^2))*COS(RADIANS(User_Model_Calcs!B71))</f>
        <v>5337.9056841049132</v>
      </c>
      <c r="K71">
        <f>((Earth_Data!$B$1*(1-Earth_Data!$B$2^2))/SQRT(1-Earth_Data!$B$2^2*SIN(RADIANS(User_Model_Calcs!B71))^2))*SIN(RADIANS(User_Model_Calcs!B71))</f>
        <v>-3479.3453187943664</v>
      </c>
      <c r="L71">
        <f t="shared" si="13"/>
        <v>-33.097049968668095</v>
      </c>
      <c r="M71">
        <f t="shared" si="14"/>
        <v>6371.740809214999</v>
      </c>
      <c r="N71">
        <f>SQRT(User_Model_Calcs!M71^2+Sat_Data!$B$3^2-2*User_Model_Calcs!M71*Sat_Data!$B$3*COS(RADIANS(L71))*COS(RADIANS(I71)))</f>
        <v>38075.753034298912</v>
      </c>
      <c r="O71">
        <f>DEGREES(ACOS(((Earth_Data!$B$1+Sat_Data!$B$2)/User_Model_Calcs!N71)*SQRT(1-COS(RADIANS(User_Model_Calcs!I71))^2*COS(RADIANS(User_Model_Calcs!B71))^2)))</f>
        <v>36.189652978391187</v>
      </c>
      <c r="P71">
        <f t="shared" si="10"/>
        <v>51.938406274934117</v>
      </c>
    </row>
    <row r="72" spans="1:16" x14ac:dyDescent="0.25">
      <c r="A72">
        <v>151.12902711882546</v>
      </c>
      <c r="B72">
        <v>-39.616054577822368</v>
      </c>
      <c r="C72" s="6">
        <v>20135.9375</v>
      </c>
      <c r="D72">
        <f t="shared" ca="1" si="9"/>
        <v>3</v>
      </c>
      <c r="E72" s="1">
        <v>0.65</v>
      </c>
      <c r="F72">
        <v>19.899999999999999</v>
      </c>
      <c r="G72">
        <f t="shared" ca="1" si="11"/>
        <v>54.048620189015942</v>
      </c>
      <c r="H72">
        <f t="shared" ca="1" si="12"/>
        <v>20.368312236975854</v>
      </c>
      <c r="I72">
        <f>User_Model_Calcs!A72-Sat_Data!$B$5</f>
        <v>41.129027118825462</v>
      </c>
      <c r="J72">
        <f>(Earth_Data!$B$1/SQRT(1-Earth_Data!$B$2^2*SIN(RADIANS(User_Model_Calcs!B72))^2))*COS(RADIANS(User_Model_Calcs!B72))</f>
        <v>4920.0023491058673</v>
      </c>
      <c r="K72">
        <f>((Earth_Data!$B$1*(1-Earth_Data!$B$2^2))/SQRT(1-Earth_Data!$B$2^2*SIN(RADIANS(User_Model_Calcs!B72))^2))*SIN(RADIANS(User_Model_Calcs!B72))</f>
        <v>-4045.2391394430274</v>
      </c>
      <c r="L72">
        <f t="shared" si="13"/>
        <v>-39.427134294054426</v>
      </c>
      <c r="M72">
        <f t="shared" si="14"/>
        <v>6369.4884261209718</v>
      </c>
      <c r="N72">
        <f>SQRT(User_Model_Calcs!M72^2+Sat_Data!$B$3^2-2*User_Model_Calcs!M72*Sat_Data!$B$3*COS(RADIANS(L72))*COS(RADIANS(I72)))</f>
        <v>38805.584191382302</v>
      </c>
      <c r="O72">
        <f>DEGREES(ACOS(((Earth_Data!$B$1+Sat_Data!$B$2)/User_Model_Calcs!N72)*SQRT(1-COS(RADIANS(User_Model_Calcs!I72))^2*COS(RADIANS(User_Model_Calcs!B72))^2)))</f>
        <v>27.756488145135513</v>
      </c>
      <c r="P72">
        <f t="shared" si="10"/>
        <v>53.863335074389894</v>
      </c>
    </row>
    <row r="73" spans="1:16" x14ac:dyDescent="0.25">
      <c r="A73">
        <v>147.7609135399637</v>
      </c>
      <c r="B73">
        <v>-31.306325044399546</v>
      </c>
      <c r="C73" s="6">
        <v>20135.9375</v>
      </c>
      <c r="D73">
        <f t="shared" ca="1" si="9"/>
        <v>3</v>
      </c>
      <c r="E73" s="1">
        <v>0.65</v>
      </c>
      <c r="F73">
        <v>19.899999999999999</v>
      </c>
      <c r="G73">
        <f t="shared" ca="1" si="11"/>
        <v>54.048620189015942</v>
      </c>
      <c r="H73">
        <f t="shared" ca="1" si="12"/>
        <v>20.531492974163598</v>
      </c>
      <c r="I73">
        <f>User_Model_Calcs!A73-Sat_Data!$B$5</f>
        <v>37.760913539963695</v>
      </c>
      <c r="J73">
        <f>(Earth_Data!$B$1/SQRT(1-Earth_Data!$B$2^2*SIN(RADIANS(User_Model_Calcs!B73))^2))*COS(RADIANS(User_Model_Calcs!B73))</f>
        <v>5454.423896523379</v>
      </c>
      <c r="K73">
        <f>((Earth_Data!$B$1*(1-Earth_Data!$B$2^2))/SQRT(1-Earth_Data!$B$2^2*SIN(RADIANS(User_Model_Calcs!B73))^2))*SIN(RADIANS(User_Model_Calcs!B73))</f>
        <v>-3294.9596759211086</v>
      </c>
      <c r="L73">
        <f t="shared" si="13"/>
        <v>-31.135729234637875</v>
      </c>
      <c r="M73">
        <f t="shared" si="14"/>
        <v>6372.4013769466392</v>
      </c>
      <c r="N73">
        <f>SQRT(User_Model_Calcs!M73^2+Sat_Data!$B$3^2-2*User_Model_Calcs!M73*Sat_Data!$B$3*COS(RADIANS(L73))*COS(RADIANS(I73)))</f>
        <v>38141.690329069912</v>
      </c>
      <c r="O73">
        <f>DEGREES(ACOS(((Earth_Data!$B$1+Sat_Data!$B$2)/User_Model_Calcs!N73)*SQRT(1-COS(RADIANS(User_Model_Calcs!I73))^2*COS(RADIANS(User_Model_Calcs!B73))^2)))</f>
        <v>35.397188001797474</v>
      </c>
      <c r="P73">
        <f t="shared" si="10"/>
        <v>56.145261684316445</v>
      </c>
    </row>
    <row r="74" spans="1:16" x14ac:dyDescent="0.25">
      <c r="A74">
        <v>145.76140583877827</v>
      </c>
      <c r="B74">
        <v>-35.477773739010843</v>
      </c>
      <c r="C74" s="6">
        <v>20135.9375</v>
      </c>
      <c r="D74">
        <f t="shared" ca="1" si="9"/>
        <v>3</v>
      </c>
      <c r="E74" s="1">
        <v>0.65</v>
      </c>
      <c r="F74">
        <v>19.899999999999999</v>
      </c>
      <c r="G74">
        <f t="shared" ca="1" si="11"/>
        <v>54.048620189015942</v>
      </c>
      <c r="H74">
        <f t="shared" ca="1" si="12"/>
        <v>16.713430376245149</v>
      </c>
      <c r="I74">
        <f>User_Model_Calcs!A74-Sat_Data!$B$5</f>
        <v>35.761405838778273</v>
      </c>
      <c r="J74">
        <f>(Earth_Data!$B$1/SQRT(1-Earth_Data!$B$2^2*SIN(RADIANS(User_Model_Calcs!B74))^2))*COS(RADIANS(User_Model_Calcs!B74))</f>
        <v>5199.8453881802552</v>
      </c>
      <c r="K74">
        <f>((Earth_Data!$B$1*(1-Earth_Data!$B$2^2))/SQRT(1-Earth_Data!$B$2^2*SIN(RADIANS(User_Model_Calcs!B74))^2))*SIN(RADIANS(User_Model_Calcs!B74))</f>
        <v>-3681.1614200865233</v>
      </c>
      <c r="L74">
        <f t="shared" si="13"/>
        <v>-35.296078106146439</v>
      </c>
      <c r="M74">
        <f t="shared" si="14"/>
        <v>6370.9764920075559</v>
      </c>
      <c r="N74">
        <f>SQRT(User_Model_Calcs!M74^2+Sat_Data!$B$3^2-2*User_Model_Calcs!M74*Sat_Data!$B$3*COS(RADIANS(L74))*COS(RADIANS(I74)))</f>
        <v>38243.753920263443</v>
      </c>
      <c r="O74">
        <f>DEGREES(ACOS(((Earth_Data!$B$1+Sat_Data!$B$2)/User_Model_Calcs!N74)*SQRT(1-COS(RADIANS(User_Model_Calcs!I74))^2*COS(RADIANS(User_Model_Calcs!B74))^2)))</f>
        <v>34.157264967706958</v>
      </c>
      <c r="P74">
        <f t="shared" si="10"/>
        <v>51.135695696797889</v>
      </c>
    </row>
    <row r="75" spans="1:16" x14ac:dyDescent="0.25">
      <c r="A75">
        <v>147.95534875544388</v>
      </c>
      <c r="B75">
        <v>-36.692767548331609</v>
      </c>
      <c r="C75" s="6">
        <v>20135.9375</v>
      </c>
      <c r="D75">
        <f t="shared" ca="1" si="9"/>
        <v>1.2</v>
      </c>
      <c r="E75" s="1">
        <v>0.65</v>
      </c>
      <c r="F75">
        <v>19.899999999999999</v>
      </c>
      <c r="G75">
        <f t="shared" ca="1" si="11"/>
        <v>46.089820015575185</v>
      </c>
      <c r="H75">
        <f t="shared" ca="1" si="12"/>
        <v>14.650095675608043</v>
      </c>
      <c r="I75">
        <f>User_Model_Calcs!A75-Sat_Data!$B$5</f>
        <v>37.955348755443879</v>
      </c>
      <c r="J75">
        <f>(Earth_Data!$B$1/SQRT(1-Earth_Data!$B$2^2*SIN(RADIANS(User_Model_Calcs!B75))^2))*COS(RADIANS(User_Model_Calcs!B75))</f>
        <v>5120.441457345526</v>
      </c>
      <c r="K75">
        <f>((Earth_Data!$B$1*(1-Earth_Data!$B$2^2))/SQRT(1-Earth_Data!$B$2^2*SIN(RADIANS(User_Model_Calcs!B75))^2))*SIN(RADIANS(User_Model_Calcs!B75))</f>
        <v>-3790.1101280231665</v>
      </c>
      <c r="L75">
        <f t="shared" si="13"/>
        <v>-36.50855110615295</v>
      </c>
      <c r="M75">
        <f t="shared" si="14"/>
        <v>6370.5459342701988</v>
      </c>
      <c r="N75">
        <f>SQRT(User_Model_Calcs!M75^2+Sat_Data!$B$3^2-2*User_Model_Calcs!M75*Sat_Data!$B$3*COS(RADIANS(L75))*COS(RADIANS(I75)))</f>
        <v>38443.855213883209</v>
      </c>
      <c r="O75">
        <f>DEGREES(ACOS(((Earth_Data!$B$1+Sat_Data!$B$2)/User_Model_Calcs!N75)*SQRT(1-COS(RADIANS(User_Model_Calcs!I75))^2*COS(RADIANS(User_Model_Calcs!B75))^2)))</f>
        <v>31.816788272554199</v>
      </c>
      <c r="P75">
        <f t="shared" si="10"/>
        <v>52.546964201240179</v>
      </c>
    </row>
    <row r="76" spans="1:16" x14ac:dyDescent="0.25">
      <c r="A76">
        <v>148.8259155499037</v>
      </c>
      <c r="B76">
        <v>-39.449012448777815</v>
      </c>
      <c r="C76" s="6">
        <v>20135.9375</v>
      </c>
      <c r="D76">
        <f t="shared" ca="1" si="9"/>
        <v>3</v>
      </c>
      <c r="E76" s="1">
        <v>0.65</v>
      </c>
      <c r="F76">
        <v>19.899999999999999</v>
      </c>
      <c r="G76">
        <f t="shared" ca="1" si="11"/>
        <v>54.048620189015942</v>
      </c>
      <c r="H76">
        <f t="shared" ca="1" si="12"/>
        <v>16.534033882145476</v>
      </c>
      <c r="I76">
        <f>User_Model_Calcs!A76-Sat_Data!$B$5</f>
        <v>38.825915549903698</v>
      </c>
      <c r="J76">
        <f>(Earth_Data!$B$1/SQRT(1-Earth_Data!$B$2^2*SIN(RADIANS(User_Model_Calcs!B76))^2))*COS(RADIANS(User_Model_Calcs!B76))</f>
        <v>4931.8071570532993</v>
      </c>
      <c r="K76">
        <f>((Earth_Data!$B$1*(1-Earth_Data!$B$2^2))/SQRT(1-Earth_Data!$B$2^2*SIN(RADIANS(User_Model_Calcs!B76))^2))*SIN(RADIANS(User_Model_Calcs!B76))</f>
        <v>-4030.935318179188</v>
      </c>
      <c r="L76">
        <f t="shared" si="13"/>
        <v>-39.260308495735309</v>
      </c>
      <c r="M76">
        <f t="shared" si="14"/>
        <v>6369.5495424485471</v>
      </c>
      <c r="N76">
        <f>SQRT(User_Model_Calcs!M76^2+Sat_Data!$B$3^2-2*User_Model_Calcs!M76*Sat_Data!$B$3*COS(RADIANS(L76))*COS(RADIANS(I76)))</f>
        <v>38657.266678520158</v>
      </c>
      <c r="O76">
        <f>DEGREES(ACOS(((Earth_Data!$B$1+Sat_Data!$B$2)/User_Model_Calcs!N76)*SQRT(1-COS(RADIANS(User_Model_Calcs!I76))^2*COS(RADIANS(User_Model_Calcs!B76))^2)))</f>
        <v>29.392290193624078</v>
      </c>
      <c r="P76">
        <f t="shared" si="10"/>
        <v>51.707643072284114</v>
      </c>
    </row>
    <row r="77" spans="1:16" x14ac:dyDescent="0.25">
      <c r="A77">
        <v>150.75618837749721</v>
      </c>
      <c r="B77">
        <v>-31.341455063336539</v>
      </c>
      <c r="C77" s="6">
        <v>20135.9375</v>
      </c>
      <c r="D77">
        <f t="shared" ca="1" si="9"/>
        <v>1.2</v>
      </c>
      <c r="E77" s="1">
        <v>0.65</v>
      </c>
      <c r="F77">
        <v>19.899999999999999</v>
      </c>
      <c r="G77">
        <f t="shared" ca="1" si="11"/>
        <v>46.089820015575185</v>
      </c>
      <c r="H77">
        <f t="shared" ca="1" si="12"/>
        <v>16.58438899400263</v>
      </c>
      <c r="I77">
        <f>User_Model_Calcs!A77-Sat_Data!$B$5</f>
        <v>40.75618837749721</v>
      </c>
      <c r="J77">
        <f>(Earth_Data!$B$1/SQRT(1-Earth_Data!$B$2^2*SIN(RADIANS(User_Model_Calcs!B77))^2))*COS(RADIANS(User_Model_Calcs!B77))</f>
        <v>5452.3989591963846</v>
      </c>
      <c r="K77">
        <f>((Earth_Data!$B$1*(1-Earth_Data!$B$2^2))/SQRT(1-Earth_Data!$B$2^2*SIN(RADIANS(User_Model_Calcs!B77))^2))*SIN(RADIANS(User_Model_Calcs!B77))</f>
        <v>-3298.2869866225255</v>
      </c>
      <c r="L77">
        <f t="shared" si="13"/>
        <v>-31.170750380542593</v>
      </c>
      <c r="M77">
        <f t="shared" si="14"/>
        <v>6372.3897759293823</v>
      </c>
      <c r="N77">
        <f>SQRT(User_Model_Calcs!M77^2+Sat_Data!$B$3^2-2*User_Model_Calcs!M77*Sat_Data!$B$3*COS(RADIANS(L77))*COS(RADIANS(I77)))</f>
        <v>38342.308062535332</v>
      </c>
      <c r="O77">
        <f>DEGREES(ACOS(((Earth_Data!$B$1+Sat_Data!$B$2)/User_Model_Calcs!N77)*SQRT(1-COS(RADIANS(User_Model_Calcs!I77))^2*COS(RADIANS(User_Model_Calcs!B77))^2)))</f>
        <v>33.015099427166675</v>
      </c>
      <c r="P77">
        <f t="shared" si="10"/>
        <v>58.888300283153811</v>
      </c>
    </row>
    <row r="78" spans="1:16" x14ac:dyDescent="0.25">
      <c r="A78">
        <v>149.34514414217094</v>
      </c>
      <c r="B78">
        <v>-38.765113202086496</v>
      </c>
      <c r="C78" s="6">
        <v>20135.9375</v>
      </c>
      <c r="D78">
        <f t="shared" ca="1" si="9"/>
        <v>1.2</v>
      </c>
      <c r="E78" s="1">
        <v>0.65</v>
      </c>
      <c r="F78">
        <v>19.899999999999999</v>
      </c>
      <c r="G78">
        <f t="shared" ca="1" si="11"/>
        <v>46.089820015575185</v>
      </c>
      <c r="H78">
        <f t="shared" ca="1" si="12"/>
        <v>23.58311343494417</v>
      </c>
      <c r="I78">
        <f>User_Model_Calcs!A78-Sat_Data!$B$5</f>
        <v>39.345144142170938</v>
      </c>
      <c r="J78">
        <f>(Earth_Data!$B$1/SQRT(1-Earth_Data!$B$2^2*SIN(RADIANS(User_Model_Calcs!B78))^2))*COS(RADIANS(User_Model_Calcs!B78))</f>
        <v>4979.6980991953078</v>
      </c>
      <c r="K78">
        <f>((Earth_Data!$B$1*(1-Earth_Data!$B$2^2))/SQRT(1-Earth_Data!$B$2^2*SIN(RADIANS(User_Model_Calcs!B78))^2))*SIN(RADIANS(User_Model_Calcs!B78))</f>
        <v>-3972.0203810714161</v>
      </c>
      <c r="L78">
        <f t="shared" si="13"/>
        <v>-38.577361630885001</v>
      </c>
      <c r="M78">
        <f t="shared" si="14"/>
        <v>6369.7989816615154</v>
      </c>
      <c r="N78">
        <f>SQRT(User_Model_Calcs!M78^2+Sat_Data!$B$3^2-2*User_Model_Calcs!M78*Sat_Data!$B$3*COS(RADIANS(L78))*COS(RADIANS(I78)))</f>
        <v>38647.645094349602</v>
      </c>
      <c r="O78">
        <f>DEGREES(ACOS(((Earth_Data!$B$1+Sat_Data!$B$2)/User_Model_Calcs!N78)*SQRT(1-COS(RADIANS(User_Model_Calcs!I78))^2*COS(RADIANS(User_Model_Calcs!B78))^2)))</f>
        <v>29.502326066448642</v>
      </c>
      <c r="P78">
        <f t="shared" si="10"/>
        <v>52.629153126933929</v>
      </c>
    </row>
    <row r="79" spans="1:16" x14ac:dyDescent="0.25">
      <c r="A79">
        <v>154.34360925489014</v>
      </c>
      <c r="B79">
        <v>-29.284105072612494</v>
      </c>
      <c r="C79" s="6">
        <v>20135.9375</v>
      </c>
      <c r="D79">
        <f t="shared" ca="1" si="9"/>
        <v>0.75</v>
      </c>
      <c r="E79" s="1">
        <v>0.65</v>
      </c>
      <c r="F79">
        <v>19.899999999999999</v>
      </c>
      <c r="G79">
        <f t="shared" ca="1" si="11"/>
        <v>42.007420362456692</v>
      </c>
      <c r="H79">
        <f t="shared" ca="1" si="12"/>
        <v>19.335499867251301</v>
      </c>
      <c r="I79">
        <f>User_Model_Calcs!A79-Sat_Data!$B$5</f>
        <v>44.34360925489014</v>
      </c>
      <c r="J79">
        <f>(Earth_Data!$B$1/SQRT(1-Earth_Data!$B$2^2*SIN(RADIANS(User_Model_Calcs!B79))^2))*COS(RADIANS(User_Model_Calcs!B79))</f>
        <v>5567.5061922184368</v>
      </c>
      <c r="K79">
        <f>((Earth_Data!$B$1*(1-Earth_Data!$B$2^2))/SQRT(1-Earth_Data!$B$2^2*SIN(RADIANS(User_Model_Calcs!B79))^2))*SIN(RADIANS(User_Model_Calcs!B79))</f>
        <v>-3101.405818239904</v>
      </c>
      <c r="L79">
        <f t="shared" si="13"/>
        <v>-29.120201366483325</v>
      </c>
      <c r="M79">
        <f t="shared" si="14"/>
        <v>6373.0560369263158</v>
      </c>
      <c r="N79">
        <f>SQRT(User_Model_Calcs!M79^2+Sat_Data!$B$3^2-2*User_Model_Calcs!M79*Sat_Data!$B$3*COS(RADIANS(L79))*COS(RADIANS(I79)))</f>
        <v>38505.373049730289</v>
      </c>
      <c r="O79">
        <f>DEGREES(ACOS(((Earth_Data!$B$1+Sat_Data!$B$2)/User_Model_Calcs!N79)*SQRT(1-COS(RADIANS(User_Model_Calcs!I79))^2*COS(RADIANS(User_Model_Calcs!B79))^2)))</f>
        <v>31.143051698543367</v>
      </c>
      <c r="P79">
        <f t="shared" si="10"/>
        <v>63.413031615801387</v>
      </c>
    </row>
    <row r="80" spans="1:16" x14ac:dyDescent="0.25">
      <c r="A80">
        <v>147.40633671095515</v>
      </c>
      <c r="B80">
        <v>-37.464974872385831</v>
      </c>
      <c r="C80" s="6">
        <v>20135.9375</v>
      </c>
      <c r="D80">
        <f t="shared" ca="1" si="9"/>
        <v>3</v>
      </c>
      <c r="E80" s="1">
        <v>0.65</v>
      </c>
      <c r="F80">
        <v>19.899999999999999</v>
      </c>
      <c r="G80">
        <f t="shared" ca="1" si="11"/>
        <v>54.048620189015942</v>
      </c>
      <c r="H80">
        <f t="shared" ca="1" si="12"/>
        <v>19.931780562170257</v>
      </c>
      <c r="I80">
        <f>User_Model_Calcs!A80-Sat_Data!$B$5</f>
        <v>37.406336710955145</v>
      </c>
      <c r="J80">
        <f>(Earth_Data!$B$1/SQRT(1-Earth_Data!$B$2^2*SIN(RADIANS(User_Model_Calcs!B80))^2))*COS(RADIANS(User_Model_Calcs!B80))</f>
        <v>5068.7727694814575</v>
      </c>
      <c r="K80">
        <f>((Earth_Data!$B$1*(1-Earth_Data!$B$2^2))/SQRT(1-Earth_Data!$B$2^2*SIN(RADIANS(User_Model_Calcs!B80))^2))*SIN(RADIANS(User_Model_Calcs!B80))</f>
        <v>-3858.4807498188429</v>
      </c>
      <c r="L80">
        <f t="shared" si="13"/>
        <v>-37.279327719617456</v>
      </c>
      <c r="M80">
        <f t="shared" si="14"/>
        <v>6370.269310269332</v>
      </c>
      <c r="N80">
        <f>SQRT(User_Model_Calcs!M80^2+Sat_Data!$B$3^2-2*User_Model_Calcs!M80*Sat_Data!$B$3*COS(RADIANS(L80))*COS(RADIANS(I80)))</f>
        <v>38455.928748788494</v>
      </c>
      <c r="O80">
        <f>DEGREES(ACOS(((Earth_Data!$B$1+Sat_Data!$B$2)/User_Model_Calcs!N80)*SQRT(1-COS(RADIANS(User_Model_Calcs!I80))^2*COS(RADIANS(User_Model_Calcs!B80))^2)))</f>
        <v>31.674934903196981</v>
      </c>
      <c r="P80">
        <f t="shared" si="10"/>
        <v>51.500906420307935</v>
      </c>
    </row>
    <row r="81" spans="1:16" x14ac:dyDescent="0.25">
      <c r="A81">
        <v>147.23685481677586</v>
      </c>
      <c r="B81">
        <v>-38.728348216956363</v>
      </c>
      <c r="C81" s="6">
        <v>20135.9375</v>
      </c>
      <c r="D81">
        <f t="shared" ca="1" si="9"/>
        <v>3</v>
      </c>
      <c r="E81" s="1">
        <v>0.65</v>
      </c>
      <c r="F81">
        <v>19.899999999999999</v>
      </c>
      <c r="G81">
        <f t="shared" ca="1" si="11"/>
        <v>54.048620189015942</v>
      </c>
      <c r="H81">
        <f t="shared" ca="1" si="12"/>
        <v>16.011470180207496</v>
      </c>
      <c r="I81">
        <f>User_Model_Calcs!A81-Sat_Data!$B$5</f>
        <v>37.23685481677586</v>
      </c>
      <c r="J81">
        <f>(Earth_Data!$B$1/SQRT(1-Earth_Data!$B$2^2*SIN(RADIANS(User_Model_Calcs!B81))^2))*COS(RADIANS(User_Model_Calcs!B81))</f>
        <v>4982.252503191904</v>
      </c>
      <c r="K81">
        <f>((Earth_Data!$B$1*(1-Earth_Data!$B$2^2))/SQRT(1-Earth_Data!$B$2^2*SIN(RADIANS(User_Model_Calcs!B81))^2))*SIN(RADIANS(User_Model_Calcs!B81))</f>
        <v>-3968.8372875998662</v>
      </c>
      <c r="L81">
        <f t="shared" si="13"/>
        <v>-38.540650872975142</v>
      </c>
      <c r="M81">
        <f t="shared" si="14"/>
        <v>6369.8123536729918</v>
      </c>
      <c r="N81">
        <f>SQRT(User_Model_Calcs!M81^2+Sat_Data!$B$3^2-2*User_Model_Calcs!M81*Sat_Data!$B$3*COS(RADIANS(L81))*COS(RADIANS(I81)))</f>
        <v>38521.354920131038</v>
      </c>
      <c r="O81">
        <f>DEGREES(ACOS(((Earth_Data!$B$1+Sat_Data!$B$2)/User_Model_Calcs!N81)*SQRT(1-COS(RADIANS(User_Model_Calcs!I81))^2*COS(RADIANS(User_Model_Calcs!B81))^2)))</f>
        <v>30.923172036393773</v>
      </c>
      <c r="P81">
        <f t="shared" si="10"/>
        <v>50.54099448289822</v>
      </c>
    </row>
    <row r="82" spans="1:16" x14ac:dyDescent="0.25">
      <c r="A82">
        <v>146.18003118194034</v>
      </c>
      <c r="B82">
        <v>-38.85416328737238</v>
      </c>
      <c r="C82" s="6">
        <v>20135.9375</v>
      </c>
      <c r="D82">
        <f t="shared" ca="1" si="9"/>
        <v>0.75</v>
      </c>
      <c r="E82" s="1">
        <v>0.65</v>
      </c>
      <c r="F82">
        <v>19.899999999999999</v>
      </c>
      <c r="G82">
        <f t="shared" ca="1" si="11"/>
        <v>42.007420362456692</v>
      </c>
      <c r="H82">
        <f t="shared" ca="1" si="12"/>
        <v>15.323803847212059</v>
      </c>
      <c r="I82">
        <f>User_Model_Calcs!A82-Sat_Data!$B$5</f>
        <v>36.180031181940336</v>
      </c>
      <c r="J82">
        <f>(Earth_Data!$B$1/SQRT(1-Earth_Data!$B$2^2*SIN(RADIANS(User_Model_Calcs!B82))^2))*COS(RADIANS(User_Model_Calcs!B82))</f>
        <v>4973.502437386579</v>
      </c>
      <c r="K82">
        <f>((Earth_Data!$B$1*(1-Earth_Data!$B$2^2))/SQRT(1-Earth_Data!$B$2^2*SIN(RADIANS(User_Model_Calcs!B82))^2))*SIN(RADIANS(User_Model_Calcs!B82))</f>
        <v>-3979.723576309802</v>
      </c>
      <c r="L82">
        <f t="shared" si="13"/>
        <v>-38.666281648948271</v>
      </c>
      <c r="M82">
        <f t="shared" si="14"/>
        <v>6369.7665764552412</v>
      </c>
      <c r="N82">
        <f>SQRT(User_Model_Calcs!M82^2+Sat_Data!$B$3^2-2*User_Model_Calcs!M82*Sat_Data!$B$3*COS(RADIANS(L82))*COS(RADIANS(I82)))</f>
        <v>38468.917201073426</v>
      </c>
      <c r="O82">
        <f>DEGREES(ACOS(((Earth_Data!$B$1+Sat_Data!$B$2)/User_Model_Calcs!N82)*SQRT(1-COS(RADIANS(User_Model_Calcs!I82))^2*COS(RADIANS(User_Model_Calcs!B82))^2)))</f>
        <v>31.520198842055915</v>
      </c>
      <c r="P82">
        <f t="shared" si="10"/>
        <v>49.377704535183007</v>
      </c>
    </row>
    <row r="83" spans="1:16" x14ac:dyDescent="0.25">
      <c r="A83">
        <v>149.44149965305198</v>
      </c>
      <c r="B83">
        <v>-31.469559386512792</v>
      </c>
      <c r="C83" s="6">
        <v>20135.9375</v>
      </c>
      <c r="D83">
        <f t="shared" ca="1" si="9"/>
        <v>3</v>
      </c>
      <c r="E83" s="1">
        <v>0.65</v>
      </c>
      <c r="F83">
        <v>19.899999999999999</v>
      </c>
      <c r="G83">
        <f t="shared" ca="1" si="11"/>
        <v>54.048620189015942</v>
      </c>
      <c r="H83">
        <f t="shared" ca="1" si="12"/>
        <v>14.04612464679926</v>
      </c>
      <c r="I83">
        <f>User_Model_Calcs!A83-Sat_Data!$B$5</f>
        <v>39.441499653051977</v>
      </c>
      <c r="J83">
        <f>(Earth_Data!$B$1/SQRT(1-Earth_Data!$B$2^2*SIN(RADIANS(User_Model_Calcs!B83))^2))*COS(RADIANS(User_Model_Calcs!B83))</f>
        <v>5444.9974999309052</v>
      </c>
      <c r="K83">
        <f>((Earth_Data!$B$1*(1-Earth_Data!$B$2^2))/SQRT(1-Earth_Data!$B$2^2*SIN(RADIANS(User_Model_Calcs!B83))^2))*SIN(RADIANS(User_Model_Calcs!B83))</f>
        <v>-3310.4099029071494</v>
      </c>
      <c r="L83">
        <f t="shared" si="13"/>
        <v>-31.298459855694926</v>
      </c>
      <c r="M83">
        <f t="shared" si="14"/>
        <v>6372.3474088846979</v>
      </c>
      <c r="N83">
        <f>SQRT(User_Model_Calcs!M83^2+Sat_Data!$B$3^2-2*User_Model_Calcs!M83*Sat_Data!$B$3*COS(RADIANS(L83))*COS(RADIANS(I83)))</f>
        <v>38259.884150797181</v>
      </c>
      <c r="O83">
        <f>DEGREES(ACOS(((Earth_Data!$B$1+Sat_Data!$B$2)/User_Model_Calcs!N83)*SQRT(1-COS(RADIANS(User_Model_Calcs!I83))^2*COS(RADIANS(User_Model_Calcs!B83))^2)))</f>
        <v>33.983443496944361</v>
      </c>
      <c r="P83">
        <f t="shared" si="10"/>
        <v>57.600344066636453</v>
      </c>
    </row>
    <row r="84" spans="1:16" x14ac:dyDescent="0.25">
      <c r="A84">
        <v>149.93177854031421</v>
      </c>
      <c r="B84">
        <v>-35.827112618734517</v>
      </c>
      <c r="C84" s="6">
        <v>20135.9375</v>
      </c>
      <c r="D84">
        <f t="shared" ca="1" si="9"/>
        <v>1.2</v>
      </c>
      <c r="E84" s="1">
        <v>0.65</v>
      </c>
      <c r="F84">
        <v>19.899999999999999</v>
      </c>
      <c r="G84">
        <f t="shared" ca="1" si="11"/>
        <v>46.089820015575185</v>
      </c>
      <c r="H84">
        <f t="shared" ca="1" si="12"/>
        <v>21.476919537841969</v>
      </c>
      <c r="I84">
        <f>User_Model_Calcs!A84-Sat_Data!$B$5</f>
        <v>39.931778540314212</v>
      </c>
      <c r="J84">
        <f>(Earth_Data!$B$1/SQRT(1-Earth_Data!$B$2^2*SIN(RADIANS(User_Model_Calcs!B84))^2))*COS(RADIANS(User_Model_Calcs!B84))</f>
        <v>5177.2534621053101</v>
      </c>
      <c r="K84">
        <f>((Earth_Data!$B$1*(1-Earth_Data!$B$2^2))/SQRT(1-Earth_Data!$B$2^2*SIN(RADIANS(User_Model_Calcs!B84))^2))*SIN(RADIANS(User_Model_Calcs!B84))</f>
        <v>-3712.6565419361586</v>
      </c>
      <c r="L84">
        <f t="shared" si="13"/>
        <v>-35.644658619943598</v>
      </c>
      <c r="M84">
        <f t="shared" si="14"/>
        <v>6370.8533187684343</v>
      </c>
      <c r="N84">
        <f>SQRT(User_Model_Calcs!M84^2+Sat_Data!$B$3^2-2*User_Model_Calcs!M84*Sat_Data!$B$3*COS(RADIANS(L84))*COS(RADIANS(I84)))</f>
        <v>38517.815075941136</v>
      </c>
      <c r="O84">
        <f>DEGREES(ACOS(((Earth_Data!$B$1+Sat_Data!$B$2)/User_Model_Calcs!N84)*SQRT(1-COS(RADIANS(User_Model_Calcs!I84))^2*COS(RADIANS(User_Model_Calcs!B84))^2)))</f>
        <v>30.975592460814049</v>
      </c>
      <c r="P84">
        <f t="shared" si="10"/>
        <v>55.035985118249954</v>
      </c>
    </row>
    <row r="85" spans="1:16" x14ac:dyDescent="0.25">
      <c r="A85">
        <v>149.5142286509047</v>
      </c>
      <c r="B85">
        <v>-30.254706708850538</v>
      </c>
      <c r="C85" s="6">
        <v>20135.9375</v>
      </c>
      <c r="D85">
        <f t="shared" ca="1" si="9"/>
        <v>3</v>
      </c>
      <c r="E85" s="1">
        <v>0.65</v>
      </c>
      <c r="F85">
        <v>19.899999999999999</v>
      </c>
      <c r="G85">
        <f t="shared" ca="1" si="11"/>
        <v>54.048620189015942</v>
      </c>
      <c r="H85">
        <f t="shared" ca="1" si="12"/>
        <v>20.207406659788326</v>
      </c>
      <c r="I85">
        <f>User_Model_Calcs!A85-Sat_Data!$B$5</f>
        <v>39.514228650904698</v>
      </c>
      <c r="J85">
        <f>(Earth_Data!$B$1/SQRT(1-Earth_Data!$B$2^2*SIN(RADIANS(User_Model_Calcs!B85))^2))*COS(RADIANS(User_Model_Calcs!B85))</f>
        <v>5514.0873161235177</v>
      </c>
      <c r="K85">
        <f>((Earth_Data!$B$1*(1-Earth_Data!$B$2^2))/SQRT(1-Earth_Data!$B$2^2*SIN(RADIANS(User_Model_Calcs!B85))^2))*SIN(RADIANS(User_Model_Calcs!B85))</f>
        <v>-3194.7959863550109</v>
      </c>
      <c r="L85">
        <f t="shared" si="13"/>
        <v>-30.087487490734549</v>
      </c>
      <c r="M85">
        <f t="shared" si="14"/>
        <v>6372.7451168444159</v>
      </c>
      <c r="N85">
        <f>SQRT(User_Model_Calcs!M85^2+Sat_Data!$B$3^2-2*User_Model_Calcs!M85*Sat_Data!$B$3*COS(RADIANS(L85))*COS(RADIANS(I85)))</f>
        <v>38206.015618080732</v>
      </c>
      <c r="O85">
        <f>DEGREES(ACOS(((Earth_Data!$B$1+Sat_Data!$B$2)/User_Model_Calcs!N85)*SQRT(1-COS(RADIANS(User_Model_Calcs!I85))^2*COS(RADIANS(User_Model_Calcs!B85))^2)))</f>
        <v>34.628968334156575</v>
      </c>
      <c r="P85">
        <f t="shared" si="10"/>
        <v>58.579090899827897</v>
      </c>
    </row>
    <row r="86" spans="1:16" x14ac:dyDescent="0.25">
      <c r="A86">
        <v>148.15138368442243</v>
      </c>
      <c r="B86">
        <v>-30.561820197763605</v>
      </c>
      <c r="C86" s="6">
        <v>20135.9375</v>
      </c>
      <c r="D86">
        <f t="shared" ca="1" si="9"/>
        <v>1.2</v>
      </c>
      <c r="E86" s="1">
        <v>0.65</v>
      </c>
      <c r="F86">
        <v>19.899999999999999</v>
      </c>
      <c r="G86">
        <f t="shared" ca="1" si="11"/>
        <v>46.089820015575185</v>
      </c>
      <c r="H86">
        <f t="shared" ca="1" si="12"/>
        <v>18.996411858113074</v>
      </c>
      <c r="I86">
        <f>User_Model_Calcs!A86-Sat_Data!$B$5</f>
        <v>38.151383684422427</v>
      </c>
      <c r="J86">
        <f>(Earth_Data!$B$1/SQRT(1-Earth_Data!$B$2^2*SIN(RADIANS(User_Model_Calcs!B86))^2))*COS(RADIANS(User_Model_Calcs!B86))</f>
        <v>5496.8544651369666</v>
      </c>
      <c r="K86">
        <f>((Earth_Data!$B$1*(1-Earth_Data!$B$2^2))/SQRT(1-Earth_Data!$B$2^2*SIN(RADIANS(User_Model_Calcs!B86))^2))*SIN(RADIANS(User_Model_Calcs!B86))</f>
        <v>-3224.1589647818096</v>
      </c>
      <c r="L86">
        <f t="shared" si="13"/>
        <v>-30.393591497577699</v>
      </c>
      <c r="M86">
        <f t="shared" si="14"/>
        <v>6372.6454507589797</v>
      </c>
      <c r="N86">
        <f>SQRT(User_Model_Calcs!M86^2+Sat_Data!$B$3^2-2*User_Model_Calcs!M86*Sat_Data!$B$3*COS(RADIANS(L86))*COS(RADIANS(I86)))</f>
        <v>38130.117807858478</v>
      </c>
      <c r="O86">
        <f>DEGREES(ACOS(((Earth_Data!$B$1+Sat_Data!$B$2)/User_Model_Calcs!N86)*SQRT(1-COS(RADIANS(User_Model_Calcs!I86))^2*COS(RADIANS(User_Model_Calcs!B86))^2)))</f>
        <v>35.540309420087041</v>
      </c>
      <c r="P86">
        <f t="shared" si="10"/>
        <v>57.085962013164455</v>
      </c>
    </row>
    <row r="87" spans="1:16" x14ac:dyDescent="0.25">
      <c r="A87">
        <v>150.6107248601692</v>
      </c>
      <c r="B87">
        <v>-37.937756728733845</v>
      </c>
      <c r="C87" s="6">
        <v>20135.9375</v>
      </c>
      <c r="D87">
        <f t="shared" ca="1" si="9"/>
        <v>0.75</v>
      </c>
      <c r="E87" s="1">
        <v>0.65</v>
      </c>
      <c r="F87">
        <v>19.899999999999999</v>
      </c>
      <c r="G87">
        <f t="shared" ca="1" si="11"/>
        <v>42.007420362456692</v>
      </c>
      <c r="H87">
        <f t="shared" ca="1" si="12"/>
        <v>20.895587258696136</v>
      </c>
      <c r="I87">
        <f>User_Model_Calcs!A87-Sat_Data!$B$5</f>
        <v>40.610724860169199</v>
      </c>
      <c r="J87">
        <f>(Earth_Data!$B$1/SQRT(1-Earth_Data!$B$2^2*SIN(RADIANS(User_Model_Calcs!B87))^2))*COS(RADIANS(User_Model_Calcs!B87))</f>
        <v>5036.6823084251355</v>
      </c>
      <c r="K87">
        <f>((Earth_Data!$B$1*(1-Earth_Data!$B$2^2))/SQRT(1-Earth_Data!$B$2^2*SIN(RADIANS(User_Model_Calcs!B87))^2))*SIN(RADIANS(User_Model_Calcs!B87))</f>
        <v>-3899.9989044291597</v>
      </c>
      <c r="L87">
        <f t="shared" si="13"/>
        <v>-37.751299956136812</v>
      </c>
      <c r="M87">
        <f t="shared" si="14"/>
        <v>6370.0989105783437</v>
      </c>
      <c r="N87">
        <f>SQRT(User_Model_Calcs!M87^2+Sat_Data!$B$3^2-2*User_Model_Calcs!M87*Sat_Data!$B$3*COS(RADIANS(L87))*COS(RADIANS(I87)))</f>
        <v>38677.586444524444</v>
      </c>
      <c r="O87">
        <f>DEGREES(ACOS(((Earth_Data!$B$1+Sat_Data!$B$2)/User_Model_Calcs!N87)*SQRT(1-COS(RADIANS(User_Model_Calcs!I87))^2*COS(RADIANS(User_Model_Calcs!B87))^2)))</f>
        <v>29.172554197741729</v>
      </c>
      <c r="P87">
        <f t="shared" si="10"/>
        <v>54.358201861991027</v>
      </c>
    </row>
    <row r="88" spans="1:16" x14ac:dyDescent="0.25">
      <c r="A88">
        <v>154.61946104764726</v>
      </c>
      <c r="B88">
        <v>-32.316835173483788</v>
      </c>
      <c r="C88" s="6">
        <v>20135.9375</v>
      </c>
      <c r="D88">
        <f t="shared" ca="1" si="9"/>
        <v>0.75</v>
      </c>
      <c r="E88" s="1">
        <v>0.65</v>
      </c>
      <c r="F88">
        <v>19.899999999999999</v>
      </c>
      <c r="G88">
        <f t="shared" ca="1" si="11"/>
        <v>42.007420362456692</v>
      </c>
      <c r="H88">
        <f t="shared" ca="1" si="12"/>
        <v>23.436896629355569</v>
      </c>
      <c r="I88">
        <f>User_Model_Calcs!A88-Sat_Data!$B$5</f>
        <v>44.619461047647263</v>
      </c>
      <c r="J88">
        <f>(Earth_Data!$B$1/SQRT(1-Earth_Data!$B$2^2*SIN(RADIANS(User_Model_Calcs!B88))^2))*COS(RADIANS(User_Model_Calcs!B88))</f>
        <v>5395.3605374383105</v>
      </c>
      <c r="K88">
        <f>((Earth_Data!$B$1*(1-Earth_Data!$B$2^2))/SQRT(1-Earth_Data!$B$2^2*SIN(RADIANS(User_Model_Calcs!B88))^2))*SIN(RADIANS(User_Model_Calcs!B88))</f>
        <v>-3390.1760973392788</v>
      </c>
      <c r="L88">
        <f t="shared" si="13"/>
        <v>-32.143210256253099</v>
      </c>
      <c r="M88">
        <f t="shared" si="14"/>
        <v>6372.0647595514283</v>
      </c>
      <c r="N88">
        <f>SQRT(User_Model_Calcs!M88^2+Sat_Data!$B$3^2-2*User_Model_Calcs!M88*Sat_Data!$B$3*COS(RADIANS(L88))*COS(RADIANS(I88)))</f>
        <v>38659.640191694889</v>
      </c>
      <c r="O88">
        <f>DEGREES(ACOS(((Earth_Data!$B$1+Sat_Data!$B$2)/User_Model_Calcs!N88)*SQRT(1-COS(RADIANS(User_Model_Calcs!I88))^2*COS(RADIANS(User_Model_Calcs!B88))^2)))</f>
        <v>29.394384700155385</v>
      </c>
      <c r="P88">
        <f t="shared" si="10"/>
        <v>61.553400171510901</v>
      </c>
    </row>
    <row r="89" spans="1:16" x14ac:dyDescent="0.25">
      <c r="A89">
        <v>145.13235641587798</v>
      </c>
      <c r="B89">
        <v>-38.524541917459963</v>
      </c>
      <c r="C89" s="6">
        <v>20135.9375</v>
      </c>
      <c r="D89">
        <f t="shared" ca="1" si="9"/>
        <v>3</v>
      </c>
      <c r="E89" s="1">
        <v>0.65</v>
      </c>
      <c r="F89">
        <v>19.899999999999999</v>
      </c>
      <c r="G89">
        <f t="shared" ca="1" si="11"/>
        <v>54.048620189015942</v>
      </c>
      <c r="H89">
        <f t="shared" ca="1" si="12"/>
        <v>16.227572836521261</v>
      </c>
      <c r="I89">
        <f>User_Model_Calcs!A89-Sat_Data!$B$5</f>
        <v>35.132356415877979</v>
      </c>
      <c r="J89">
        <f>(Earth_Data!$B$1/SQRT(1-Earth_Data!$B$2^2*SIN(RADIANS(User_Model_Calcs!B89))^2))*COS(RADIANS(User_Model_Calcs!B89))</f>
        <v>4996.3754402933973</v>
      </c>
      <c r="K89">
        <f>((Earth_Data!$B$1*(1-Earth_Data!$B$2^2))/SQRT(1-Earth_Data!$B$2^2*SIN(RADIANS(User_Model_Calcs!B89))^2))*SIN(RADIANS(User_Model_Calcs!B89))</f>
        <v>-3951.162527885594</v>
      </c>
      <c r="L89">
        <f t="shared" si="13"/>
        <v>-38.337150773156225</v>
      </c>
      <c r="M89">
        <f t="shared" si="14"/>
        <v>6369.8864088878636</v>
      </c>
      <c r="N89">
        <f>SQRT(User_Model_Calcs!M89^2+Sat_Data!$B$3^2-2*User_Model_Calcs!M89*Sat_Data!$B$3*COS(RADIANS(L89))*COS(RADIANS(I89)))</f>
        <v>38390.250111668312</v>
      </c>
      <c r="O89">
        <f>DEGREES(ACOS(((Earth_Data!$B$1+Sat_Data!$B$2)/User_Model_Calcs!N89)*SQRT(1-COS(RADIANS(User_Model_Calcs!I89))^2*COS(RADIANS(User_Model_Calcs!B89))^2)))</f>
        <v>32.427043099684973</v>
      </c>
      <c r="P89">
        <f t="shared" si="10"/>
        <v>48.485946348871821</v>
      </c>
    </row>
    <row r="90" spans="1:16" x14ac:dyDescent="0.25">
      <c r="A90">
        <v>149.19652143849845</v>
      </c>
      <c r="B90">
        <v>-33.821113843864786</v>
      </c>
      <c r="C90" s="6">
        <v>20135.9375</v>
      </c>
      <c r="D90">
        <f t="shared" ca="1" si="9"/>
        <v>0.75</v>
      </c>
      <c r="E90" s="1">
        <v>0.65</v>
      </c>
      <c r="F90">
        <v>19.899999999999999</v>
      </c>
      <c r="G90">
        <f t="shared" ca="1" si="11"/>
        <v>42.007420362456692</v>
      </c>
      <c r="H90">
        <f t="shared" ca="1" si="12"/>
        <v>18.062884521577974</v>
      </c>
      <c r="I90">
        <f>User_Model_Calcs!A90-Sat_Data!$B$5</f>
        <v>39.196521438498451</v>
      </c>
      <c r="J90">
        <f>(Earth_Data!$B$1/SQRT(1-Earth_Data!$B$2^2*SIN(RADIANS(User_Model_Calcs!B90))^2))*COS(RADIANS(User_Model_Calcs!B90))</f>
        <v>5304.3308536658124</v>
      </c>
      <c r="K90">
        <f>((Earth_Data!$B$1*(1-Earth_Data!$B$2^2))/SQRT(1-Earth_Data!$B$2^2*SIN(RADIANS(User_Model_Calcs!B90))^2))*SIN(RADIANS(User_Model_Calcs!B90))</f>
        <v>-3529.9806104030636</v>
      </c>
      <c r="L90">
        <f t="shared" si="13"/>
        <v>-33.64337916071284</v>
      </c>
      <c r="M90">
        <f t="shared" si="14"/>
        <v>6371.5531006947331</v>
      </c>
      <c r="N90">
        <f>SQRT(User_Model_Calcs!M90^2+Sat_Data!$B$3^2-2*User_Model_Calcs!M90*Sat_Data!$B$3*COS(RADIANS(L90))*COS(RADIANS(I90)))</f>
        <v>38363.493160529906</v>
      </c>
      <c r="O90">
        <f>DEGREES(ACOS(((Earth_Data!$B$1+Sat_Data!$B$2)/User_Model_Calcs!N90)*SQRT(1-COS(RADIANS(User_Model_Calcs!I90))^2*COS(RADIANS(User_Model_Calcs!B90))^2)))</f>
        <v>32.757916648563551</v>
      </c>
      <c r="P90">
        <f t="shared" si="10"/>
        <v>55.6846718942707</v>
      </c>
    </row>
    <row r="91" spans="1:16" x14ac:dyDescent="0.25">
      <c r="A91">
        <v>146.5888400988193</v>
      </c>
      <c r="B91">
        <v>-31.76000357070572</v>
      </c>
      <c r="C91" s="6">
        <v>20135.9375</v>
      </c>
      <c r="D91">
        <f t="shared" ca="1" si="9"/>
        <v>3</v>
      </c>
      <c r="E91" s="1">
        <v>0.65</v>
      </c>
      <c r="F91">
        <v>19.899999999999999</v>
      </c>
      <c r="G91">
        <f t="shared" ca="1" si="11"/>
        <v>54.048620189015942</v>
      </c>
      <c r="H91">
        <f t="shared" ca="1" si="12"/>
        <v>20.672520808916477</v>
      </c>
      <c r="I91">
        <f>User_Model_Calcs!A91-Sat_Data!$B$5</f>
        <v>36.588840098819304</v>
      </c>
      <c r="J91">
        <f>(Earth_Data!$B$1/SQRT(1-Earth_Data!$B$2^2*SIN(RADIANS(User_Model_Calcs!B91))^2))*COS(RADIANS(User_Model_Calcs!B91))</f>
        <v>5428.1157425467027</v>
      </c>
      <c r="K91">
        <f>((Earth_Data!$B$1*(1-Earth_Data!$B$2^2))/SQRT(1-Earth_Data!$B$2^2*SIN(RADIANS(User_Model_Calcs!B91))^2))*SIN(RADIANS(User_Model_Calcs!B91))</f>
        <v>-3337.8349507853959</v>
      </c>
      <c r="L91">
        <f t="shared" si="13"/>
        <v>-31.588021447808938</v>
      </c>
      <c r="M91">
        <f t="shared" si="14"/>
        <v>6372.250989498757</v>
      </c>
      <c r="N91">
        <f>SQRT(User_Model_Calcs!M91^2+Sat_Data!$B$3^2-2*User_Model_Calcs!M91*Sat_Data!$B$3*COS(RADIANS(L91))*COS(RADIANS(I91)))</f>
        <v>38090.451829987185</v>
      </c>
      <c r="O91">
        <f>DEGREES(ACOS(((Earth_Data!$B$1+Sat_Data!$B$2)/User_Model_Calcs!N91)*SQRT(1-COS(RADIANS(User_Model_Calcs!I91))^2*COS(RADIANS(User_Model_Calcs!B91))^2)))</f>
        <v>36.016986390256868</v>
      </c>
      <c r="P91">
        <f t="shared" si="10"/>
        <v>54.661985422220276</v>
      </c>
    </row>
    <row r="92" spans="1:16" x14ac:dyDescent="0.25">
      <c r="A92">
        <v>151.33931317828976</v>
      </c>
      <c r="B92">
        <v>-35.78292775506219</v>
      </c>
      <c r="C92" s="6">
        <v>20135.9375</v>
      </c>
      <c r="D92">
        <f t="shared" ca="1" si="9"/>
        <v>3</v>
      </c>
      <c r="E92" s="1">
        <v>0.65</v>
      </c>
      <c r="F92">
        <v>19.899999999999999</v>
      </c>
      <c r="G92">
        <f t="shared" ca="1" si="11"/>
        <v>54.048620189015942</v>
      </c>
      <c r="H92">
        <f t="shared" ca="1" si="12"/>
        <v>23.865793760260299</v>
      </c>
      <c r="I92">
        <f>User_Model_Calcs!A92-Sat_Data!$B$5</f>
        <v>41.339313178289757</v>
      </c>
      <c r="J92">
        <f>(Earth_Data!$B$1/SQRT(1-Earth_Data!$B$2^2*SIN(RADIANS(User_Model_Calcs!B92))^2))*COS(RADIANS(User_Model_Calcs!B92))</f>
        <v>5180.121595129689</v>
      </c>
      <c r="K92">
        <f>((Earth_Data!$B$1*(1-Earth_Data!$B$2^2))/SQRT(1-Earth_Data!$B$2^2*SIN(RADIANS(User_Model_Calcs!B92))^2))*SIN(RADIANS(User_Model_Calcs!B92))</f>
        <v>-3708.6805117621921</v>
      </c>
      <c r="L92">
        <f t="shared" si="13"/>
        <v>-35.600568183846413</v>
      </c>
      <c r="M92">
        <f t="shared" si="14"/>
        <v>6370.8689265008134</v>
      </c>
      <c r="N92">
        <f>SQRT(User_Model_Calcs!M92^2+Sat_Data!$B$3^2-2*User_Model_Calcs!M92*Sat_Data!$B$3*COS(RADIANS(L92))*COS(RADIANS(I92)))</f>
        <v>38606.026745360468</v>
      </c>
      <c r="O92">
        <f>DEGREES(ACOS(((Earth_Data!$B$1+Sat_Data!$B$2)/User_Model_Calcs!N92)*SQRT(1-COS(RADIANS(User_Model_Calcs!I92))^2*COS(RADIANS(User_Model_Calcs!B92))^2)))</f>
        <v>29.979994361978694</v>
      </c>
      <c r="P92">
        <f t="shared" si="10"/>
        <v>56.39008302478554</v>
      </c>
    </row>
    <row r="93" spans="1:16" x14ac:dyDescent="0.25">
      <c r="A93">
        <v>156.93202196164177</v>
      </c>
      <c r="B93">
        <v>-36.107254908715348</v>
      </c>
      <c r="C93" s="6">
        <v>20135.9375</v>
      </c>
      <c r="D93">
        <f t="shared" ca="1" si="9"/>
        <v>0.75</v>
      </c>
      <c r="E93" s="1">
        <v>0.65</v>
      </c>
      <c r="F93">
        <v>19.899999999999999</v>
      </c>
      <c r="G93">
        <f t="shared" ca="1" si="11"/>
        <v>42.007420362456692</v>
      </c>
      <c r="H93">
        <f t="shared" ca="1" si="12"/>
        <v>17.290181717859131</v>
      </c>
      <c r="I93">
        <f>User_Model_Calcs!A93-Sat_Data!$B$5</f>
        <v>46.932021961641766</v>
      </c>
      <c r="J93">
        <f>(Earth_Data!$B$1/SQRT(1-Earth_Data!$B$2^2*SIN(RADIANS(User_Model_Calcs!B93))^2))*COS(RADIANS(User_Model_Calcs!B93))</f>
        <v>5158.9970806156352</v>
      </c>
      <c r="K93">
        <f>((Earth_Data!$B$1*(1-Earth_Data!$B$2^2))/SQRT(1-Earth_Data!$B$2^2*SIN(RADIANS(User_Model_Calcs!B93))^2))*SIN(RADIANS(User_Model_Calcs!B93))</f>
        <v>-3737.8145834182983</v>
      </c>
      <c r="L93">
        <f t="shared" si="13"/>
        <v>-35.924212293892829</v>
      </c>
      <c r="M93">
        <f t="shared" si="14"/>
        <v>6370.7541733938497</v>
      </c>
      <c r="N93">
        <f>SQRT(User_Model_Calcs!M93^2+Sat_Data!$B$3^2-2*User_Model_Calcs!M93*Sat_Data!$B$3*COS(RADIANS(L93))*COS(RADIANS(I93)))</f>
        <v>39004.114916760482</v>
      </c>
      <c r="O93">
        <f>DEGREES(ACOS(((Earth_Data!$B$1+Sat_Data!$B$2)/User_Model_Calcs!N93)*SQRT(1-COS(RADIANS(User_Model_Calcs!I93))^2*COS(RADIANS(User_Model_Calcs!B93))^2)))</f>
        <v>25.628612547423604</v>
      </c>
      <c r="P93">
        <f t="shared" si="10"/>
        <v>61.152334725385522</v>
      </c>
    </row>
    <row r="94" spans="1:16" x14ac:dyDescent="0.25">
      <c r="A94">
        <v>157.43741578132708</v>
      </c>
      <c r="B94">
        <v>-30.827620469899891</v>
      </c>
      <c r="C94" s="6">
        <v>20135.9375</v>
      </c>
      <c r="D94">
        <f t="shared" ca="1" si="9"/>
        <v>1.2</v>
      </c>
      <c r="E94" s="1">
        <v>0.65</v>
      </c>
      <c r="F94">
        <v>19.899999999999999</v>
      </c>
      <c r="G94">
        <f t="shared" ca="1" si="11"/>
        <v>46.089820015575185</v>
      </c>
      <c r="H94">
        <f t="shared" ca="1" si="12"/>
        <v>20.424055114571402</v>
      </c>
      <c r="I94">
        <f>User_Model_Calcs!A94-Sat_Data!$B$5</f>
        <v>47.437415781327076</v>
      </c>
      <c r="J94">
        <f>(Earth_Data!$B$1/SQRT(1-Earth_Data!$B$2^2*SIN(RADIANS(User_Model_Calcs!B94))^2))*COS(RADIANS(User_Model_Calcs!B94))</f>
        <v>5481.8122595358973</v>
      </c>
      <c r="K94">
        <f>((Earth_Data!$B$1*(1-Earth_Data!$B$2^2))/SQRT(1-Earth_Data!$B$2^2*SIN(RADIANS(User_Model_Calcs!B94))^2))*SIN(RADIANS(User_Model_Calcs!B94))</f>
        <v>-3249.4982440364115</v>
      </c>
      <c r="L94">
        <f t="shared" si="13"/>
        <v>-30.658533611126938</v>
      </c>
      <c r="M94">
        <f t="shared" si="14"/>
        <v>6372.5587079911456</v>
      </c>
      <c r="N94">
        <f>SQRT(User_Model_Calcs!M94^2+Sat_Data!$B$3^2-2*User_Model_Calcs!M94*Sat_Data!$B$3*COS(RADIANS(L94))*COS(RADIANS(I94)))</f>
        <v>38803.940668329786</v>
      </c>
      <c r="O94">
        <f>DEGREES(ACOS(((Earth_Data!$B$1+Sat_Data!$B$2)/User_Model_Calcs!N94)*SQRT(1-COS(RADIANS(User_Model_Calcs!I94))^2*COS(RADIANS(User_Model_Calcs!B94))^2)))</f>
        <v>27.808060682776951</v>
      </c>
      <c r="P94">
        <f t="shared" si="10"/>
        <v>64.797807904890306</v>
      </c>
    </row>
    <row r="95" spans="1:16" x14ac:dyDescent="0.25">
      <c r="A95">
        <v>157.05338569240632</v>
      </c>
      <c r="B95">
        <v>-29.645074113908422</v>
      </c>
      <c r="C95" s="6">
        <v>20135.9375</v>
      </c>
      <c r="D95">
        <f t="shared" ca="1" si="9"/>
        <v>3</v>
      </c>
      <c r="E95" s="1">
        <v>0.65</v>
      </c>
      <c r="F95">
        <v>19.899999999999999</v>
      </c>
      <c r="G95">
        <f t="shared" ca="1" si="11"/>
        <v>54.048620189015942</v>
      </c>
      <c r="H95">
        <f t="shared" ca="1" si="12"/>
        <v>15.767044356156728</v>
      </c>
      <c r="I95">
        <f>User_Model_Calcs!A95-Sat_Data!$B$5</f>
        <v>47.053385692406323</v>
      </c>
      <c r="J95">
        <f>(Earth_Data!$B$1/SQRT(1-Earth_Data!$B$2^2*SIN(RADIANS(User_Model_Calcs!B95))^2))*COS(RADIANS(User_Model_Calcs!B95))</f>
        <v>5547.8253527763281</v>
      </c>
      <c r="K95">
        <f>((Earth_Data!$B$1*(1-Earth_Data!$B$2^2))/SQRT(1-Earth_Data!$B$2^2*SIN(RADIANS(User_Model_Calcs!B95))^2))*SIN(RADIANS(User_Model_Calcs!B95))</f>
        <v>-3136.241798663752</v>
      </c>
      <c r="L95">
        <f t="shared" si="13"/>
        <v>-29.479915294766009</v>
      </c>
      <c r="M95">
        <f t="shared" si="14"/>
        <v>6372.9411392694847</v>
      </c>
      <c r="N95">
        <f>SQRT(User_Model_Calcs!M95^2+Sat_Data!$B$3^2-2*User_Model_Calcs!M95*Sat_Data!$B$3*COS(RADIANS(L95))*COS(RADIANS(I95)))</f>
        <v>38725.739337949235</v>
      </c>
      <c r="O95">
        <f>DEGREES(ACOS(((Earth_Data!$B$1+Sat_Data!$B$2)/User_Model_Calcs!N95)*SQRT(1-COS(RADIANS(User_Model_Calcs!I95))^2*COS(RADIANS(User_Model_Calcs!B95))^2)))</f>
        <v>28.67126788081141</v>
      </c>
      <c r="P95">
        <f t="shared" si="10"/>
        <v>65.279362527643556</v>
      </c>
    </row>
    <row r="96" spans="1:16" x14ac:dyDescent="0.25">
      <c r="A96">
        <v>152.05975851121258</v>
      </c>
      <c r="B96">
        <v>-36.072316583605655</v>
      </c>
      <c r="C96" s="6">
        <v>20135.9375</v>
      </c>
      <c r="D96">
        <f t="shared" ca="1" si="9"/>
        <v>3</v>
      </c>
      <c r="E96" s="1">
        <v>0.65</v>
      </c>
      <c r="F96">
        <v>19.899999999999999</v>
      </c>
      <c r="G96">
        <f t="shared" ca="1" si="11"/>
        <v>54.048620189015942</v>
      </c>
      <c r="H96">
        <f t="shared" ca="1" si="12"/>
        <v>20.188764421354925</v>
      </c>
      <c r="I96">
        <f>User_Model_Calcs!A96-Sat_Data!$B$5</f>
        <v>42.059758511212578</v>
      </c>
      <c r="J96">
        <f>(Earth_Data!$B$1/SQRT(1-Earth_Data!$B$2^2*SIN(RADIANS(User_Model_Calcs!B96))^2))*COS(RADIANS(User_Model_Calcs!B96))</f>
        <v>5161.2807076014742</v>
      </c>
      <c r="K96">
        <f>((Earth_Data!$B$1*(1-Earth_Data!$B$2^2))/SQRT(1-Earth_Data!$B$2^2*SIN(RADIANS(User_Model_Calcs!B96))^2))*SIN(RADIANS(User_Model_Calcs!B96))</f>
        <v>-3734.6817761598677</v>
      </c>
      <c r="L96">
        <f t="shared" si="13"/>
        <v>-35.889346427604217</v>
      </c>
      <c r="M96">
        <f t="shared" si="14"/>
        <v>6370.7665560621354</v>
      </c>
      <c r="N96">
        <f>SQRT(User_Model_Calcs!M96^2+Sat_Data!$B$3^2-2*User_Model_Calcs!M96*Sat_Data!$B$3*COS(RADIANS(L96))*COS(RADIANS(I96)))</f>
        <v>38668.55973395882</v>
      </c>
      <c r="O96">
        <f>DEGREES(ACOS(((Earth_Data!$B$1+Sat_Data!$B$2)/User_Model_Calcs!N96)*SQRT(1-COS(RADIANS(User_Model_Calcs!I96))^2*COS(RADIANS(User_Model_Calcs!B96))^2)))</f>
        <v>29.280409701222677</v>
      </c>
      <c r="P96">
        <f t="shared" si="10"/>
        <v>56.87293253895583</v>
      </c>
    </row>
    <row r="97" spans="1:16" x14ac:dyDescent="0.25">
      <c r="A97">
        <v>150.78930591903315</v>
      </c>
      <c r="B97">
        <v>-32.888349675755769</v>
      </c>
      <c r="C97" s="6">
        <v>20135.9375</v>
      </c>
      <c r="D97">
        <f t="shared" ca="1" si="9"/>
        <v>3</v>
      </c>
      <c r="E97" s="1">
        <v>0.65</v>
      </c>
      <c r="F97">
        <v>19.899999999999999</v>
      </c>
      <c r="G97">
        <f t="shared" ca="1" si="11"/>
        <v>54.048620189015942</v>
      </c>
      <c r="H97">
        <f t="shared" ca="1" si="12"/>
        <v>15.491250059319896</v>
      </c>
      <c r="I97">
        <f>User_Model_Calcs!A97-Sat_Data!$B$5</f>
        <v>40.789305919033154</v>
      </c>
      <c r="J97">
        <f>(Earth_Data!$B$1/SQRT(1-Earth_Data!$B$2^2*SIN(RADIANS(User_Model_Calcs!B97))^2))*COS(RADIANS(User_Model_Calcs!B97))</f>
        <v>5361.2112335949596</v>
      </c>
      <c r="K97">
        <f>((Earth_Data!$B$1*(1-Earth_Data!$B$2^2))/SQRT(1-Earth_Data!$B$2^2*SIN(RADIANS(User_Model_Calcs!B97))^2))*SIN(RADIANS(User_Model_Calcs!B97))</f>
        <v>-3443.5685439986082</v>
      </c>
      <c r="L97">
        <f t="shared" si="13"/>
        <v>-32.713106566884996</v>
      </c>
      <c r="M97">
        <f t="shared" si="14"/>
        <v>6371.8717978661089</v>
      </c>
      <c r="N97">
        <f>SQRT(User_Model_Calcs!M97^2+Sat_Data!$B$3^2-2*User_Model_Calcs!M97*Sat_Data!$B$3*COS(RADIANS(L97))*COS(RADIANS(I97)))</f>
        <v>38420.327328383886</v>
      </c>
      <c r="O97">
        <f>DEGREES(ACOS(((Earth_Data!$B$1+Sat_Data!$B$2)/User_Model_Calcs!N97)*SQRT(1-COS(RADIANS(User_Model_Calcs!I97))^2*COS(RADIANS(User_Model_Calcs!B97))^2)))</f>
        <v>32.103501414945406</v>
      </c>
      <c r="P97">
        <f t="shared" si="10"/>
        <v>57.81724757799698</v>
      </c>
    </row>
    <row r="98" spans="1:16" x14ac:dyDescent="0.25">
      <c r="A98">
        <v>151.03493835946608</v>
      </c>
      <c r="B98">
        <v>-27.806368113294532</v>
      </c>
      <c r="C98" s="6">
        <v>20135.9375</v>
      </c>
      <c r="D98">
        <f t="shared" ca="1" si="9"/>
        <v>0.75</v>
      </c>
      <c r="E98" s="1">
        <v>0.65</v>
      </c>
      <c r="F98">
        <v>19.899999999999999</v>
      </c>
      <c r="G98">
        <f t="shared" ca="1" si="11"/>
        <v>42.007420362456692</v>
      </c>
      <c r="H98">
        <f t="shared" ca="1" si="12"/>
        <v>21.562657892244012</v>
      </c>
      <c r="I98">
        <f>User_Model_Calcs!A98-Sat_Data!$B$5</f>
        <v>41.034938359466082</v>
      </c>
      <c r="J98">
        <f>(Earth_Data!$B$1/SQRT(1-Earth_Data!$B$2^2*SIN(RADIANS(User_Model_Calcs!B98))^2))*COS(RADIANS(User_Model_Calcs!B98))</f>
        <v>5645.7644666656206</v>
      </c>
      <c r="K98">
        <f>((Earth_Data!$B$1*(1-Earth_Data!$B$2^2))/SQRT(1-Earth_Data!$B$2^2*SIN(RADIANS(User_Model_Calcs!B98))^2))*SIN(RADIANS(User_Model_Calcs!B98))</f>
        <v>-2957.5431493595261</v>
      </c>
      <c r="L98">
        <f t="shared" si="13"/>
        <v>-27.647870257918395</v>
      </c>
      <c r="M98">
        <f t="shared" si="14"/>
        <v>6373.5169171649341</v>
      </c>
      <c r="N98">
        <f>SQRT(User_Model_Calcs!M98^2+Sat_Data!$B$3^2-2*User_Model_Calcs!M98*Sat_Data!$B$3*COS(RADIANS(L98))*COS(RADIANS(I98)))</f>
        <v>38200.936222387863</v>
      </c>
      <c r="O98">
        <f>DEGREES(ACOS(((Earth_Data!$B$1+Sat_Data!$B$2)/User_Model_Calcs!N98)*SQRT(1-COS(RADIANS(User_Model_Calcs!I98))^2*COS(RADIANS(User_Model_Calcs!B98))^2)))</f>
        <v>34.69955560750234</v>
      </c>
      <c r="P98">
        <f t="shared" si="10"/>
        <v>61.81006595036034</v>
      </c>
    </row>
    <row r="99" spans="1:16" x14ac:dyDescent="0.25">
      <c r="A99">
        <v>146.22516288771109</v>
      </c>
      <c r="B99">
        <v>-38.078984738784413</v>
      </c>
      <c r="C99" s="6">
        <v>20135.9375</v>
      </c>
      <c r="D99">
        <f t="shared" ca="1" si="9"/>
        <v>0.75</v>
      </c>
      <c r="E99" s="1">
        <v>0.65</v>
      </c>
      <c r="F99">
        <v>19.899999999999999</v>
      </c>
      <c r="G99">
        <f t="shared" ca="1" si="11"/>
        <v>42.007420362456692</v>
      </c>
      <c r="H99">
        <f t="shared" ca="1" si="12"/>
        <v>18.258767248249484</v>
      </c>
      <c r="I99">
        <f>User_Model_Calcs!A99-Sat_Data!$B$5</f>
        <v>36.225162887711093</v>
      </c>
      <c r="J99">
        <f>(Earth_Data!$B$1/SQRT(1-Earth_Data!$B$2^2*SIN(RADIANS(User_Model_Calcs!B99))^2))*COS(RADIANS(User_Model_Calcs!B99))</f>
        <v>5027.0294952021331</v>
      </c>
      <c r="K99">
        <f>((Earth_Data!$B$1*(1-Earth_Data!$B$2^2))/SQRT(1-Earth_Data!$B$2^2*SIN(RADIANS(User_Model_Calcs!B99))^2))*SIN(RADIANS(User_Model_Calcs!B99))</f>
        <v>-3912.3502219290576</v>
      </c>
      <c r="L99">
        <f t="shared" si="13"/>
        <v>-37.892295934773607</v>
      </c>
      <c r="M99">
        <f t="shared" si="14"/>
        <v>6370.0478651781386</v>
      </c>
      <c r="N99">
        <f>SQRT(User_Model_Calcs!M99^2+Sat_Data!$B$3^2-2*User_Model_Calcs!M99*Sat_Data!$B$3*COS(RADIANS(L99))*COS(RADIANS(I99)))</f>
        <v>38424.14578898131</v>
      </c>
      <c r="O99">
        <f>DEGREES(ACOS(((Earth_Data!$B$1+Sat_Data!$B$2)/User_Model_Calcs!N99)*SQRT(1-COS(RADIANS(User_Model_Calcs!I99))^2*COS(RADIANS(User_Model_Calcs!B99))^2)))</f>
        <v>32.03752211164845</v>
      </c>
      <c r="P99">
        <f t="shared" si="10"/>
        <v>49.905902673924125</v>
      </c>
    </row>
    <row r="100" spans="1:16" x14ac:dyDescent="0.25">
      <c r="A100">
        <v>156.23131802043667</v>
      </c>
      <c r="B100">
        <v>-34.062006442523455</v>
      </c>
      <c r="C100" s="6">
        <v>20135.9375</v>
      </c>
      <c r="D100">
        <f t="shared" ca="1" si="9"/>
        <v>3</v>
      </c>
      <c r="E100" s="1">
        <v>0.65</v>
      </c>
      <c r="F100">
        <v>19.899999999999999</v>
      </c>
      <c r="G100">
        <f t="shared" ca="1" si="11"/>
        <v>54.048620189015942</v>
      </c>
      <c r="H100">
        <f t="shared" ca="1" si="12"/>
        <v>16.953200865480348</v>
      </c>
      <c r="I100">
        <f>User_Model_Calcs!A100-Sat_Data!$B$5</f>
        <v>46.231318020436674</v>
      </c>
      <c r="J100">
        <f>(Earth_Data!$B$1/SQRT(1-Earth_Data!$B$2^2*SIN(RADIANS(User_Model_Calcs!B100))^2))*COS(RADIANS(User_Model_Calcs!B100))</f>
        <v>5289.4117546414027</v>
      </c>
      <c r="K100">
        <f>((Earth_Data!$B$1*(1-Earth_Data!$B$2^2))/SQRT(1-Earth_Data!$B$2^2*SIN(RADIANS(User_Model_Calcs!B100))^2))*SIN(RADIANS(User_Model_Calcs!B100))</f>
        <v>-3552.1478211369049</v>
      </c>
      <c r="L100">
        <f t="shared" si="13"/>
        <v>-33.883658683687727</v>
      </c>
      <c r="M100">
        <f t="shared" si="14"/>
        <v>6371.4700700345684</v>
      </c>
      <c r="N100">
        <f>SQRT(User_Model_Calcs!M100^2+Sat_Data!$B$3^2-2*User_Model_Calcs!M100*Sat_Data!$B$3*COS(RADIANS(L100))*COS(RADIANS(I100)))</f>
        <v>38856.8908744894</v>
      </c>
      <c r="O100">
        <f>DEGREES(ACOS(((Earth_Data!$B$1+Sat_Data!$B$2)/User_Model_Calcs!N100)*SQRT(1-COS(RADIANS(User_Model_Calcs!I100))^2*COS(RADIANS(User_Model_Calcs!B100))^2)))</f>
        <v>27.219576740855217</v>
      </c>
      <c r="P100">
        <f t="shared" si="10"/>
        <v>61.785578535490359</v>
      </c>
    </row>
    <row r="101" spans="1:16" x14ac:dyDescent="0.25">
      <c r="A101" s="5">
        <v>146.44424240097163</v>
      </c>
      <c r="B101">
        <v>-34.808891033819471</v>
      </c>
      <c r="C101" s="6">
        <v>20135.9375</v>
      </c>
      <c r="D101">
        <f t="shared" ca="1" si="9"/>
        <v>3</v>
      </c>
      <c r="E101" s="1">
        <v>0.65</v>
      </c>
      <c r="F101">
        <v>19.899999999999999</v>
      </c>
      <c r="G101">
        <f t="shared" ca="1" si="11"/>
        <v>54.048620189015942</v>
      </c>
      <c r="H101">
        <f t="shared" ca="1" si="12"/>
        <v>22.003645926403383</v>
      </c>
      <c r="I101">
        <f>User_Model_Calcs!A101-Sat_Data!$B$5</f>
        <v>36.444242400971632</v>
      </c>
      <c r="J101">
        <f>(Earth_Data!$B$1/SQRT(1-Earth_Data!$B$2^2*SIN(RADIANS(User_Model_Calcs!B101))^2))*COS(RADIANS(User_Model_Calcs!B101))</f>
        <v>5242.5610590937777</v>
      </c>
      <c r="K101">
        <f>((Earth_Data!$B$1*(1-Earth_Data!$B$2^2))/SQRT(1-Earth_Data!$B$2^2*SIN(RADIANS(User_Model_Calcs!B101))^2))*SIN(RADIANS(User_Model_Calcs!B101))</f>
        <v>-3620.4807857632013</v>
      </c>
      <c r="L101">
        <f t="shared" si="13"/>
        <v>-34.628722491319415</v>
      </c>
      <c r="M101">
        <f t="shared" si="14"/>
        <v>6371.2108408376344</v>
      </c>
      <c r="N101">
        <f>SQRT(User_Model_Calcs!M101^2+Sat_Data!$B$3^2-2*User_Model_Calcs!M101*Sat_Data!$B$3*COS(RADIANS(L101))*COS(RADIANS(I101)))</f>
        <v>38246.166604382815</v>
      </c>
      <c r="O101">
        <f>DEGREES(ACOS(((Earth_Data!$B$1+Sat_Data!$B$2)/User_Model_Calcs!N101)*SQRT(1-COS(RADIANS(User_Model_Calcs!I101))^2*COS(RADIANS(User_Model_Calcs!B101))^2)))</f>
        <v>34.131611567505267</v>
      </c>
      <c r="P101">
        <f t="shared" si="10"/>
        <v>52.295278799390992</v>
      </c>
    </row>
    <row r="102" spans="1:16" x14ac:dyDescent="0.25">
      <c r="A102" s="5">
        <v>144.8751325915714</v>
      </c>
      <c r="B102">
        <v>-31.986976992151885</v>
      </c>
      <c r="C102" s="6">
        <v>20135.9375</v>
      </c>
      <c r="D102">
        <f t="shared" ca="1" si="9"/>
        <v>1.2</v>
      </c>
      <c r="E102" s="1">
        <v>0.65</v>
      </c>
      <c r="F102">
        <v>19.899999999999999</v>
      </c>
      <c r="G102">
        <f t="shared" ca="1" si="11"/>
        <v>46.089820015575185</v>
      </c>
      <c r="H102">
        <f t="shared" ca="1" si="12"/>
        <v>20.767678303680263</v>
      </c>
      <c r="I102">
        <f>User_Model_Calcs!A102-Sat_Data!$B$5</f>
        <v>34.875132591571401</v>
      </c>
      <c r="J102">
        <f>(Earth_Data!$B$1/SQRT(1-Earth_Data!$B$2^2*SIN(RADIANS(User_Model_Calcs!B102))^2))*COS(RADIANS(User_Model_Calcs!B102))</f>
        <v>5414.825972923446</v>
      </c>
      <c r="K102">
        <f>((Earth_Data!$B$1*(1-Earth_Data!$B$2^2))/SQRT(1-Earth_Data!$B$2^2*SIN(RADIANS(User_Model_Calcs!B102))^2))*SIN(RADIANS(User_Model_Calcs!B102))</f>
        <v>-3359.207894067134</v>
      </c>
      <c r="L102">
        <f t="shared" si="13"/>
        <v>-31.814317394944858</v>
      </c>
      <c r="M102">
        <f t="shared" si="14"/>
        <v>6372.1752951883936</v>
      </c>
      <c r="N102">
        <f>SQRT(User_Model_Calcs!M102^2+Sat_Data!$B$3^2-2*User_Model_Calcs!M102*Sat_Data!$B$3*COS(RADIANS(L102))*COS(RADIANS(I102)))</f>
        <v>37997.444492448551</v>
      </c>
      <c r="O102">
        <f>DEGREES(ACOS(((Earth_Data!$B$1+Sat_Data!$B$2)/User_Model_Calcs!N102)*SQRT(1-COS(RADIANS(User_Model_Calcs!I102))^2*COS(RADIANS(User_Model_Calcs!B102))^2)))</f>
        <v>37.159701950658885</v>
      </c>
      <c r="P102">
        <f t="shared" si="10"/>
        <v>52.763426537558956</v>
      </c>
    </row>
    <row r="103" spans="1:16" x14ac:dyDescent="0.25">
      <c r="A103" s="5">
        <v>144.84087303371246</v>
      </c>
      <c r="B103">
        <v>-33.269834690951967</v>
      </c>
      <c r="C103" s="6">
        <v>20135.9375</v>
      </c>
      <c r="D103">
        <f t="shared" ca="1" si="9"/>
        <v>0.75</v>
      </c>
      <c r="E103" s="1">
        <v>0.65</v>
      </c>
      <c r="F103">
        <v>19.899999999999999</v>
      </c>
      <c r="G103">
        <f t="shared" ca="1" si="11"/>
        <v>42.007420362456692</v>
      </c>
      <c r="H103">
        <f t="shared" ca="1" si="12"/>
        <v>16.317426012867948</v>
      </c>
      <c r="I103">
        <f>User_Model_Calcs!A103-Sat_Data!$B$5</f>
        <v>34.840873033712455</v>
      </c>
      <c r="J103">
        <f>(Earth_Data!$B$1/SQRT(1-Earth_Data!$B$2^2*SIN(RADIANS(User_Model_Calcs!B103))^2))*COS(RADIANS(User_Model_Calcs!B103))</f>
        <v>5338.1192133137856</v>
      </c>
      <c r="K103">
        <f>((Earth_Data!$B$1*(1-Earth_Data!$B$2^2))/SQRT(1-Earth_Data!$B$2^2*SIN(RADIANS(User_Model_Calcs!B103))^2))*SIN(RADIANS(User_Model_Calcs!B103))</f>
        <v>-3479.0199001105711</v>
      </c>
      <c r="L103">
        <f t="shared" si="13"/>
        <v>-33.093550054887778</v>
      </c>
      <c r="M103">
        <f t="shared" si="14"/>
        <v>6371.7420067761032</v>
      </c>
      <c r="N103">
        <f>SQRT(User_Model_Calcs!M103^2+Sat_Data!$B$3^2-2*User_Model_Calcs!M103*Sat_Data!$B$3*COS(RADIANS(L103))*COS(RADIANS(I103)))</f>
        <v>38065.118207013002</v>
      </c>
      <c r="O103">
        <f>DEGREES(ACOS(((Earth_Data!$B$1+Sat_Data!$B$2)/User_Model_Calcs!N103)*SQRT(1-COS(RADIANS(User_Model_Calcs!I103))^2*COS(RADIANS(User_Model_Calcs!B103))^2)))</f>
        <v>36.319776875817183</v>
      </c>
      <c r="P103">
        <f t="shared" si="10"/>
        <v>51.758114835348159</v>
      </c>
    </row>
    <row r="104" spans="1:16" x14ac:dyDescent="0.25">
      <c r="A104" s="5">
        <v>146.46210081362281</v>
      </c>
      <c r="B104">
        <v>-34.068405497820265</v>
      </c>
      <c r="C104" s="6">
        <v>20135.9375</v>
      </c>
      <c r="D104">
        <f t="shared" ca="1" si="9"/>
        <v>0.75</v>
      </c>
      <c r="E104" s="1">
        <v>0.65</v>
      </c>
      <c r="F104">
        <v>19.899999999999999</v>
      </c>
      <c r="G104">
        <f t="shared" ca="1" si="11"/>
        <v>42.007420362456692</v>
      </c>
      <c r="H104">
        <f t="shared" ca="1" si="12"/>
        <v>15.431331928120873</v>
      </c>
      <c r="I104">
        <f>User_Model_Calcs!A104-Sat_Data!$B$5</f>
        <v>36.462100813622811</v>
      </c>
      <c r="J104">
        <f>(Earth_Data!$B$1/SQRT(1-Earth_Data!$B$2^2*SIN(RADIANS(User_Model_Calcs!B104))^2))*COS(RADIANS(User_Model_Calcs!B104))</f>
        <v>5289.0141665523306</v>
      </c>
      <c r="K104">
        <f>((Earth_Data!$B$1*(1-Earth_Data!$B$2^2))/SQRT(1-Earth_Data!$B$2^2*SIN(RADIANS(User_Model_Calcs!B104))^2))*SIN(RADIANS(User_Model_Calcs!B104))</f>
        <v>-3552.735825135177</v>
      </c>
      <c r="L104">
        <f t="shared" si="13"/>
        <v>-33.890041624379336</v>
      </c>
      <c r="M104">
        <f t="shared" si="14"/>
        <v>6371.4678604847541</v>
      </c>
      <c r="N104">
        <f>SQRT(User_Model_Calcs!M104^2+Sat_Data!$B$3^2-2*User_Model_Calcs!M104*Sat_Data!$B$3*COS(RADIANS(L104))*COS(RADIANS(I104)))</f>
        <v>38206.071652514969</v>
      </c>
      <c r="O104">
        <f>DEGREES(ACOS(((Earth_Data!$B$1+Sat_Data!$B$2)/User_Model_Calcs!N104)*SQRT(1-COS(RADIANS(User_Model_Calcs!I104))^2*COS(RADIANS(User_Model_Calcs!B104))^2)))</f>
        <v>34.611971407849175</v>
      </c>
      <c r="P104">
        <f t="shared" si="10"/>
        <v>52.834556569633207</v>
      </c>
    </row>
    <row r="105" spans="1:16" x14ac:dyDescent="0.25">
      <c r="A105" s="5">
        <v>147.17245051248972</v>
      </c>
      <c r="B105">
        <v>-36.06556694011995</v>
      </c>
      <c r="C105" s="6">
        <v>20135.9375</v>
      </c>
      <c r="D105">
        <f t="shared" ca="1" si="9"/>
        <v>0.75</v>
      </c>
      <c r="E105" s="1">
        <v>0.65</v>
      </c>
      <c r="F105">
        <v>19.899999999999999</v>
      </c>
      <c r="G105">
        <f t="shared" ca="1" si="11"/>
        <v>42.007420362456692</v>
      </c>
      <c r="H105">
        <f t="shared" ca="1" si="12"/>
        <v>21.763027582105515</v>
      </c>
      <c r="I105">
        <f>User_Model_Calcs!A105-Sat_Data!$B$5</f>
        <v>37.172450512489718</v>
      </c>
      <c r="J105">
        <f>(Earth_Data!$B$1/SQRT(1-Earth_Data!$B$2^2*SIN(RADIANS(User_Model_Calcs!B105))^2))*COS(RADIANS(User_Model_Calcs!B105))</f>
        <v>5161.7216537794566</v>
      </c>
      <c r="K105">
        <f>((Earth_Data!$B$1*(1-Earth_Data!$B$2^2))/SQRT(1-Earth_Data!$B$2^2*SIN(RADIANS(User_Model_Calcs!B105))^2))*SIN(RADIANS(User_Model_Calcs!B105))</f>
        <v>-3734.0763989797574</v>
      </c>
      <c r="L105">
        <f t="shared" si="13"/>
        <v>-35.88261081351996</v>
      </c>
      <c r="M105">
        <f t="shared" si="14"/>
        <v>6370.7689476634887</v>
      </c>
      <c r="N105">
        <f>SQRT(User_Model_Calcs!M105^2+Sat_Data!$B$3^2-2*User_Model_Calcs!M105*Sat_Data!$B$3*COS(RADIANS(L105))*COS(RADIANS(I105)))</f>
        <v>38360.944547096857</v>
      </c>
      <c r="O105">
        <f>DEGREES(ACOS(((Earth_Data!$B$1+Sat_Data!$B$2)/User_Model_Calcs!N105)*SQRT(1-COS(RADIANS(User_Model_Calcs!I105))^2*COS(RADIANS(User_Model_Calcs!B105))^2)))</f>
        <v>32.777971687037159</v>
      </c>
      <c r="P105">
        <f t="shared" si="10"/>
        <v>52.175216828021313</v>
      </c>
    </row>
    <row r="106" spans="1:16" x14ac:dyDescent="0.25">
      <c r="A106" s="5">
        <v>143.1761655683253</v>
      </c>
      <c r="B106">
        <v>-33.343229393954552</v>
      </c>
      <c r="C106" s="6">
        <v>20135.9375</v>
      </c>
      <c r="D106">
        <f t="shared" ca="1" si="9"/>
        <v>3</v>
      </c>
      <c r="E106" s="1">
        <v>0.65</v>
      </c>
      <c r="F106">
        <v>19.899999999999999</v>
      </c>
      <c r="G106">
        <f t="shared" ca="1" si="11"/>
        <v>54.048620189015942</v>
      </c>
      <c r="H106">
        <f t="shared" ca="1" si="12"/>
        <v>21.103202523772705</v>
      </c>
      <c r="I106">
        <f>User_Model_Calcs!A106-Sat_Data!$B$5</f>
        <v>33.176165568325303</v>
      </c>
      <c r="J106">
        <f>(Earth_Data!$B$1/SQRT(1-Earth_Data!$B$2^2*SIN(RADIANS(User_Model_Calcs!B106))^2))*COS(RADIANS(User_Model_Calcs!B106))</f>
        <v>5333.6492801555969</v>
      </c>
      <c r="K106">
        <f>((Earth_Data!$B$1*(1-Earth_Data!$B$2^2))/SQRT(1-Earth_Data!$B$2^2*SIN(RADIANS(User_Model_Calcs!B106))^2))*SIN(RADIANS(User_Model_Calcs!B106))</f>
        <v>-3485.8230326517541</v>
      </c>
      <c r="L106">
        <f t="shared" si="13"/>
        <v>-33.166747941678018</v>
      </c>
      <c r="M106">
        <f t="shared" si="14"/>
        <v>6371.7169474694801</v>
      </c>
      <c r="N106">
        <f>SQRT(User_Model_Calcs!M106^2+Sat_Data!$B$3^2-2*User_Model_Calcs!M106*Sat_Data!$B$3*COS(RADIANS(L106))*COS(RADIANS(I106)))</f>
        <v>37973.060516980266</v>
      </c>
      <c r="O106">
        <f>DEGREES(ACOS(((Earth_Data!$B$1+Sat_Data!$B$2)/User_Model_Calcs!N106)*SQRT(1-COS(RADIANS(User_Model_Calcs!I106))^2*COS(RADIANS(User_Model_Calcs!B106))^2)))</f>
        <v>37.456648052977179</v>
      </c>
      <c r="P106">
        <f t="shared" si="10"/>
        <v>49.945517512814483</v>
      </c>
    </row>
    <row r="107" spans="1:16" x14ac:dyDescent="0.25">
      <c r="A107" s="5">
        <v>145.28392116443575</v>
      </c>
      <c r="B107">
        <v>-35.364217294666012</v>
      </c>
      <c r="C107" s="6">
        <v>20135.9375</v>
      </c>
      <c r="D107">
        <f t="shared" ca="1" si="9"/>
        <v>3</v>
      </c>
      <c r="E107" s="1">
        <v>0.65</v>
      </c>
      <c r="F107">
        <v>19.899999999999999</v>
      </c>
      <c r="G107">
        <f t="shared" ca="1" si="11"/>
        <v>54.048620189015942</v>
      </c>
      <c r="H107">
        <f t="shared" ca="1" si="12"/>
        <v>14.724966516135112</v>
      </c>
      <c r="I107">
        <f>User_Model_Calcs!A107-Sat_Data!$B$5</f>
        <v>35.283921164435753</v>
      </c>
      <c r="J107">
        <f>(Earth_Data!$B$1/SQRT(1-Earth_Data!$B$2^2*SIN(RADIANS(User_Model_Calcs!B107))^2))*COS(RADIANS(User_Model_Calcs!B107))</f>
        <v>5207.1474553489152</v>
      </c>
      <c r="K107">
        <f>((Earth_Data!$B$1*(1-Earth_Data!$B$2^2))/SQRT(1-Earth_Data!$B$2^2*SIN(RADIANS(User_Model_Calcs!B107))^2))*SIN(RADIANS(User_Model_Calcs!B107))</f>
        <v>-3670.8943832677323</v>
      </c>
      <c r="L107">
        <f t="shared" si="13"/>
        <v>-35.18277398204421</v>
      </c>
      <c r="M107">
        <f t="shared" si="14"/>
        <v>6371.0164177196457</v>
      </c>
      <c r="N107">
        <f>SQRT(User_Model_Calcs!M107^2+Sat_Data!$B$3^2-2*User_Model_Calcs!M107*Sat_Data!$B$3*COS(RADIANS(L107))*COS(RADIANS(I107)))</f>
        <v>38209.41446887346</v>
      </c>
      <c r="O107">
        <f>DEGREES(ACOS(((Earth_Data!$B$1+Sat_Data!$B$2)/User_Model_Calcs!N107)*SQRT(1-COS(RADIANS(User_Model_Calcs!I107))^2*COS(RADIANS(User_Model_Calcs!B107))^2)))</f>
        <v>34.566305905862208</v>
      </c>
      <c r="P107">
        <f t="shared" si="10"/>
        <v>50.719731347830965</v>
      </c>
    </row>
    <row r="108" spans="1:16" x14ac:dyDescent="0.25">
      <c r="A108" s="5">
        <v>145.07105728026366</v>
      </c>
      <c r="B108">
        <v>-31.06463803430724</v>
      </c>
      <c r="C108" s="6">
        <v>20135.9375</v>
      </c>
      <c r="D108">
        <f t="shared" ca="1" si="9"/>
        <v>3</v>
      </c>
      <c r="E108" s="1">
        <v>0.65</v>
      </c>
      <c r="F108">
        <v>19.899999999999999</v>
      </c>
      <c r="G108">
        <f t="shared" ca="1" si="11"/>
        <v>54.048620189015942</v>
      </c>
      <c r="H108">
        <f t="shared" ca="1" si="12"/>
        <v>14.197068204692062</v>
      </c>
      <c r="I108">
        <f>User_Model_Calcs!A108-Sat_Data!$B$5</f>
        <v>35.071057280263659</v>
      </c>
      <c r="J108">
        <f>(Earth_Data!$B$1/SQRT(1-Earth_Data!$B$2^2*SIN(RADIANS(User_Model_Calcs!B108))^2))*COS(RADIANS(User_Model_Calcs!B108))</f>
        <v>5468.2993845861611</v>
      </c>
      <c r="K108">
        <f>((Earth_Data!$B$1*(1-Earth_Data!$B$2^2))/SQRT(1-Earth_Data!$B$2^2*SIN(RADIANS(User_Model_Calcs!B108))^2))*SIN(RADIANS(User_Model_Calcs!B108))</f>
        <v>-3272.0354150186486</v>
      </c>
      <c r="L108">
        <f t="shared" si="13"/>
        <v>-30.89479815997402</v>
      </c>
      <c r="M108">
        <f t="shared" si="14"/>
        <v>6372.4809859741163</v>
      </c>
      <c r="N108">
        <f>SQRT(User_Model_Calcs!M108^2+Sat_Data!$B$3^2-2*User_Model_Calcs!M108*Sat_Data!$B$3*COS(RADIANS(L108))*COS(RADIANS(I108)))</f>
        <v>37960.691207242831</v>
      </c>
      <c r="O108">
        <f>DEGREES(ACOS(((Earth_Data!$B$1+Sat_Data!$B$2)/User_Model_Calcs!N108)*SQRT(1-COS(RADIANS(User_Model_Calcs!I108))^2*COS(RADIANS(User_Model_Calcs!B108))^2)))</f>
        <v>37.621483567188655</v>
      </c>
      <c r="P108">
        <f t="shared" si="10"/>
        <v>53.684506555606205</v>
      </c>
    </row>
    <row r="109" spans="1:16" x14ac:dyDescent="0.25">
      <c r="A109" s="5">
        <v>144.72103901133028</v>
      </c>
      <c r="B109">
        <v>-33.588053880345555</v>
      </c>
      <c r="C109" s="6">
        <v>20135.9375</v>
      </c>
      <c r="D109">
        <f t="shared" ca="1" si="9"/>
        <v>1.2</v>
      </c>
      <c r="E109" s="1">
        <v>0.65</v>
      </c>
      <c r="F109">
        <v>19.899999999999999</v>
      </c>
      <c r="G109">
        <f t="shared" ca="1" si="11"/>
        <v>46.089820015575185</v>
      </c>
      <c r="H109">
        <f t="shared" ca="1" si="12"/>
        <v>16.896946892992879</v>
      </c>
      <c r="I109">
        <f>User_Model_Calcs!A109-Sat_Data!$B$5</f>
        <v>34.721039011330276</v>
      </c>
      <c r="J109">
        <f>(Earth_Data!$B$1/SQRT(1-Earth_Data!$B$2^2*SIN(RADIANS(User_Model_Calcs!B109))^2))*COS(RADIANS(User_Model_Calcs!B109))</f>
        <v>5318.6754798752936</v>
      </c>
      <c r="K109">
        <f>((Earth_Data!$B$1*(1-Earth_Data!$B$2^2))/SQRT(1-Earth_Data!$B$2^2*SIN(RADIANS(User_Model_Calcs!B109))^2))*SIN(RADIANS(User_Model_Calcs!B109))</f>
        <v>-3508.4754787510969</v>
      </c>
      <c r="L109">
        <f t="shared" si="13"/>
        <v>-33.410924253812794</v>
      </c>
      <c r="M109">
        <f t="shared" si="14"/>
        <v>6371.6331536917924</v>
      </c>
      <c r="N109">
        <f>SQRT(User_Model_Calcs!M109^2+Sat_Data!$B$3^2-2*User_Model_Calcs!M109*Sat_Data!$B$3*COS(RADIANS(L109))*COS(RADIANS(I109)))</f>
        <v>38075.746347309185</v>
      </c>
      <c r="O109">
        <f>DEGREES(ACOS(((Earth_Data!$B$1+Sat_Data!$B$2)/User_Model_Calcs!N109)*SQRT(1-COS(RADIANS(User_Model_Calcs!I109))^2*COS(RADIANS(User_Model_Calcs!B109))^2)))</f>
        <v>36.18830645209799</v>
      </c>
      <c r="P109">
        <f t="shared" si="10"/>
        <v>51.398877869585455</v>
      </c>
    </row>
    <row r="110" spans="1:16" x14ac:dyDescent="0.25">
      <c r="A110" s="5">
        <v>143.21431428573544</v>
      </c>
      <c r="B110">
        <v>-33.769337067326887</v>
      </c>
      <c r="C110" s="6">
        <v>20135.9375</v>
      </c>
      <c r="D110">
        <f t="shared" ca="1" si="9"/>
        <v>3</v>
      </c>
      <c r="E110" s="1">
        <v>0.65</v>
      </c>
      <c r="F110">
        <v>19.899999999999999</v>
      </c>
      <c r="G110">
        <f t="shared" ca="1" si="11"/>
        <v>54.048620189015942</v>
      </c>
      <c r="H110">
        <f t="shared" ca="1" si="12"/>
        <v>19.476467061217626</v>
      </c>
      <c r="I110">
        <f>User_Model_Calcs!A110-Sat_Data!$B$5</f>
        <v>33.214314285735441</v>
      </c>
      <c r="J110">
        <f>(Earth_Data!$B$1/SQRT(1-Earth_Data!$B$2^2*SIN(RADIANS(User_Model_Calcs!B110))^2))*COS(RADIANS(User_Model_Calcs!B110))</f>
        <v>5307.5252697362193</v>
      </c>
      <c r="K110">
        <f>((Earth_Data!$B$1*(1-Earth_Data!$B$2^2))/SQRT(1-Earth_Data!$B$2^2*SIN(RADIANS(User_Model_Calcs!B110))^2))*SIN(RADIANS(User_Model_Calcs!B110))</f>
        <v>-3525.2079883664683</v>
      </c>
      <c r="L110">
        <f t="shared" si="13"/>
        <v>-33.591735792985247</v>
      </c>
      <c r="M110">
        <f t="shared" si="14"/>
        <v>6371.5709091346762</v>
      </c>
      <c r="N110">
        <f>SQRT(User_Model_Calcs!M110^2+Sat_Data!$B$3^2-2*User_Model_Calcs!M110*Sat_Data!$B$3*COS(RADIANS(L110))*COS(RADIANS(I110)))</f>
        <v>37999.454035270894</v>
      </c>
      <c r="O110">
        <f>DEGREES(ACOS(((Earth_Data!$B$1+Sat_Data!$B$2)/User_Model_Calcs!N110)*SQRT(1-COS(RADIANS(User_Model_Calcs!I110))^2*COS(RADIANS(User_Model_Calcs!B110))^2)))</f>
        <v>37.12657399601575</v>
      </c>
      <c r="P110">
        <f t="shared" si="10"/>
        <v>49.669871851640202</v>
      </c>
    </row>
    <row r="111" spans="1:16" x14ac:dyDescent="0.25">
      <c r="A111" s="5">
        <v>145.78209237155073</v>
      </c>
      <c r="B111">
        <v>-33.075640577376589</v>
      </c>
      <c r="C111" s="6">
        <v>20135.9375</v>
      </c>
      <c r="D111">
        <f t="shared" ca="1" si="9"/>
        <v>0.75</v>
      </c>
      <c r="E111" s="1">
        <v>0.65</v>
      </c>
      <c r="F111">
        <v>19.899999999999999</v>
      </c>
      <c r="G111">
        <f t="shared" ca="1" si="11"/>
        <v>42.007420362456692</v>
      </c>
      <c r="H111">
        <f t="shared" ca="1" si="12"/>
        <v>20.84589682973904</v>
      </c>
      <c r="I111">
        <f>User_Model_Calcs!A111-Sat_Data!$B$5</f>
        <v>35.782092371550732</v>
      </c>
      <c r="J111">
        <f>(Earth_Data!$B$1/SQRT(1-Earth_Data!$B$2^2*SIN(RADIANS(User_Model_Calcs!B111))^2))*COS(RADIANS(User_Model_Calcs!B111))</f>
        <v>5349.9038284868902</v>
      </c>
      <c r="K111">
        <f>((Earth_Data!$B$1*(1-Earth_Data!$B$2^2))/SQRT(1-Earth_Data!$B$2^2*SIN(RADIANS(User_Model_Calcs!B111))^2))*SIN(RADIANS(User_Model_Calcs!B111))</f>
        <v>-3460.9924052311931</v>
      </c>
      <c r="L111">
        <f t="shared" si="13"/>
        <v>-32.899882249739264</v>
      </c>
      <c r="M111">
        <f t="shared" si="14"/>
        <v>6371.808173754659</v>
      </c>
      <c r="N111">
        <f>SQRT(User_Model_Calcs!M111^2+Sat_Data!$B$3^2-2*User_Model_Calcs!M111*Sat_Data!$B$3*COS(RADIANS(L111))*COS(RADIANS(I111)))</f>
        <v>38110.6573667294</v>
      </c>
      <c r="O111">
        <f>DEGREES(ACOS(((Earth_Data!$B$1+Sat_Data!$B$2)/User_Model_Calcs!N111)*SQRT(1-COS(RADIANS(User_Model_Calcs!I111))^2*COS(RADIANS(User_Model_Calcs!B111))^2)))</f>
        <v>35.765296079594734</v>
      </c>
      <c r="P111">
        <f t="shared" si="10"/>
        <v>52.867218299577331</v>
      </c>
    </row>
    <row r="112" spans="1:16" x14ac:dyDescent="0.25">
      <c r="A112" s="5">
        <v>143.3203421125275</v>
      </c>
      <c r="B112">
        <v>-34.28025945894732</v>
      </c>
      <c r="C112" s="6">
        <v>20135.9375</v>
      </c>
      <c r="D112">
        <f t="shared" ca="1" si="9"/>
        <v>0.75</v>
      </c>
      <c r="E112" s="1">
        <v>0.65</v>
      </c>
      <c r="F112">
        <v>19.899999999999999</v>
      </c>
      <c r="G112">
        <f t="shared" ca="1" si="11"/>
        <v>42.007420362456692</v>
      </c>
      <c r="H112">
        <f t="shared" ca="1" si="12"/>
        <v>22.891122178969166</v>
      </c>
      <c r="I112">
        <f>User_Model_Calcs!A112-Sat_Data!$B$5</f>
        <v>33.320342112527499</v>
      </c>
      <c r="J112">
        <f>(Earth_Data!$B$1/SQRT(1-Earth_Data!$B$2^2*SIN(RADIANS(User_Model_Calcs!B112))^2))*COS(RADIANS(User_Model_Calcs!B112))</f>
        <v>5275.813909343512</v>
      </c>
      <c r="K112">
        <f>((Earth_Data!$B$1*(1-Earth_Data!$B$2^2))/SQRT(1-Earth_Data!$B$2^2*SIN(RADIANS(User_Model_Calcs!B112))^2))*SIN(RADIANS(User_Model_Calcs!B112))</f>
        <v>-3572.1781429344333</v>
      </c>
      <c r="L112">
        <f t="shared" si="13"/>
        <v>-34.10136708860567</v>
      </c>
      <c r="M112">
        <f t="shared" si="14"/>
        <v>6371.3945954461942</v>
      </c>
      <c r="N112">
        <f>SQRT(User_Model_Calcs!M112^2+Sat_Data!$B$3^2-2*User_Model_Calcs!M112*Sat_Data!$B$3*COS(RADIANS(L112))*COS(RADIANS(I112)))</f>
        <v>38034.788806939359</v>
      </c>
      <c r="O112">
        <f>DEGREES(ACOS(((Earth_Data!$B$1+Sat_Data!$B$2)/User_Model_Calcs!N112)*SQRT(1-COS(RADIANS(User_Model_Calcs!I112))^2*COS(RADIANS(User_Model_Calcs!B112))^2)))</f>
        <v>36.687585834456023</v>
      </c>
      <c r="P112">
        <f t="shared" si="10"/>
        <v>49.41036153993528</v>
      </c>
    </row>
    <row r="113" spans="1:16" x14ac:dyDescent="0.25">
      <c r="A113" s="5">
        <v>144.05124808023189</v>
      </c>
      <c r="B113">
        <v>-33.526876161351197</v>
      </c>
      <c r="C113" s="6">
        <v>20135.9375</v>
      </c>
      <c r="D113">
        <f t="shared" ca="1" si="9"/>
        <v>0.75</v>
      </c>
      <c r="E113" s="1">
        <v>0.65</v>
      </c>
      <c r="F113">
        <v>19.899999999999999</v>
      </c>
      <c r="G113">
        <f t="shared" ca="1" si="11"/>
        <v>42.007420362456692</v>
      </c>
      <c r="H113">
        <f t="shared" ca="1" si="12"/>
        <v>16.908817310102911</v>
      </c>
      <c r="I113">
        <f>User_Model_Calcs!A113-Sat_Data!$B$5</f>
        <v>34.051248080231886</v>
      </c>
      <c r="J113">
        <f>(Earth_Data!$B$1/SQRT(1-Earth_Data!$B$2^2*SIN(RADIANS(User_Model_Calcs!B113))^2))*COS(RADIANS(User_Model_Calcs!B113))</f>
        <v>5322.4263178667243</v>
      </c>
      <c r="K113">
        <f>((Earth_Data!$B$1*(1-Earth_Data!$B$2^2))/SQRT(1-Earth_Data!$B$2^2*SIN(RADIANS(User_Model_Calcs!B113))^2))*SIN(RADIANS(User_Model_Calcs!B113))</f>
        <v>-3502.8209109951426</v>
      </c>
      <c r="L113">
        <f t="shared" si="13"/>
        <v>-33.349907297399277</v>
      </c>
      <c r="M113">
        <f t="shared" si="14"/>
        <v>6371.6541214683948</v>
      </c>
      <c r="N113">
        <f>SQRT(User_Model_Calcs!M113^2+Sat_Data!$B$3^2-2*User_Model_Calcs!M113*Sat_Data!$B$3*COS(RADIANS(L113))*COS(RADIANS(I113)))</f>
        <v>38033.39990685782</v>
      </c>
      <c r="O113">
        <f>DEGREES(ACOS(((Earth_Data!$B$1+Sat_Data!$B$2)/User_Model_Calcs!N113)*SQRT(1-COS(RADIANS(User_Model_Calcs!I113))^2*COS(RADIANS(User_Model_Calcs!B113))^2)))</f>
        <v>36.708177785223</v>
      </c>
      <c r="P113">
        <f t="shared" si="10"/>
        <v>50.741480580444325</v>
      </c>
    </row>
    <row r="114" spans="1:16" x14ac:dyDescent="0.25">
      <c r="A114" s="5">
        <v>147.31196914801146</v>
      </c>
      <c r="B114">
        <v>-32.096032567032687</v>
      </c>
      <c r="C114" s="6">
        <v>20135.9375</v>
      </c>
      <c r="D114">
        <f t="shared" ca="1" si="9"/>
        <v>3</v>
      </c>
      <c r="E114" s="1">
        <v>0.65</v>
      </c>
      <c r="F114">
        <v>19.899999999999999</v>
      </c>
      <c r="G114">
        <f t="shared" ca="1" si="11"/>
        <v>54.048620189015942</v>
      </c>
      <c r="H114">
        <f t="shared" ca="1" si="12"/>
        <v>16.056974786370812</v>
      </c>
      <c r="I114">
        <f>User_Model_Calcs!A114-Sat_Data!$B$5</f>
        <v>37.311969148011457</v>
      </c>
      <c r="J114">
        <f>(Earth_Data!$B$1/SQRT(1-Earth_Data!$B$2^2*SIN(RADIANS(User_Model_Calcs!B114))^2))*COS(RADIANS(User_Model_Calcs!B114))</f>
        <v>5408.4102812975025</v>
      </c>
      <c r="K114">
        <f>((Earth_Data!$B$1*(1-Earth_Data!$B$2^2))/SQRT(1-Earth_Data!$B$2^2*SIN(RADIANS(User_Model_Calcs!B114))^2))*SIN(RADIANS(User_Model_Calcs!B114))</f>
        <v>-3369.4586159435435</v>
      </c>
      <c r="L114">
        <f t="shared" si="13"/>
        <v>-31.923051293845774</v>
      </c>
      <c r="M114">
        <f t="shared" si="14"/>
        <v>6372.1388195331019</v>
      </c>
      <c r="N114">
        <f>SQRT(User_Model_Calcs!M114^2+Sat_Data!$B$3^2-2*User_Model_Calcs!M114*Sat_Data!$B$3*COS(RADIANS(L114))*COS(RADIANS(I114)))</f>
        <v>38153.315891402955</v>
      </c>
      <c r="O114">
        <f>DEGREES(ACOS(((Earth_Data!$B$1+Sat_Data!$B$2)/User_Model_Calcs!N114)*SQRT(1-COS(RADIANS(User_Model_Calcs!I114))^2*COS(RADIANS(User_Model_Calcs!B114))^2)))</f>
        <v>35.253497390569208</v>
      </c>
      <c r="P114">
        <f t="shared" si="10"/>
        <v>55.116517665936037</v>
      </c>
    </row>
    <row r="115" spans="1:16" x14ac:dyDescent="0.25">
      <c r="A115" s="5">
        <v>147.43609614129446</v>
      </c>
      <c r="B115">
        <v>-35.449086226108626</v>
      </c>
      <c r="C115" s="6">
        <v>20135.9375</v>
      </c>
      <c r="D115">
        <f t="shared" ca="1" si="9"/>
        <v>0.75</v>
      </c>
      <c r="E115" s="1">
        <v>0.65</v>
      </c>
      <c r="F115">
        <v>19.899999999999999</v>
      </c>
      <c r="G115">
        <f t="shared" ca="1" si="11"/>
        <v>42.007420362456692</v>
      </c>
      <c r="H115">
        <f t="shared" ca="1" si="12"/>
        <v>22.192606107934765</v>
      </c>
      <c r="I115">
        <f>User_Model_Calcs!A115-Sat_Data!$B$5</f>
        <v>37.436096141294456</v>
      </c>
      <c r="J115">
        <f>(Earth_Data!$B$1/SQRT(1-Earth_Data!$B$2^2*SIN(RADIANS(User_Model_Calcs!B115))^2))*COS(RADIANS(User_Model_Calcs!B115))</f>
        <v>5201.6920269790553</v>
      </c>
      <c r="K115">
        <f>((Earth_Data!$B$1*(1-Earth_Data!$B$2^2))/SQRT(1-Earth_Data!$B$2^2*SIN(RADIANS(User_Model_Calcs!B115))^2))*SIN(RADIANS(User_Model_Calcs!B115))</f>
        <v>-3678.5690296069461</v>
      </c>
      <c r="L115">
        <f t="shared" si="13"/>
        <v>-35.267454067891698</v>
      </c>
      <c r="M115">
        <f t="shared" si="14"/>
        <v>6370.9865836556946</v>
      </c>
      <c r="N115">
        <f>SQRT(User_Model_Calcs!M115^2+Sat_Data!$B$3^2-2*User_Model_Calcs!M115*Sat_Data!$B$3*COS(RADIANS(L115))*COS(RADIANS(I115)))</f>
        <v>38341.913358517872</v>
      </c>
      <c r="O115">
        <f>DEGREES(ACOS(((Earth_Data!$B$1+Sat_Data!$B$2)/User_Model_Calcs!N115)*SQRT(1-COS(RADIANS(User_Model_Calcs!I115))^2*COS(RADIANS(User_Model_Calcs!B115))^2)))</f>
        <v>33.002433643920021</v>
      </c>
      <c r="P115">
        <f t="shared" si="10"/>
        <v>52.852729922664921</v>
      </c>
    </row>
    <row r="116" spans="1:16" x14ac:dyDescent="0.25">
      <c r="A116" s="5">
        <v>143.16462507725669</v>
      </c>
      <c r="B116">
        <v>-33.270909970397398</v>
      </c>
      <c r="C116" s="6">
        <v>20135.9375</v>
      </c>
      <c r="D116">
        <f t="shared" ca="1" si="9"/>
        <v>1.2</v>
      </c>
      <c r="E116" s="1">
        <v>0.65</v>
      </c>
      <c r="F116">
        <v>19.899999999999999</v>
      </c>
      <c r="G116">
        <f t="shared" ca="1" si="11"/>
        <v>46.089820015575185</v>
      </c>
      <c r="H116">
        <f t="shared" ca="1" si="12"/>
        <v>19.703354524238968</v>
      </c>
      <c r="I116">
        <f>User_Model_Calcs!A116-Sat_Data!$B$5</f>
        <v>33.164625077256687</v>
      </c>
      <c r="J116">
        <f>(Earth_Data!$B$1/SQRT(1-Earth_Data!$B$2^2*SIN(RADIANS(User_Model_Calcs!B116))^2))*COS(RADIANS(User_Model_Calcs!B116))</f>
        <v>5338.053789220211</v>
      </c>
      <c r="K116">
        <f>((Earth_Data!$B$1*(1-Earth_Data!$B$2^2))/SQRT(1-Earth_Data!$B$2^2*SIN(RADIANS(User_Model_Calcs!B116))^2))*SIN(RADIANS(User_Model_Calcs!B116))</f>
        <v>-3479.1196110986125</v>
      </c>
      <c r="L116">
        <f t="shared" si="13"/>
        <v>-33.094622442528255</v>
      </c>
      <c r="M116">
        <f t="shared" si="14"/>
        <v>6371.7416398453579</v>
      </c>
      <c r="N116">
        <f>SQRT(User_Model_Calcs!M116^2+Sat_Data!$B$3^2-2*User_Model_Calcs!M116*Sat_Data!$B$3*COS(RADIANS(L116))*COS(RADIANS(I116)))</f>
        <v>37968.317746697168</v>
      </c>
      <c r="O116">
        <f>DEGREES(ACOS(((Earth_Data!$B$1+Sat_Data!$B$2)/User_Model_Calcs!N116)*SQRT(1-COS(RADIANS(User_Model_Calcs!I116))^2*COS(RADIANS(User_Model_Calcs!B116))^2)))</f>
        <v>37.516121489929986</v>
      </c>
      <c r="P116">
        <f t="shared" si="10"/>
        <v>49.987315083652305</v>
      </c>
    </row>
    <row r="117" spans="1:16" x14ac:dyDescent="0.25">
      <c r="A117" s="5">
        <v>142.75174507416642</v>
      </c>
      <c r="B117">
        <v>-31.40001958315862</v>
      </c>
      <c r="C117" s="6">
        <v>20135.9375</v>
      </c>
      <c r="D117">
        <f t="shared" ca="1" si="9"/>
        <v>3</v>
      </c>
      <c r="E117" s="1">
        <v>0.65</v>
      </c>
      <c r="F117">
        <v>19.899999999999999</v>
      </c>
      <c r="G117">
        <f t="shared" ca="1" si="11"/>
        <v>54.048620189015942</v>
      </c>
      <c r="H117">
        <f t="shared" ca="1" si="12"/>
        <v>22.750019204736994</v>
      </c>
      <c r="I117">
        <f>User_Model_Calcs!A117-Sat_Data!$B$5</f>
        <v>32.751745074166422</v>
      </c>
      <c r="J117">
        <f>(Earth_Data!$B$1/SQRT(1-Earth_Data!$B$2^2*SIN(RADIANS(User_Model_Calcs!B117))^2))*COS(RADIANS(User_Model_Calcs!B117))</f>
        <v>5449.0186696894134</v>
      </c>
      <c r="K117">
        <f>((Earth_Data!$B$1*(1-Earth_Data!$B$2^2))/SQRT(1-Earth_Data!$B$2^2*SIN(RADIANS(User_Model_Calcs!B117))^2))*SIN(RADIANS(User_Model_Calcs!B117))</f>
        <v>-3303.8311550855956</v>
      </c>
      <c r="L117">
        <f t="shared" si="13"/>
        <v>-31.229133968508126</v>
      </c>
      <c r="M117">
        <f t="shared" si="14"/>
        <v>6372.3704195486007</v>
      </c>
      <c r="N117">
        <f>SQRT(User_Model_Calcs!M117^2+Sat_Data!$B$3^2-2*User_Model_Calcs!M117*Sat_Data!$B$3*COS(RADIANS(L117))*COS(RADIANS(I117)))</f>
        <v>37841.334441966806</v>
      </c>
      <c r="O117">
        <f>DEGREES(ACOS(((Earth_Data!$B$1+Sat_Data!$B$2)/User_Model_Calcs!N117)*SQRT(1-COS(RADIANS(User_Model_Calcs!I117))^2*COS(RADIANS(User_Model_Calcs!B117))^2)))</f>
        <v>39.129474009637221</v>
      </c>
      <c r="P117">
        <f t="shared" si="10"/>
        <v>50.994380963882897</v>
      </c>
    </row>
    <row r="118" spans="1:16" x14ac:dyDescent="0.25">
      <c r="A118" s="5">
        <v>143.62083579413192</v>
      </c>
      <c r="B118">
        <v>-35.919570237239952</v>
      </c>
      <c r="C118" s="6">
        <v>20135.9375</v>
      </c>
      <c r="D118">
        <f t="shared" ca="1" si="9"/>
        <v>3</v>
      </c>
      <c r="E118" s="1">
        <v>0.65</v>
      </c>
      <c r="F118">
        <v>19.899999999999999</v>
      </c>
      <c r="G118">
        <f t="shared" ca="1" si="11"/>
        <v>54.048620189015942</v>
      </c>
      <c r="H118">
        <f t="shared" ca="1" si="12"/>
        <v>18.805618554244155</v>
      </c>
      <c r="I118">
        <f>User_Model_Calcs!A118-Sat_Data!$B$5</f>
        <v>33.620835794131921</v>
      </c>
      <c r="J118">
        <f>(Earth_Data!$B$1/SQRT(1-Earth_Data!$B$2^2*SIN(RADIANS(User_Model_Calcs!B118))^2))*COS(RADIANS(User_Model_Calcs!B118))</f>
        <v>5171.2418577327953</v>
      </c>
      <c r="K118">
        <f>((Earth_Data!$B$1*(1-Earth_Data!$B$2^2))/SQRT(1-Earth_Data!$B$2^2*SIN(RADIANS(User_Model_Calcs!B118))^2))*SIN(RADIANS(User_Model_Calcs!B118))</f>
        <v>-3720.9693878590797</v>
      </c>
      <c r="L118">
        <f t="shared" si="13"/>
        <v>-35.736920047164872</v>
      </c>
      <c r="M118">
        <f t="shared" si="14"/>
        <v>6370.8206328974684</v>
      </c>
      <c r="N118">
        <f>SQRT(User_Model_Calcs!M118^2+Sat_Data!$B$3^2-2*User_Model_Calcs!M118*Sat_Data!$B$3*COS(RADIANS(L118))*COS(RADIANS(I118)))</f>
        <v>38147.974211833643</v>
      </c>
      <c r="O118">
        <f>DEGREES(ACOS(((Earth_Data!$B$1+Sat_Data!$B$2)/User_Model_Calcs!N118)*SQRT(1-COS(RADIANS(User_Model_Calcs!I118))^2*COS(RADIANS(User_Model_Calcs!B118))^2)))</f>
        <v>35.30078911331691</v>
      </c>
      <c r="P118">
        <f t="shared" si="10"/>
        <v>48.578636307709914</v>
      </c>
    </row>
    <row r="119" spans="1:16" x14ac:dyDescent="0.25">
      <c r="A119" s="5">
        <v>146.60041647709505</v>
      </c>
      <c r="B119">
        <v>-36.227352877213903</v>
      </c>
      <c r="C119" s="6">
        <v>20135.9375</v>
      </c>
      <c r="D119">
        <f t="shared" ca="1" si="9"/>
        <v>0.75</v>
      </c>
      <c r="E119" s="1">
        <v>0.65</v>
      </c>
      <c r="F119">
        <v>19.899999999999999</v>
      </c>
      <c r="G119">
        <f t="shared" ca="1" si="11"/>
        <v>42.007420362456692</v>
      </c>
      <c r="H119">
        <f t="shared" ca="1" si="12"/>
        <v>20.219995620663841</v>
      </c>
      <c r="I119">
        <f>User_Model_Calcs!A119-Sat_Data!$B$5</f>
        <v>36.600416477095052</v>
      </c>
      <c r="J119">
        <f>(Earth_Data!$B$1/SQRT(1-Earth_Data!$B$2^2*SIN(RADIANS(User_Model_Calcs!B119))^2))*COS(RADIANS(User_Model_Calcs!B119))</f>
        <v>5151.1326146793763</v>
      </c>
      <c r="K119">
        <f>((Earth_Data!$B$1*(1-Earth_Data!$B$2^2))/SQRT(1-Earth_Data!$B$2^2*SIN(RADIANS(User_Model_Calcs!B119))^2))*SIN(RADIANS(User_Model_Calcs!B119))</f>
        <v>-3748.5728895419543</v>
      </c>
      <c r="L119">
        <f t="shared" si="13"/>
        <v>-36.044063261050532</v>
      </c>
      <c r="M119">
        <f t="shared" si="14"/>
        <v>6370.7115711058923</v>
      </c>
      <c r="N119">
        <f>SQRT(User_Model_Calcs!M119^2+Sat_Data!$B$3^2-2*User_Model_Calcs!M119*Sat_Data!$B$3*COS(RADIANS(L119))*COS(RADIANS(I119)))</f>
        <v>38336.272060372605</v>
      </c>
      <c r="O119">
        <f>DEGREES(ACOS(((Earth_Data!$B$1+Sat_Data!$B$2)/User_Model_Calcs!N119)*SQRT(1-COS(RADIANS(User_Model_Calcs!I119))^2*COS(RADIANS(User_Model_Calcs!B119))^2)))</f>
        <v>33.064920605733597</v>
      </c>
      <c r="P119">
        <f t="shared" si="10"/>
        <v>51.488707610399182</v>
      </c>
    </row>
    <row r="120" spans="1:16" x14ac:dyDescent="0.25">
      <c r="A120" s="5">
        <v>143.25573168272086</v>
      </c>
      <c r="B120">
        <v>-34.917600491785663</v>
      </c>
      <c r="C120" s="6">
        <v>20135.9375</v>
      </c>
      <c r="D120">
        <f t="shared" ca="1" si="9"/>
        <v>3</v>
      </c>
      <c r="E120" s="1">
        <v>0.65</v>
      </c>
      <c r="F120">
        <v>19.899999999999999</v>
      </c>
      <c r="G120">
        <f t="shared" ca="1" si="11"/>
        <v>54.048620189015942</v>
      </c>
      <c r="H120">
        <f t="shared" ca="1" si="12"/>
        <v>19.869126358377166</v>
      </c>
      <c r="I120">
        <f>User_Model_Calcs!A120-Sat_Data!$B$5</f>
        <v>33.255731682720864</v>
      </c>
      <c r="J120">
        <f>(Earth_Data!$B$1/SQRT(1-Earth_Data!$B$2^2*SIN(RADIANS(User_Model_Calcs!B120))^2))*COS(RADIANS(User_Model_Calcs!B120))</f>
        <v>5235.6673142869467</v>
      </c>
      <c r="K120">
        <f>((Earth_Data!$B$1*(1-Earth_Data!$B$2^2))/SQRT(1-Earth_Data!$B$2^2*SIN(RADIANS(User_Model_Calcs!B120))^2))*SIN(RADIANS(User_Model_Calcs!B120))</f>
        <v>-3630.3762586747939</v>
      </c>
      <c r="L120">
        <f t="shared" si="13"/>
        <v>-34.737177077063365</v>
      </c>
      <c r="M120">
        <f t="shared" si="14"/>
        <v>6371.1728908767091</v>
      </c>
      <c r="N120">
        <f>SQRT(User_Model_Calcs!M120^2+Sat_Data!$B$3^2-2*User_Model_Calcs!M120*Sat_Data!$B$3*COS(RADIANS(L120))*COS(RADIANS(I120)))</f>
        <v>38068.333739345027</v>
      </c>
      <c r="O120">
        <f>DEGREES(ACOS(((Earth_Data!$B$1+Sat_Data!$B$2)/User_Model_Calcs!N120)*SQRT(1-COS(RADIANS(User_Model_Calcs!I120))^2*COS(RADIANS(User_Model_Calcs!B120))^2)))</f>
        <v>36.272844840358289</v>
      </c>
      <c r="P120">
        <f t="shared" si="10"/>
        <v>48.883551694500241</v>
      </c>
    </row>
    <row r="121" spans="1:16" x14ac:dyDescent="0.25">
      <c r="A121" s="5">
        <v>145.90415417227672</v>
      </c>
      <c r="B121">
        <v>-32.581140926666556</v>
      </c>
      <c r="C121" s="6">
        <v>20135.9375</v>
      </c>
      <c r="D121">
        <f t="shared" ca="1" si="9"/>
        <v>3</v>
      </c>
      <c r="E121" s="1">
        <v>0.65</v>
      </c>
      <c r="F121">
        <v>19.899999999999999</v>
      </c>
      <c r="G121">
        <f t="shared" ca="1" si="11"/>
        <v>54.048620189015942</v>
      </c>
      <c r="H121">
        <f t="shared" ca="1" si="12"/>
        <v>18.015386114297936</v>
      </c>
      <c r="I121">
        <f>User_Model_Calcs!A121-Sat_Data!$B$5</f>
        <v>35.904154172276719</v>
      </c>
      <c r="J121">
        <f>(Earth_Data!$B$1/SQRT(1-Earth_Data!$B$2^2*SIN(RADIANS(User_Model_Calcs!B121))^2))*COS(RADIANS(User_Model_Calcs!B121))</f>
        <v>5379.6342509985125</v>
      </c>
      <c r="K121">
        <f>((Earth_Data!$B$1*(1-Earth_Data!$B$2^2))/SQRT(1-Earth_Data!$B$2^2*SIN(RADIANS(User_Model_Calcs!B121))^2))*SIN(RADIANS(User_Model_Calcs!B121))</f>
        <v>-3414.9099894277742</v>
      </c>
      <c r="L121">
        <f t="shared" si="13"/>
        <v>-32.406759059928653</v>
      </c>
      <c r="M121">
        <f t="shared" si="14"/>
        <v>6371.9757462195294</v>
      </c>
      <c r="N121">
        <f>SQRT(User_Model_Calcs!M121^2+Sat_Data!$B$3^2-2*User_Model_Calcs!M121*Sat_Data!$B$3*COS(RADIANS(L121))*COS(RADIANS(I121)))</f>
        <v>38091.421324127128</v>
      </c>
      <c r="O121">
        <f>DEGREES(ACOS(((Earth_Data!$B$1+Sat_Data!$B$2)/User_Model_Calcs!N121)*SQRT(1-COS(RADIANS(User_Model_Calcs!I121))^2*COS(RADIANS(User_Model_Calcs!B121))^2)))</f>
        <v>36.00153231771538</v>
      </c>
      <c r="P121">
        <f t="shared" si="10"/>
        <v>53.358645916933376</v>
      </c>
    </row>
    <row r="122" spans="1:16" x14ac:dyDescent="0.25">
      <c r="A122" s="5">
        <v>144.88058932999263</v>
      </c>
      <c r="B122">
        <v>-34.461990997031315</v>
      </c>
      <c r="C122" s="6">
        <v>20135.9375</v>
      </c>
      <c r="D122">
        <f t="shared" ca="1" si="9"/>
        <v>3</v>
      </c>
      <c r="E122" s="1">
        <v>0.65</v>
      </c>
      <c r="F122">
        <v>19.899999999999999</v>
      </c>
      <c r="G122">
        <f t="shared" ca="1" si="11"/>
        <v>54.048620189015942</v>
      </c>
      <c r="H122">
        <f t="shared" ca="1" si="12"/>
        <v>14.439911048876278</v>
      </c>
      <c r="I122">
        <f>User_Model_Calcs!A122-Sat_Data!$B$5</f>
        <v>34.880589329992631</v>
      </c>
      <c r="J122">
        <f>(Earth_Data!$B$1/SQRT(1-Earth_Data!$B$2^2*SIN(RADIANS(User_Model_Calcs!B122))^2))*COS(RADIANS(User_Model_Calcs!B122))</f>
        <v>5264.432944509037</v>
      </c>
      <c r="K122">
        <f>((Earth_Data!$B$1*(1-Earth_Data!$B$2^2))/SQRT(1-Earth_Data!$B$2^2*SIN(RADIANS(User_Model_Calcs!B122))^2))*SIN(RADIANS(User_Model_Calcs!B122))</f>
        <v>-3588.8176050244556</v>
      </c>
      <c r="L122">
        <f t="shared" si="13"/>
        <v>-34.282653039588993</v>
      </c>
      <c r="M122">
        <f t="shared" si="14"/>
        <v>6371.3315742759423</v>
      </c>
      <c r="N122">
        <f>SQRT(User_Model_Calcs!M122^2+Sat_Data!$B$3^2-2*User_Model_Calcs!M122*Sat_Data!$B$3*COS(RADIANS(L122))*COS(RADIANS(I122)))</f>
        <v>38134.286979791694</v>
      </c>
      <c r="O122">
        <f>DEGREES(ACOS(((Earth_Data!$B$1+Sat_Data!$B$2)/User_Model_Calcs!N122)*SQRT(1-COS(RADIANS(User_Model_Calcs!I122))^2*COS(RADIANS(User_Model_Calcs!B122))^2)))</f>
        <v>35.472718774863012</v>
      </c>
      <c r="P122">
        <f t="shared" si="10"/>
        <v>50.93285232936099</v>
      </c>
    </row>
    <row r="123" spans="1:16" x14ac:dyDescent="0.25">
      <c r="A123" s="5">
        <v>144.81677425677603</v>
      </c>
      <c r="B123">
        <v>-33.900528606576309</v>
      </c>
      <c r="C123" s="6">
        <v>20135.9375</v>
      </c>
      <c r="D123">
        <f t="shared" ca="1" si="9"/>
        <v>0.75</v>
      </c>
      <c r="E123" s="1">
        <v>0.65</v>
      </c>
      <c r="F123">
        <v>19.899999999999999</v>
      </c>
      <c r="G123">
        <f t="shared" ca="1" si="11"/>
        <v>42.007420362456692</v>
      </c>
      <c r="H123">
        <f t="shared" ca="1" si="12"/>
        <v>19.211736884287092</v>
      </c>
      <c r="I123">
        <f>User_Model_Calcs!A123-Sat_Data!$B$5</f>
        <v>34.816774256776029</v>
      </c>
      <c r="J123">
        <f>(Earth_Data!$B$1/SQRT(1-Earth_Data!$B$2^2*SIN(RADIANS(User_Model_Calcs!B123))^2))*COS(RADIANS(User_Model_Calcs!B123))</f>
        <v>5299.4228570089126</v>
      </c>
      <c r="K123">
        <f>((Earth_Data!$B$1*(1-Earth_Data!$B$2^2))/SQRT(1-Earth_Data!$B$2^2*SIN(RADIANS(User_Model_Calcs!B123))^2))*SIN(RADIANS(User_Model_Calcs!B123))</f>
        <v>-3537.2952794216008</v>
      </c>
      <c r="L123">
        <f t="shared" si="13"/>
        <v>-33.722590426120753</v>
      </c>
      <c r="M123">
        <f t="shared" si="14"/>
        <v>6371.5257600677442</v>
      </c>
      <c r="N123">
        <f>SQRT(User_Model_Calcs!M123^2+Sat_Data!$B$3^2-2*User_Model_Calcs!M123*Sat_Data!$B$3*COS(RADIANS(L123))*COS(RADIANS(I123)))</f>
        <v>38098.836725788555</v>
      </c>
      <c r="O123">
        <f>DEGREES(ACOS(((Earth_Data!$B$1+Sat_Data!$B$2)/User_Model_Calcs!N123)*SQRT(1-COS(RADIANS(User_Model_Calcs!I123))^2*COS(RADIANS(User_Model_Calcs!B123))^2)))</f>
        <v>35.905285603844831</v>
      </c>
      <c r="P123">
        <f t="shared" si="10"/>
        <v>51.270389118688556</v>
      </c>
    </row>
    <row r="124" spans="1:16" x14ac:dyDescent="0.25">
      <c r="A124" s="5">
        <v>146.07954080568359</v>
      </c>
      <c r="B124">
        <v>-36.503480625146558</v>
      </c>
      <c r="C124" s="6">
        <v>20135.9375</v>
      </c>
      <c r="D124">
        <f t="shared" ca="1" si="9"/>
        <v>0.75</v>
      </c>
      <c r="E124" s="1">
        <v>0.65</v>
      </c>
      <c r="F124">
        <v>19.899999999999999</v>
      </c>
      <c r="G124">
        <f t="shared" ca="1" si="11"/>
        <v>42.007420362456692</v>
      </c>
      <c r="H124">
        <f t="shared" ca="1" si="12"/>
        <v>21.979733539085817</v>
      </c>
      <c r="I124">
        <f>User_Model_Calcs!A124-Sat_Data!$B$5</f>
        <v>36.079540805683592</v>
      </c>
      <c r="J124">
        <f>(Earth_Data!$B$1/SQRT(1-Earth_Data!$B$2^2*SIN(RADIANS(User_Model_Calcs!B124))^2))*COS(RADIANS(User_Model_Calcs!B124))</f>
        <v>5132.9647238310081</v>
      </c>
      <c r="K124">
        <f>((Earth_Data!$B$1*(1-Earth_Data!$B$2^2))/SQRT(1-Earth_Data!$B$2^2*SIN(RADIANS(User_Model_Calcs!B124))^2))*SIN(RADIANS(User_Model_Calcs!B124))</f>
        <v>-3773.2463822332143</v>
      </c>
      <c r="L124">
        <f t="shared" si="13"/>
        <v>-36.319635293714931</v>
      </c>
      <c r="M124">
        <f t="shared" si="14"/>
        <v>6370.6134019519332</v>
      </c>
      <c r="N124">
        <f>SQRT(User_Model_Calcs!M124^2+Sat_Data!$B$3^2-2*User_Model_Calcs!M124*Sat_Data!$B$3*COS(RADIANS(L124))*COS(RADIANS(I124)))</f>
        <v>38321.882103319469</v>
      </c>
      <c r="O124">
        <f>DEGREES(ACOS(((Earth_Data!$B$1+Sat_Data!$B$2)/User_Model_Calcs!N124)*SQRT(1-COS(RADIANS(User_Model_Calcs!I124))^2*COS(RADIANS(User_Model_Calcs!B124))^2)))</f>
        <v>33.232002684977545</v>
      </c>
      <c r="P124">
        <f t="shared" si="10"/>
        <v>50.772322697235907</v>
      </c>
    </row>
    <row r="125" spans="1:16" x14ac:dyDescent="0.25">
      <c r="A125" s="5">
        <v>143.07019540966388</v>
      </c>
      <c r="B125">
        <v>-35.576248725561946</v>
      </c>
      <c r="C125" s="6">
        <v>20135.9375</v>
      </c>
      <c r="D125">
        <f t="shared" ca="1" si="9"/>
        <v>3</v>
      </c>
      <c r="E125" s="1">
        <v>0.65</v>
      </c>
      <c r="F125">
        <v>19.899999999999999</v>
      </c>
      <c r="G125">
        <f t="shared" ca="1" si="11"/>
        <v>54.048620189015942</v>
      </c>
      <c r="H125">
        <f t="shared" ca="1" si="12"/>
        <v>22.66786395788121</v>
      </c>
      <c r="I125">
        <f>User_Model_Calcs!A125-Sat_Data!$B$5</f>
        <v>33.070195409663881</v>
      </c>
      <c r="J125">
        <f>(Earth_Data!$B$1/SQRT(1-Earth_Data!$B$2^2*SIN(RADIANS(User_Model_Calcs!B125))^2))*COS(RADIANS(User_Model_Calcs!B125))</f>
        <v>5193.496534800739</v>
      </c>
      <c r="K125">
        <f>((Earth_Data!$B$1*(1-Earth_Data!$B$2^2))/SQRT(1-Earth_Data!$B$2^2*SIN(RADIANS(User_Model_Calcs!B125))^2))*SIN(RADIANS(User_Model_Calcs!B125))</f>
        <v>-3690.0533142412128</v>
      </c>
      <c r="L125">
        <f t="shared" si="13"/>
        <v>-35.394336586666142</v>
      </c>
      <c r="M125">
        <f t="shared" si="14"/>
        <v>6370.9418235398953</v>
      </c>
      <c r="N125">
        <f>SQRT(User_Model_Calcs!M125^2+Sat_Data!$B$3^2-2*User_Model_Calcs!M125*Sat_Data!$B$3*COS(RADIANS(L125))*COS(RADIANS(I125)))</f>
        <v>38097.153389995467</v>
      </c>
      <c r="O125">
        <f>DEGREES(ACOS(((Earth_Data!$B$1+Sat_Data!$B$2)/User_Model_Calcs!N125)*SQRT(1-COS(RADIANS(User_Model_Calcs!I125))^2*COS(RADIANS(User_Model_Calcs!B125))^2)))</f>
        <v>35.918077800601552</v>
      </c>
      <c r="P125">
        <f t="shared" si="10"/>
        <v>48.220062594906459</v>
      </c>
    </row>
    <row r="126" spans="1:16" x14ac:dyDescent="0.25">
      <c r="A126" s="5">
        <v>146.95568822600288</v>
      </c>
      <c r="B126">
        <v>-35.115956001443585</v>
      </c>
      <c r="C126" s="6">
        <v>20135.9375</v>
      </c>
      <c r="D126">
        <f t="shared" ca="1" si="9"/>
        <v>3</v>
      </c>
      <c r="E126" s="1">
        <v>0.65</v>
      </c>
      <c r="F126">
        <v>19.899999999999999</v>
      </c>
      <c r="G126">
        <f t="shared" ca="1" si="11"/>
        <v>54.048620189015942</v>
      </c>
      <c r="H126">
        <f t="shared" ca="1" si="12"/>
        <v>21.417116581664594</v>
      </c>
      <c r="I126">
        <f>User_Model_Calcs!A126-Sat_Data!$B$5</f>
        <v>36.955688226002877</v>
      </c>
      <c r="J126">
        <f>(Earth_Data!$B$1/SQRT(1-Earth_Data!$B$2^2*SIN(RADIANS(User_Model_Calcs!B126))^2))*COS(RADIANS(User_Model_Calcs!B126))</f>
        <v>5223.0400660243631</v>
      </c>
      <c r="K126">
        <f>((Earth_Data!$B$1*(1-Earth_Data!$B$2^2))/SQRT(1-Earth_Data!$B$2^2*SIN(RADIANS(User_Model_Calcs!B126))^2))*SIN(RADIANS(User_Model_Calcs!B126))</f>
        <v>-3648.3986028682375</v>
      </c>
      <c r="L126">
        <f t="shared" si="13"/>
        <v>-34.935074211203634</v>
      </c>
      <c r="M126">
        <f t="shared" si="14"/>
        <v>6371.1035069842255</v>
      </c>
      <c r="N126">
        <f>SQRT(User_Model_Calcs!M126^2+Sat_Data!$B$3^2-2*User_Model_Calcs!M126*Sat_Data!$B$3*COS(RADIANS(L126))*COS(RADIANS(I126)))</f>
        <v>38294.147953081811</v>
      </c>
      <c r="O126">
        <f>DEGREES(ACOS(((Earth_Data!$B$1+Sat_Data!$B$2)/User_Model_Calcs!N126)*SQRT(1-COS(RADIANS(User_Model_Calcs!I126))^2*COS(RADIANS(User_Model_Calcs!B126))^2)))</f>
        <v>33.563576878006771</v>
      </c>
      <c r="P126">
        <f t="shared" si="10"/>
        <v>52.598845514314263</v>
      </c>
    </row>
    <row r="127" spans="1:16" x14ac:dyDescent="0.25">
      <c r="A127" s="5">
        <v>145.184549193132</v>
      </c>
      <c r="B127">
        <v>-36.159093329794182</v>
      </c>
      <c r="C127" s="6">
        <v>20135.9375</v>
      </c>
      <c r="D127">
        <f t="shared" ca="1" si="9"/>
        <v>0.75</v>
      </c>
      <c r="E127" s="1">
        <v>0.65</v>
      </c>
      <c r="F127">
        <v>19.899999999999999</v>
      </c>
      <c r="G127">
        <f t="shared" ca="1" si="11"/>
        <v>42.007420362456692</v>
      </c>
      <c r="H127">
        <f t="shared" ca="1" si="12"/>
        <v>21.877304662491579</v>
      </c>
      <c r="I127">
        <f>User_Model_Calcs!A127-Sat_Data!$B$5</f>
        <v>35.184549193132</v>
      </c>
      <c r="J127">
        <f>(Earth_Data!$B$1/SQRT(1-Earth_Data!$B$2^2*SIN(RADIANS(User_Model_Calcs!B127))^2))*COS(RADIANS(User_Model_Calcs!B127))</f>
        <v>5155.6052917590196</v>
      </c>
      <c r="K127">
        <f>((Earth_Data!$B$1*(1-Earth_Data!$B$2^2))/SQRT(1-Earth_Data!$B$2^2*SIN(RADIANS(User_Model_Calcs!B127))^2))*SIN(RADIANS(User_Model_Calcs!B127))</f>
        <v>-3742.4602344176333</v>
      </c>
      <c r="L127">
        <f t="shared" si="13"/>
        <v>-35.975943707048714</v>
      </c>
      <c r="M127">
        <f t="shared" si="14"/>
        <v>6370.7357919325841</v>
      </c>
      <c r="N127">
        <f>SQRT(User_Model_Calcs!M127^2+Sat_Data!$B$3^2-2*User_Model_Calcs!M127*Sat_Data!$B$3*COS(RADIANS(L127))*COS(RADIANS(I127)))</f>
        <v>38250.082003356889</v>
      </c>
      <c r="O127">
        <f>DEGREES(ACOS(((Earth_Data!$B$1+Sat_Data!$B$2)/User_Model_Calcs!N127)*SQRT(1-COS(RADIANS(User_Model_Calcs!I127))^2*COS(RADIANS(User_Model_Calcs!B127))^2)))</f>
        <v>34.07920293486815</v>
      </c>
      <c r="P127">
        <f t="shared" si="10"/>
        <v>50.074070737564277</v>
      </c>
    </row>
    <row r="128" spans="1:16" x14ac:dyDescent="0.25">
      <c r="A128" s="5">
        <v>144.16470595236149</v>
      </c>
      <c r="B128">
        <v>-34.088213981479555</v>
      </c>
      <c r="C128" s="6">
        <v>20135.9375</v>
      </c>
      <c r="D128">
        <f t="shared" ca="1" si="9"/>
        <v>0.75</v>
      </c>
      <c r="E128" s="1">
        <v>0.65</v>
      </c>
      <c r="F128">
        <v>19.899999999999999</v>
      </c>
      <c r="G128">
        <f t="shared" ca="1" si="11"/>
        <v>42.007420362456692</v>
      </c>
      <c r="H128">
        <f t="shared" ca="1" si="12"/>
        <v>14.250233372125132</v>
      </c>
      <c r="I128">
        <f>User_Model_Calcs!A128-Sat_Data!$B$5</f>
        <v>34.164705952361487</v>
      </c>
      <c r="J128">
        <f>(Earth_Data!$B$1/SQRT(1-Earth_Data!$B$2^2*SIN(RADIANS(User_Model_Calcs!B128))^2))*COS(RADIANS(User_Model_Calcs!B128))</f>
        <v>5287.7830008239962</v>
      </c>
      <c r="K128">
        <f>((Earth_Data!$B$1*(1-Earth_Data!$B$2^2))/SQRT(1-Earth_Data!$B$2^2*SIN(RADIANS(User_Model_Calcs!B128))^2))*SIN(RADIANS(User_Model_Calcs!B128))</f>
        <v>-3554.5557329786047</v>
      </c>
      <c r="L128">
        <f t="shared" si="13"/>
        <v>-33.90980028095705</v>
      </c>
      <c r="M128">
        <f t="shared" si="14"/>
        <v>6371.4610194722445</v>
      </c>
      <c r="N128">
        <f>SQRT(User_Model_Calcs!M128^2+Sat_Data!$B$3^2-2*User_Model_Calcs!M128*Sat_Data!$B$3*COS(RADIANS(L128))*COS(RADIANS(I128)))</f>
        <v>38071.67830822018</v>
      </c>
      <c r="O128">
        <f>DEGREES(ACOS(((Earth_Data!$B$1+Sat_Data!$B$2)/User_Model_Calcs!N128)*SQRT(1-COS(RADIANS(User_Model_Calcs!I128))^2*COS(RADIANS(User_Model_Calcs!B128))^2)))</f>
        <v>36.235757313859928</v>
      </c>
      <c r="P128">
        <f t="shared" si="10"/>
        <v>50.450162739587554</v>
      </c>
    </row>
    <row r="129" spans="1:16" x14ac:dyDescent="0.25">
      <c r="A129" s="5">
        <v>145.47360802014816</v>
      </c>
      <c r="B129">
        <v>-33.73061256730356</v>
      </c>
      <c r="C129" s="6">
        <v>20135.9375</v>
      </c>
      <c r="D129">
        <f t="shared" ca="1" si="9"/>
        <v>0.75</v>
      </c>
      <c r="E129" s="1">
        <v>0.65</v>
      </c>
      <c r="F129">
        <v>19.899999999999999</v>
      </c>
      <c r="G129">
        <f t="shared" ca="1" si="11"/>
        <v>42.007420362456692</v>
      </c>
      <c r="H129">
        <f t="shared" ca="1" si="12"/>
        <v>23.51997446856652</v>
      </c>
      <c r="I129">
        <f>User_Model_Calcs!A129-Sat_Data!$B$5</f>
        <v>35.473608020148163</v>
      </c>
      <c r="J129">
        <f>(Earth_Data!$B$1/SQRT(1-Earth_Data!$B$2^2*SIN(RADIANS(User_Model_Calcs!B129))^2))*COS(RADIANS(User_Model_Calcs!B129))</f>
        <v>5309.9115762134397</v>
      </c>
      <c r="K129">
        <f>((Earth_Data!$B$1*(1-Earth_Data!$B$2^2))/SQRT(1-Earth_Data!$B$2^2*SIN(RADIANS(User_Model_Calcs!B129))^2))*SIN(RADIANS(User_Model_Calcs!B129))</f>
        <v>-3521.6366249458756</v>
      </c>
      <c r="L129">
        <f t="shared" si="13"/>
        <v>-33.553111448843644</v>
      </c>
      <c r="M129">
        <f t="shared" si="14"/>
        <v>6371.5842194359848</v>
      </c>
      <c r="N129">
        <f>SQRT(User_Model_Calcs!M129^2+Sat_Data!$B$3^2-2*User_Model_Calcs!M129*Sat_Data!$B$3*COS(RADIANS(L129))*COS(RADIANS(I129)))</f>
        <v>38128.085413693851</v>
      </c>
      <c r="O129">
        <f>DEGREES(ACOS(((Earth_Data!$B$1+Sat_Data!$B$2)/User_Model_Calcs!N129)*SQRT(1-COS(RADIANS(User_Model_Calcs!I129))^2*COS(RADIANS(User_Model_Calcs!B129))^2)))</f>
        <v>35.551045894094862</v>
      </c>
      <c r="P129">
        <f t="shared" si="10"/>
        <v>52.072664993721368</v>
      </c>
    </row>
    <row r="130" spans="1:16" x14ac:dyDescent="0.25">
      <c r="A130" s="5">
        <v>147.30733635815682</v>
      </c>
      <c r="B130">
        <v>-33.648695067368863</v>
      </c>
      <c r="C130" s="6">
        <v>20135.9375</v>
      </c>
      <c r="D130">
        <f t="shared" ref="D130:D193" ca="1" si="15">CHOOSE(RANDBETWEEN(1,3),0.75,1.2,3)</f>
        <v>1.2</v>
      </c>
      <c r="E130" s="1">
        <v>0.65</v>
      </c>
      <c r="F130">
        <v>19.899999999999999</v>
      </c>
      <c r="G130">
        <f t="shared" ca="1" si="11"/>
        <v>46.089820015575185</v>
      </c>
      <c r="H130">
        <f t="shared" ca="1" si="12"/>
        <v>16.553657302022344</v>
      </c>
      <c r="I130">
        <f>User_Model_Calcs!A130-Sat_Data!$B$5</f>
        <v>37.307336358156817</v>
      </c>
      <c r="J130">
        <f>(Earth_Data!$B$1/SQRT(1-Earth_Data!$B$2^2*SIN(RADIANS(User_Model_Calcs!B130))^2))*COS(RADIANS(User_Model_Calcs!B130))</f>
        <v>5314.9515438376739</v>
      </c>
      <c r="K130">
        <f>((Earth_Data!$B$1*(1-Earth_Data!$B$2^2))/SQRT(1-Earth_Data!$B$2^2*SIN(RADIANS(User_Model_Calcs!B130))^2))*SIN(RADIANS(User_Model_Calcs!B130))</f>
        <v>-3514.0765552618545</v>
      </c>
      <c r="L130">
        <f t="shared" si="13"/>
        <v>-33.471406882203937</v>
      </c>
      <c r="M130">
        <f t="shared" si="14"/>
        <v>6371.6123508562177</v>
      </c>
      <c r="N130">
        <f>SQRT(User_Model_Calcs!M130^2+Sat_Data!$B$3^2-2*User_Model_Calcs!M130*Sat_Data!$B$3*COS(RADIANS(L130))*COS(RADIANS(I130)))</f>
        <v>38234.998856962731</v>
      </c>
      <c r="O130">
        <f>DEGREES(ACOS(((Earth_Data!$B$1+Sat_Data!$B$2)/User_Model_Calcs!N130)*SQRT(1-COS(RADIANS(User_Model_Calcs!I130))^2*COS(RADIANS(User_Model_Calcs!B130))^2)))</f>
        <v>34.269255019422481</v>
      </c>
      <c r="P130">
        <f t="shared" ref="P130:P193" si="16">DEGREES(ASIN(SIN(RADIANS(ABS(I130)))/(SIN(ACOS(COS(RADIANS(I130))*COS(RADIANS(B130)))))))</f>
        <v>53.976624498976193</v>
      </c>
    </row>
    <row r="131" spans="1:16" x14ac:dyDescent="0.25">
      <c r="A131" s="5">
        <v>144.69357661804943</v>
      </c>
      <c r="B131">
        <v>-35.379277543593354</v>
      </c>
      <c r="C131" s="6">
        <v>20135.9375</v>
      </c>
      <c r="D131">
        <f t="shared" ca="1" si="15"/>
        <v>0.75</v>
      </c>
      <c r="E131" s="1">
        <v>0.65</v>
      </c>
      <c r="F131">
        <v>19.899999999999999</v>
      </c>
      <c r="G131">
        <f t="shared" ref="G131:G194" ca="1" si="17">20.4+20*LOG(F131)+20*LOG(D131)+10*LOG(E131)</f>
        <v>42.007420362456692</v>
      </c>
      <c r="H131">
        <f t="shared" ref="H131:H194" ca="1" si="18">RAND()*(24-14)+14</f>
        <v>18.65537557855977</v>
      </c>
      <c r="I131">
        <f>User_Model_Calcs!A131-Sat_Data!$B$5</f>
        <v>34.693576618049434</v>
      </c>
      <c r="J131">
        <f>(Earth_Data!$B$1/SQRT(1-Earth_Data!$B$2^2*SIN(RADIANS(User_Model_Calcs!B131))^2))*COS(RADIANS(User_Model_Calcs!B131))</f>
        <v>5206.1802084154269</v>
      </c>
      <c r="K131">
        <f>((Earth_Data!$B$1*(1-Earth_Data!$B$2^2))/SQRT(1-Earth_Data!$B$2^2*SIN(RADIANS(User_Model_Calcs!B131))^2))*SIN(RADIANS(User_Model_Calcs!B131))</f>
        <v>-3672.2568542372296</v>
      </c>
      <c r="L131">
        <f t="shared" ref="L131:L194" si="19">DEGREES(ATAN((K131/J131)))</f>
        <v>-35.19780060387253</v>
      </c>
      <c r="M131">
        <f t="shared" ref="M131:M194" si="20">SQRT(J131^2+K131^2)</f>
        <v>6371.0111258723146</v>
      </c>
      <c r="N131">
        <f>SQRT(User_Model_Calcs!M131^2+Sat_Data!$B$3^2-2*User_Model_Calcs!M131*Sat_Data!$B$3*COS(RADIANS(L131))*COS(RADIANS(I131)))</f>
        <v>38176.328145981279</v>
      </c>
      <c r="O131">
        <f>DEGREES(ACOS(((Earth_Data!$B$1+Sat_Data!$B$2)/User_Model_Calcs!N131)*SQRT(1-COS(RADIANS(User_Model_Calcs!I131))^2*COS(RADIANS(User_Model_Calcs!B131))^2)))</f>
        <v>34.962151836000743</v>
      </c>
      <c r="P131">
        <f t="shared" si="16"/>
        <v>50.092144604306213</v>
      </c>
    </row>
    <row r="132" spans="1:16" x14ac:dyDescent="0.25">
      <c r="A132" s="5">
        <v>144.22504178055021</v>
      </c>
      <c r="B132">
        <v>-36.064091732291537</v>
      </c>
      <c r="C132" s="6">
        <v>20135.9375</v>
      </c>
      <c r="D132">
        <f t="shared" ca="1" si="15"/>
        <v>1.2</v>
      </c>
      <c r="E132" s="1">
        <v>0.65</v>
      </c>
      <c r="F132">
        <v>19.899999999999999</v>
      </c>
      <c r="G132">
        <f t="shared" ca="1" si="17"/>
        <v>46.089820015575185</v>
      </c>
      <c r="H132">
        <f t="shared" ca="1" si="18"/>
        <v>22.536285371927331</v>
      </c>
      <c r="I132">
        <f>User_Model_Calcs!A132-Sat_Data!$B$5</f>
        <v>34.225041780550214</v>
      </c>
      <c r="J132">
        <f>(Earth_Data!$B$1/SQRT(1-Earth_Data!$B$2^2*SIN(RADIANS(User_Model_Calcs!B132))^2))*COS(RADIANS(User_Model_Calcs!B132))</f>
        <v>5161.8180177884578</v>
      </c>
      <c r="K132">
        <f>((Earth_Data!$B$1*(1-Earth_Data!$B$2^2))/SQRT(1-Earth_Data!$B$2^2*SIN(RADIANS(User_Model_Calcs!B132))^2))*SIN(RADIANS(User_Model_Calcs!B132))</f>
        <v>-3733.9440804017177</v>
      </c>
      <c r="L132">
        <f t="shared" si="19"/>
        <v>-35.881138673317722</v>
      </c>
      <c r="M132">
        <f t="shared" si="20"/>
        <v>6370.7694703491352</v>
      </c>
      <c r="N132">
        <f>SQRT(User_Model_Calcs!M132^2+Sat_Data!$B$3^2-2*User_Model_Calcs!M132*Sat_Data!$B$3*COS(RADIANS(L132))*COS(RADIANS(I132)))</f>
        <v>38190.19191389608</v>
      </c>
      <c r="O132">
        <f>DEGREES(ACOS(((Earth_Data!$B$1+Sat_Data!$B$2)/User_Model_Calcs!N132)*SQRT(1-COS(RADIANS(User_Model_Calcs!I132))^2*COS(RADIANS(User_Model_Calcs!B132))^2)))</f>
        <v>34.792879742817902</v>
      </c>
      <c r="P132">
        <f t="shared" si="16"/>
        <v>49.126531854188819</v>
      </c>
    </row>
    <row r="133" spans="1:16" x14ac:dyDescent="0.25">
      <c r="A133" s="5">
        <v>143.96692019279115</v>
      </c>
      <c r="B133">
        <v>-30.954885541874809</v>
      </c>
      <c r="C133" s="6">
        <v>20135.9375</v>
      </c>
      <c r="D133">
        <f t="shared" ca="1" si="15"/>
        <v>3</v>
      </c>
      <c r="E133" s="1">
        <v>0.65</v>
      </c>
      <c r="F133">
        <v>19.899999999999999</v>
      </c>
      <c r="G133">
        <f t="shared" ca="1" si="17"/>
        <v>54.048620189015942</v>
      </c>
      <c r="H133">
        <f t="shared" ca="1" si="18"/>
        <v>19.349887664341228</v>
      </c>
      <c r="I133">
        <f>User_Model_Calcs!A133-Sat_Data!$B$5</f>
        <v>33.96692019279115</v>
      </c>
      <c r="J133">
        <f>(Earth_Data!$B$1/SQRT(1-Earth_Data!$B$2^2*SIN(RADIANS(User_Model_Calcs!B133))^2))*COS(RADIANS(User_Model_Calcs!B133))</f>
        <v>5474.5682588736809</v>
      </c>
      <c r="K133">
        <f>((Earth_Data!$B$1*(1-Earth_Data!$B$2^2))/SQRT(1-Earth_Data!$B$2^2*SIN(RADIANS(User_Model_Calcs!B133))^2))*SIN(RADIANS(User_Model_Calcs!B133))</f>
        <v>-3261.606281493946</v>
      </c>
      <c r="L133">
        <f t="shared" si="19"/>
        <v>-30.785392920899625</v>
      </c>
      <c r="M133">
        <f t="shared" si="20"/>
        <v>6372.517018929645</v>
      </c>
      <c r="N133">
        <f>SQRT(User_Model_Calcs!M133^2+Sat_Data!$B$3^2-2*User_Model_Calcs!M133*Sat_Data!$B$3*COS(RADIANS(L133))*COS(RADIANS(I133)))</f>
        <v>37888.526477501793</v>
      </c>
      <c r="O133">
        <f>DEGREES(ACOS(((Earth_Data!$B$1+Sat_Data!$B$2)/User_Model_Calcs!N133)*SQRT(1-COS(RADIANS(User_Model_Calcs!I133))^2*COS(RADIANS(User_Model_Calcs!B133))^2)))</f>
        <v>38.530295010233253</v>
      </c>
      <c r="P133">
        <f t="shared" si="16"/>
        <v>52.63736118504108</v>
      </c>
    </row>
    <row r="134" spans="1:16" x14ac:dyDescent="0.25">
      <c r="A134" s="5">
        <v>147.10949537289494</v>
      </c>
      <c r="B134">
        <v>-34.905514240120254</v>
      </c>
      <c r="C134" s="6">
        <v>20135.9375</v>
      </c>
      <c r="D134">
        <f t="shared" ca="1" si="15"/>
        <v>3</v>
      </c>
      <c r="E134" s="1">
        <v>0.65</v>
      </c>
      <c r="F134">
        <v>19.899999999999999</v>
      </c>
      <c r="G134">
        <f t="shared" ca="1" si="17"/>
        <v>54.048620189015942</v>
      </c>
      <c r="H134">
        <f t="shared" ca="1" si="18"/>
        <v>18.89444996705982</v>
      </c>
      <c r="I134">
        <f>User_Model_Calcs!A134-Sat_Data!$B$5</f>
        <v>37.109495372894941</v>
      </c>
      <c r="J134">
        <f>(Earth_Data!$B$1/SQRT(1-Earth_Data!$B$2^2*SIN(RADIANS(User_Model_Calcs!B134))^2))*COS(RADIANS(User_Model_Calcs!B134))</f>
        <v>5236.4346902666457</v>
      </c>
      <c r="K134">
        <f>((Earth_Data!$B$1*(1-Earth_Data!$B$2^2))/SQRT(1-Earth_Data!$B$2^2*SIN(RADIANS(User_Model_Calcs!B134))^2))*SIN(RADIANS(User_Model_Calcs!B134))</f>
        <v>-3629.276723726181</v>
      </c>
      <c r="L134">
        <f t="shared" si="19"/>
        <v>-34.725119034087818</v>
      </c>
      <c r="M134">
        <f t="shared" si="20"/>
        <v>6371.1771128111468</v>
      </c>
      <c r="N134">
        <f>SQRT(User_Model_Calcs!M134^2+Sat_Data!$B$3^2-2*User_Model_Calcs!M134*Sat_Data!$B$3*COS(RADIANS(L134))*COS(RADIANS(I134)))</f>
        <v>38291.696370188634</v>
      </c>
      <c r="O134">
        <f>DEGREES(ACOS(((Earth_Data!$B$1+Sat_Data!$B$2)/User_Model_Calcs!N134)*SQRT(1-COS(RADIANS(User_Model_Calcs!I134))^2*COS(RADIANS(User_Model_Calcs!B134))^2)))</f>
        <v>33.593340135155501</v>
      </c>
      <c r="P134">
        <f t="shared" si="16"/>
        <v>52.8977335603849</v>
      </c>
    </row>
    <row r="135" spans="1:16" x14ac:dyDescent="0.25">
      <c r="A135" s="5">
        <v>145.29789967151791</v>
      </c>
      <c r="B135">
        <v>-33.414357567256481</v>
      </c>
      <c r="C135" s="6">
        <v>20135.9375</v>
      </c>
      <c r="D135">
        <f t="shared" ca="1" si="15"/>
        <v>0.75</v>
      </c>
      <c r="E135" s="1">
        <v>0.65</v>
      </c>
      <c r="F135">
        <v>19.899999999999999</v>
      </c>
      <c r="G135">
        <f t="shared" ca="1" si="17"/>
        <v>42.007420362456692</v>
      </c>
      <c r="H135">
        <f t="shared" ca="1" si="18"/>
        <v>15.603134052738923</v>
      </c>
      <c r="I135">
        <f>User_Model_Calcs!A135-Sat_Data!$B$5</f>
        <v>35.297899671517911</v>
      </c>
      <c r="J135">
        <f>(Earth_Data!$B$1/SQRT(1-Earth_Data!$B$2^2*SIN(RADIANS(User_Model_Calcs!B135))^2))*COS(RADIANS(User_Model_Calcs!B135))</f>
        <v>5329.3090224043162</v>
      </c>
      <c r="K135">
        <f>((Earth_Data!$B$1*(1-Earth_Data!$B$2^2))/SQRT(1-Earth_Data!$B$2^2*SIN(RADIANS(User_Model_Calcs!B135))^2))*SIN(RADIANS(User_Model_Calcs!B135))</f>
        <v>-3492.4106832444618</v>
      </c>
      <c r="L135">
        <f t="shared" si="19"/>
        <v>-33.237686477538922</v>
      </c>
      <c r="M135">
        <f t="shared" si="20"/>
        <v>6371.6926351417878</v>
      </c>
      <c r="N135">
        <f>SQRT(User_Model_Calcs!M135^2+Sat_Data!$B$3^2-2*User_Model_Calcs!M135*Sat_Data!$B$3*COS(RADIANS(L135))*COS(RADIANS(I135)))</f>
        <v>38100.158275937516</v>
      </c>
      <c r="O135">
        <f>DEGREES(ACOS(((Earth_Data!$B$1+Sat_Data!$B$2)/User_Model_Calcs!N135)*SQRT(1-COS(RADIANS(User_Model_Calcs!I135))^2*COS(RADIANS(User_Model_Calcs!B135))^2)))</f>
        <v>35.891402850846397</v>
      </c>
      <c r="P135">
        <f t="shared" si="16"/>
        <v>52.123233127414778</v>
      </c>
    </row>
    <row r="136" spans="1:16" x14ac:dyDescent="0.25">
      <c r="A136" s="5">
        <v>144.59436586558405</v>
      </c>
      <c r="B136">
        <v>-35.121787646184849</v>
      </c>
      <c r="C136" s="6">
        <v>20135.9375</v>
      </c>
      <c r="D136">
        <f t="shared" ca="1" si="15"/>
        <v>1.2</v>
      </c>
      <c r="E136" s="1">
        <v>0.65</v>
      </c>
      <c r="F136">
        <v>19.899999999999999</v>
      </c>
      <c r="G136">
        <f t="shared" ca="1" si="17"/>
        <v>46.089820015575185</v>
      </c>
      <c r="H136">
        <f t="shared" ca="1" si="18"/>
        <v>23.452648054980322</v>
      </c>
      <c r="I136">
        <f>User_Model_Calcs!A136-Sat_Data!$B$5</f>
        <v>34.594365865584052</v>
      </c>
      <c r="J136">
        <f>(Earth_Data!$B$1/SQRT(1-Earth_Data!$B$2^2*SIN(RADIANS(User_Model_Calcs!B136))^2))*COS(RADIANS(User_Model_Calcs!B136))</f>
        <v>5222.6678753852657</v>
      </c>
      <c r="K136">
        <f>((Earth_Data!$B$1*(1-Earth_Data!$B$2^2))/SQRT(1-Earth_Data!$B$2^2*SIN(RADIANS(User_Model_Calcs!B136))^2))*SIN(RADIANS(User_Model_Calcs!B136))</f>
        <v>-3648.927805977467</v>
      </c>
      <c r="L136">
        <f t="shared" si="19"/>
        <v>-34.940892510381865</v>
      </c>
      <c r="M136">
        <f t="shared" si="20"/>
        <v>6371.1014644107472</v>
      </c>
      <c r="N136">
        <f>SQRT(User_Model_Calcs!M136^2+Sat_Data!$B$3^2-2*User_Model_Calcs!M136*Sat_Data!$B$3*COS(RADIANS(L136))*COS(RADIANS(I136)))</f>
        <v>38155.687375516289</v>
      </c>
      <c r="O136">
        <f>DEGREES(ACOS(((Earth_Data!$B$1+Sat_Data!$B$2)/User_Model_Calcs!N136)*SQRT(1-COS(RADIANS(User_Model_Calcs!I136))^2*COS(RADIANS(User_Model_Calcs!B136))^2)))</f>
        <v>35.211471601263398</v>
      </c>
      <c r="P136">
        <f t="shared" si="16"/>
        <v>50.167029210013681</v>
      </c>
    </row>
    <row r="137" spans="1:16" x14ac:dyDescent="0.25">
      <c r="A137" s="5">
        <v>143.24467293600242</v>
      </c>
      <c r="B137">
        <v>-32.449788140101418</v>
      </c>
      <c r="C137" s="6">
        <v>20135.9375</v>
      </c>
      <c r="D137">
        <f t="shared" ca="1" si="15"/>
        <v>3</v>
      </c>
      <c r="E137" s="1">
        <v>0.65</v>
      </c>
      <c r="F137">
        <v>19.899999999999999</v>
      </c>
      <c r="G137">
        <f t="shared" ca="1" si="17"/>
        <v>54.048620189015942</v>
      </c>
      <c r="H137">
        <f t="shared" ca="1" si="18"/>
        <v>18.137410294952193</v>
      </c>
      <c r="I137">
        <f>User_Model_Calcs!A137-Sat_Data!$B$5</f>
        <v>33.244672936002416</v>
      </c>
      <c r="J137">
        <f>(Earth_Data!$B$1/SQRT(1-Earth_Data!$B$2^2*SIN(RADIANS(User_Model_Calcs!B137))^2))*COS(RADIANS(User_Model_Calcs!B137))</f>
        <v>5387.4641328342223</v>
      </c>
      <c r="K137">
        <f>((Earth_Data!$B$1*(1-Earth_Data!$B$2^2))/SQRT(1-Earth_Data!$B$2^2*SIN(RADIANS(User_Model_Calcs!B137))^2))*SIN(RADIANS(User_Model_Calcs!B137))</f>
        <v>-3402.6268542739153</v>
      </c>
      <c r="L137">
        <f t="shared" si="19"/>
        <v>-32.275780613328955</v>
      </c>
      <c r="M137">
        <f t="shared" si="20"/>
        <v>6372.0200322975443</v>
      </c>
      <c r="N137">
        <f>SQRT(User_Model_Calcs!M137^2+Sat_Data!$B$3^2-2*User_Model_Calcs!M137*Sat_Data!$B$3*COS(RADIANS(L137))*COS(RADIANS(I137)))</f>
        <v>37926.987091423463</v>
      </c>
      <c r="O137">
        <f>DEGREES(ACOS(((Earth_Data!$B$1+Sat_Data!$B$2)/User_Model_Calcs!N137)*SQRT(1-COS(RADIANS(User_Model_Calcs!I137))^2*COS(RADIANS(User_Model_Calcs!B137))^2)))</f>
        <v>38.037667219529084</v>
      </c>
      <c r="P137">
        <f t="shared" si="16"/>
        <v>50.6977392771445</v>
      </c>
    </row>
    <row r="138" spans="1:16" x14ac:dyDescent="0.25">
      <c r="A138" s="5">
        <v>143.14481312523813</v>
      </c>
      <c r="B138">
        <v>-35.067571454551675</v>
      </c>
      <c r="C138" s="6">
        <v>20135.9375</v>
      </c>
      <c r="D138">
        <f t="shared" ca="1" si="15"/>
        <v>3</v>
      </c>
      <c r="E138" s="1">
        <v>0.65</v>
      </c>
      <c r="F138">
        <v>19.899999999999999</v>
      </c>
      <c r="G138">
        <f t="shared" ca="1" si="17"/>
        <v>54.048620189015942</v>
      </c>
      <c r="H138">
        <f t="shared" ca="1" si="18"/>
        <v>15.204145051019383</v>
      </c>
      <c r="I138">
        <f>User_Model_Calcs!A138-Sat_Data!$B$5</f>
        <v>33.14481312523813</v>
      </c>
      <c r="J138">
        <f>(Earth_Data!$B$1/SQRT(1-Earth_Data!$B$2^2*SIN(RADIANS(User_Model_Calcs!B138))^2))*COS(RADIANS(User_Model_Calcs!B138))</f>
        <v>5226.1260012239036</v>
      </c>
      <c r="K138">
        <f>((Earth_Data!$B$1*(1-Earth_Data!$B$2^2))/SQRT(1-Earth_Data!$B$2^2*SIN(RADIANS(User_Model_Calcs!B138))^2))*SIN(RADIANS(User_Model_Calcs!B138))</f>
        <v>-3644.006419258727</v>
      </c>
      <c r="L138">
        <f t="shared" si="19"/>
        <v>-34.886800679087536</v>
      </c>
      <c r="M138">
        <f t="shared" si="20"/>
        <v>6371.1204481054474</v>
      </c>
      <c r="N138">
        <f>SQRT(User_Model_Calcs!M138^2+Sat_Data!$B$3^2-2*User_Model_Calcs!M138*Sat_Data!$B$3*COS(RADIANS(L138))*COS(RADIANS(I138)))</f>
        <v>38071.026153340332</v>
      </c>
      <c r="O138">
        <f>DEGREES(ACOS(((Earth_Data!$B$1+Sat_Data!$B$2)/User_Model_Calcs!N138)*SQRT(1-COS(RADIANS(User_Model_Calcs!I138))^2*COS(RADIANS(User_Model_Calcs!B138))^2)))</f>
        <v>36.239210371915945</v>
      </c>
      <c r="P138">
        <f t="shared" si="16"/>
        <v>48.657363734762043</v>
      </c>
    </row>
    <row r="139" spans="1:16" x14ac:dyDescent="0.25">
      <c r="A139" s="5">
        <v>144.06833997373786</v>
      </c>
      <c r="B139">
        <v>-31.746743308223682</v>
      </c>
      <c r="C139" s="6">
        <v>20135.9375</v>
      </c>
      <c r="D139">
        <f t="shared" ca="1" si="15"/>
        <v>1.2</v>
      </c>
      <c r="E139" s="1">
        <v>0.65</v>
      </c>
      <c r="F139">
        <v>19.899999999999999</v>
      </c>
      <c r="G139">
        <f t="shared" ca="1" si="17"/>
        <v>46.089820015575185</v>
      </c>
      <c r="H139">
        <f t="shared" ca="1" si="18"/>
        <v>23.349604118803263</v>
      </c>
      <c r="I139">
        <f>User_Model_Calcs!A139-Sat_Data!$B$5</f>
        <v>34.068339973737864</v>
      </c>
      <c r="J139">
        <f>(Earth_Data!$B$1/SQRT(1-Earth_Data!$B$2^2*SIN(RADIANS(User_Model_Calcs!B139))^2))*COS(RADIANS(User_Model_Calcs!B139))</f>
        <v>5428.889525154138</v>
      </c>
      <c r="K139">
        <f>((Earth_Data!$B$1*(1-Earth_Data!$B$2^2))/SQRT(1-Earth_Data!$B$2^2*SIN(RADIANS(User_Model_Calcs!B139))^2))*SIN(RADIANS(User_Model_Calcs!B139))</f>
        <v>-3336.5846965396822</v>
      </c>
      <c r="L139">
        <f t="shared" si="19"/>
        <v>-31.574801097485832</v>
      </c>
      <c r="M139">
        <f t="shared" si="20"/>
        <v>6372.2554024074652</v>
      </c>
      <c r="N139">
        <f>SQRT(User_Model_Calcs!M139^2+Sat_Data!$B$3^2-2*User_Model_Calcs!M139*Sat_Data!$B$3*COS(RADIANS(L139))*COS(RADIANS(I139)))</f>
        <v>37936.59405480617</v>
      </c>
      <c r="O139">
        <f>DEGREES(ACOS(((Earth_Data!$B$1+Sat_Data!$B$2)/User_Model_Calcs!N139)*SQRT(1-COS(RADIANS(User_Model_Calcs!I139))^2*COS(RADIANS(User_Model_Calcs!B139))^2)))</f>
        <v>37.92020211635338</v>
      </c>
      <c r="P139">
        <f t="shared" si="16"/>
        <v>52.114618115810757</v>
      </c>
    </row>
    <row r="140" spans="1:16" x14ac:dyDescent="0.25">
      <c r="A140" s="5">
        <v>143.94997599748174</v>
      </c>
      <c r="B140">
        <v>-35.580131540817327</v>
      </c>
      <c r="C140" s="6">
        <v>20135.9375</v>
      </c>
      <c r="D140">
        <f t="shared" ca="1" si="15"/>
        <v>0.75</v>
      </c>
      <c r="E140" s="1">
        <v>0.65</v>
      </c>
      <c r="F140">
        <v>19.899999999999999</v>
      </c>
      <c r="G140">
        <f t="shared" ca="1" si="17"/>
        <v>42.007420362456692</v>
      </c>
      <c r="H140">
        <f t="shared" ca="1" si="18"/>
        <v>20.68739680119139</v>
      </c>
      <c r="I140">
        <f>User_Model_Calcs!A140-Sat_Data!$B$5</f>
        <v>33.949975997481744</v>
      </c>
      <c r="J140">
        <f>(Earth_Data!$B$1/SQRT(1-Earth_Data!$B$2^2*SIN(RADIANS(User_Model_Calcs!B140))^2))*COS(RADIANS(User_Model_Calcs!B140))</f>
        <v>5193.2458877248091</v>
      </c>
      <c r="K140">
        <f>((Earth_Data!$B$1*(1-Earth_Data!$B$2^2))/SQRT(1-Earth_Data!$B$2^2*SIN(RADIANS(User_Model_Calcs!B140))^2))*SIN(RADIANS(User_Model_Calcs!B140))</f>
        <v>-3690.4036960773446</v>
      </c>
      <c r="L140">
        <f t="shared" si="19"/>
        <v>-35.398210909091581</v>
      </c>
      <c r="M140">
        <f t="shared" si="20"/>
        <v>6370.9404557248818</v>
      </c>
      <c r="N140">
        <f>SQRT(User_Model_Calcs!M140^2+Sat_Data!$B$3^2-2*User_Model_Calcs!M140*Sat_Data!$B$3*COS(RADIANS(L140))*COS(RADIANS(I140)))</f>
        <v>38146.078113768286</v>
      </c>
      <c r="O140">
        <f>DEGREES(ACOS(((Earth_Data!$B$1+Sat_Data!$B$2)/User_Model_Calcs!N140)*SQRT(1-COS(RADIANS(User_Model_Calcs!I140))^2*COS(RADIANS(User_Model_Calcs!B140))^2)))</f>
        <v>35.325216547773344</v>
      </c>
      <c r="P140">
        <f t="shared" si="16"/>
        <v>49.165066313934062</v>
      </c>
    </row>
    <row r="141" spans="1:16" x14ac:dyDescent="0.25">
      <c r="A141" s="5">
        <v>146.46557834385302</v>
      </c>
      <c r="B141">
        <v>-31.674195681758569</v>
      </c>
      <c r="C141" s="6">
        <v>20135.9375</v>
      </c>
      <c r="D141">
        <f t="shared" ca="1" si="15"/>
        <v>3</v>
      </c>
      <c r="E141" s="1">
        <v>0.65</v>
      </c>
      <c r="F141">
        <v>19.899999999999999</v>
      </c>
      <c r="G141">
        <f t="shared" ca="1" si="17"/>
        <v>54.048620189015942</v>
      </c>
      <c r="H141">
        <f t="shared" ca="1" si="18"/>
        <v>14.796470694072838</v>
      </c>
      <c r="I141">
        <f>User_Model_Calcs!A141-Sat_Data!$B$5</f>
        <v>36.465578343853025</v>
      </c>
      <c r="J141">
        <f>(Earth_Data!$B$1/SQRT(1-Earth_Data!$B$2^2*SIN(RADIANS(User_Model_Calcs!B141))^2))*COS(RADIANS(User_Model_Calcs!B141))</f>
        <v>5433.1177804234576</v>
      </c>
      <c r="K141">
        <f>((Earth_Data!$B$1*(1-Earth_Data!$B$2^2))/SQRT(1-Earth_Data!$B$2^2*SIN(RADIANS(User_Model_Calcs!B141))^2))*SIN(RADIANS(User_Model_Calcs!B141))</f>
        <v>-3329.7413651366714</v>
      </c>
      <c r="L141">
        <f t="shared" si="19"/>
        <v>-31.502472481576291</v>
      </c>
      <c r="M141">
        <f t="shared" si="20"/>
        <v>6372.2795273477877</v>
      </c>
      <c r="N141">
        <f>SQRT(User_Model_Calcs!M141^2+Sat_Data!$B$3^2-2*User_Model_Calcs!M141*Sat_Data!$B$3*COS(RADIANS(L141))*COS(RADIANS(I141)))</f>
        <v>38078.307812874897</v>
      </c>
      <c r="O141">
        <f>DEGREES(ACOS(((Earth_Data!$B$1+Sat_Data!$B$2)/User_Model_Calcs!N141)*SQRT(1-COS(RADIANS(User_Model_Calcs!I141))^2*COS(RADIANS(User_Model_Calcs!B141))^2)))</f>
        <v>36.165578804370831</v>
      </c>
      <c r="P141">
        <f t="shared" si="16"/>
        <v>54.605879183178565</v>
      </c>
    </row>
    <row r="142" spans="1:16" x14ac:dyDescent="0.25">
      <c r="A142" s="5">
        <v>147.12262521187088</v>
      </c>
      <c r="B142">
        <v>-32.925538397935007</v>
      </c>
      <c r="C142" s="6">
        <v>20135.9375</v>
      </c>
      <c r="D142">
        <f t="shared" ca="1" si="15"/>
        <v>1.2</v>
      </c>
      <c r="E142" s="1">
        <v>0.65</v>
      </c>
      <c r="F142">
        <v>19.899999999999999</v>
      </c>
      <c r="G142">
        <f t="shared" ca="1" si="17"/>
        <v>46.089820015575185</v>
      </c>
      <c r="H142">
        <f t="shared" ca="1" si="18"/>
        <v>20.055593863920283</v>
      </c>
      <c r="I142">
        <f>User_Model_Calcs!A142-Sat_Data!$B$5</f>
        <v>37.122625211870883</v>
      </c>
      <c r="J142">
        <f>(Earth_Data!$B$1/SQRT(1-Earth_Data!$B$2^2*SIN(RADIANS(User_Model_Calcs!B142))^2))*COS(RADIANS(User_Model_Calcs!B142))</f>
        <v>5358.9705804855157</v>
      </c>
      <c r="K142">
        <f>((Earth_Data!$B$1*(1-Earth_Data!$B$2^2))/SQRT(1-Earth_Data!$B$2^2*SIN(RADIANS(User_Model_Calcs!B142))^2))*SIN(RADIANS(User_Model_Calcs!B142))</f>
        <v>-3447.0311461237352</v>
      </c>
      <c r="L142">
        <f t="shared" si="19"/>
        <v>-32.75019239235337</v>
      </c>
      <c r="M142">
        <f t="shared" si="20"/>
        <v>6371.8591796159762</v>
      </c>
      <c r="N142">
        <f>SQRT(User_Model_Calcs!M142^2+Sat_Data!$B$3^2-2*User_Model_Calcs!M142*Sat_Data!$B$3*COS(RADIANS(L142))*COS(RADIANS(I142)))</f>
        <v>38184.873969099353</v>
      </c>
      <c r="O142">
        <f>DEGREES(ACOS(((Earth_Data!$B$1+Sat_Data!$B$2)/User_Model_Calcs!N142)*SQRT(1-COS(RADIANS(User_Model_Calcs!I142))^2*COS(RADIANS(User_Model_Calcs!B142))^2)))</f>
        <v>34.87057535147175</v>
      </c>
      <c r="P142">
        <f t="shared" si="16"/>
        <v>54.317474001519663</v>
      </c>
    </row>
    <row r="143" spans="1:16" x14ac:dyDescent="0.25">
      <c r="A143" s="5">
        <v>146.18131448832426</v>
      </c>
      <c r="B143">
        <v>-31.562357111881301</v>
      </c>
      <c r="C143" s="6">
        <v>20135.9375</v>
      </c>
      <c r="D143">
        <f t="shared" ca="1" si="15"/>
        <v>3</v>
      </c>
      <c r="E143" s="1">
        <v>0.65</v>
      </c>
      <c r="F143">
        <v>19.899999999999999</v>
      </c>
      <c r="G143">
        <f t="shared" ca="1" si="17"/>
        <v>54.048620189015942</v>
      </c>
      <c r="H143">
        <f t="shared" ca="1" si="18"/>
        <v>23.61885892984472</v>
      </c>
      <c r="I143">
        <f>User_Model_Calcs!A143-Sat_Data!$B$5</f>
        <v>36.181314488324261</v>
      </c>
      <c r="J143">
        <f>(Earth_Data!$B$1/SQRT(1-Earth_Data!$B$2^2*SIN(RADIANS(User_Model_Calcs!B143))^2))*COS(RADIANS(User_Model_Calcs!B143))</f>
        <v>5439.6189310188447</v>
      </c>
      <c r="K143">
        <f>((Earth_Data!$B$1*(1-Earth_Data!$B$2^2))/SQRT(1-Earth_Data!$B$2^2*SIN(RADIANS(User_Model_Calcs!B143))^2))*SIN(RADIANS(User_Model_Calcs!B143))</f>
        <v>-3319.1814448092609</v>
      </c>
      <c r="L143">
        <f t="shared" si="19"/>
        <v>-31.390973682933197</v>
      </c>
      <c r="M143">
        <f t="shared" si="20"/>
        <v>6372.3166570929834</v>
      </c>
      <c r="N143">
        <f>SQRT(User_Model_Calcs!M143^2+Sat_Data!$B$3^2-2*User_Model_Calcs!M143*Sat_Data!$B$3*COS(RADIANS(L143))*COS(RADIANS(I143)))</f>
        <v>38054.816132566826</v>
      </c>
      <c r="O143">
        <f>DEGREES(ACOS(((Earth_Data!$B$1+Sat_Data!$B$2)/User_Model_Calcs!N143)*SQRT(1-COS(RADIANS(User_Model_Calcs!I143))^2*COS(RADIANS(User_Model_Calcs!B143))^2)))</f>
        <v>36.453731743564667</v>
      </c>
      <c r="P143">
        <f t="shared" si="16"/>
        <v>54.410185708117758</v>
      </c>
    </row>
    <row r="144" spans="1:16" x14ac:dyDescent="0.25">
      <c r="A144" s="5">
        <v>144.14167427625955</v>
      </c>
      <c r="B144">
        <v>-33.108032929467775</v>
      </c>
      <c r="C144" s="6">
        <v>20135.9375</v>
      </c>
      <c r="D144">
        <f t="shared" ca="1" si="15"/>
        <v>3</v>
      </c>
      <c r="E144" s="1">
        <v>0.65</v>
      </c>
      <c r="F144">
        <v>19.899999999999999</v>
      </c>
      <c r="G144">
        <f t="shared" ca="1" si="17"/>
        <v>54.048620189015942</v>
      </c>
      <c r="H144">
        <f t="shared" ca="1" si="18"/>
        <v>19.302105639761017</v>
      </c>
      <c r="I144">
        <f>User_Model_Calcs!A144-Sat_Data!$B$5</f>
        <v>34.14167427625955</v>
      </c>
      <c r="J144">
        <f>(Earth_Data!$B$1/SQRT(1-Earth_Data!$B$2^2*SIN(RADIANS(User_Model_Calcs!B144))^2))*COS(RADIANS(User_Model_Calcs!B144))</f>
        <v>5347.9423802237961</v>
      </c>
      <c r="K144">
        <f>((Earth_Data!$B$1*(1-Earth_Data!$B$2^2))/SQRT(1-Earth_Data!$B$2^2*SIN(RADIANS(User_Model_Calcs!B144))^2))*SIN(RADIANS(User_Model_Calcs!B144))</f>
        <v>-3464.0021980592383</v>
      </c>
      <c r="L144">
        <f t="shared" si="19"/>
        <v>-32.932186251904199</v>
      </c>
      <c r="M144">
        <f t="shared" si="20"/>
        <v>6371.7971507537022</v>
      </c>
      <c r="N144">
        <f>SQRT(User_Model_Calcs!M144^2+Sat_Data!$B$3^2-2*User_Model_Calcs!M144*Sat_Data!$B$3*COS(RADIANS(L144))*COS(RADIANS(I144)))</f>
        <v>38015.227854529025</v>
      </c>
      <c r="O144">
        <f>DEGREES(ACOS(((Earth_Data!$B$1+Sat_Data!$B$2)/User_Model_Calcs!N144)*SQRT(1-COS(RADIANS(User_Model_Calcs!I144))^2*COS(RADIANS(User_Model_Calcs!B144))^2)))</f>
        <v>36.934353971004434</v>
      </c>
      <c r="P144">
        <f t="shared" si="16"/>
        <v>51.148554428018976</v>
      </c>
    </row>
    <row r="145" spans="1:16" x14ac:dyDescent="0.25">
      <c r="A145" s="5">
        <v>144.71872691986377</v>
      </c>
      <c r="B145">
        <v>-34.309671021907029</v>
      </c>
      <c r="C145" s="6">
        <v>20135.9375</v>
      </c>
      <c r="D145">
        <f t="shared" ca="1" si="15"/>
        <v>3</v>
      </c>
      <c r="E145" s="1">
        <v>0.65</v>
      </c>
      <c r="F145">
        <v>19.899999999999999</v>
      </c>
      <c r="G145">
        <f t="shared" ca="1" si="17"/>
        <v>54.048620189015942</v>
      </c>
      <c r="H145">
        <f t="shared" ca="1" si="18"/>
        <v>17.985420965727073</v>
      </c>
      <c r="I145">
        <f>User_Model_Calcs!A145-Sat_Data!$B$5</f>
        <v>34.718726919863769</v>
      </c>
      <c r="J145">
        <f>(Earth_Data!$B$1/SQRT(1-Earth_Data!$B$2^2*SIN(RADIANS(User_Model_Calcs!B145))^2))*COS(RADIANS(User_Model_Calcs!B145))</f>
        <v>5273.9756091818381</v>
      </c>
      <c r="K145">
        <f>((Earth_Data!$B$1*(1-Earth_Data!$B$2^2))/SQRT(1-Earth_Data!$B$2^2*SIN(RADIANS(User_Model_Calcs!B145))^2))*SIN(RADIANS(User_Model_Calcs!B145))</f>
        <v>-3574.8734989375871</v>
      </c>
      <c r="L145">
        <f t="shared" si="19"/>
        <v>-34.130706050492641</v>
      </c>
      <c r="M145">
        <f t="shared" si="20"/>
        <v>6371.3844068342951</v>
      </c>
      <c r="N145">
        <f>SQRT(User_Model_Calcs!M145^2+Sat_Data!$B$3^2-2*User_Model_Calcs!M145*Sat_Data!$B$3*COS(RADIANS(L145))*COS(RADIANS(I145)))</f>
        <v>38116.234358047899</v>
      </c>
      <c r="O145">
        <f>DEGREES(ACOS(((Earth_Data!$B$1+Sat_Data!$B$2)/User_Model_Calcs!N145)*SQRT(1-COS(RADIANS(User_Model_Calcs!I145))^2*COS(RADIANS(User_Model_Calcs!B145))^2)))</f>
        <v>35.692044050404114</v>
      </c>
      <c r="P145">
        <f t="shared" si="16"/>
        <v>50.872744878610227</v>
      </c>
    </row>
    <row r="146" spans="1:16" x14ac:dyDescent="0.25">
      <c r="A146" s="5">
        <v>145.22327495530294</v>
      </c>
      <c r="B146">
        <v>-33.325644616329342</v>
      </c>
      <c r="C146" s="6">
        <v>20135.9375</v>
      </c>
      <c r="D146">
        <f t="shared" ca="1" si="15"/>
        <v>3</v>
      </c>
      <c r="E146" s="1">
        <v>0.65</v>
      </c>
      <c r="F146">
        <v>19.899999999999999</v>
      </c>
      <c r="G146">
        <f t="shared" ca="1" si="17"/>
        <v>54.048620189015942</v>
      </c>
      <c r="H146">
        <f t="shared" ca="1" si="18"/>
        <v>14.678299481791266</v>
      </c>
      <c r="I146">
        <f>User_Model_Calcs!A146-Sat_Data!$B$5</f>
        <v>35.223274955302941</v>
      </c>
      <c r="J146">
        <f>(Earth_Data!$B$1/SQRT(1-Earth_Data!$B$2^2*SIN(RADIANS(User_Model_Calcs!B146))^2))*COS(RADIANS(User_Model_Calcs!B146))</f>
        <v>5334.7210386259039</v>
      </c>
      <c r="K146">
        <f>((Earth_Data!$B$1*(1-Earth_Data!$B$2^2))/SQRT(1-Earth_Data!$B$2^2*SIN(RADIANS(User_Model_Calcs!B146))^2))*SIN(RADIANS(User_Model_Calcs!B146))</f>
        <v>-3484.1935714317142</v>
      </c>
      <c r="L146">
        <f t="shared" si="19"/>
        <v>-33.149210214579035</v>
      </c>
      <c r="M146">
        <f t="shared" si="20"/>
        <v>6371.7229540497074</v>
      </c>
      <c r="N146">
        <f>SQRT(User_Model_Calcs!M146^2+Sat_Data!$B$3^2-2*User_Model_Calcs!M146*Sat_Data!$B$3*COS(RADIANS(L146))*COS(RADIANS(I146)))</f>
        <v>38090.834974496371</v>
      </c>
      <c r="O146">
        <f>DEGREES(ACOS(((Earth_Data!$B$1+Sat_Data!$B$2)/User_Model_Calcs!N146)*SQRT(1-COS(RADIANS(User_Model_Calcs!I146))^2*COS(RADIANS(User_Model_Calcs!B146))^2)))</f>
        <v>36.00533968653189</v>
      </c>
      <c r="P146">
        <f t="shared" si="16"/>
        <v>52.111787363696706</v>
      </c>
    </row>
    <row r="147" spans="1:16" x14ac:dyDescent="0.25">
      <c r="A147" s="5">
        <v>142.98027008454022</v>
      </c>
      <c r="B147">
        <v>-32.933744098578323</v>
      </c>
      <c r="C147" s="6">
        <v>20135.9375</v>
      </c>
      <c r="D147">
        <f t="shared" ca="1" si="15"/>
        <v>3</v>
      </c>
      <c r="E147" s="1">
        <v>0.65</v>
      </c>
      <c r="F147">
        <v>19.899999999999999</v>
      </c>
      <c r="G147">
        <f t="shared" ca="1" si="17"/>
        <v>54.048620189015942</v>
      </c>
      <c r="H147">
        <f t="shared" ca="1" si="18"/>
        <v>22.084872823615406</v>
      </c>
      <c r="I147">
        <f>User_Model_Calcs!A147-Sat_Data!$B$5</f>
        <v>32.980270084540223</v>
      </c>
      <c r="J147">
        <f>(Earth_Data!$B$1/SQRT(1-Earth_Data!$B$2^2*SIN(RADIANS(User_Model_Calcs!B147))^2))*COS(RADIANS(User_Model_Calcs!B147))</f>
        <v>5358.4758753994802</v>
      </c>
      <c r="K147">
        <f>((Earth_Data!$B$1*(1-Earth_Data!$B$2^2))/SQRT(1-Earth_Data!$B$2^2*SIN(RADIANS(User_Model_Calcs!B147))^2))*SIN(RADIANS(User_Model_Calcs!B147))</f>
        <v>-3447.7949770076175</v>
      </c>
      <c r="L147">
        <f t="shared" si="19"/>
        <v>-32.758375428433737</v>
      </c>
      <c r="M147">
        <f t="shared" si="20"/>
        <v>6371.856394389094</v>
      </c>
      <c r="N147">
        <f>SQRT(User_Model_Calcs!M147^2+Sat_Data!$B$3^2-2*User_Model_Calcs!M147*Sat_Data!$B$3*COS(RADIANS(L147))*COS(RADIANS(I147)))</f>
        <v>37938.892676620315</v>
      </c>
      <c r="O147">
        <f>DEGREES(ACOS(((Earth_Data!$B$1+Sat_Data!$B$2)/User_Model_Calcs!N147)*SQRT(1-COS(RADIANS(User_Model_Calcs!I147))^2*COS(RADIANS(User_Model_Calcs!B147))^2)))</f>
        <v>37.885832894264553</v>
      </c>
      <c r="P147">
        <f t="shared" si="16"/>
        <v>50.043453064397866</v>
      </c>
    </row>
    <row r="148" spans="1:16" x14ac:dyDescent="0.25">
      <c r="A148" s="5">
        <v>146.83733415416569</v>
      </c>
      <c r="B148">
        <v>-30.069789408527733</v>
      </c>
      <c r="C148" s="6">
        <v>20135.9375</v>
      </c>
      <c r="D148">
        <f t="shared" ca="1" si="15"/>
        <v>1.2</v>
      </c>
      <c r="E148" s="1">
        <v>0.65</v>
      </c>
      <c r="F148">
        <v>19.899999999999999</v>
      </c>
      <c r="G148">
        <f t="shared" ca="1" si="17"/>
        <v>46.089820015575185</v>
      </c>
      <c r="H148">
        <f t="shared" ca="1" si="18"/>
        <v>22.522657721157785</v>
      </c>
      <c r="I148">
        <f>User_Model_Calcs!A148-Sat_Data!$B$5</f>
        <v>36.837334154165688</v>
      </c>
      <c r="J148">
        <f>(Earth_Data!$B$1/SQRT(1-Earth_Data!$B$2^2*SIN(RADIANS(User_Model_Calcs!B148))^2))*COS(RADIANS(User_Model_Calcs!B148))</f>
        <v>5524.387066504105</v>
      </c>
      <c r="K148">
        <f>((Earth_Data!$B$1*(1-Earth_Data!$B$2^2))/SQRT(1-Earth_Data!$B$2^2*SIN(RADIANS(User_Model_Calcs!B148))^2))*SIN(RADIANS(User_Model_Calcs!B148))</f>
        <v>-3177.0723923854421</v>
      </c>
      <c r="L148">
        <f t="shared" si="19"/>
        <v>-29.90318724421013</v>
      </c>
      <c r="M148">
        <f t="shared" si="20"/>
        <v>6372.8048335890207</v>
      </c>
      <c r="N148">
        <f>SQRT(User_Model_Calcs!M148^2+Sat_Data!$B$3^2-2*User_Model_Calcs!M148*Sat_Data!$B$3*COS(RADIANS(L148))*COS(RADIANS(I148)))</f>
        <v>38020.769261313566</v>
      </c>
      <c r="O148">
        <f>DEGREES(ACOS(((Earth_Data!$B$1+Sat_Data!$B$2)/User_Model_Calcs!N148)*SQRT(1-COS(RADIANS(User_Model_Calcs!I148))^2*COS(RADIANS(User_Model_Calcs!B148))^2)))</f>
        <v>36.879480734709965</v>
      </c>
      <c r="P148">
        <f t="shared" si="16"/>
        <v>56.222849400172144</v>
      </c>
    </row>
    <row r="149" spans="1:16" x14ac:dyDescent="0.25">
      <c r="A149" s="5">
        <v>143.05661015901583</v>
      </c>
      <c r="B149">
        <v>-31.117057380974291</v>
      </c>
      <c r="C149" s="6">
        <v>20135.9375</v>
      </c>
      <c r="D149">
        <f t="shared" ca="1" si="15"/>
        <v>1.2</v>
      </c>
      <c r="E149" s="1">
        <v>0.65</v>
      </c>
      <c r="F149">
        <v>19.899999999999999</v>
      </c>
      <c r="G149">
        <f t="shared" ca="1" si="17"/>
        <v>46.089820015575185</v>
      </c>
      <c r="H149">
        <f t="shared" ca="1" si="18"/>
        <v>17.685789052682136</v>
      </c>
      <c r="I149">
        <f>User_Model_Calcs!A149-Sat_Data!$B$5</f>
        <v>33.056610159015833</v>
      </c>
      <c r="J149">
        <f>(Earth_Data!$B$1/SQRT(1-Earth_Data!$B$2^2*SIN(RADIANS(User_Model_Calcs!B149))^2))*COS(RADIANS(User_Model_Calcs!B149))</f>
        <v>5465.2981968975528</v>
      </c>
      <c r="K149">
        <f>((Earth_Data!$B$1*(1-Earth_Data!$B$2^2))/SQRT(1-Earth_Data!$B$2^2*SIN(RADIANS(User_Model_Calcs!B149))^2))*SIN(RADIANS(User_Model_Calcs!B149))</f>
        <v>-3277.0123379906986</v>
      </c>
      <c r="L149">
        <f t="shared" si="19"/>
        <v>-30.947052528656531</v>
      </c>
      <c r="M149">
        <f t="shared" si="20"/>
        <v>6372.4637499443579</v>
      </c>
      <c r="N149">
        <f>SQRT(User_Model_Calcs!M149^2+Sat_Data!$B$3^2-2*User_Model_Calcs!M149*Sat_Data!$B$3*COS(RADIANS(L149))*COS(RADIANS(I149)))</f>
        <v>37843.696652327038</v>
      </c>
      <c r="O149">
        <f>DEGREES(ACOS(((Earth_Data!$B$1+Sat_Data!$B$2)/User_Model_Calcs!N149)*SQRT(1-COS(RADIANS(User_Model_Calcs!I149))^2*COS(RADIANS(User_Model_Calcs!B149))^2)))</f>
        <v>39.100567476390637</v>
      </c>
      <c r="P149">
        <f t="shared" si="16"/>
        <v>51.548128334684698</v>
      </c>
    </row>
    <row r="150" spans="1:16" x14ac:dyDescent="0.25">
      <c r="A150" s="5">
        <v>146.45752278381948</v>
      </c>
      <c r="B150">
        <v>-30.579699320430954</v>
      </c>
      <c r="C150" s="6">
        <v>20135.9375</v>
      </c>
      <c r="D150">
        <f t="shared" ca="1" si="15"/>
        <v>1.2</v>
      </c>
      <c r="E150" s="1">
        <v>0.65</v>
      </c>
      <c r="F150">
        <v>19.899999999999999</v>
      </c>
      <c r="G150">
        <f t="shared" ca="1" si="17"/>
        <v>46.089820015575185</v>
      </c>
      <c r="H150">
        <f t="shared" ca="1" si="18"/>
        <v>19.393803919529969</v>
      </c>
      <c r="I150">
        <f>User_Model_Calcs!A150-Sat_Data!$B$5</f>
        <v>36.457522783819485</v>
      </c>
      <c r="J150">
        <f>(Earth_Data!$B$1/SQRT(1-Earth_Data!$B$2^2*SIN(RADIANS(User_Model_Calcs!B150))^2))*COS(RADIANS(User_Model_Calcs!B150))</f>
        <v>5495.8463557228533</v>
      </c>
      <c r="K150">
        <f>((Earth_Data!$B$1*(1-Earth_Data!$B$2^2))/SQRT(1-Earth_Data!$B$2^2*SIN(RADIANS(User_Model_Calcs!B150))^2))*SIN(RADIANS(User_Model_Calcs!B150))</f>
        <v>-3225.8655718763221</v>
      </c>
      <c r="L150">
        <f t="shared" si="19"/>
        <v>-30.411412443066148</v>
      </c>
      <c r="M150">
        <f t="shared" si="20"/>
        <v>6372.639629975095</v>
      </c>
      <c r="N150">
        <f>SQRT(User_Model_Calcs!M150^2+Sat_Data!$B$3^2-2*User_Model_Calcs!M150*Sat_Data!$B$3*COS(RADIANS(L150))*COS(RADIANS(I150)))</f>
        <v>38021.957683079272</v>
      </c>
      <c r="O150">
        <f>DEGREES(ACOS(((Earth_Data!$B$1+Sat_Data!$B$2)/User_Model_Calcs!N150)*SQRT(1-COS(RADIANS(User_Model_Calcs!I150))^2*COS(RADIANS(User_Model_Calcs!B150))^2)))</f>
        <v>36.862573462856695</v>
      </c>
      <c r="P150">
        <f t="shared" si="16"/>
        <v>55.449290558597063</v>
      </c>
    </row>
    <row r="151" spans="1:16" x14ac:dyDescent="0.25">
      <c r="A151" s="5">
        <v>145.04105719469001</v>
      </c>
      <c r="B151">
        <v>-32.779800026518437</v>
      </c>
      <c r="C151" s="6">
        <v>20135.9375</v>
      </c>
      <c r="D151">
        <f t="shared" ca="1" si="15"/>
        <v>0.75</v>
      </c>
      <c r="E151" s="1">
        <v>0.65</v>
      </c>
      <c r="F151">
        <v>19.899999999999999</v>
      </c>
      <c r="G151">
        <f t="shared" ca="1" si="17"/>
        <v>42.007420362456692</v>
      </c>
      <c r="H151">
        <f t="shared" ca="1" si="18"/>
        <v>14.558560960413008</v>
      </c>
      <c r="I151">
        <f>User_Model_Calcs!A151-Sat_Data!$B$5</f>
        <v>35.041057194690012</v>
      </c>
      <c r="J151">
        <f>(Earth_Data!$B$1/SQRT(1-Earth_Data!$B$2^2*SIN(RADIANS(User_Model_Calcs!B151))^2))*COS(RADIANS(User_Model_Calcs!B151))</f>
        <v>5367.7385087639605</v>
      </c>
      <c r="K151">
        <f>((Earth_Data!$B$1*(1-Earth_Data!$B$2^2))/SQRT(1-Earth_Data!$B$2^2*SIN(RADIANS(User_Model_Calcs!B151))^2))*SIN(RADIANS(User_Model_Calcs!B151))</f>
        <v>-3433.4534119573259</v>
      </c>
      <c r="L151">
        <f t="shared" si="19"/>
        <v>-32.604858942779153</v>
      </c>
      <c r="M151">
        <f t="shared" si="20"/>
        <v>6371.9085861732938</v>
      </c>
      <c r="N151">
        <f>SQRT(User_Model_Calcs!M151^2+Sat_Data!$B$3^2-2*User_Model_Calcs!M151*Sat_Data!$B$3*COS(RADIANS(L151))*COS(RADIANS(I151)))</f>
        <v>38050.113327156156</v>
      </c>
      <c r="O151">
        <f>DEGREES(ACOS(((Earth_Data!$B$1+Sat_Data!$B$2)/User_Model_Calcs!N151)*SQRT(1-COS(RADIANS(User_Model_Calcs!I151))^2*COS(RADIANS(User_Model_Calcs!B151))^2)))</f>
        <v>36.50601354535717</v>
      </c>
      <c r="P151">
        <f t="shared" si="16"/>
        <v>52.330489324634115</v>
      </c>
    </row>
    <row r="152" spans="1:16" x14ac:dyDescent="0.25">
      <c r="A152" s="5">
        <v>145.98910412624622</v>
      </c>
      <c r="B152">
        <v>-33.499299128479301</v>
      </c>
      <c r="C152" s="6">
        <v>20135.9375</v>
      </c>
      <c r="D152">
        <f t="shared" ca="1" si="15"/>
        <v>0.75</v>
      </c>
      <c r="E152" s="1">
        <v>0.65</v>
      </c>
      <c r="F152">
        <v>19.899999999999999</v>
      </c>
      <c r="G152">
        <f t="shared" ca="1" si="17"/>
        <v>42.007420362456692</v>
      </c>
      <c r="H152">
        <f t="shared" ca="1" si="18"/>
        <v>21.984000231935518</v>
      </c>
      <c r="I152">
        <f>User_Model_Calcs!A152-Sat_Data!$B$5</f>
        <v>35.989104126246218</v>
      </c>
      <c r="J152">
        <f>(Earth_Data!$B$1/SQRT(1-Earth_Data!$B$2^2*SIN(RADIANS(User_Model_Calcs!B152))^2))*COS(RADIANS(User_Model_Calcs!B152))</f>
        <v>5324.1150934208172</v>
      </c>
      <c r="K152">
        <f>((Earth_Data!$B$1*(1-Earth_Data!$B$2^2))/SQRT(1-Earth_Data!$B$2^2*SIN(RADIANS(User_Model_Calcs!B152))^2))*SIN(RADIANS(User_Model_Calcs!B152))</f>
        <v>-3500.2707153040719</v>
      </c>
      <c r="L152">
        <f t="shared" si="19"/>
        <v>-33.32240299424344</v>
      </c>
      <c r="M152">
        <f t="shared" si="20"/>
        <v>6371.6635667937326</v>
      </c>
      <c r="N152">
        <f>SQRT(User_Model_Calcs!M152^2+Sat_Data!$B$3^2-2*User_Model_Calcs!M152*Sat_Data!$B$3*COS(RADIANS(L152))*COS(RADIANS(I152)))</f>
        <v>38146.237738934404</v>
      </c>
      <c r="O152">
        <f>DEGREES(ACOS(((Earth_Data!$B$1+Sat_Data!$B$2)/User_Model_Calcs!N152)*SQRT(1-COS(RADIANS(User_Model_Calcs!I152))^2*COS(RADIANS(User_Model_Calcs!B152))^2)))</f>
        <v>35.332688062238873</v>
      </c>
      <c r="P152">
        <f t="shared" si="16"/>
        <v>52.766403602546944</v>
      </c>
    </row>
    <row r="153" spans="1:16" x14ac:dyDescent="0.25">
      <c r="A153" s="5">
        <v>145.28650042160811</v>
      </c>
      <c r="B153">
        <v>-35.180174740272754</v>
      </c>
      <c r="C153" s="6">
        <v>20135.9375</v>
      </c>
      <c r="D153">
        <f t="shared" ca="1" si="15"/>
        <v>0.75</v>
      </c>
      <c r="E153" s="1">
        <v>0.65</v>
      </c>
      <c r="F153">
        <v>19.899999999999999</v>
      </c>
      <c r="G153">
        <f t="shared" ca="1" si="17"/>
        <v>42.007420362456692</v>
      </c>
      <c r="H153">
        <f t="shared" ca="1" si="18"/>
        <v>15.233563008068861</v>
      </c>
      <c r="I153">
        <f>User_Model_Calcs!A153-Sat_Data!$B$5</f>
        <v>35.28650042160811</v>
      </c>
      <c r="J153">
        <f>(Earth_Data!$B$1/SQRT(1-Earth_Data!$B$2^2*SIN(RADIANS(User_Model_Calcs!B153))^2))*COS(RADIANS(User_Model_Calcs!B153))</f>
        <v>5218.9384717591593</v>
      </c>
      <c r="K153">
        <f>((Earth_Data!$B$1*(1-Earth_Data!$B$2^2))/SQRT(1-Earth_Data!$B$2^2*SIN(RADIANS(User_Model_Calcs!B153))^2))*SIN(RADIANS(User_Model_Calcs!B153))</f>
        <v>-3654.224186751374</v>
      </c>
      <c r="L153">
        <f t="shared" si="19"/>
        <v>-34.999146399072671</v>
      </c>
      <c r="M153">
        <f t="shared" si="20"/>
        <v>6371.0810055316806</v>
      </c>
      <c r="N153">
        <f>SQRT(User_Model_Calcs!M153^2+Sat_Data!$B$3^2-2*User_Model_Calcs!M153*Sat_Data!$B$3*COS(RADIANS(L153))*COS(RADIANS(I153)))</f>
        <v>38198.952359635521</v>
      </c>
      <c r="O153">
        <f>DEGREES(ACOS(((Earth_Data!$B$1+Sat_Data!$B$2)/User_Model_Calcs!N153)*SQRT(1-COS(RADIANS(User_Model_Calcs!I153))^2*COS(RADIANS(User_Model_Calcs!B153))^2)))</f>
        <v>34.692078152650929</v>
      </c>
      <c r="P153">
        <f t="shared" si="16"/>
        <v>50.849867730635722</v>
      </c>
    </row>
    <row r="154" spans="1:16" x14ac:dyDescent="0.25">
      <c r="A154" s="5">
        <v>146.0794800604437</v>
      </c>
      <c r="B154">
        <v>-31.148151692854189</v>
      </c>
      <c r="C154" s="6">
        <v>20135.9375</v>
      </c>
      <c r="D154">
        <f t="shared" ca="1" si="15"/>
        <v>1.2</v>
      </c>
      <c r="E154" s="1">
        <v>0.65</v>
      </c>
      <c r="F154">
        <v>19.899999999999999</v>
      </c>
      <c r="G154">
        <f t="shared" ca="1" si="17"/>
        <v>46.089820015575185</v>
      </c>
      <c r="H154">
        <f t="shared" ca="1" si="18"/>
        <v>14.255927222006735</v>
      </c>
      <c r="I154">
        <f>User_Model_Calcs!A154-Sat_Data!$B$5</f>
        <v>36.0794800604437</v>
      </c>
      <c r="J154">
        <f>(Earth_Data!$B$1/SQRT(1-Earth_Data!$B$2^2*SIN(RADIANS(User_Model_Calcs!B154))^2))*COS(RADIANS(User_Model_Calcs!B154))</f>
        <v>5463.5157780187419</v>
      </c>
      <c r="K154">
        <f>((Earth_Data!$B$1*(1-Earth_Data!$B$2^2))/SQRT(1-Earth_Data!$B$2^2*SIN(RADIANS(User_Model_Calcs!B154))^2))*SIN(RADIANS(User_Model_Calcs!B154))</f>
        <v>-3279.9632894956212</v>
      </c>
      <c r="L154">
        <f t="shared" si="19"/>
        <v>-30.978049245910846</v>
      </c>
      <c r="M154">
        <f t="shared" si="20"/>
        <v>6372.4535178452788</v>
      </c>
      <c r="N154">
        <f>SQRT(User_Model_Calcs!M154^2+Sat_Data!$B$3^2-2*User_Model_Calcs!M154*Sat_Data!$B$3*COS(RADIANS(L154))*COS(RADIANS(I154)))</f>
        <v>38027.113852249429</v>
      </c>
      <c r="O154">
        <f>DEGREES(ACOS(((Earth_Data!$B$1+Sat_Data!$B$2)/User_Model_Calcs!N154)*SQRT(1-COS(RADIANS(User_Model_Calcs!I154))^2*COS(RADIANS(User_Model_Calcs!B154))^2)))</f>
        <v>36.796422137641478</v>
      </c>
      <c r="P154">
        <f t="shared" si="16"/>
        <v>54.630411216695016</v>
      </c>
    </row>
    <row r="155" spans="1:16" x14ac:dyDescent="0.25">
      <c r="A155" s="5">
        <v>144.91578654512389</v>
      </c>
      <c r="B155">
        <v>-35.007044140022572</v>
      </c>
      <c r="C155" s="6">
        <v>20135.9375</v>
      </c>
      <c r="D155">
        <f t="shared" ca="1" si="15"/>
        <v>0.75</v>
      </c>
      <c r="E155" s="1">
        <v>0.65</v>
      </c>
      <c r="F155">
        <v>19.899999999999999</v>
      </c>
      <c r="G155">
        <f t="shared" ca="1" si="17"/>
        <v>42.007420362456692</v>
      </c>
      <c r="H155">
        <f t="shared" ca="1" si="18"/>
        <v>17.694314816423592</v>
      </c>
      <c r="I155">
        <f>User_Model_Calcs!A155-Sat_Data!$B$5</f>
        <v>34.915786545123893</v>
      </c>
      <c r="J155">
        <f>(Earth_Data!$B$1/SQRT(1-Earth_Data!$B$2^2*SIN(RADIANS(User_Model_Calcs!B155))^2))*COS(RADIANS(User_Model_Calcs!B155))</f>
        <v>5229.9811356968785</v>
      </c>
      <c r="K155">
        <f>((Earth_Data!$B$1*(1-Earth_Data!$B$2^2))/SQRT(1-Earth_Data!$B$2^2*SIN(RADIANS(User_Model_Calcs!B155))^2))*SIN(RADIANS(User_Model_Calcs!B155))</f>
        <v>-3638.5083397324324</v>
      </c>
      <c r="L155">
        <f t="shared" si="19"/>
        <v>-34.826412963485701</v>
      </c>
      <c r="M155">
        <f t="shared" si="20"/>
        <v>6371.141625960584</v>
      </c>
      <c r="N155">
        <f>SQRT(User_Model_Calcs!M155^2+Sat_Data!$B$3^2-2*User_Model_Calcs!M155*Sat_Data!$B$3*COS(RADIANS(L155))*COS(RADIANS(I155)))</f>
        <v>38167.522150155695</v>
      </c>
      <c r="O155">
        <f>DEGREES(ACOS(((Earth_Data!$B$1+Sat_Data!$B$2)/User_Model_Calcs!N155)*SQRT(1-COS(RADIANS(User_Model_Calcs!I155))^2*COS(RADIANS(User_Model_Calcs!B155))^2)))</f>
        <v>35.069595305137511</v>
      </c>
      <c r="P155">
        <f t="shared" si="16"/>
        <v>50.584437901035905</v>
      </c>
    </row>
    <row r="156" spans="1:16" x14ac:dyDescent="0.25">
      <c r="A156" s="5">
        <v>143.7124714311723</v>
      </c>
      <c r="B156">
        <v>-35.268204266374013</v>
      </c>
      <c r="C156" s="6">
        <v>20135.9375</v>
      </c>
      <c r="D156">
        <f t="shared" ca="1" si="15"/>
        <v>1.2</v>
      </c>
      <c r="E156" s="1">
        <v>0.65</v>
      </c>
      <c r="F156">
        <v>19.899999999999999</v>
      </c>
      <c r="G156">
        <f t="shared" ca="1" si="17"/>
        <v>46.089820015575185</v>
      </c>
      <c r="H156">
        <f t="shared" ca="1" si="18"/>
        <v>22.913759942687566</v>
      </c>
      <c r="I156">
        <f>User_Model_Calcs!A156-Sat_Data!$B$5</f>
        <v>33.712471431172304</v>
      </c>
      <c r="J156">
        <f>(Earth_Data!$B$1/SQRT(1-Earth_Data!$B$2^2*SIN(RADIANS(User_Model_Calcs!B156))^2))*COS(RADIANS(User_Model_Calcs!B156))</f>
        <v>5213.3054279969265</v>
      </c>
      <c r="K156">
        <f>((Earth_Data!$B$1*(1-Earth_Data!$B$2^2))/SQRT(1-Earth_Data!$B$2^2*SIN(RADIANS(User_Model_Calcs!B156))^2))*SIN(RADIANS(User_Model_Calcs!B156))</f>
        <v>-3662.2023822456445</v>
      </c>
      <c r="L156">
        <f t="shared" si="19"/>
        <v>-35.086976509831388</v>
      </c>
      <c r="M156">
        <f t="shared" si="20"/>
        <v>6371.0501311877842</v>
      </c>
      <c r="N156">
        <f>SQRT(User_Model_Calcs!M156^2+Sat_Data!$B$3^2-2*User_Model_Calcs!M156*Sat_Data!$B$3*COS(RADIANS(L156))*COS(RADIANS(I156)))</f>
        <v>38114.391768697838</v>
      </c>
      <c r="O156">
        <f>DEGREES(ACOS(((Earth_Data!$B$1+Sat_Data!$B$2)/User_Model_Calcs!N156)*SQRT(1-COS(RADIANS(User_Model_Calcs!I156))^2*COS(RADIANS(User_Model_Calcs!B156))^2)))</f>
        <v>35.710015874844309</v>
      </c>
      <c r="P156">
        <f t="shared" si="16"/>
        <v>49.127952784820152</v>
      </c>
    </row>
    <row r="157" spans="1:16" x14ac:dyDescent="0.25">
      <c r="A157" s="5">
        <v>142.87433775997903</v>
      </c>
      <c r="B157">
        <v>-31.737388363507382</v>
      </c>
      <c r="C157" s="6">
        <v>20135.9375</v>
      </c>
      <c r="D157">
        <f t="shared" ca="1" si="15"/>
        <v>3</v>
      </c>
      <c r="E157" s="1">
        <v>0.65</v>
      </c>
      <c r="F157">
        <v>19.899999999999999</v>
      </c>
      <c r="G157">
        <f t="shared" ca="1" si="17"/>
        <v>54.048620189015942</v>
      </c>
      <c r="H157">
        <f t="shared" ca="1" si="18"/>
        <v>16.829348834157589</v>
      </c>
      <c r="I157">
        <f>User_Model_Calcs!A157-Sat_Data!$B$5</f>
        <v>32.874337759979028</v>
      </c>
      <c r="J157">
        <f>(Earth_Data!$B$1/SQRT(1-Earth_Data!$B$2^2*SIN(RADIANS(User_Model_Calcs!B157))^2))*COS(RADIANS(User_Model_Calcs!B157))</f>
        <v>5429.4352437822035</v>
      </c>
      <c r="K157">
        <f>((Earth_Data!$B$1*(1-Earth_Data!$B$2^2))/SQRT(1-Earth_Data!$B$2^2*SIN(RADIANS(User_Model_Calcs!B157))^2))*SIN(RADIANS(User_Model_Calcs!B157))</f>
        <v>-3335.7025520905158</v>
      </c>
      <c r="L157">
        <f t="shared" si="19"/>
        <v>-31.565474332347144</v>
      </c>
      <c r="M157">
        <f t="shared" si="20"/>
        <v>6372.2585150358973</v>
      </c>
      <c r="N157">
        <f>SQRT(User_Model_Calcs!M157^2+Sat_Data!$B$3^2-2*User_Model_Calcs!M157*Sat_Data!$B$3*COS(RADIANS(L157))*COS(RADIANS(I157)))</f>
        <v>37866.673104283422</v>
      </c>
      <c r="O157">
        <f>DEGREES(ACOS(((Earth_Data!$B$1+Sat_Data!$B$2)/User_Model_Calcs!N157)*SQRT(1-COS(RADIANS(User_Model_Calcs!I157))^2*COS(RADIANS(User_Model_Calcs!B157))^2)))</f>
        <v>38.80433781040071</v>
      </c>
      <c r="P157">
        <f t="shared" si="16"/>
        <v>50.857421523453674</v>
      </c>
    </row>
    <row r="158" spans="1:16" x14ac:dyDescent="0.25">
      <c r="A158" s="5">
        <v>146.17318715998979</v>
      </c>
      <c r="B158">
        <v>-33.76278723134417</v>
      </c>
      <c r="C158" s="6">
        <v>20135.9375</v>
      </c>
      <c r="D158">
        <f t="shared" ca="1" si="15"/>
        <v>3</v>
      </c>
      <c r="E158" s="1">
        <v>0.65</v>
      </c>
      <c r="F158">
        <v>19.899999999999999</v>
      </c>
      <c r="G158">
        <f t="shared" ca="1" si="17"/>
        <v>54.048620189015942</v>
      </c>
      <c r="H158">
        <f t="shared" ca="1" si="18"/>
        <v>18.805268623357708</v>
      </c>
      <c r="I158">
        <f>User_Model_Calcs!A158-Sat_Data!$B$5</f>
        <v>36.173187159989794</v>
      </c>
      <c r="J158">
        <f>(Earth_Data!$B$1/SQRT(1-Earth_Data!$B$2^2*SIN(RADIANS(User_Model_Calcs!B158))^2))*COS(RADIANS(User_Model_Calcs!B158))</f>
        <v>5307.9290586655443</v>
      </c>
      <c r="K158">
        <f>((Earth_Data!$B$1*(1-Earth_Data!$B$2^2))/SQRT(1-Earth_Data!$B$2^2*SIN(RADIANS(User_Model_Calcs!B158))^2))*SIN(RADIANS(User_Model_Calcs!B158))</f>
        <v>-3524.6040421135003</v>
      </c>
      <c r="L158">
        <f t="shared" si="19"/>
        <v>-33.58520287459239</v>
      </c>
      <c r="M158">
        <f t="shared" si="20"/>
        <v>6371.5731609633831</v>
      </c>
      <c r="N158">
        <f>SQRT(User_Model_Calcs!M158^2+Sat_Data!$B$3^2-2*User_Model_Calcs!M158*Sat_Data!$B$3*COS(RADIANS(L158))*COS(RADIANS(I158)))</f>
        <v>38171.791357427741</v>
      </c>
      <c r="O158">
        <f>DEGREES(ACOS(((Earth_Data!$B$1+Sat_Data!$B$2)/User_Model_Calcs!N158)*SQRT(1-COS(RADIANS(User_Model_Calcs!I158))^2*COS(RADIANS(User_Model_Calcs!B158))^2)))</f>
        <v>35.023868187063677</v>
      </c>
      <c r="P158">
        <f t="shared" si="16"/>
        <v>52.761894984741801</v>
      </c>
    </row>
    <row r="159" spans="1:16" x14ac:dyDescent="0.25">
      <c r="A159" s="5">
        <v>144.10193244634388</v>
      </c>
      <c r="B159">
        <v>-32.36828981238547</v>
      </c>
      <c r="C159" s="6">
        <v>20135.9375</v>
      </c>
      <c r="D159">
        <f t="shared" ca="1" si="15"/>
        <v>3</v>
      </c>
      <c r="E159" s="1">
        <v>0.65</v>
      </c>
      <c r="F159">
        <v>19.899999999999999</v>
      </c>
      <c r="G159">
        <f t="shared" ca="1" si="17"/>
        <v>54.048620189015942</v>
      </c>
      <c r="H159">
        <f t="shared" ca="1" si="18"/>
        <v>15.632479952264006</v>
      </c>
      <c r="I159">
        <f>User_Model_Calcs!A159-Sat_Data!$B$5</f>
        <v>34.101932446343881</v>
      </c>
      <c r="J159">
        <f>(Earth_Data!$B$1/SQRT(1-Earth_Data!$B$2^2*SIN(RADIANS(User_Model_Calcs!B159))^2))*COS(RADIANS(User_Model_Calcs!B159))</f>
        <v>5392.3079665229498</v>
      </c>
      <c r="K159">
        <f>((Earth_Data!$B$1*(1-Earth_Data!$B$2^2))/SQRT(1-Earth_Data!$B$2^2*SIN(RADIANS(User_Model_Calcs!B159))^2))*SIN(RADIANS(User_Model_Calcs!B159))</f>
        <v>-3394.9968546337059</v>
      </c>
      <c r="L159">
        <f t="shared" si="19"/>
        <v>-32.194516377847954</v>
      </c>
      <c r="M159">
        <f t="shared" si="20"/>
        <v>6372.047461279587</v>
      </c>
      <c r="N159">
        <f>SQRT(User_Model_Calcs!M159^2+Sat_Data!$B$3^2-2*User_Model_Calcs!M159*Sat_Data!$B$3*COS(RADIANS(L159))*COS(RADIANS(I159)))</f>
        <v>37972.191605957247</v>
      </c>
      <c r="O159">
        <f>DEGREES(ACOS(((Earth_Data!$B$1+Sat_Data!$B$2)/User_Model_Calcs!N159)*SQRT(1-COS(RADIANS(User_Model_Calcs!I159))^2*COS(RADIANS(User_Model_Calcs!B159))^2)))</f>
        <v>37.472000872666015</v>
      </c>
      <c r="P159">
        <f t="shared" si="16"/>
        <v>51.667807657605422</v>
      </c>
    </row>
    <row r="160" spans="1:16" x14ac:dyDescent="0.25">
      <c r="A160" s="5">
        <v>145.92082323605018</v>
      </c>
      <c r="B160">
        <v>-34.906871133380591</v>
      </c>
      <c r="C160" s="6">
        <v>20135.9375</v>
      </c>
      <c r="D160">
        <f t="shared" ca="1" si="15"/>
        <v>1.2</v>
      </c>
      <c r="E160" s="1">
        <v>0.65</v>
      </c>
      <c r="F160">
        <v>19.899999999999999</v>
      </c>
      <c r="G160">
        <f t="shared" ca="1" si="17"/>
        <v>46.089820015575185</v>
      </c>
      <c r="H160">
        <f t="shared" ca="1" si="18"/>
        <v>16.126363246378084</v>
      </c>
      <c r="I160">
        <f>User_Model_Calcs!A160-Sat_Data!$B$5</f>
        <v>35.920823236050182</v>
      </c>
      <c r="J160">
        <f>(Earth_Data!$B$1/SQRT(1-Earth_Data!$B$2^2*SIN(RADIANS(User_Model_Calcs!B160))^2))*COS(RADIANS(User_Model_Calcs!B160))</f>
        <v>5236.3485505182016</v>
      </c>
      <c r="K160">
        <f>((Earth_Data!$B$1*(1-Earth_Data!$B$2^2))/SQRT(1-Earth_Data!$B$2^2*SIN(RADIANS(User_Model_Calcs!B160))^2))*SIN(RADIANS(User_Model_Calcs!B160))</f>
        <v>-3629.4001737231297</v>
      </c>
      <c r="L160">
        <f t="shared" si="19"/>
        <v>-34.726472758834525</v>
      </c>
      <c r="M160">
        <f t="shared" si="20"/>
        <v>6371.1766388584419</v>
      </c>
      <c r="N160">
        <f>SQRT(User_Model_Calcs!M160^2+Sat_Data!$B$3^2-2*User_Model_Calcs!M160*Sat_Data!$B$3*COS(RADIANS(L160))*COS(RADIANS(I160)))</f>
        <v>38220.528468744116</v>
      </c>
      <c r="O160">
        <f>DEGREES(ACOS(((Earth_Data!$B$1+Sat_Data!$B$2)/User_Model_Calcs!N160)*SQRT(1-COS(RADIANS(User_Model_Calcs!I160))^2*COS(RADIANS(User_Model_Calcs!B160))^2)))</f>
        <v>34.435859470644914</v>
      </c>
      <c r="P160">
        <f t="shared" si="16"/>
        <v>51.694092873719015</v>
      </c>
    </row>
    <row r="161" spans="1:16" x14ac:dyDescent="0.25">
      <c r="A161" s="5">
        <v>149.22244124767161</v>
      </c>
      <c r="B161">
        <v>-32.534165573406355</v>
      </c>
      <c r="C161" s="6">
        <v>20135.9375</v>
      </c>
      <c r="D161">
        <f t="shared" ca="1" si="15"/>
        <v>0.75</v>
      </c>
      <c r="E161" s="1">
        <v>0.65</v>
      </c>
      <c r="F161">
        <v>19.899999999999999</v>
      </c>
      <c r="G161">
        <f t="shared" ca="1" si="17"/>
        <v>42.007420362456692</v>
      </c>
      <c r="H161">
        <f t="shared" ca="1" si="18"/>
        <v>21.207866194247693</v>
      </c>
      <c r="I161">
        <f>User_Model_Calcs!A161-Sat_Data!$B$5</f>
        <v>39.222441247671611</v>
      </c>
      <c r="J161">
        <f>(Earth_Data!$B$1/SQRT(1-Earth_Data!$B$2^2*SIN(RADIANS(User_Model_Calcs!B161))^2))*COS(RADIANS(User_Model_Calcs!B161))</f>
        <v>5382.4376842845977</v>
      </c>
      <c r="K161">
        <f>((Earth_Data!$B$1*(1-Earth_Data!$B$2^2))/SQRT(1-Earth_Data!$B$2^2*SIN(RADIANS(User_Model_Calcs!B161))^2))*SIN(RADIANS(User_Model_Calcs!B161))</f>
        <v>-3410.5192366658171</v>
      </c>
      <c r="L161">
        <f t="shared" si="19"/>
        <v>-32.359917161995959</v>
      </c>
      <c r="M161">
        <f t="shared" si="20"/>
        <v>6371.991595166658</v>
      </c>
      <c r="N161">
        <f>SQRT(User_Model_Calcs!M161^2+Sat_Data!$B$3^2-2*User_Model_Calcs!M161*Sat_Data!$B$3*COS(RADIANS(L161))*COS(RADIANS(I161)))</f>
        <v>38298.674723433942</v>
      </c>
      <c r="O161">
        <f>DEGREES(ACOS(((Earth_Data!$B$1+Sat_Data!$B$2)/User_Model_Calcs!N161)*SQRT(1-COS(RADIANS(User_Model_Calcs!I161))^2*COS(RADIANS(User_Model_Calcs!B161))^2)))</f>
        <v>33.521407384617056</v>
      </c>
      <c r="P161">
        <f t="shared" si="16"/>
        <v>56.619757531674004</v>
      </c>
    </row>
    <row r="162" spans="1:16" x14ac:dyDescent="0.25">
      <c r="A162" s="5">
        <v>140.3063227188064</v>
      </c>
      <c r="B162">
        <v>-29.394869593714141</v>
      </c>
      <c r="C162" s="6">
        <v>20135.9375</v>
      </c>
      <c r="D162">
        <f t="shared" ca="1" si="15"/>
        <v>3</v>
      </c>
      <c r="E162" s="1">
        <v>0.65</v>
      </c>
      <c r="F162">
        <v>19.899999999999999</v>
      </c>
      <c r="G162">
        <f t="shared" ca="1" si="17"/>
        <v>54.048620189015942</v>
      </c>
      <c r="H162">
        <f t="shared" ca="1" si="18"/>
        <v>22.454339391143449</v>
      </c>
      <c r="I162">
        <f>User_Model_Calcs!A162-Sat_Data!$B$5</f>
        <v>30.306322718806399</v>
      </c>
      <c r="J162">
        <f>(Earth_Data!$B$1/SQRT(1-Earth_Data!$B$2^2*SIN(RADIANS(User_Model_Calcs!B162))^2))*COS(RADIANS(User_Model_Calcs!B162))</f>
        <v>5561.4905215695435</v>
      </c>
      <c r="K162">
        <f>((Earth_Data!$B$1*(1-Earth_Data!$B$2^2))/SQRT(1-Earth_Data!$B$2^2*SIN(RADIANS(User_Model_Calcs!B162))^2))*SIN(RADIANS(User_Model_Calcs!B162))</f>
        <v>-3112.1083274112616</v>
      </c>
      <c r="L162">
        <f t="shared" si="19"/>
        <v>-29.230577989903598</v>
      </c>
      <c r="M162">
        <f t="shared" si="20"/>
        <v>6373.0208742048217</v>
      </c>
      <c r="N162">
        <f>SQRT(User_Model_Calcs!M162^2+Sat_Data!$B$3^2-2*User_Model_Calcs!M162*Sat_Data!$B$3*COS(RADIANS(L162))*COS(RADIANS(I162)))</f>
        <v>37596.961695439284</v>
      </c>
      <c r="O162">
        <f>DEGREES(ACOS(((Earth_Data!$B$1+Sat_Data!$B$2)/User_Model_Calcs!N162)*SQRT(1-COS(RADIANS(User_Model_Calcs!I162))^2*COS(RADIANS(User_Model_Calcs!B162))^2)))</f>
        <v>42.354438492221497</v>
      </c>
      <c r="P162">
        <f t="shared" si="16"/>
        <v>49.978649184099702</v>
      </c>
    </row>
    <row r="163" spans="1:16" x14ac:dyDescent="0.25">
      <c r="A163" s="5">
        <v>146.56391626523171</v>
      </c>
      <c r="B163">
        <v>-31.625523507553893</v>
      </c>
      <c r="C163" s="6">
        <v>20135.9375</v>
      </c>
      <c r="D163">
        <f t="shared" ca="1" si="15"/>
        <v>0.75</v>
      </c>
      <c r="E163" s="1">
        <v>0.65</v>
      </c>
      <c r="F163">
        <v>19.899999999999999</v>
      </c>
      <c r="G163">
        <f t="shared" ca="1" si="17"/>
        <v>42.007420362456692</v>
      </c>
      <c r="H163">
        <f t="shared" ca="1" si="18"/>
        <v>20.266551480830099</v>
      </c>
      <c r="I163">
        <f>User_Model_Calcs!A163-Sat_Data!$B$5</f>
        <v>36.563916265231711</v>
      </c>
      <c r="J163">
        <f>(Earth_Data!$B$1/SQRT(1-Earth_Data!$B$2^2*SIN(RADIANS(User_Model_Calcs!B163))^2))*COS(RADIANS(User_Model_Calcs!B163))</f>
        <v>5435.9496300512164</v>
      </c>
      <c r="K163">
        <f>((Earth_Data!$B$1*(1-Earth_Data!$B$2^2))/SQRT(1-Earth_Data!$B$2^2*SIN(RADIANS(User_Model_Calcs!B163))^2))*SIN(RADIANS(User_Model_Calcs!B163))</f>
        <v>-3325.1472220607006</v>
      </c>
      <c r="L163">
        <f t="shared" si="19"/>
        <v>-31.453947856017496</v>
      </c>
      <c r="M163">
        <f t="shared" si="20"/>
        <v>6372.2956953386865</v>
      </c>
      <c r="N163">
        <f>SQRT(User_Model_Calcs!M163^2+Sat_Data!$B$3^2-2*User_Model_Calcs!M163*Sat_Data!$B$3*COS(RADIANS(L163))*COS(RADIANS(I163)))</f>
        <v>38081.935773341174</v>
      </c>
      <c r="O163">
        <f>DEGREES(ACOS(((Earth_Data!$B$1+Sat_Data!$B$2)/User_Model_Calcs!N163)*SQRT(1-COS(RADIANS(User_Model_Calcs!I163))^2*COS(RADIANS(User_Model_Calcs!B163))^2)))</f>
        <v>36.121479790394254</v>
      </c>
      <c r="P163">
        <f t="shared" si="16"/>
        <v>54.740140100806833</v>
      </c>
    </row>
    <row r="164" spans="1:16" x14ac:dyDescent="0.25">
      <c r="A164" s="5">
        <v>141.28101066099478</v>
      </c>
      <c r="B164">
        <v>-30.001564896736483</v>
      </c>
      <c r="C164" s="6">
        <v>20135.9375</v>
      </c>
      <c r="D164">
        <f t="shared" ca="1" si="15"/>
        <v>1.2</v>
      </c>
      <c r="E164" s="1">
        <v>0.65</v>
      </c>
      <c r="F164">
        <v>19.899999999999999</v>
      </c>
      <c r="G164">
        <f t="shared" ca="1" si="17"/>
        <v>46.089820015575185</v>
      </c>
      <c r="H164">
        <f t="shared" ca="1" si="18"/>
        <v>15.686855013850101</v>
      </c>
      <c r="I164">
        <f>User_Model_Calcs!A164-Sat_Data!$B$5</f>
        <v>31.281010660994781</v>
      </c>
      <c r="J164">
        <f>(Earth_Data!$B$1/SQRT(1-Earth_Data!$B$2^2*SIN(RADIANS(User_Model_Calcs!B164))^2))*COS(RADIANS(User_Model_Calcs!B164))</f>
        <v>5528.1725927905254</v>
      </c>
      <c r="K164">
        <f>((Earth_Data!$B$1*(1-Earth_Data!$B$2^2))/SQRT(1-Earth_Data!$B$2^2*SIN(RADIANS(User_Model_Calcs!B164))^2))*SIN(RADIANS(User_Model_Calcs!B164))</f>
        <v>-3170.5250871259063</v>
      </c>
      <c r="L164">
        <f t="shared" si="19"/>
        <v>-29.835192137519268</v>
      </c>
      <c r="M164">
        <f t="shared" si="20"/>
        <v>6372.8268094916129</v>
      </c>
      <c r="N164">
        <f>SQRT(User_Model_Calcs!M164^2+Sat_Data!$B$3^2-2*User_Model_Calcs!M164*Sat_Data!$B$3*COS(RADIANS(L164))*COS(RADIANS(I164)))</f>
        <v>37683.081888770364</v>
      </c>
      <c r="O164">
        <f>DEGREES(ACOS(((Earth_Data!$B$1+Sat_Data!$B$2)/User_Model_Calcs!N164)*SQRT(1-COS(RADIANS(User_Model_Calcs!I164))^2*COS(RADIANS(User_Model_Calcs!B164))^2)))</f>
        <v>41.197717602223797</v>
      </c>
      <c r="P164">
        <f t="shared" si="16"/>
        <v>50.545319771002113</v>
      </c>
    </row>
    <row r="165" spans="1:16" x14ac:dyDescent="0.25">
      <c r="A165" s="5">
        <v>147.98123046785199</v>
      </c>
      <c r="B165">
        <v>-31.854677815223795</v>
      </c>
      <c r="C165" s="6">
        <v>20135.9375</v>
      </c>
      <c r="D165">
        <f t="shared" ca="1" si="15"/>
        <v>0.75</v>
      </c>
      <c r="E165" s="1">
        <v>0.65</v>
      </c>
      <c r="F165">
        <v>19.899999999999999</v>
      </c>
      <c r="G165">
        <f t="shared" ca="1" si="17"/>
        <v>42.007420362456692</v>
      </c>
      <c r="H165">
        <f t="shared" ca="1" si="18"/>
        <v>21.562410738737661</v>
      </c>
      <c r="I165">
        <f>User_Model_Calcs!A165-Sat_Data!$B$5</f>
        <v>37.981230467851987</v>
      </c>
      <c r="J165">
        <f>(Earth_Data!$B$1/SQRT(1-Earth_Data!$B$2^2*SIN(RADIANS(User_Model_Calcs!B165))^2))*COS(RADIANS(User_Model_Calcs!B165))</f>
        <v>5422.5827181043423</v>
      </c>
      <c r="K165">
        <f>((Earth_Data!$B$1*(1-Earth_Data!$B$2^2))/SQRT(1-Earth_Data!$B$2^2*SIN(RADIANS(User_Model_Calcs!B165))^2))*SIN(RADIANS(User_Model_Calcs!B165))</f>
        <v>-3346.7562532756065</v>
      </c>
      <c r="L165">
        <f t="shared" si="19"/>
        <v>-31.682411798012804</v>
      </c>
      <c r="M165">
        <f t="shared" si="20"/>
        <v>6372.2194527121592</v>
      </c>
      <c r="N165">
        <f>SQRT(User_Model_Calcs!M165^2+Sat_Data!$B$3^2-2*User_Model_Calcs!M165*Sat_Data!$B$3*COS(RADIANS(L165))*COS(RADIANS(I165)))</f>
        <v>38183.614610999299</v>
      </c>
      <c r="O165">
        <f>DEGREES(ACOS(((Earth_Data!$B$1+Sat_Data!$B$2)/User_Model_Calcs!N165)*SQRT(1-COS(RADIANS(User_Model_Calcs!I165))^2*COS(RADIANS(User_Model_Calcs!B165))^2)))</f>
        <v>34.890305895008204</v>
      </c>
      <c r="P165">
        <f t="shared" si="16"/>
        <v>55.942612878574224</v>
      </c>
    </row>
    <row r="166" spans="1:16" x14ac:dyDescent="0.25">
      <c r="A166" s="5">
        <v>142.29499851207711</v>
      </c>
      <c r="B166">
        <v>-34.331496451694299</v>
      </c>
      <c r="C166" s="6">
        <v>20135.9375</v>
      </c>
      <c r="D166">
        <f t="shared" ca="1" si="15"/>
        <v>1.2</v>
      </c>
      <c r="E166" s="1">
        <v>0.65</v>
      </c>
      <c r="F166">
        <v>19.899999999999999</v>
      </c>
      <c r="G166">
        <f t="shared" ca="1" si="17"/>
        <v>46.089820015575185</v>
      </c>
      <c r="H166">
        <f t="shared" ca="1" si="18"/>
        <v>18.044281116390096</v>
      </c>
      <c r="I166">
        <f>User_Model_Calcs!A166-Sat_Data!$B$5</f>
        <v>32.294998512077115</v>
      </c>
      <c r="J166">
        <f>(Earth_Data!$B$1/SQRT(1-Earth_Data!$B$2^2*SIN(RADIANS(User_Model_Calcs!B166))^2))*COS(RADIANS(User_Model_Calcs!B166))</f>
        <v>5272.6105624200072</v>
      </c>
      <c r="K166">
        <f>((Earth_Data!$B$1*(1-Earth_Data!$B$2^2))/SQRT(1-Earth_Data!$B$2^2*SIN(RADIANS(User_Model_Calcs!B166))^2))*SIN(RADIANS(User_Model_Calcs!B166))</f>
        <v>-3576.8730392065563</v>
      </c>
      <c r="L166">
        <f t="shared" si="19"/>
        <v>-34.152477726695786</v>
      </c>
      <c r="M166">
        <f t="shared" si="20"/>
        <v>6371.376843473141</v>
      </c>
      <c r="N166">
        <f>SQRT(User_Model_Calcs!M166^2+Sat_Data!$B$3^2-2*User_Model_Calcs!M166*Sat_Data!$B$3*COS(RADIANS(L166))*COS(RADIANS(I166)))</f>
        <v>37981.041133695318</v>
      </c>
      <c r="O166">
        <f>DEGREES(ACOS(((Earth_Data!$B$1+Sat_Data!$B$2)/User_Model_Calcs!N166)*SQRT(1-COS(RADIANS(User_Model_Calcs!I166))^2*COS(RADIANS(User_Model_Calcs!B166))^2)))</f>
        <v>37.35262467128338</v>
      </c>
      <c r="P166">
        <f t="shared" si="16"/>
        <v>48.25744442397199</v>
      </c>
    </row>
    <row r="167" spans="1:16" x14ac:dyDescent="0.25">
      <c r="A167" s="5">
        <v>148.54885133779035</v>
      </c>
      <c r="B167">
        <v>-27.589578530475315</v>
      </c>
      <c r="C167" s="6">
        <v>20135.9375</v>
      </c>
      <c r="D167">
        <f t="shared" ca="1" si="15"/>
        <v>1.2</v>
      </c>
      <c r="E167" s="1">
        <v>0.65</v>
      </c>
      <c r="F167">
        <v>19.899999999999999</v>
      </c>
      <c r="G167">
        <f t="shared" ca="1" si="17"/>
        <v>46.089820015575185</v>
      </c>
      <c r="H167">
        <f t="shared" ca="1" si="18"/>
        <v>22.196996746666457</v>
      </c>
      <c r="I167">
        <f>User_Model_Calcs!A167-Sat_Data!$B$5</f>
        <v>38.548851337790353</v>
      </c>
      <c r="J167">
        <f>(Earth_Data!$B$1/SQRT(1-Earth_Data!$B$2^2*SIN(RADIANS(User_Model_Calcs!B167))^2))*COS(RADIANS(User_Model_Calcs!B167))</f>
        <v>5656.9308220121411</v>
      </c>
      <c r="K167">
        <f>((Earth_Data!$B$1*(1-Earth_Data!$B$2^2))/SQRT(1-Earth_Data!$B$2^2*SIN(RADIANS(User_Model_Calcs!B167))^2))*SIN(RADIANS(User_Model_Calcs!B167))</f>
        <v>-2936.2725490283296</v>
      </c>
      <c r="L167">
        <f t="shared" si="19"/>
        <v>-27.43190935773837</v>
      </c>
      <c r="M167">
        <f t="shared" si="20"/>
        <v>6373.5831999910606</v>
      </c>
      <c r="N167">
        <f>SQRT(User_Model_Calcs!M167^2+Sat_Data!$B$3^2-2*User_Model_Calcs!M167*Sat_Data!$B$3*COS(RADIANS(L167))*COS(RADIANS(I167)))</f>
        <v>38017.835176540233</v>
      </c>
      <c r="O167">
        <f>DEGREES(ACOS(((Earth_Data!$B$1+Sat_Data!$B$2)/User_Model_Calcs!N167)*SQRT(1-COS(RADIANS(User_Model_Calcs!I167))^2*COS(RADIANS(User_Model_Calcs!B167))^2)))</f>
        <v>36.926250872026827</v>
      </c>
      <c r="P167">
        <f t="shared" si="16"/>
        <v>59.833886140010527</v>
      </c>
    </row>
    <row r="168" spans="1:16" x14ac:dyDescent="0.25">
      <c r="A168" s="5">
        <v>147.35978098454748</v>
      </c>
      <c r="B168">
        <v>-28.263876646982553</v>
      </c>
      <c r="C168" s="6">
        <v>20135.9375</v>
      </c>
      <c r="D168">
        <f t="shared" ca="1" si="15"/>
        <v>3</v>
      </c>
      <c r="E168" s="1">
        <v>0.65</v>
      </c>
      <c r="F168">
        <v>19.899999999999999</v>
      </c>
      <c r="G168">
        <f t="shared" ca="1" si="17"/>
        <v>54.048620189015942</v>
      </c>
      <c r="H168">
        <f t="shared" ca="1" si="18"/>
        <v>14.935463301125735</v>
      </c>
      <c r="I168">
        <f>User_Model_Calcs!A168-Sat_Data!$B$5</f>
        <v>37.359780984547484</v>
      </c>
      <c r="J168">
        <f>(Earth_Data!$B$1/SQRT(1-Earth_Data!$B$2^2*SIN(RADIANS(User_Model_Calcs!B168))^2))*COS(RADIANS(User_Model_Calcs!B168))</f>
        <v>5621.9343544556205</v>
      </c>
      <c r="K168">
        <f>((Earth_Data!$B$1*(1-Earth_Data!$B$2^2))/SQRT(1-Earth_Data!$B$2^2*SIN(RADIANS(User_Model_Calcs!B168))^2))*SIN(RADIANS(User_Model_Calcs!B168))</f>
        <v>-3002.2948656860854</v>
      </c>
      <c r="L168">
        <f t="shared" si="19"/>
        <v>-28.103659632701451</v>
      </c>
      <c r="M168">
        <f t="shared" si="20"/>
        <v>6373.3758987159517</v>
      </c>
      <c r="N168">
        <f>SQRT(User_Model_Calcs!M168^2+Sat_Data!$B$3^2-2*User_Model_Calcs!M168*Sat_Data!$B$3*COS(RADIANS(L168))*COS(RADIANS(I168)))</f>
        <v>37968.541001765858</v>
      </c>
      <c r="O168">
        <f>DEGREES(ACOS(((Earth_Data!$B$1+Sat_Data!$B$2)/User_Model_Calcs!N168)*SQRT(1-COS(RADIANS(User_Model_Calcs!I168))^2*COS(RADIANS(User_Model_Calcs!B168))^2)))</f>
        <v>37.535735464147798</v>
      </c>
      <c r="P168">
        <f t="shared" si="16"/>
        <v>58.190438768909608</v>
      </c>
    </row>
    <row r="169" spans="1:16" x14ac:dyDescent="0.25">
      <c r="A169" s="5">
        <v>140.19257662233326</v>
      </c>
      <c r="B169">
        <v>-35.161148648312547</v>
      </c>
      <c r="C169" s="6">
        <v>20135.9375</v>
      </c>
      <c r="D169">
        <f t="shared" ca="1" si="15"/>
        <v>3</v>
      </c>
      <c r="E169" s="1">
        <v>0.65</v>
      </c>
      <c r="F169">
        <v>19.899999999999999</v>
      </c>
      <c r="G169">
        <f t="shared" ca="1" si="17"/>
        <v>54.048620189015942</v>
      </c>
      <c r="H169">
        <f t="shared" ca="1" si="18"/>
        <v>18.857124210963651</v>
      </c>
      <c r="I169">
        <f>User_Model_Calcs!A169-Sat_Data!$B$5</f>
        <v>30.192576622333263</v>
      </c>
      <c r="J169">
        <f>(Earth_Data!$B$1/SQRT(1-Earth_Data!$B$2^2*SIN(RADIANS(User_Model_Calcs!B169))^2))*COS(RADIANS(User_Model_Calcs!B169))</f>
        <v>5220.1543366731985</v>
      </c>
      <c r="K169">
        <f>((Earth_Data!$B$1*(1-Earth_Data!$B$2^2))/SQRT(1-Earth_Data!$B$2^2*SIN(RADIANS(User_Model_Calcs!B169))^2))*SIN(RADIANS(User_Model_Calcs!B169))</f>
        <v>-3652.4987132969409</v>
      </c>
      <c r="L169">
        <f t="shared" si="19"/>
        <v>-34.980163631305885</v>
      </c>
      <c r="M169">
        <f t="shared" si="20"/>
        <v>6371.0876739630421</v>
      </c>
      <c r="N169">
        <f>SQRT(User_Model_Calcs!M169^2+Sat_Data!$B$3^2-2*User_Model_Calcs!M169*Sat_Data!$B$3*COS(RADIANS(L169))*COS(RADIANS(I169)))</f>
        <v>37919.879618903469</v>
      </c>
      <c r="O169">
        <f>DEGREES(ACOS(((Earth_Data!$B$1+Sat_Data!$B$2)/User_Model_Calcs!N169)*SQRT(1-COS(RADIANS(User_Model_Calcs!I169))^2*COS(RADIANS(User_Model_Calcs!B169))^2)))</f>
        <v>38.114168037271888</v>
      </c>
      <c r="P169">
        <f t="shared" si="16"/>
        <v>45.295076574635615</v>
      </c>
    </row>
    <row r="170" spans="1:16" x14ac:dyDescent="0.25">
      <c r="A170" s="5">
        <v>149.51266687903836</v>
      </c>
      <c r="B170">
        <v>-35.339139647152948</v>
      </c>
      <c r="C170" s="6">
        <v>20135.9375</v>
      </c>
      <c r="D170">
        <f t="shared" ca="1" si="15"/>
        <v>0.75</v>
      </c>
      <c r="E170" s="1">
        <v>0.65</v>
      </c>
      <c r="F170">
        <v>19.899999999999999</v>
      </c>
      <c r="G170">
        <f t="shared" ca="1" si="17"/>
        <v>42.007420362456692</v>
      </c>
      <c r="H170">
        <f t="shared" ca="1" si="18"/>
        <v>14.179660177315043</v>
      </c>
      <c r="I170">
        <f>User_Model_Calcs!A170-Sat_Data!$B$5</f>
        <v>39.512666879038363</v>
      </c>
      <c r="J170">
        <f>(Earth_Data!$B$1/SQRT(1-Earth_Data!$B$2^2*SIN(RADIANS(User_Model_Calcs!B170))^2))*COS(RADIANS(User_Model_Calcs!B170))</f>
        <v>5208.7572712054598</v>
      </c>
      <c r="K170">
        <f>((Earth_Data!$B$1*(1-Earth_Data!$B$2^2))/SQRT(1-Earth_Data!$B$2^2*SIN(RADIANS(User_Model_Calcs!B170))^2))*SIN(RADIANS(User_Model_Calcs!B170))</f>
        <v>-3668.6251015900611</v>
      </c>
      <c r="L170">
        <f t="shared" si="19"/>
        <v>-35.157752439750553</v>
      </c>
      <c r="M170">
        <f t="shared" si="20"/>
        <v>6371.0252272575754</v>
      </c>
      <c r="N170">
        <f>SQRT(User_Model_Calcs!M170^2+Sat_Data!$B$3^2-2*User_Model_Calcs!M170*Sat_Data!$B$3*COS(RADIANS(L170))*COS(RADIANS(I170)))</f>
        <v>38464.70827658222</v>
      </c>
      <c r="O170">
        <f>DEGREES(ACOS(((Earth_Data!$B$1+Sat_Data!$B$2)/User_Model_Calcs!N170)*SQRT(1-COS(RADIANS(User_Model_Calcs!I170))^2*COS(RADIANS(User_Model_Calcs!B170))^2)))</f>
        <v>31.583353346970039</v>
      </c>
      <c r="P170">
        <f t="shared" si="16"/>
        <v>54.955810922674118</v>
      </c>
    </row>
    <row r="171" spans="1:16" x14ac:dyDescent="0.25">
      <c r="A171" s="5">
        <v>142.96345282172004</v>
      </c>
      <c r="B171">
        <v>-29.207196627719782</v>
      </c>
      <c r="C171" s="6">
        <v>20135.9375</v>
      </c>
      <c r="D171">
        <f t="shared" ca="1" si="15"/>
        <v>0.75</v>
      </c>
      <c r="E171" s="1">
        <v>0.65</v>
      </c>
      <c r="F171">
        <v>19.899999999999999</v>
      </c>
      <c r="G171">
        <f t="shared" ca="1" si="17"/>
        <v>42.007420362456692</v>
      </c>
      <c r="H171">
        <f t="shared" ca="1" si="18"/>
        <v>22.823688211636206</v>
      </c>
      <c r="I171">
        <f>User_Model_Calcs!A171-Sat_Data!$B$5</f>
        <v>32.96345282172004</v>
      </c>
      <c r="J171">
        <f>(Earth_Data!$B$1/SQRT(1-Earth_Data!$B$2^2*SIN(RADIANS(User_Model_Calcs!B171))^2))*COS(RADIANS(User_Model_Calcs!B171))</f>
        <v>5571.6708899251453</v>
      </c>
      <c r="K171">
        <f>((Earth_Data!$B$1*(1-Earth_Data!$B$2^2))/SQRT(1-Earth_Data!$B$2^2*SIN(RADIANS(User_Model_Calcs!B171))^2))*SIN(RADIANS(User_Model_Calcs!B171))</f>
        <v>-3093.9678911281467</v>
      </c>
      <c r="L171">
        <f t="shared" si="19"/>
        <v>-29.043563689243857</v>
      </c>
      <c r="M171">
        <f t="shared" si="20"/>
        <v>6373.0804025189591</v>
      </c>
      <c r="N171">
        <f>SQRT(User_Model_Calcs!M171^2+Sat_Data!$B$3^2-2*User_Model_Calcs!M171*Sat_Data!$B$3*COS(RADIANS(L171))*COS(RADIANS(I171)))</f>
        <v>37738.823830245718</v>
      </c>
      <c r="O171">
        <f>DEGREES(ACOS(((Earth_Data!$B$1+Sat_Data!$B$2)/User_Model_Calcs!N171)*SQRT(1-COS(RADIANS(User_Model_Calcs!I171))^2*COS(RADIANS(User_Model_Calcs!B171))^2)))</f>
        <v>40.466965896224167</v>
      </c>
      <c r="P171">
        <f t="shared" si="16"/>
        <v>53.040105733619804</v>
      </c>
    </row>
    <row r="172" spans="1:16" x14ac:dyDescent="0.25">
      <c r="A172" s="5">
        <v>145.61442909975935</v>
      </c>
      <c r="B172">
        <v>-34.473617385698731</v>
      </c>
      <c r="C172" s="6">
        <v>20135.9375</v>
      </c>
      <c r="D172">
        <f t="shared" ca="1" si="15"/>
        <v>0.75</v>
      </c>
      <c r="E172" s="1">
        <v>0.65</v>
      </c>
      <c r="F172">
        <v>19.899999999999999</v>
      </c>
      <c r="G172">
        <f t="shared" ca="1" si="17"/>
        <v>42.007420362456692</v>
      </c>
      <c r="H172">
        <f t="shared" ca="1" si="18"/>
        <v>23.096782643596011</v>
      </c>
      <c r="I172">
        <f>User_Model_Calcs!A172-Sat_Data!$B$5</f>
        <v>35.614429099759349</v>
      </c>
      <c r="J172">
        <f>(Earth_Data!$B$1/SQRT(1-Earth_Data!$B$2^2*SIN(RADIANS(User_Model_Calcs!B172))^2))*COS(RADIANS(User_Model_Calcs!B172))</f>
        <v>5263.7030331244587</v>
      </c>
      <c r="K172">
        <f>((Earth_Data!$B$1*(1-Earth_Data!$B$2^2))/SQRT(1-Earth_Data!$B$2^2*SIN(RADIANS(User_Model_Calcs!B172))^2))*SIN(RADIANS(User_Model_Calcs!B172))</f>
        <v>-3589.880912196074</v>
      </c>
      <c r="L172">
        <f t="shared" si="19"/>
        <v>-34.294251166075298</v>
      </c>
      <c r="M172">
        <f t="shared" si="20"/>
        <v>6371.3275370736783</v>
      </c>
      <c r="N172">
        <f>SQRT(User_Model_Calcs!M172^2+Sat_Data!$B$3^2-2*User_Model_Calcs!M172*Sat_Data!$B$3*COS(RADIANS(L172))*COS(RADIANS(I172)))</f>
        <v>38177.941650263965</v>
      </c>
      <c r="O172">
        <f>DEGREES(ACOS(((Earth_Data!$B$1+Sat_Data!$B$2)/User_Model_Calcs!N172)*SQRT(1-COS(RADIANS(User_Model_Calcs!I172))^2*COS(RADIANS(User_Model_Calcs!B172))^2)))</f>
        <v>34.946866320475323</v>
      </c>
      <c r="P172">
        <f t="shared" si="16"/>
        <v>51.684307503519783</v>
      </c>
    </row>
    <row r="173" spans="1:16" x14ac:dyDescent="0.25">
      <c r="A173" s="5">
        <v>143.95213314337502</v>
      </c>
      <c r="B173">
        <v>-32.410505524601021</v>
      </c>
      <c r="C173" s="6">
        <v>20135.9375</v>
      </c>
      <c r="D173">
        <f t="shared" ca="1" si="15"/>
        <v>1.2</v>
      </c>
      <c r="E173" s="1">
        <v>0.65</v>
      </c>
      <c r="F173">
        <v>19.899999999999999</v>
      </c>
      <c r="G173">
        <f t="shared" ca="1" si="17"/>
        <v>46.089820015575185</v>
      </c>
      <c r="H173">
        <f t="shared" ca="1" si="18"/>
        <v>20.30476736407757</v>
      </c>
      <c r="I173">
        <f>User_Model_Calcs!A173-Sat_Data!$B$5</f>
        <v>33.952133143375022</v>
      </c>
      <c r="J173">
        <f>(Earth_Data!$B$1/SQRT(1-Earth_Data!$B$2^2*SIN(RADIANS(User_Model_Calcs!B173))^2))*COS(RADIANS(User_Model_Calcs!B173))</f>
        <v>5389.8002484210319</v>
      </c>
      <c r="K173">
        <f>((Earth_Data!$B$1*(1-Earth_Data!$B$2^2))/SQRT(1-Earth_Data!$B$2^2*SIN(RADIANS(User_Model_Calcs!B173))^2))*SIN(RADIANS(User_Model_Calcs!B173))</f>
        <v>-3398.9500027842978</v>
      </c>
      <c r="L173">
        <f t="shared" si="19"/>
        <v>-32.23661065656556</v>
      </c>
      <c r="M173">
        <f t="shared" si="20"/>
        <v>6372.0332578625794</v>
      </c>
      <c r="N173">
        <f>SQRT(User_Model_Calcs!M173^2+Sat_Data!$B$3^2-2*User_Model_Calcs!M173*Sat_Data!$B$3*COS(RADIANS(L173))*COS(RADIANS(I173)))</f>
        <v>37965.738467866417</v>
      </c>
      <c r="O173">
        <f>DEGREES(ACOS(((Earth_Data!$B$1+Sat_Data!$B$2)/User_Model_Calcs!N173)*SQRT(1-COS(RADIANS(User_Model_Calcs!I173))^2*COS(RADIANS(User_Model_Calcs!B173))^2)))</f>
        <v>37.552303007179802</v>
      </c>
      <c r="P173">
        <f t="shared" si="16"/>
        <v>51.478135610691965</v>
      </c>
    </row>
    <row r="174" spans="1:16" x14ac:dyDescent="0.25">
      <c r="A174" s="5">
        <v>144.78714912660266</v>
      </c>
      <c r="B174">
        <v>-29.883710094664028</v>
      </c>
      <c r="C174" s="6">
        <v>20135.9375</v>
      </c>
      <c r="D174">
        <f t="shared" ca="1" si="15"/>
        <v>0.75</v>
      </c>
      <c r="E174" s="1">
        <v>0.65</v>
      </c>
      <c r="F174">
        <v>19.899999999999999</v>
      </c>
      <c r="G174">
        <f t="shared" ca="1" si="17"/>
        <v>42.007420362456692</v>
      </c>
      <c r="H174">
        <f t="shared" ca="1" si="18"/>
        <v>17.007919094741055</v>
      </c>
      <c r="I174">
        <f>User_Model_Calcs!A174-Sat_Data!$B$5</f>
        <v>34.787149126602657</v>
      </c>
      <c r="J174">
        <f>(Earth_Data!$B$1/SQRT(1-Earth_Data!$B$2^2*SIN(RADIANS(User_Model_Calcs!B174))^2))*COS(RADIANS(User_Model_Calcs!B174))</f>
        <v>5534.6934530773397</v>
      </c>
      <c r="K174">
        <f>((Earth_Data!$B$1*(1-Earth_Data!$B$2^2))/SQRT(1-Earth_Data!$B$2^2*SIN(RADIANS(User_Model_Calcs!B174))^2))*SIN(RADIANS(User_Model_Calcs!B174))</f>
        <v>-3159.2044666927682</v>
      </c>
      <c r="L174">
        <f t="shared" si="19"/>
        <v>-29.717735833419873</v>
      </c>
      <c r="M174">
        <f t="shared" si="20"/>
        <v>6372.864699796216</v>
      </c>
      <c r="N174">
        <f>SQRT(User_Model_Calcs!M174^2+Sat_Data!$B$3^2-2*User_Model_Calcs!M174*Sat_Data!$B$3*COS(RADIANS(L174))*COS(RADIANS(I174)))</f>
        <v>37882.877837659747</v>
      </c>
      <c r="O174">
        <f>DEGREES(ACOS(((Earth_Data!$B$1+Sat_Data!$B$2)/User_Model_Calcs!N174)*SQRT(1-COS(RADIANS(User_Model_Calcs!I174))^2*COS(RADIANS(User_Model_Calcs!B174))^2)))</f>
        <v>38.606847732648411</v>
      </c>
      <c r="P174">
        <f t="shared" si="16"/>
        <v>54.351212469499174</v>
      </c>
    </row>
    <row r="175" spans="1:16" x14ac:dyDescent="0.25">
      <c r="A175" s="5">
        <v>145.75360424672758</v>
      </c>
      <c r="B175">
        <v>-30.431842661481092</v>
      </c>
      <c r="C175" s="6">
        <v>20135.9375</v>
      </c>
      <c r="D175">
        <f t="shared" ca="1" si="15"/>
        <v>0.75</v>
      </c>
      <c r="E175" s="1">
        <v>0.65</v>
      </c>
      <c r="F175">
        <v>19.899999999999999</v>
      </c>
      <c r="G175">
        <f t="shared" ca="1" si="17"/>
        <v>42.007420362456692</v>
      </c>
      <c r="H175">
        <f t="shared" ca="1" si="18"/>
        <v>15.115718866971138</v>
      </c>
      <c r="I175">
        <f>User_Model_Calcs!A175-Sat_Data!$B$5</f>
        <v>35.753604246727576</v>
      </c>
      <c r="J175">
        <f>(Earth_Data!$B$1/SQRT(1-Earth_Data!$B$2^2*SIN(RADIANS(User_Model_Calcs!B175))^2))*COS(RADIANS(User_Model_Calcs!B175))</f>
        <v>5504.1671138788643</v>
      </c>
      <c r="K175">
        <f>((Earth_Data!$B$1*(1-Earth_Data!$B$2^2))/SQRT(1-Earth_Data!$B$2^2*SIN(RADIANS(User_Model_Calcs!B175))^2))*SIN(RADIANS(User_Model_Calcs!B175))</f>
        <v>-3211.742980747219</v>
      </c>
      <c r="L175">
        <f t="shared" si="19"/>
        <v>-30.264038856020065</v>
      </c>
      <c r="M175">
        <f t="shared" si="20"/>
        <v>6372.6877055042187</v>
      </c>
      <c r="N175">
        <f>SQRT(User_Model_Calcs!M175^2+Sat_Data!$B$3^2-2*User_Model_Calcs!M175*Sat_Data!$B$3*COS(RADIANS(L175))*COS(RADIANS(I175)))</f>
        <v>37970.320117002593</v>
      </c>
      <c r="O175">
        <f>DEGREES(ACOS(((Earth_Data!$B$1+Sat_Data!$B$2)/User_Model_Calcs!N175)*SQRT(1-COS(RADIANS(User_Model_Calcs!I175))^2*COS(RADIANS(User_Model_Calcs!B175))^2)))</f>
        <v>37.504104715133117</v>
      </c>
      <c r="P175">
        <f t="shared" si="16"/>
        <v>54.873703432515583</v>
      </c>
    </row>
    <row r="176" spans="1:16" x14ac:dyDescent="0.25">
      <c r="A176" s="5">
        <v>146.9339350838093</v>
      </c>
      <c r="B176">
        <v>-28.547647406844504</v>
      </c>
      <c r="C176" s="6">
        <v>20135.9375</v>
      </c>
      <c r="D176">
        <f t="shared" ca="1" si="15"/>
        <v>0.75</v>
      </c>
      <c r="E176" s="1">
        <v>0.65</v>
      </c>
      <c r="F176">
        <v>19.899999999999999</v>
      </c>
      <c r="G176">
        <f t="shared" ca="1" si="17"/>
        <v>42.007420362456692</v>
      </c>
      <c r="H176">
        <f t="shared" ca="1" si="18"/>
        <v>20.764117549675962</v>
      </c>
      <c r="I176">
        <f>User_Model_Calcs!A176-Sat_Data!$B$5</f>
        <v>36.933935083809303</v>
      </c>
      <c r="J176">
        <f>(Earth_Data!$B$1/SQRT(1-Earth_Data!$B$2^2*SIN(RADIANS(User_Model_Calcs!B176))^2))*COS(RADIANS(User_Model_Calcs!B176))</f>
        <v>5606.9735874574062</v>
      </c>
      <c r="K176">
        <f>((Earth_Data!$B$1*(1-Earth_Data!$B$2^2))/SQRT(1-Earth_Data!$B$2^2*SIN(RADIANS(User_Model_Calcs!B176))^2))*SIN(RADIANS(User_Model_Calcs!B176))</f>
        <v>-3029.9575746472506</v>
      </c>
      <c r="L176">
        <f t="shared" si="19"/>
        <v>-28.386384470449382</v>
      </c>
      <c r="M176">
        <f t="shared" si="20"/>
        <v>6373.2876692180798</v>
      </c>
      <c r="N176">
        <f>SQRT(User_Model_Calcs!M176^2+Sat_Data!$B$3^2-2*User_Model_Calcs!M176*Sat_Data!$B$3*COS(RADIANS(L176))*COS(RADIANS(I176)))</f>
        <v>37953.783205742926</v>
      </c>
      <c r="O176">
        <f>DEGREES(ACOS(((Earth_Data!$B$1+Sat_Data!$B$2)/User_Model_Calcs!N176)*SQRT(1-COS(RADIANS(User_Model_Calcs!I176))^2*COS(RADIANS(User_Model_Calcs!B176))^2)))</f>
        <v>37.718974314985196</v>
      </c>
      <c r="P176">
        <f t="shared" si="16"/>
        <v>57.555698568450339</v>
      </c>
    </row>
    <row r="177" spans="1:16" x14ac:dyDescent="0.25">
      <c r="A177" s="5">
        <v>142.06293298426212</v>
      </c>
      <c r="B177">
        <v>-29.627707961435426</v>
      </c>
      <c r="C177" s="6">
        <v>20135.9375</v>
      </c>
      <c r="D177">
        <f t="shared" ca="1" si="15"/>
        <v>0.75</v>
      </c>
      <c r="E177" s="1">
        <v>0.65</v>
      </c>
      <c r="F177">
        <v>19.899999999999999</v>
      </c>
      <c r="G177">
        <f t="shared" ca="1" si="17"/>
        <v>42.007420362456692</v>
      </c>
      <c r="H177">
        <f t="shared" ca="1" si="18"/>
        <v>17.193712771340842</v>
      </c>
      <c r="I177">
        <f>User_Model_Calcs!A177-Sat_Data!$B$5</f>
        <v>32.062932984262119</v>
      </c>
      <c r="J177">
        <f>(Earth_Data!$B$1/SQRT(1-Earth_Data!$B$2^2*SIN(RADIANS(User_Model_Calcs!B177))^2))*COS(RADIANS(User_Model_Calcs!B177))</f>
        <v>5548.7772414695355</v>
      </c>
      <c r="K177">
        <f>((Earth_Data!$B$1*(1-Earth_Data!$B$2^2))/SQRT(1-Earth_Data!$B$2^2*SIN(RADIANS(User_Model_Calcs!B177))^2))*SIN(RADIANS(User_Model_Calcs!B177))</f>
        <v>-3134.5686467955625</v>
      </c>
      <c r="L177">
        <f t="shared" si="19"/>
        <v>-29.462608929828729</v>
      </c>
      <c r="M177">
        <f t="shared" si="20"/>
        <v>6372.946687123942</v>
      </c>
      <c r="N177">
        <f>SQRT(User_Model_Calcs!M177^2+Sat_Data!$B$3^2-2*User_Model_Calcs!M177*Sat_Data!$B$3*COS(RADIANS(L177))*COS(RADIANS(I177)))</f>
        <v>37707.878008940112</v>
      </c>
      <c r="O177">
        <f>DEGREES(ACOS(((Earth_Data!$B$1+Sat_Data!$B$2)/User_Model_Calcs!N177)*SQRT(1-COS(RADIANS(User_Model_Calcs!I177))^2*COS(RADIANS(User_Model_Calcs!B177))^2)))</f>
        <v>40.871621293815629</v>
      </c>
      <c r="P177">
        <f t="shared" si="16"/>
        <v>51.718976670987509</v>
      </c>
    </row>
    <row r="178" spans="1:16" x14ac:dyDescent="0.25">
      <c r="A178" s="5">
        <v>142.64913329254733</v>
      </c>
      <c r="B178">
        <v>-34.160633268372209</v>
      </c>
      <c r="C178" s="6">
        <v>20135.9375</v>
      </c>
      <c r="D178">
        <f t="shared" ca="1" si="15"/>
        <v>0.75</v>
      </c>
      <c r="E178" s="1">
        <v>0.65</v>
      </c>
      <c r="F178">
        <v>19.899999999999999</v>
      </c>
      <c r="G178">
        <f t="shared" ca="1" si="17"/>
        <v>42.007420362456692</v>
      </c>
      <c r="H178">
        <f t="shared" ca="1" si="18"/>
        <v>18.967869119789611</v>
      </c>
      <c r="I178">
        <f>User_Model_Calcs!A178-Sat_Data!$B$5</f>
        <v>32.649133292547333</v>
      </c>
      <c r="J178">
        <f>(Earth_Data!$B$1/SQRT(1-Earth_Data!$B$2^2*SIN(RADIANS(User_Model_Calcs!B178))^2))*COS(RADIANS(User_Model_Calcs!B178))</f>
        <v>5283.2765046357172</v>
      </c>
      <c r="K178">
        <f>((Earth_Data!$B$1*(1-Earth_Data!$B$2^2))/SQRT(1-Earth_Data!$B$2^2*SIN(RADIANS(User_Model_Calcs!B178))^2))*SIN(RADIANS(User_Model_Calcs!B178))</f>
        <v>-3561.2056921912585</v>
      </c>
      <c r="L178">
        <f t="shared" si="19"/>
        <v>-33.982038124808369</v>
      </c>
      <c r="M178">
        <f t="shared" si="20"/>
        <v>6371.4359925005301</v>
      </c>
      <c r="N178">
        <f>SQRT(User_Model_Calcs!M178^2+Sat_Data!$B$3^2-2*User_Model_Calcs!M178*Sat_Data!$B$3*COS(RADIANS(L178))*COS(RADIANS(I178)))</f>
        <v>37990.503837386634</v>
      </c>
      <c r="O178">
        <f>DEGREES(ACOS(((Earth_Data!$B$1+Sat_Data!$B$2)/User_Model_Calcs!N178)*SQRT(1-COS(RADIANS(User_Model_Calcs!I178))^2*COS(RADIANS(User_Model_Calcs!B178))^2)))</f>
        <v>37.235803098785652</v>
      </c>
      <c r="P178">
        <f t="shared" si="16"/>
        <v>48.769975827841442</v>
      </c>
    </row>
    <row r="179" spans="1:16" x14ac:dyDescent="0.25">
      <c r="A179" s="5">
        <v>149.38779836787921</v>
      </c>
      <c r="B179">
        <v>-30.006764898196053</v>
      </c>
      <c r="C179" s="6">
        <v>20135.9375</v>
      </c>
      <c r="D179">
        <f t="shared" ca="1" si="15"/>
        <v>1.2</v>
      </c>
      <c r="E179" s="1">
        <v>0.65</v>
      </c>
      <c r="F179">
        <v>19.899999999999999</v>
      </c>
      <c r="G179">
        <f t="shared" ca="1" si="17"/>
        <v>46.089820015575185</v>
      </c>
      <c r="H179">
        <f t="shared" ca="1" si="18"/>
        <v>20.500115489545465</v>
      </c>
      <c r="I179">
        <f>User_Model_Calcs!A179-Sat_Data!$B$5</f>
        <v>39.387798367879213</v>
      </c>
      <c r="J179">
        <f>(Earth_Data!$B$1/SQRT(1-Earth_Data!$B$2^2*SIN(RADIANS(User_Model_Calcs!B179))^2))*COS(RADIANS(User_Model_Calcs!B179))</f>
        <v>5527.8843397781347</v>
      </c>
      <c r="K179">
        <f>((Earth_Data!$B$1*(1-Earth_Data!$B$2^2))/SQRT(1-Earth_Data!$B$2^2*SIN(RADIANS(User_Model_Calcs!B179))^2))*SIN(RADIANS(User_Model_Calcs!B179))</f>
        <v>-3171.0242721855475</v>
      </c>
      <c r="L179">
        <f t="shared" si="19"/>
        <v>-29.840374620892742</v>
      </c>
      <c r="M179">
        <f t="shared" si="20"/>
        <v>6372.8251355858047</v>
      </c>
      <c r="N179">
        <f>SQRT(User_Model_Calcs!M179^2+Sat_Data!$B$3^2-2*User_Model_Calcs!M179*Sat_Data!$B$3*COS(RADIANS(L179))*COS(RADIANS(I179)))</f>
        <v>38185.72313714448</v>
      </c>
      <c r="O179">
        <f>DEGREES(ACOS(((Earth_Data!$B$1+Sat_Data!$B$2)/User_Model_Calcs!N179)*SQRT(1-COS(RADIANS(User_Model_Calcs!I179))^2*COS(RADIANS(User_Model_Calcs!B179))^2)))</f>
        <v>34.872819245849556</v>
      </c>
      <c r="P179">
        <f t="shared" si="16"/>
        <v>58.654453701609398</v>
      </c>
    </row>
    <row r="180" spans="1:16" x14ac:dyDescent="0.25">
      <c r="A180" s="5">
        <v>149.55817789257668</v>
      </c>
      <c r="B180">
        <v>-32.097287444648053</v>
      </c>
      <c r="C180" s="6">
        <v>20135.9375</v>
      </c>
      <c r="D180">
        <f t="shared" ca="1" si="15"/>
        <v>0.75</v>
      </c>
      <c r="E180" s="1">
        <v>0.65</v>
      </c>
      <c r="F180">
        <v>19.899999999999999</v>
      </c>
      <c r="G180">
        <f t="shared" ca="1" si="17"/>
        <v>42.007420362456692</v>
      </c>
      <c r="H180">
        <f t="shared" ca="1" si="18"/>
        <v>21.999842128515187</v>
      </c>
      <c r="I180">
        <f>User_Model_Calcs!A180-Sat_Data!$B$5</f>
        <v>39.55817789257668</v>
      </c>
      <c r="J180">
        <f>(Earth_Data!$B$1/SQRT(1-Earth_Data!$B$2^2*SIN(RADIANS(User_Model_Calcs!B180))^2))*COS(RADIANS(User_Model_Calcs!B180))</f>
        <v>5408.336343231008</v>
      </c>
      <c r="K180">
        <f>((Earth_Data!$B$1*(1-Earth_Data!$B$2^2))/SQRT(1-Earth_Data!$B$2^2*SIN(RADIANS(User_Model_Calcs!B180))^2))*SIN(RADIANS(User_Model_Calcs!B180))</f>
        <v>-3369.5764985857882</v>
      </c>
      <c r="L180">
        <f t="shared" si="19"/>
        <v>-31.924302484524013</v>
      </c>
      <c r="M180">
        <f t="shared" si="20"/>
        <v>6372.1383994178132</v>
      </c>
      <c r="N180">
        <f>SQRT(User_Model_Calcs!M180^2+Sat_Data!$B$3^2-2*User_Model_Calcs!M180*Sat_Data!$B$3*COS(RADIANS(L180))*COS(RADIANS(I180)))</f>
        <v>38298.751599365809</v>
      </c>
      <c r="O180">
        <f>DEGREES(ACOS(((Earth_Data!$B$1+Sat_Data!$B$2)/User_Model_Calcs!N180)*SQRT(1-COS(RADIANS(User_Model_Calcs!I180))^2*COS(RADIANS(User_Model_Calcs!B180))^2)))</f>
        <v>33.522332509723363</v>
      </c>
      <c r="P180">
        <f t="shared" si="16"/>
        <v>57.248546234904765</v>
      </c>
    </row>
    <row r="181" spans="1:16" x14ac:dyDescent="0.25">
      <c r="A181" s="5">
        <v>142.46443888233622</v>
      </c>
      <c r="B181">
        <v>-31.410021459344303</v>
      </c>
      <c r="C181" s="6">
        <v>20135.9375</v>
      </c>
      <c r="D181">
        <f t="shared" ca="1" si="15"/>
        <v>0.75</v>
      </c>
      <c r="E181" s="1">
        <v>0.65</v>
      </c>
      <c r="F181">
        <v>19.899999999999999</v>
      </c>
      <c r="G181">
        <f t="shared" ca="1" si="17"/>
        <v>42.007420362456692</v>
      </c>
      <c r="H181">
        <f t="shared" ca="1" si="18"/>
        <v>22.937591607884002</v>
      </c>
      <c r="I181">
        <f>User_Model_Calcs!A181-Sat_Data!$B$5</f>
        <v>32.464438882336225</v>
      </c>
      <c r="J181">
        <f>(Earth_Data!$B$1/SQRT(1-Earth_Data!$B$2^2*SIN(RADIANS(User_Model_Calcs!B181))^2))*COS(RADIANS(User_Model_Calcs!B181))</f>
        <v>5448.4408011487558</v>
      </c>
      <c r="K181">
        <f>((Earth_Data!$B$1*(1-Earth_Data!$B$2^2))/SQRT(1-Earth_Data!$B$2^2*SIN(RADIANS(User_Model_Calcs!B181))^2))*SIN(RADIANS(User_Model_Calcs!B181))</f>
        <v>-3304.777669219106</v>
      </c>
      <c r="L181">
        <f t="shared" si="19"/>
        <v>-31.23910501549523</v>
      </c>
      <c r="M181">
        <f t="shared" si="20"/>
        <v>6372.3671117247914</v>
      </c>
      <c r="N181">
        <f>SQRT(User_Model_Calcs!M181^2+Sat_Data!$B$3^2-2*User_Model_Calcs!M181*Sat_Data!$B$3*COS(RADIANS(L181))*COS(RADIANS(I181)))</f>
        <v>37825.467279704993</v>
      </c>
      <c r="O181">
        <f>DEGREES(ACOS(((Earth_Data!$B$1+Sat_Data!$B$2)/User_Model_Calcs!N181)*SQRT(1-COS(RADIANS(User_Model_Calcs!I181))^2*COS(RADIANS(User_Model_Calcs!B181))^2)))</f>
        <v>39.332916774119781</v>
      </c>
      <c r="P181">
        <f t="shared" si="16"/>
        <v>50.676448574949383</v>
      </c>
    </row>
    <row r="182" spans="1:16" x14ac:dyDescent="0.25">
      <c r="A182" s="5">
        <v>149.76780814238811</v>
      </c>
      <c r="B182">
        <v>-33.477160636124587</v>
      </c>
      <c r="C182" s="6">
        <v>20135.9375</v>
      </c>
      <c r="D182">
        <f t="shared" ca="1" si="15"/>
        <v>1.2</v>
      </c>
      <c r="E182" s="1">
        <v>0.65</v>
      </c>
      <c r="F182">
        <v>19.899999999999999</v>
      </c>
      <c r="G182">
        <f t="shared" ca="1" si="17"/>
        <v>46.089820015575185</v>
      </c>
      <c r="H182">
        <f t="shared" ca="1" si="18"/>
        <v>20.925391179006567</v>
      </c>
      <c r="I182">
        <f>User_Model_Calcs!A182-Sat_Data!$B$5</f>
        <v>39.767808142388105</v>
      </c>
      <c r="J182">
        <f>(Earth_Data!$B$1/SQRT(1-Earth_Data!$B$2^2*SIN(RADIANS(User_Model_Calcs!B182))^2))*COS(RADIANS(User_Model_Calcs!B182))</f>
        <v>5325.4699272516</v>
      </c>
      <c r="K182">
        <f>((Earth_Data!$B$1*(1-Earth_Data!$B$2^2))/SQRT(1-Earth_Data!$B$2^2*SIN(RADIANS(User_Model_Calcs!B182))^2))*SIN(RADIANS(User_Model_Calcs!B182))</f>
        <v>-3498.2228707686945</v>
      </c>
      <c r="L182">
        <f t="shared" si="19"/>
        <v>-33.300323006532906</v>
      </c>
      <c r="M182">
        <f t="shared" si="20"/>
        <v>6371.6711465384278</v>
      </c>
      <c r="N182">
        <f>SQRT(User_Model_Calcs!M182^2+Sat_Data!$B$3^2-2*User_Model_Calcs!M182*Sat_Data!$B$3*COS(RADIANS(L182))*COS(RADIANS(I182)))</f>
        <v>38382.609874384689</v>
      </c>
      <c r="O182">
        <f>DEGREES(ACOS(((Earth_Data!$B$1+Sat_Data!$B$2)/User_Model_Calcs!N182)*SQRT(1-COS(RADIANS(User_Model_Calcs!I182))^2*COS(RADIANS(User_Model_Calcs!B182))^2)))</f>
        <v>32.537288048321251</v>
      </c>
      <c r="P182">
        <f t="shared" si="16"/>
        <v>56.463056374301893</v>
      </c>
    </row>
    <row r="183" spans="1:16" x14ac:dyDescent="0.25">
      <c r="A183" s="5">
        <v>148.68816362468289</v>
      </c>
      <c r="B183">
        <v>-34.793718631749051</v>
      </c>
      <c r="C183" s="6">
        <v>20135.9375</v>
      </c>
      <c r="D183">
        <f t="shared" ca="1" si="15"/>
        <v>0.75</v>
      </c>
      <c r="E183" s="1">
        <v>0.65</v>
      </c>
      <c r="F183">
        <v>19.899999999999999</v>
      </c>
      <c r="G183">
        <f t="shared" ca="1" si="17"/>
        <v>42.007420362456692</v>
      </c>
      <c r="H183">
        <f t="shared" ca="1" si="18"/>
        <v>23.426328297650038</v>
      </c>
      <c r="I183">
        <f>User_Model_Calcs!A183-Sat_Data!$B$5</f>
        <v>38.688163624682886</v>
      </c>
      <c r="J183">
        <f>(Earth_Data!$B$1/SQRT(1-Earth_Data!$B$2^2*SIN(RADIANS(User_Model_Calcs!B183))^2))*COS(RADIANS(User_Model_Calcs!B183))</f>
        <v>5243.5217045430791</v>
      </c>
      <c r="K183">
        <f>((Earth_Data!$B$1*(1-Earth_Data!$B$2^2))/SQRT(1-Earth_Data!$B$2^2*SIN(RADIANS(User_Model_Calcs!B183))^2))*SIN(RADIANS(User_Model_Calcs!B183))</f>
        <v>-3619.0986652680981</v>
      </c>
      <c r="L183">
        <f t="shared" si="19"/>
        <v>-34.613585867020468</v>
      </c>
      <c r="M183">
        <f t="shared" si="20"/>
        <v>6371.2161331224424</v>
      </c>
      <c r="N183">
        <f>SQRT(User_Model_Calcs!M183^2+Sat_Data!$B$3^2-2*User_Model_Calcs!M183*Sat_Data!$B$3*COS(RADIANS(L183))*COS(RADIANS(I183)))</f>
        <v>38383.08852044215</v>
      </c>
      <c r="O183">
        <f>DEGREES(ACOS(((Earth_Data!$B$1+Sat_Data!$B$2)/User_Model_Calcs!N183)*SQRT(1-COS(RADIANS(User_Model_Calcs!I183))^2*COS(RADIANS(User_Model_Calcs!B183))^2)))</f>
        <v>32.526197022377673</v>
      </c>
      <c r="P183">
        <f t="shared" si="16"/>
        <v>54.52799105658633</v>
      </c>
    </row>
    <row r="184" spans="1:16" x14ac:dyDescent="0.25">
      <c r="A184" s="5">
        <v>140.47016908998626</v>
      </c>
      <c r="B184">
        <v>-29.590667896200927</v>
      </c>
      <c r="C184" s="6">
        <v>20135.9375</v>
      </c>
      <c r="D184">
        <f t="shared" ca="1" si="15"/>
        <v>1.2</v>
      </c>
      <c r="E184" s="1">
        <v>0.65</v>
      </c>
      <c r="F184">
        <v>19.899999999999999</v>
      </c>
      <c r="G184">
        <f t="shared" ca="1" si="17"/>
        <v>46.089820015575185</v>
      </c>
      <c r="H184">
        <f t="shared" ca="1" si="18"/>
        <v>15.747639290801848</v>
      </c>
      <c r="I184">
        <f>User_Model_Calcs!A184-Sat_Data!$B$5</f>
        <v>30.470169089986257</v>
      </c>
      <c r="J184">
        <f>(Earth_Data!$B$1/SQRT(1-Earth_Data!$B$2^2*SIN(RADIANS(User_Model_Calcs!B184))^2))*COS(RADIANS(User_Model_Calcs!B184))</f>
        <v>5550.8058109096119</v>
      </c>
      <c r="K184">
        <f>((Earth_Data!$B$1*(1-Earth_Data!$B$2^2))/SQRT(1-Earth_Data!$B$2^2*SIN(RADIANS(User_Model_Calcs!B184))^2))*SIN(RADIANS(User_Model_Calcs!B184))</f>
        <v>-3130.9990517370275</v>
      </c>
      <c r="L184">
        <f t="shared" si="19"/>
        <v>-29.425696586360381</v>
      </c>
      <c r="M184">
        <f t="shared" si="20"/>
        <v>6372.9585133127994</v>
      </c>
      <c r="N184">
        <f>SQRT(User_Model_Calcs!M184^2+Sat_Data!$B$3^2-2*User_Model_Calcs!M184*Sat_Data!$B$3*COS(RADIANS(L184))*COS(RADIANS(I184)))</f>
        <v>37616.296354500111</v>
      </c>
      <c r="O184">
        <f>DEGREES(ACOS(((Earth_Data!$B$1+Sat_Data!$B$2)/User_Model_Calcs!N184)*SQRT(1-COS(RADIANS(User_Model_Calcs!I184))^2*COS(RADIANS(User_Model_Calcs!B184))^2)))</f>
        <v>42.092367661349108</v>
      </c>
      <c r="P184">
        <f t="shared" si="16"/>
        <v>49.993082197478927</v>
      </c>
    </row>
    <row r="185" spans="1:16" x14ac:dyDescent="0.25">
      <c r="A185" s="5">
        <v>148.19876052021712</v>
      </c>
      <c r="B185">
        <v>-31.395956219901215</v>
      </c>
      <c r="C185" s="6">
        <v>20135.9375</v>
      </c>
      <c r="D185">
        <f t="shared" ca="1" si="15"/>
        <v>3</v>
      </c>
      <c r="E185" s="1">
        <v>0.65</v>
      </c>
      <c r="F185">
        <v>19.899999999999999</v>
      </c>
      <c r="G185">
        <f t="shared" ca="1" si="17"/>
        <v>54.048620189015942</v>
      </c>
      <c r="H185">
        <f t="shared" ca="1" si="18"/>
        <v>19.039732021098409</v>
      </c>
      <c r="I185">
        <f>User_Model_Calcs!A185-Sat_Data!$B$5</f>
        <v>38.198760520217121</v>
      </c>
      <c r="J185">
        <f>(Earth_Data!$B$1/SQRT(1-Earth_Data!$B$2^2*SIN(RADIANS(User_Model_Calcs!B185))^2))*COS(RADIANS(User_Model_Calcs!B185))</f>
        <v>5449.253387165174</v>
      </c>
      <c r="K185">
        <f>((Earth_Data!$B$1*(1-Earth_Data!$B$2^2))/SQRT(1-Earth_Data!$B$2^2*SIN(RADIANS(User_Model_Calcs!B185))^2))*SIN(RADIANS(User_Model_Calcs!B185))</f>
        <v>-3303.446595764703</v>
      </c>
      <c r="L185">
        <f t="shared" si="19"/>
        <v>-31.225083135846962</v>
      </c>
      <c r="M185">
        <f t="shared" si="20"/>
        <v>6372.371763213484</v>
      </c>
      <c r="N185">
        <f>SQRT(User_Model_Calcs!M185^2+Sat_Data!$B$3^2-2*User_Model_Calcs!M185*Sat_Data!$B$3*COS(RADIANS(L185))*COS(RADIANS(I185)))</f>
        <v>38174.518617328213</v>
      </c>
      <c r="O185">
        <f>DEGREES(ACOS(((Earth_Data!$B$1+Sat_Data!$B$2)/User_Model_Calcs!N185)*SQRT(1-COS(RADIANS(User_Model_Calcs!I185))^2*COS(RADIANS(User_Model_Calcs!B185))^2)))</f>
        <v>35.001415198528576</v>
      </c>
      <c r="P185">
        <f t="shared" si="16"/>
        <v>56.493924746084105</v>
      </c>
    </row>
    <row r="186" spans="1:16" x14ac:dyDescent="0.25">
      <c r="A186" s="5">
        <v>143.8307676934312</v>
      </c>
      <c r="B186">
        <v>-30.250168544722893</v>
      </c>
      <c r="C186" s="6">
        <v>20135.9375</v>
      </c>
      <c r="D186">
        <f t="shared" ca="1" si="15"/>
        <v>1.2</v>
      </c>
      <c r="E186" s="1">
        <v>0.65</v>
      </c>
      <c r="F186">
        <v>19.899999999999999</v>
      </c>
      <c r="G186">
        <f t="shared" ca="1" si="17"/>
        <v>46.089820015575185</v>
      </c>
      <c r="H186">
        <f t="shared" ca="1" si="18"/>
        <v>19.744255991714873</v>
      </c>
      <c r="I186">
        <f>User_Model_Calcs!A186-Sat_Data!$B$5</f>
        <v>33.830767693431198</v>
      </c>
      <c r="J186">
        <f>(Earth_Data!$B$1/SQRT(1-Earth_Data!$B$2^2*SIN(RADIANS(User_Model_Calcs!B186))^2))*COS(RADIANS(User_Model_Calcs!B186))</f>
        <v>5514.3407763126897</v>
      </c>
      <c r="K186">
        <f>((Earth_Data!$B$1*(1-Earth_Data!$B$2^2))/SQRT(1-Earth_Data!$B$2^2*SIN(RADIANS(User_Model_Calcs!B186))^2))*SIN(RADIANS(User_Model_Calcs!B186))</f>
        <v>-3194.361413477232</v>
      </c>
      <c r="L186">
        <f t="shared" si="19"/>
        <v>-30.082964387212517</v>
      </c>
      <c r="M186">
        <f t="shared" si="20"/>
        <v>6372.7465850461285</v>
      </c>
      <c r="N186">
        <f>SQRT(User_Model_Calcs!M186^2+Sat_Data!$B$3^2-2*User_Model_Calcs!M186*Sat_Data!$B$3*COS(RADIANS(L186))*COS(RADIANS(I186)))</f>
        <v>37843.697399268989</v>
      </c>
      <c r="O186">
        <f>DEGREES(ACOS(((Earth_Data!$B$1+Sat_Data!$B$2)/User_Model_Calcs!N186)*SQRT(1-COS(RADIANS(User_Model_Calcs!I186))^2*COS(RADIANS(User_Model_Calcs!B186))^2)))</f>
        <v>39.104587759790277</v>
      </c>
      <c r="P186">
        <f t="shared" si="16"/>
        <v>53.069319976251236</v>
      </c>
    </row>
    <row r="187" spans="1:16" x14ac:dyDescent="0.25">
      <c r="A187" s="5">
        <v>145.70366376262459</v>
      </c>
      <c r="B187">
        <v>-28.878013132478721</v>
      </c>
      <c r="C187" s="6">
        <v>20135.9375</v>
      </c>
      <c r="D187">
        <f t="shared" ca="1" si="15"/>
        <v>3</v>
      </c>
      <c r="E187" s="1">
        <v>0.65</v>
      </c>
      <c r="F187">
        <v>19.899999999999999</v>
      </c>
      <c r="G187">
        <f t="shared" ca="1" si="17"/>
        <v>54.048620189015942</v>
      </c>
      <c r="H187">
        <f t="shared" ca="1" si="18"/>
        <v>14.971122558234663</v>
      </c>
      <c r="I187">
        <f>User_Model_Calcs!A187-Sat_Data!$B$5</f>
        <v>35.703663762624586</v>
      </c>
      <c r="J187">
        <f>(Earth_Data!$B$1/SQRT(1-Earth_Data!$B$2^2*SIN(RADIANS(User_Model_Calcs!B187))^2))*COS(RADIANS(User_Model_Calcs!B187))</f>
        <v>5589.3831361389448</v>
      </c>
      <c r="K187">
        <f>((Earth_Data!$B$1*(1-Earth_Data!$B$2^2))/SQRT(1-Earth_Data!$B$2^2*SIN(RADIANS(User_Model_Calcs!B187))^2))*SIN(RADIANS(User_Model_Calcs!B187))</f>
        <v>-3062.0701159093487</v>
      </c>
      <c r="L187">
        <f t="shared" si="19"/>
        <v>-28.715552365262546</v>
      </c>
      <c r="M187">
        <f t="shared" si="20"/>
        <v>6373.1842306102781</v>
      </c>
      <c r="N187">
        <f>SQRT(User_Model_Calcs!M187^2+Sat_Data!$B$3^2-2*User_Model_Calcs!M187*Sat_Data!$B$3*COS(RADIANS(L187))*COS(RADIANS(I187)))</f>
        <v>37890.365903663449</v>
      </c>
      <c r="O187">
        <f>DEGREES(ACOS(((Earth_Data!$B$1+Sat_Data!$B$2)/User_Model_Calcs!N187)*SQRT(1-COS(RADIANS(User_Model_Calcs!I187))^2*COS(RADIANS(User_Model_Calcs!B187))^2)))</f>
        <v>38.516347060846606</v>
      </c>
      <c r="P187">
        <f t="shared" si="16"/>
        <v>56.09888570798082</v>
      </c>
    </row>
    <row r="188" spans="1:16" x14ac:dyDescent="0.25">
      <c r="A188" s="5">
        <v>147.23554831516671</v>
      </c>
      <c r="B188">
        <v>-30.624955225951275</v>
      </c>
      <c r="C188" s="6">
        <v>20135.9375</v>
      </c>
      <c r="D188">
        <f t="shared" ca="1" si="15"/>
        <v>3</v>
      </c>
      <c r="E188" s="1">
        <v>0.65</v>
      </c>
      <c r="F188">
        <v>19.899999999999999</v>
      </c>
      <c r="G188">
        <f t="shared" ca="1" si="17"/>
        <v>54.048620189015942</v>
      </c>
      <c r="H188">
        <f t="shared" ca="1" si="18"/>
        <v>22.834168742330796</v>
      </c>
      <c r="I188">
        <f>User_Model_Calcs!A188-Sat_Data!$B$5</f>
        <v>37.23554831516671</v>
      </c>
      <c r="J188">
        <f>(Earth_Data!$B$1/SQRT(1-Earth_Data!$B$2^2*SIN(RADIANS(User_Model_Calcs!B188))^2))*COS(RADIANS(User_Model_Calcs!B188))</f>
        <v>5493.2922219586053</v>
      </c>
      <c r="K188">
        <f>((Earth_Data!$B$1*(1-Earth_Data!$B$2^2))/SQRT(1-Earth_Data!$B$2^2*SIN(RADIANS(User_Model_Calcs!B188))^2))*SIN(RADIANS(User_Model_Calcs!B188))</f>
        <v>-3230.1839758646065</v>
      </c>
      <c r="L188">
        <f t="shared" si="19"/>
        <v>-30.456521381198815</v>
      </c>
      <c r="M188">
        <f t="shared" si="20"/>
        <v>6372.6248872629703</v>
      </c>
      <c r="N188">
        <f>SQRT(User_Model_Calcs!M188^2+Sat_Data!$B$3^2-2*User_Model_Calcs!M188*Sat_Data!$B$3*COS(RADIANS(L188))*COS(RADIANS(I188)))</f>
        <v>38073.802825539366</v>
      </c>
      <c r="O188">
        <f>DEGREES(ACOS(((Earth_Data!$B$1+Sat_Data!$B$2)/User_Model_Calcs!N188)*SQRT(1-COS(RADIANS(User_Model_Calcs!I188))^2*COS(RADIANS(User_Model_Calcs!B188))^2)))</f>
        <v>36.225232357875939</v>
      </c>
      <c r="P188">
        <f t="shared" si="16"/>
        <v>56.167349375763692</v>
      </c>
    </row>
    <row r="189" spans="1:16" x14ac:dyDescent="0.25">
      <c r="A189" s="5">
        <v>143.66876087985239</v>
      </c>
      <c r="B189">
        <v>-32.151841171619992</v>
      </c>
      <c r="C189" s="6">
        <v>20135.9375</v>
      </c>
      <c r="D189">
        <f t="shared" ca="1" si="15"/>
        <v>0.75</v>
      </c>
      <c r="E189" s="1">
        <v>0.65</v>
      </c>
      <c r="F189">
        <v>19.899999999999999</v>
      </c>
      <c r="G189">
        <f t="shared" ca="1" si="17"/>
        <v>42.007420362456692</v>
      </c>
      <c r="H189">
        <f t="shared" ca="1" si="18"/>
        <v>18.337345156827627</v>
      </c>
      <c r="I189">
        <f>User_Model_Calcs!A189-Sat_Data!$B$5</f>
        <v>33.668760879852385</v>
      </c>
      <c r="J189">
        <f>(Earth_Data!$B$1/SQRT(1-Earth_Data!$B$2^2*SIN(RADIANS(User_Model_Calcs!B189))^2))*COS(RADIANS(User_Model_Calcs!B189))</f>
        <v>5405.1194986268529</v>
      </c>
      <c r="K189">
        <f>((Earth_Data!$B$1*(1-Earth_Data!$B$2^2))/SQRT(1-Earth_Data!$B$2^2*SIN(RADIANS(User_Model_Calcs!B189))^2))*SIN(RADIANS(User_Model_Calcs!B189))</f>
        <v>-3374.6997076626963</v>
      </c>
      <c r="L189">
        <f t="shared" si="19"/>
        <v>-31.978696247556456</v>
      </c>
      <c r="M189">
        <f t="shared" si="20"/>
        <v>6372.1201268757395</v>
      </c>
      <c r="N189">
        <f>SQRT(User_Model_Calcs!M189^2+Sat_Data!$B$3^2-2*User_Model_Calcs!M189*Sat_Data!$B$3*COS(RADIANS(L189))*COS(RADIANS(I189)))</f>
        <v>37935.107888893523</v>
      </c>
      <c r="O189">
        <f>DEGREES(ACOS(((Earth_Data!$B$1+Sat_Data!$B$2)/User_Model_Calcs!N189)*SQRT(1-COS(RADIANS(User_Model_Calcs!I189))^2*COS(RADIANS(User_Model_Calcs!B189))^2)))</f>
        <v>37.9369910805353</v>
      </c>
      <c r="P189">
        <f t="shared" si="16"/>
        <v>51.378964964457737</v>
      </c>
    </row>
    <row r="190" spans="1:16" x14ac:dyDescent="0.25">
      <c r="A190" s="5">
        <v>148.20471183239081</v>
      </c>
      <c r="B190">
        <v>-29.256713118825196</v>
      </c>
      <c r="C190" s="6">
        <v>20135.9375</v>
      </c>
      <c r="D190">
        <f t="shared" ca="1" si="15"/>
        <v>3</v>
      </c>
      <c r="E190" s="1">
        <v>0.65</v>
      </c>
      <c r="F190">
        <v>19.899999999999999</v>
      </c>
      <c r="G190">
        <f t="shared" ca="1" si="17"/>
        <v>54.048620189015942</v>
      </c>
      <c r="H190">
        <f t="shared" ca="1" si="18"/>
        <v>15.071608612435321</v>
      </c>
      <c r="I190">
        <f>User_Model_Calcs!A190-Sat_Data!$B$5</f>
        <v>38.204711832390814</v>
      </c>
      <c r="J190">
        <f>(Earth_Data!$B$1/SQRT(1-Earth_Data!$B$2^2*SIN(RADIANS(User_Model_Calcs!B190))^2))*COS(RADIANS(User_Model_Calcs!B190))</f>
        <v>5568.9906542348872</v>
      </c>
      <c r="K190">
        <f>((Earth_Data!$B$1*(1-Earth_Data!$B$2^2))/SQRT(1-Earth_Data!$B$2^2*SIN(RADIANS(User_Model_Calcs!B190))^2))*SIN(RADIANS(User_Model_Calcs!B190))</f>
        <v>-3098.757333926304</v>
      </c>
      <c r="L190">
        <f t="shared" si="19"/>
        <v>-29.092905715530183</v>
      </c>
      <c r="M190">
        <f t="shared" si="20"/>
        <v>6373.0647197025683</v>
      </c>
      <c r="N190">
        <f>SQRT(User_Model_Calcs!M190^2+Sat_Data!$B$3^2-2*User_Model_Calcs!M190*Sat_Data!$B$3*COS(RADIANS(L190))*COS(RADIANS(I190)))</f>
        <v>38070.956800301617</v>
      </c>
      <c r="O190">
        <f>DEGREES(ACOS(((Earth_Data!$B$1+Sat_Data!$B$2)/User_Model_Calcs!N190)*SQRT(1-COS(RADIANS(User_Model_Calcs!I190))^2*COS(RADIANS(User_Model_Calcs!B190))^2)))</f>
        <v>36.265896077613704</v>
      </c>
      <c r="P190">
        <f t="shared" si="16"/>
        <v>58.161717890825116</v>
      </c>
    </row>
    <row r="191" spans="1:16" x14ac:dyDescent="0.25">
      <c r="A191" s="5">
        <v>146.54908561442571</v>
      </c>
      <c r="B191">
        <v>-24.186863177265323</v>
      </c>
      <c r="C191" s="6">
        <v>20135.9375</v>
      </c>
      <c r="D191">
        <f t="shared" ca="1" si="15"/>
        <v>0.75</v>
      </c>
      <c r="E191" s="1">
        <v>0.65</v>
      </c>
      <c r="F191">
        <v>19.899999999999999</v>
      </c>
      <c r="G191">
        <f t="shared" ca="1" si="17"/>
        <v>42.007420362456692</v>
      </c>
      <c r="H191">
        <f t="shared" ca="1" si="18"/>
        <v>14.563153742577088</v>
      </c>
      <c r="I191">
        <f>User_Model_Calcs!A191-Sat_Data!$B$5</f>
        <v>36.549085614425707</v>
      </c>
      <c r="J191">
        <f>(Earth_Data!$B$1/SQRT(1-Earth_Data!$B$2^2*SIN(RADIANS(User_Model_Calcs!B191))^2))*COS(RADIANS(User_Model_Calcs!B191))</f>
        <v>5821.5010656031545</v>
      </c>
      <c r="K191">
        <f>((Earth_Data!$B$1*(1-Earth_Data!$B$2^2))/SQRT(1-Earth_Data!$B$2^2*SIN(RADIANS(User_Model_Calcs!B191))^2))*SIN(RADIANS(User_Model_Calcs!B191))</f>
        <v>-2597.1781109678368</v>
      </c>
      <c r="L191">
        <f t="shared" si="19"/>
        <v>-24.043345148917528</v>
      </c>
      <c r="M191">
        <f t="shared" si="20"/>
        <v>6374.5751856032821</v>
      </c>
      <c r="N191">
        <f>SQRT(User_Model_Calcs!M191^2+Sat_Data!$B$3^2-2*User_Model_Calcs!M191*Sat_Data!$B$3*COS(RADIANS(L191))*COS(RADIANS(I191)))</f>
        <v>37736.892882354325</v>
      </c>
      <c r="O191">
        <f>DEGREES(ACOS(((Earth_Data!$B$1+Sat_Data!$B$2)/User_Model_Calcs!N191)*SQRT(1-COS(RADIANS(User_Model_Calcs!I191))^2*COS(RADIANS(User_Model_Calcs!B191))^2)))</f>
        <v>40.514323342810648</v>
      </c>
      <c r="P191">
        <f t="shared" si="16"/>
        <v>61.070323852070153</v>
      </c>
    </row>
    <row r="192" spans="1:16" x14ac:dyDescent="0.25">
      <c r="A192" s="5">
        <v>148.06493516271763</v>
      </c>
      <c r="B192">
        <v>-28.73023485059506</v>
      </c>
      <c r="C192" s="6">
        <v>20135.9375</v>
      </c>
      <c r="D192">
        <f t="shared" ca="1" si="15"/>
        <v>1.2</v>
      </c>
      <c r="E192" s="1">
        <v>0.65</v>
      </c>
      <c r="F192">
        <v>19.899999999999999</v>
      </c>
      <c r="G192">
        <f t="shared" ca="1" si="17"/>
        <v>46.089820015575185</v>
      </c>
      <c r="H192">
        <f t="shared" ca="1" si="18"/>
        <v>16.589475234464878</v>
      </c>
      <c r="I192">
        <f>User_Model_Calcs!A192-Sat_Data!$B$5</f>
        <v>38.064935162717632</v>
      </c>
      <c r="J192">
        <f>(Earth_Data!$B$1/SQRT(1-Earth_Data!$B$2^2*SIN(RADIANS(User_Model_Calcs!B192))^2))*COS(RADIANS(User_Model_Calcs!B192))</f>
        <v>5597.2746412260522</v>
      </c>
      <c r="K192">
        <f>((Earth_Data!$B$1*(1-Earth_Data!$B$2^2))/SQRT(1-Earth_Data!$B$2^2*SIN(RADIANS(User_Model_Calcs!B192))^2))*SIN(RADIANS(User_Model_Calcs!B192))</f>
        <v>-3047.7179686843747</v>
      </c>
      <c r="L192">
        <f t="shared" si="19"/>
        <v>-28.568307247016744</v>
      </c>
      <c r="M192">
        <f t="shared" si="20"/>
        <v>6373.2305956990003</v>
      </c>
      <c r="N192">
        <f>SQRT(User_Model_Calcs!M192^2+Sat_Data!$B$3^2-2*User_Model_Calcs!M192*Sat_Data!$B$3*COS(RADIANS(L192))*COS(RADIANS(I192)))</f>
        <v>38037.015454395842</v>
      </c>
      <c r="O192">
        <f>DEGREES(ACOS(((Earth_Data!$B$1+Sat_Data!$B$2)/User_Model_Calcs!N192)*SQRT(1-COS(RADIANS(User_Model_Calcs!I192))^2*COS(RADIANS(User_Model_Calcs!B192))^2)))</f>
        <v>36.684819235320816</v>
      </c>
      <c r="P192">
        <f t="shared" si="16"/>
        <v>58.457763876376738</v>
      </c>
    </row>
    <row r="193" spans="1:16" x14ac:dyDescent="0.25">
      <c r="A193" s="5">
        <v>139.21881475364577</v>
      </c>
      <c r="B193">
        <v>-24.781623088721403</v>
      </c>
      <c r="C193" s="6">
        <v>20135.9375</v>
      </c>
      <c r="D193">
        <f t="shared" ca="1" si="15"/>
        <v>1.2</v>
      </c>
      <c r="E193" s="1">
        <v>0.65</v>
      </c>
      <c r="F193">
        <v>19.899999999999999</v>
      </c>
      <c r="G193">
        <f t="shared" ca="1" si="17"/>
        <v>46.089820015575185</v>
      </c>
      <c r="H193">
        <f t="shared" ca="1" si="18"/>
        <v>19.135391580476991</v>
      </c>
      <c r="I193">
        <f>User_Model_Calcs!A193-Sat_Data!$B$5</f>
        <v>29.218814753645773</v>
      </c>
      <c r="J193">
        <f>(Earth_Data!$B$1/SQRT(1-Earth_Data!$B$2^2*SIN(RADIANS(User_Model_Calcs!B193))^2))*COS(RADIANS(User_Model_Calcs!B193))</f>
        <v>5794.1981912718356</v>
      </c>
      <c r="K193">
        <f>((Earth_Data!$B$1*(1-Earth_Data!$B$2^2))/SQRT(1-Earth_Data!$B$2^2*SIN(RADIANS(User_Model_Calcs!B193))^2))*SIN(RADIANS(User_Model_Calcs!B193))</f>
        <v>-2657.1324781186922</v>
      </c>
      <c r="L193">
        <f t="shared" si="19"/>
        <v>-24.635480678816595</v>
      </c>
      <c r="M193">
        <f t="shared" si="20"/>
        <v>6374.4086538290749</v>
      </c>
      <c r="N193">
        <f>SQRT(User_Model_Calcs!M193^2+Sat_Data!$B$3^2-2*User_Model_Calcs!M193*Sat_Data!$B$3*COS(RADIANS(L193))*COS(RADIANS(I193)))</f>
        <v>37309.562720785281</v>
      </c>
      <c r="O193">
        <f>DEGREES(ACOS(((Earth_Data!$B$1+Sat_Data!$B$2)/User_Model_Calcs!N193)*SQRT(1-COS(RADIANS(User_Model_Calcs!I193))^2*COS(RADIANS(User_Model_Calcs!B193))^2)))</f>
        <v>46.418452270579905</v>
      </c>
      <c r="P193">
        <f t="shared" si="16"/>
        <v>53.151297690179156</v>
      </c>
    </row>
    <row r="194" spans="1:16" x14ac:dyDescent="0.25">
      <c r="A194" s="5">
        <v>138.276234699193</v>
      </c>
      <c r="B194">
        <v>-30.273081484868953</v>
      </c>
      <c r="C194" s="6">
        <v>20135.9375</v>
      </c>
      <c r="D194">
        <f t="shared" ref="D194:D257" ca="1" si="21">CHOOSE(RANDBETWEEN(1,3),0.75,1.2,3)</f>
        <v>3</v>
      </c>
      <c r="E194" s="1">
        <v>0.65</v>
      </c>
      <c r="F194">
        <v>19.899999999999999</v>
      </c>
      <c r="G194">
        <f t="shared" ca="1" si="17"/>
        <v>54.048620189015942</v>
      </c>
      <c r="H194">
        <f t="shared" ca="1" si="18"/>
        <v>23.616154248313414</v>
      </c>
      <c r="I194">
        <f>User_Model_Calcs!A194-Sat_Data!$B$5</f>
        <v>28.276234699192997</v>
      </c>
      <c r="J194">
        <f>(Earth_Data!$B$1/SQRT(1-Earth_Data!$B$2^2*SIN(RADIANS(User_Model_Calcs!B194))^2))*COS(RADIANS(User_Model_Calcs!B194))</f>
        <v>5513.0607162073629</v>
      </c>
      <c r="K194">
        <f>((Earth_Data!$B$1*(1-Earth_Data!$B$2^2))/SQRT(1-Earth_Data!$B$2^2*SIN(RADIANS(User_Model_Calcs!B194))^2))*SIN(RADIANS(User_Model_Calcs!B194))</f>
        <v>-3196.5553457829847</v>
      </c>
      <c r="L194">
        <f t="shared" si="19"/>
        <v>-30.105801329874865</v>
      </c>
      <c r="M194">
        <f t="shared" si="20"/>
        <v>6372.7391708152172</v>
      </c>
      <c r="N194">
        <f>SQRT(User_Model_Calcs!M194^2+Sat_Data!$B$3^2-2*User_Model_Calcs!M194*Sat_Data!$B$3*COS(RADIANS(L194))*COS(RADIANS(I194)))</f>
        <v>37536.583480103116</v>
      </c>
      <c r="O194">
        <f>DEGREES(ACOS(((Earth_Data!$B$1+Sat_Data!$B$2)/User_Model_Calcs!N194)*SQRT(1-COS(RADIANS(User_Model_Calcs!I194))^2*COS(RADIANS(User_Model_Calcs!B194))^2)))</f>
        <v>43.173456237999495</v>
      </c>
      <c r="P194">
        <f t="shared" ref="P194:P257" si="22">DEGREES(ASIN(SIN(RADIANS(ABS(I194)))/(SIN(ACOS(COS(RADIANS(I194))*COS(RADIANS(B194)))))))</f>
        <v>46.857154110897049</v>
      </c>
    </row>
    <row r="195" spans="1:16" x14ac:dyDescent="0.25">
      <c r="A195" s="5">
        <v>148.27806447514283</v>
      </c>
      <c r="B195">
        <v>-23.634542321914068</v>
      </c>
      <c r="C195" s="6">
        <v>20135.9375</v>
      </c>
      <c r="D195">
        <f t="shared" ca="1" si="21"/>
        <v>0.75</v>
      </c>
      <c r="E195" s="1">
        <v>0.65</v>
      </c>
      <c r="F195">
        <v>19.899999999999999</v>
      </c>
      <c r="G195">
        <f t="shared" ref="G195:G258" ca="1" si="23">20.4+20*LOG(F195)+20*LOG(D195)+10*LOG(E195)</f>
        <v>42.007420362456692</v>
      </c>
      <c r="H195">
        <f t="shared" ref="H195:H258" ca="1" si="24">RAND()*(24-14)+14</f>
        <v>17.223572018400066</v>
      </c>
      <c r="I195">
        <f>User_Model_Calcs!A195-Sat_Data!$B$5</f>
        <v>38.278064475142827</v>
      </c>
      <c r="J195">
        <f>(Earth_Data!$B$1/SQRT(1-Earth_Data!$B$2^2*SIN(RADIANS(User_Model_Calcs!B195))^2))*COS(RADIANS(User_Model_Calcs!B195))</f>
        <v>5846.2953034914026</v>
      </c>
      <c r="K195">
        <f>((Earth_Data!$B$1*(1-Earth_Data!$B$2^2))/SQRT(1-Earth_Data!$B$2^2*SIN(RADIANS(User_Model_Calcs!B195))^2))*SIN(RADIANS(User_Model_Calcs!B195))</f>
        <v>-2541.2549467436525</v>
      </c>
      <c r="L195">
        <f t="shared" ref="L195:L258" si="25">DEGREES(ATAN((K195/J195)))</f>
        <v>-23.493516460633792</v>
      </c>
      <c r="M195">
        <f t="shared" ref="M195:M258" si="26">SQRT(J195^2+K195^2)</f>
        <v>6374.7270906270742</v>
      </c>
      <c r="N195">
        <f>SQRT(User_Model_Calcs!M195^2+Sat_Data!$B$3^2-2*User_Model_Calcs!M195*Sat_Data!$B$3*COS(RADIANS(L195))*COS(RADIANS(I195)))</f>
        <v>37834.294551422325</v>
      </c>
      <c r="O195">
        <f>DEGREES(ACOS(((Earth_Data!$B$1+Sat_Data!$B$2)/User_Model_Calcs!N195)*SQRT(1-COS(RADIANS(User_Model_Calcs!I195))^2*COS(RADIANS(User_Model_Calcs!B195))^2)))</f>
        <v>39.253373965246979</v>
      </c>
      <c r="P195">
        <f t="shared" si="22"/>
        <v>63.068109885688564</v>
      </c>
    </row>
    <row r="196" spans="1:16" x14ac:dyDescent="0.25">
      <c r="A196" s="5">
        <v>142.26138952822149</v>
      </c>
      <c r="B196">
        <v>-27.15676897584347</v>
      </c>
      <c r="C196" s="6">
        <v>20135.9375</v>
      </c>
      <c r="D196">
        <f t="shared" ca="1" si="21"/>
        <v>0.75</v>
      </c>
      <c r="E196" s="1">
        <v>0.65</v>
      </c>
      <c r="F196">
        <v>19.899999999999999</v>
      </c>
      <c r="G196">
        <f t="shared" ca="1" si="23"/>
        <v>42.007420362456692</v>
      </c>
      <c r="H196">
        <f t="shared" ca="1" si="24"/>
        <v>22.593462667479891</v>
      </c>
      <c r="I196">
        <f>User_Model_Calcs!A196-Sat_Data!$B$5</f>
        <v>32.261389528221486</v>
      </c>
      <c r="J196">
        <f>(Earth_Data!$B$1/SQRT(1-Earth_Data!$B$2^2*SIN(RADIANS(User_Model_Calcs!B196))^2))*COS(RADIANS(User_Model_Calcs!B196))</f>
        <v>5678.9817361976229</v>
      </c>
      <c r="K196">
        <f>((Earth_Data!$B$1*(1-Earth_Data!$B$2^2))/SQRT(1-Earth_Data!$B$2^2*SIN(RADIANS(User_Model_Calcs!B196))^2))*SIN(RADIANS(User_Model_Calcs!B196))</f>
        <v>-2893.6832335099566</v>
      </c>
      <c r="L196">
        <f t="shared" si="25"/>
        <v>-27.000781029889389</v>
      </c>
      <c r="M196">
        <f t="shared" si="26"/>
        <v>6373.7144755599784</v>
      </c>
      <c r="N196">
        <f>SQRT(User_Model_Calcs!M196^2+Sat_Data!$B$3^2-2*User_Model_Calcs!M196*Sat_Data!$B$3*COS(RADIANS(L196))*COS(RADIANS(I196)))</f>
        <v>37596.166537307166</v>
      </c>
      <c r="O196">
        <f>DEGREES(ACOS(((Earth_Data!$B$1+Sat_Data!$B$2)/User_Model_Calcs!N196)*SQRT(1-COS(RADIANS(User_Model_Calcs!I196))^2*COS(RADIANS(User_Model_Calcs!B196))^2)))</f>
        <v>42.375941127268973</v>
      </c>
      <c r="P196">
        <f t="shared" si="22"/>
        <v>54.13028582815361</v>
      </c>
    </row>
    <row r="197" spans="1:16" x14ac:dyDescent="0.25">
      <c r="A197" s="5">
        <v>144.48097079482869</v>
      </c>
      <c r="B197">
        <v>-26.021074546097488</v>
      </c>
      <c r="C197" s="6">
        <v>20135.9375</v>
      </c>
      <c r="D197">
        <f t="shared" ca="1" si="21"/>
        <v>0.75</v>
      </c>
      <c r="E197" s="1">
        <v>0.65</v>
      </c>
      <c r="F197">
        <v>19.899999999999999</v>
      </c>
      <c r="G197">
        <f t="shared" ca="1" si="23"/>
        <v>42.007420362456692</v>
      </c>
      <c r="H197">
        <f t="shared" ca="1" si="24"/>
        <v>14.476373893646571</v>
      </c>
      <c r="I197">
        <f>User_Model_Calcs!A197-Sat_Data!$B$5</f>
        <v>34.480970794828693</v>
      </c>
      <c r="J197">
        <f>(Earth_Data!$B$1/SQRT(1-Earth_Data!$B$2^2*SIN(RADIANS(User_Model_Calcs!B197))^2))*COS(RADIANS(User_Model_Calcs!B197))</f>
        <v>5735.3013787534055</v>
      </c>
      <c r="K197">
        <f>((Earth_Data!$B$1*(1-Earth_Data!$B$2^2))/SQRT(1-Earth_Data!$B$2^2*SIN(RADIANS(User_Model_Calcs!B197))^2))*SIN(RADIANS(User_Model_Calcs!B197))</f>
        <v>-2781.1612443455065</v>
      </c>
      <c r="L197">
        <f t="shared" si="25"/>
        <v>-25.869665419412428</v>
      </c>
      <c r="M197">
        <f t="shared" si="26"/>
        <v>6374.0520685181227</v>
      </c>
      <c r="N197">
        <f>SQRT(User_Model_Calcs!M197^2+Sat_Data!$B$3^2-2*User_Model_Calcs!M197*Sat_Data!$B$3*COS(RADIANS(L197))*COS(RADIANS(I197)))</f>
        <v>37679.77197308826</v>
      </c>
      <c r="O197">
        <f>DEGREES(ACOS(((Earth_Data!$B$1+Sat_Data!$B$2)/User_Model_Calcs!N197)*SQRT(1-COS(RADIANS(User_Model_Calcs!I197))^2*COS(RADIANS(User_Model_Calcs!B197))^2)))</f>
        <v>41.260058568553028</v>
      </c>
      <c r="P197">
        <f t="shared" si="22"/>
        <v>57.430807577099635</v>
      </c>
    </row>
    <row r="198" spans="1:16" x14ac:dyDescent="0.25">
      <c r="A198" s="5">
        <v>141.60471067588753</v>
      </c>
      <c r="B198">
        <v>-36.145702231348857</v>
      </c>
      <c r="C198" s="6">
        <v>20135.9375</v>
      </c>
      <c r="D198">
        <f t="shared" ca="1" si="21"/>
        <v>3</v>
      </c>
      <c r="E198" s="1">
        <v>0.65</v>
      </c>
      <c r="F198">
        <v>19.899999999999999</v>
      </c>
      <c r="G198">
        <f t="shared" ca="1" si="23"/>
        <v>54.048620189015942</v>
      </c>
      <c r="H198">
        <f t="shared" ca="1" si="24"/>
        <v>18.305555162958864</v>
      </c>
      <c r="I198">
        <f>User_Model_Calcs!A198-Sat_Data!$B$5</f>
        <v>31.604710675887532</v>
      </c>
      <c r="J198">
        <f>(Earth_Data!$B$1/SQRT(1-Earth_Data!$B$2^2*SIN(RADIANS(User_Model_Calcs!B198))^2))*COS(RADIANS(User_Model_Calcs!B198))</f>
        <v>5156.4818770242819</v>
      </c>
      <c r="K198">
        <f>((Earth_Data!$B$1*(1-Earth_Data!$B$2^2))/SQRT(1-Earth_Data!$B$2^2*SIN(RADIANS(User_Model_Calcs!B198))^2))*SIN(RADIANS(User_Model_Calcs!B198))</f>
        <v>-3741.2604422927911</v>
      </c>
      <c r="L198">
        <f t="shared" si="25"/>
        <v>-35.962580194041514</v>
      </c>
      <c r="M198">
        <f t="shared" si="26"/>
        <v>6370.7405413456218</v>
      </c>
      <c r="N198">
        <f>SQRT(User_Model_Calcs!M198^2+Sat_Data!$B$3^2-2*User_Model_Calcs!M198*Sat_Data!$B$3*COS(RADIANS(L198))*COS(RADIANS(I198)))</f>
        <v>38053.346443122959</v>
      </c>
      <c r="O198">
        <f>DEGREES(ACOS(((Earth_Data!$B$1+Sat_Data!$B$2)/User_Model_Calcs!N198)*SQRT(1-COS(RADIANS(User_Model_Calcs!I198))^2*COS(RADIANS(User_Model_Calcs!B198))^2)))</f>
        <v>36.45072404067637</v>
      </c>
      <c r="P198">
        <f t="shared" si="22"/>
        <v>46.211039816657035</v>
      </c>
    </row>
    <row r="199" spans="1:16" x14ac:dyDescent="0.25">
      <c r="A199" s="5">
        <v>147.66302105618229</v>
      </c>
      <c r="B199">
        <v>-32.886613577873987</v>
      </c>
      <c r="C199" s="6">
        <v>20135.9375</v>
      </c>
      <c r="D199">
        <f t="shared" ca="1" si="21"/>
        <v>0.75</v>
      </c>
      <c r="E199" s="1">
        <v>0.65</v>
      </c>
      <c r="F199">
        <v>19.899999999999999</v>
      </c>
      <c r="G199">
        <f t="shared" ca="1" si="23"/>
        <v>42.007420362456692</v>
      </c>
      <c r="H199">
        <f t="shared" ca="1" si="24"/>
        <v>16.513512418303684</v>
      </c>
      <c r="I199">
        <f>User_Model_Calcs!A199-Sat_Data!$B$5</f>
        <v>37.663021056182288</v>
      </c>
      <c r="J199">
        <f>(Earth_Data!$B$1/SQRT(1-Earth_Data!$B$2^2*SIN(RADIANS(User_Model_Calcs!B199))^2))*COS(RADIANS(User_Model_Calcs!B199))</f>
        <v>5361.3157797754666</v>
      </c>
      <c r="K199">
        <f>((Earth_Data!$B$1*(1-Earth_Data!$B$2^2))/SQRT(1-Earth_Data!$B$2^2*SIN(RADIANS(User_Model_Calcs!B199))^2))*SIN(RADIANS(User_Model_Calcs!B199))</f>
        <v>-3443.4068627618485</v>
      </c>
      <c r="L199">
        <f t="shared" si="25"/>
        <v>-32.711375279763026</v>
      </c>
      <c r="M199">
        <f t="shared" si="26"/>
        <v>6371.8723867466788</v>
      </c>
      <c r="N199">
        <f>SQRT(User_Model_Calcs!M199^2+Sat_Data!$B$3^2-2*User_Model_Calcs!M199*Sat_Data!$B$3*COS(RADIANS(L199))*COS(RADIANS(I199)))</f>
        <v>38216.705729646499</v>
      </c>
      <c r="O199">
        <f>DEGREES(ACOS(((Earth_Data!$B$1+Sat_Data!$B$2)/User_Model_Calcs!N199)*SQRT(1-COS(RADIANS(User_Model_Calcs!I199))^2*COS(RADIANS(User_Model_Calcs!B199))^2)))</f>
        <v>34.490266628156967</v>
      </c>
      <c r="P199">
        <f t="shared" si="22"/>
        <v>54.874776310439877</v>
      </c>
    </row>
    <row r="200" spans="1:16" x14ac:dyDescent="0.25">
      <c r="A200" s="5">
        <v>145.66052338227479</v>
      </c>
      <c r="B200">
        <v>-30.593241251914915</v>
      </c>
      <c r="C200" s="6">
        <v>20135.9375</v>
      </c>
      <c r="D200">
        <f t="shared" ca="1" si="21"/>
        <v>1.2</v>
      </c>
      <c r="E200" s="1">
        <v>0.65</v>
      </c>
      <c r="F200">
        <v>19.899999999999999</v>
      </c>
      <c r="G200">
        <f t="shared" ca="1" si="23"/>
        <v>46.089820015575185</v>
      </c>
      <c r="H200">
        <f t="shared" ca="1" si="24"/>
        <v>14.289488544510343</v>
      </c>
      <c r="I200">
        <f>User_Model_Calcs!A200-Sat_Data!$B$5</f>
        <v>35.660523382274789</v>
      </c>
      <c r="J200">
        <f>(Earth_Data!$B$1/SQRT(1-Earth_Data!$B$2^2*SIN(RADIANS(User_Model_Calcs!B200))^2))*COS(RADIANS(User_Model_Calcs!B200))</f>
        <v>5495.0824413879127</v>
      </c>
      <c r="K200">
        <f>((Earth_Data!$B$1*(1-Earth_Data!$B$2^2))/SQRT(1-Earth_Data!$B$2^2*SIN(RADIANS(User_Model_Calcs!B200))^2))*SIN(RADIANS(User_Model_Calcs!B200))</f>
        <v>-3227.1579769041305</v>
      </c>
      <c r="L200">
        <f t="shared" si="25"/>
        <v>-30.424910353642183</v>
      </c>
      <c r="M200">
        <f t="shared" si="26"/>
        <v>6372.6352198714239</v>
      </c>
      <c r="N200">
        <f>SQRT(User_Model_Calcs!M200^2+Sat_Data!$B$3^2-2*User_Model_Calcs!M200*Sat_Data!$B$3*COS(RADIANS(L200))*COS(RADIANS(I200)))</f>
        <v>37972.712366491462</v>
      </c>
      <c r="O200">
        <f>DEGREES(ACOS(((Earth_Data!$B$1+Sat_Data!$B$2)/User_Model_Calcs!N200)*SQRT(1-COS(RADIANS(User_Model_Calcs!I200))^2*COS(RADIANS(User_Model_Calcs!B200))^2)))</f>
        <v>37.473553666066294</v>
      </c>
      <c r="P200">
        <f t="shared" si="22"/>
        <v>54.652091964333685</v>
      </c>
    </row>
    <row r="201" spans="1:16" x14ac:dyDescent="0.25">
      <c r="A201" s="5">
        <v>145.17761751595069</v>
      </c>
      <c r="B201">
        <v>-28.66689374041184</v>
      </c>
      <c r="C201" s="6">
        <v>20135.9375</v>
      </c>
      <c r="D201">
        <f t="shared" ca="1" si="21"/>
        <v>1.2</v>
      </c>
      <c r="E201" s="1">
        <v>0.65</v>
      </c>
      <c r="F201">
        <v>19.899999999999999</v>
      </c>
      <c r="G201">
        <f t="shared" ca="1" si="23"/>
        <v>46.089820015575185</v>
      </c>
      <c r="H201">
        <f t="shared" ca="1" si="24"/>
        <v>21.821971757382769</v>
      </c>
      <c r="I201">
        <f>User_Model_Calcs!A201-Sat_Data!$B$5</f>
        <v>35.177617515950686</v>
      </c>
      <c r="J201">
        <f>(Earth_Data!$B$1/SQRT(1-Earth_Data!$B$2^2*SIN(RADIANS(User_Model_Calcs!B201))^2))*COS(RADIANS(User_Model_Calcs!B201))</f>
        <v>5600.6457273139295</v>
      </c>
      <c r="K201">
        <f>((Earth_Data!$B$1*(1-Earth_Data!$B$2^2))/SQRT(1-Earth_Data!$B$2^2*SIN(RADIANS(User_Model_Calcs!B201))^2))*SIN(RADIANS(User_Model_Calcs!B201))</f>
        <v>-3041.5601876751862</v>
      </c>
      <c r="L201">
        <f t="shared" si="25"/>
        <v>-28.505195975719374</v>
      </c>
      <c r="M201">
        <f t="shared" si="26"/>
        <v>6373.2504217338337</v>
      </c>
      <c r="N201">
        <f>SQRT(User_Model_Calcs!M201^2+Sat_Data!$B$3^2-2*User_Model_Calcs!M201*Sat_Data!$B$3*COS(RADIANS(L201))*COS(RADIANS(I201)))</f>
        <v>37846.995008217687</v>
      </c>
      <c r="O201">
        <f>DEGREES(ACOS(((Earth_Data!$B$1+Sat_Data!$B$2)/User_Model_Calcs!N201)*SQRT(1-COS(RADIANS(User_Model_Calcs!I201))^2*COS(RADIANS(User_Model_Calcs!B201))^2)))</f>
        <v>39.069571219383995</v>
      </c>
      <c r="P201">
        <f t="shared" si="22"/>
        <v>55.760564923924221</v>
      </c>
    </row>
    <row r="202" spans="1:16" x14ac:dyDescent="0.25">
      <c r="A202">
        <v>110.32359143299112</v>
      </c>
      <c r="B202">
        <v>-31.873544055207628</v>
      </c>
      <c r="C202" s="6">
        <v>20135.9375</v>
      </c>
      <c r="D202">
        <f t="shared" ca="1" si="21"/>
        <v>0.75</v>
      </c>
      <c r="E202" s="1">
        <v>0.65</v>
      </c>
      <c r="F202">
        <v>19.899999999999999</v>
      </c>
      <c r="G202">
        <f t="shared" ca="1" si="23"/>
        <v>42.007420362456692</v>
      </c>
      <c r="H202">
        <f t="shared" ca="1" si="24"/>
        <v>23.872870703728474</v>
      </c>
      <c r="I202">
        <f>User_Model_Calcs!A202-Sat_Data!$B$5</f>
        <v>0.32359143299112247</v>
      </c>
      <c r="J202">
        <f>(Earth_Data!$B$1/SQRT(1-Earth_Data!$B$2^2*SIN(RADIANS(User_Model_Calcs!B202))^2))*COS(RADIANS(User_Model_Calcs!B202))</f>
        <v>5421.4783519808179</v>
      </c>
      <c r="K202">
        <f>((Earth_Data!$B$1*(1-Earth_Data!$B$2^2))/SQRT(1-Earth_Data!$B$2^2*SIN(RADIANS(User_Model_Calcs!B202))^2))*SIN(RADIANS(User_Model_Calcs!B202))</f>
        <v>-3348.5329713612468</v>
      </c>
      <c r="L202">
        <f t="shared" si="25"/>
        <v>-31.701221688573735</v>
      </c>
      <c r="M202">
        <f t="shared" si="26"/>
        <v>6372.2131619469556</v>
      </c>
      <c r="N202">
        <f>SQRT(User_Model_Calcs!M202^2+Sat_Data!$B$3^2-2*User_Model_Calcs!M202*Sat_Data!$B$3*COS(RADIANS(L202))*COS(RADIANS(I202)))</f>
        <v>36895.0287898229</v>
      </c>
      <c r="O202">
        <f>DEGREES(ACOS(((Earth_Data!$B$1+Sat_Data!$B$2)/User_Model_Calcs!N202)*SQRT(1-COS(RADIANS(User_Model_Calcs!I202))^2*COS(RADIANS(User_Model_Calcs!B202))^2)))</f>
        <v>52.880216892758618</v>
      </c>
      <c r="P202">
        <f t="shared" si="22"/>
        <v>0.61279200807651912</v>
      </c>
    </row>
    <row r="203" spans="1:16" x14ac:dyDescent="0.25">
      <c r="A203">
        <v>112.17367762188161</v>
      </c>
      <c r="B203">
        <v>-32.379443803673382</v>
      </c>
      <c r="C203" s="6">
        <v>20135.9375</v>
      </c>
      <c r="D203">
        <f t="shared" ca="1" si="21"/>
        <v>3</v>
      </c>
      <c r="E203" s="1">
        <v>0.65</v>
      </c>
      <c r="F203">
        <v>19.899999999999999</v>
      </c>
      <c r="G203">
        <f t="shared" ca="1" si="23"/>
        <v>54.048620189015942</v>
      </c>
      <c r="H203">
        <f t="shared" ca="1" si="24"/>
        <v>17.176338822601817</v>
      </c>
      <c r="I203">
        <f>User_Model_Calcs!A203-Sat_Data!$B$5</f>
        <v>2.173677621881609</v>
      </c>
      <c r="J203">
        <f>(Earth_Data!$B$1/SQRT(1-Earth_Data!$B$2^2*SIN(RADIANS(User_Model_Calcs!B203))^2))*COS(RADIANS(User_Model_Calcs!B203))</f>
        <v>5391.6456765175517</v>
      </c>
      <c r="K203">
        <f>((Earth_Data!$B$1*(1-Earth_Data!$B$2^2))/SQRT(1-Earth_Data!$B$2^2*SIN(RADIANS(User_Model_Calcs!B203))^2))*SIN(RADIANS(User_Model_Calcs!B203))</f>
        <v>-3396.041509578562</v>
      </c>
      <c r="L203">
        <f t="shared" si="25"/>
        <v>-32.205638248147196</v>
      </c>
      <c r="M203">
        <f t="shared" si="26"/>
        <v>6372.0437095088291</v>
      </c>
      <c r="N203">
        <f>SQRT(User_Model_Calcs!M203^2+Sat_Data!$B$3^2-2*User_Model_Calcs!M203*Sat_Data!$B$3*COS(RADIANS(L203))*COS(RADIANS(I203)))</f>
        <v>36933.407569233772</v>
      </c>
      <c r="O203">
        <f>DEGREES(ACOS(((Earth_Data!$B$1+Sat_Data!$B$2)/User_Model_Calcs!N203)*SQRT(1-COS(RADIANS(User_Model_Calcs!I203))^2*COS(RADIANS(User_Model_Calcs!B203))^2)))</f>
        <v>52.23236488541346</v>
      </c>
      <c r="P203">
        <f t="shared" si="22"/>
        <v>4.0541434295879304</v>
      </c>
    </row>
    <row r="204" spans="1:16" x14ac:dyDescent="0.25">
      <c r="A204">
        <v>107.76811683446969</v>
      </c>
      <c r="B204">
        <v>-31.074979722950879</v>
      </c>
      <c r="C204" s="6">
        <v>20135.9375</v>
      </c>
      <c r="D204">
        <f t="shared" ca="1" si="21"/>
        <v>3</v>
      </c>
      <c r="E204" s="1">
        <v>0.65</v>
      </c>
      <c r="F204">
        <v>19.899999999999999</v>
      </c>
      <c r="G204">
        <f t="shared" ca="1" si="23"/>
        <v>54.048620189015942</v>
      </c>
      <c r="H204">
        <f t="shared" ca="1" si="24"/>
        <v>18.984714124462513</v>
      </c>
      <c r="I204">
        <f>User_Model_Calcs!A204-Sat_Data!$B$5</f>
        <v>-2.2318831655303057</v>
      </c>
      <c r="J204">
        <f>(Earth_Data!$B$1/SQRT(1-Earth_Data!$B$2^2*SIN(RADIANS(User_Model_Calcs!B204))^2))*COS(RADIANS(User_Model_Calcs!B204))</f>
        <v>5467.7076498802689</v>
      </c>
      <c r="K204">
        <f>((Earth_Data!$B$1*(1-Earth_Data!$B$2^2))/SQRT(1-Earth_Data!$B$2^2*SIN(RADIANS(User_Model_Calcs!B204))^2))*SIN(RADIANS(User_Model_Calcs!B204))</f>
        <v>-3273.0175145290623</v>
      </c>
      <c r="L204">
        <f t="shared" si="25"/>
        <v>-30.905107255670654</v>
      </c>
      <c r="M204">
        <f t="shared" si="26"/>
        <v>6372.4775868553052</v>
      </c>
      <c r="N204">
        <f>SQRT(User_Model_Calcs!M204^2+Sat_Data!$B$3^2-2*User_Model_Calcs!M204*Sat_Data!$B$3*COS(RADIANS(L204))*COS(RADIANS(I204)))</f>
        <v>36846.852889889902</v>
      </c>
      <c r="O204">
        <f>DEGREES(ACOS(((Earth_Data!$B$1+Sat_Data!$B$2)/User_Model_Calcs!N204)*SQRT(1-COS(RADIANS(User_Model_Calcs!I204))^2*COS(RADIANS(User_Model_Calcs!B204))^2)))</f>
        <v>53.709670877878509</v>
      </c>
      <c r="P204">
        <f t="shared" si="22"/>
        <v>4.3180143852493771</v>
      </c>
    </row>
    <row r="205" spans="1:16" x14ac:dyDescent="0.25">
      <c r="A205">
        <v>108.44787557866903</v>
      </c>
      <c r="B205">
        <v>-28.29872989831064</v>
      </c>
      <c r="C205" s="6">
        <v>20135.9375</v>
      </c>
      <c r="D205">
        <f t="shared" ca="1" si="21"/>
        <v>3</v>
      </c>
      <c r="E205" s="1">
        <v>0.65</v>
      </c>
      <c r="F205">
        <v>19.899999999999999</v>
      </c>
      <c r="G205">
        <f t="shared" ca="1" si="23"/>
        <v>54.048620189015942</v>
      </c>
      <c r="H205">
        <f t="shared" ca="1" si="24"/>
        <v>15.135352858287641</v>
      </c>
      <c r="I205">
        <f>User_Model_Calcs!A205-Sat_Data!$B$5</f>
        <v>-1.5521244213309728</v>
      </c>
      <c r="J205">
        <f>(Earth_Data!$B$1/SQRT(1-Earth_Data!$B$2^2*SIN(RADIANS(User_Model_Calcs!B205))^2))*COS(RADIANS(User_Model_Calcs!B205))</f>
        <v>5620.1042615515953</v>
      </c>
      <c r="K205">
        <f>((Earth_Data!$B$1*(1-Earth_Data!$B$2^2))/SQRT(1-Earth_Data!$B$2^2*SIN(RADIANS(User_Model_Calcs!B205))^2))*SIN(RADIANS(User_Model_Calcs!B205))</f>
        <v>-3005.69637569924</v>
      </c>
      <c r="L205">
        <f t="shared" si="25"/>
        <v>-28.138383577730014</v>
      </c>
      <c r="M205">
        <f t="shared" si="26"/>
        <v>6373.3650933868485</v>
      </c>
      <c r="N205">
        <f>SQRT(User_Model_Calcs!M205^2+Sat_Data!$B$3^2-2*User_Model_Calcs!M205*Sat_Data!$B$3*COS(RADIANS(L205))*COS(RADIANS(I205)))</f>
        <v>36669.805650623348</v>
      </c>
      <c r="O205">
        <f>DEGREES(ACOS(((Earth_Data!$B$1+Sat_Data!$B$2)/User_Model_Calcs!N205)*SQRT(1-COS(RADIANS(User_Model_Calcs!I205))^2*COS(RADIANS(User_Model_Calcs!B205))^2)))</f>
        <v>56.921401848039473</v>
      </c>
      <c r="P205">
        <f t="shared" si="22"/>
        <v>3.2712915060917589</v>
      </c>
    </row>
    <row r="206" spans="1:16" x14ac:dyDescent="0.25">
      <c r="A206">
        <v>108.57971669011697</v>
      </c>
      <c r="B206">
        <v>-29.752495771906318</v>
      </c>
      <c r="C206" s="6">
        <v>20135.9375</v>
      </c>
      <c r="D206">
        <f t="shared" ca="1" si="21"/>
        <v>0.75</v>
      </c>
      <c r="E206" s="1">
        <v>0.65</v>
      </c>
      <c r="F206">
        <v>19.899999999999999</v>
      </c>
      <c r="G206">
        <f t="shared" ca="1" si="23"/>
        <v>42.007420362456692</v>
      </c>
      <c r="H206">
        <f t="shared" ca="1" si="24"/>
        <v>14.325078613721654</v>
      </c>
      <c r="I206">
        <f>User_Model_Calcs!A206-Sat_Data!$B$5</f>
        <v>-1.4202833098830325</v>
      </c>
      <c r="J206">
        <f>(Earth_Data!$B$1/SQRT(1-Earth_Data!$B$2^2*SIN(RADIANS(User_Model_Calcs!B206))^2))*COS(RADIANS(User_Model_Calcs!B206))</f>
        <v>5541.925941403093</v>
      </c>
      <c r="K206">
        <f>((Earth_Data!$B$1*(1-Earth_Data!$B$2^2))/SQRT(1-Earth_Data!$B$2^2*SIN(RADIANS(User_Model_Calcs!B206))^2))*SIN(RADIANS(User_Model_Calcs!B206))</f>
        <v>-3146.5850774258843</v>
      </c>
      <c r="L206">
        <f t="shared" si="25"/>
        <v>-29.586968468234257</v>
      </c>
      <c r="M206">
        <f t="shared" si="26"/>
        <v>6372.9067770896991</v>
      </c>
      <c r="N206">
        <f>SQRT(User_Model_Calcs!M206^2+Sat_Data!$B$3^2-2*User_Model_Calcs!M206*Sat_Data!$B$3*COS(RADIANS(L206))*COS(RADIANS(I206)))</f>
        <v>36759.095986119639</v>
      </c>
      <c r="O206">
        <f>DEGREES(ACOS(((Earth_Data!$B$1+Sat_Data!$B$2)/User_Model_Calcs!N206)*SQRT(1-COS(RADIANS(User_Model_Calcs!I206))^2*COS(RADIANS(User_Model_Calcs!B206))^2)))</f>
        <v>55.266628731345108</v>
      </c>
      <c r="P206">
        <f t="shared" si="22"/>
        <v>2.860215012849189</v>
      </c>
    </row>
    <row r="207" spans="1:16" x14ac:dyDescent="0.25">
      <c r="A207">
        <v>112.21314123434735</v>
      </c>
      <c r="B207">
        <v>-29.622813972597896</v>
      </c>
      <c r="C207" s="6">
        <v>20135.9375</v>
      </c>
      <c r="D207">
        <f t="shared" ca="1" si="21"/>
        <v>3</v>
      </c>
      <c r="E207" s="1">
        <v>0.65</v>
      </c>
      <c r="F207">
        <v>19.899999999999999</v>
      </c>
      <c r="G207">
        <f t="shared" ca="1" si="23"/>
        <v>54.048620189015942</v>
      </c>
      <c r="H207">
        <f t="shared" ca="1" si="24"/>
        <v>14.631591717754512</v>
      </c>
      <c r="I207">
        <f>User_Model_Calcs!A207-Sat_Data!$B$5</f>
        <v>2.2131412343473471</v>
      </c>
      <c r="J207">
        <f>(Earth_Data!$B$1/SQRT(1-Earth_Data!$B$2^2*SIN(RADIANS(User_Model_Calcs!B207))^2))*COS(RADIANS(User_Model_Calcs!B207))</f>
        <v>5549.0454030042874</v>
      </c>
      <c r="K207">
        <f>((Earth_Data!$B$1*(1-Earth_Data!$B$2^2))/SQRT(1-Earth_Data!$B$2^2*SIN(RADIANS(User_Model_Calcs!B207))^2))*SIN(RADIANS(User_Model_Calcs!B207))</f>
        <v>-3134.0970813379704</v>
      </c>
      <c r="L207">
        <f t="shared" si="25"/>
        <v>-29.457731800733821</v>
      </c>
      <c r="M207">
        <f t="shared" si="26"/>
        <v>6372.9482502099609</v>
      </c>
      <c r="N207">
        <f>SQRT(User_Model_Calcs!M207^2+Sat_Data!$B$3^2-2*User_Model_Calcs!M207*Sat_Data!$B$3*COS(RADIANS(L207))*COS(RADIANS(I207)))</f>
        <v>36753.731254649436</v>
      </c>
      <c r="O207">
        <f>DEGREES(ACOS(((Earth_Data!$B$1+Sat_Data!$B$2)/User_Model_Calcs!N207)*SQRT(1-COS(RADIANS(User_Model_Calcs!I207))^2*COS(RADIANS(User_Model_Calcs!B207))^2)))</f>
        <v>55.364267611555242</v>
      </c>
      <c r="P207">
        <f t="shared" si="22"/>
        <v>4.4705658839616369</v>
      </c>
    </row>
    <row r="208" spans="1:16" x14ac:dyDescent="0.25">
      <c r="A208">
        <v>111.3563664428753</v>
      </c>
      <c r="B208">
        <v>-30.128991543166425</v>
      </c>
      <c r="C208" s="6">
        <v>20135.9375</v>
      </c>
      <c r="D208">
        <f t="shared" ca="1" si="21"/>
        <v>0.75</v>
      </c>
      <c r="E208" s="1">
        <v>0.65</v>
      </c>
      <c r="F208">
        <v>19.899999999999999</v>
      </c>
      <c r="G208">
        <f t="shared" ca="1" si="23"/>
        <v>42.007420362456692</v>
      </c>
      <c r="H208">
        <f t="shared" ca="1" si="24"/>
        <v>22.689049022767492</v>
      </c>
      <c r="I208">
        <f>User_Model_Calcs!A208-Sat_Data!$B$5</f>
        <v>1.3563664428752986</v>
      </c>
      <c r="J208">
        <f>(Earth_Data!$B$1/SQRT(1-Earth_Data!$B$2^2*SIN(RADIANS(User_Model_Calcs!B208))^2))*COS(RADIANS(User_Model_Calcs!B208))</f>
        <v>5521.0958108597833</v>
      </c>
      <c r="K208">
        <f>((Earth_Data!$B$1*(1-Earth_Data!$B$2^2))/SQRT(1-Earth_Data!$B$2^2*SIN(RADIANS(User_Model_Calcs!B208))^2))*SIN(RADIANS(User_Model_Calcs!B208))</f>
        <v>-3182.7502455129816</v>
      </c>
      <c r="L208">
        <f t="shared" si="25"/>
        <v>-29.962191073328171</v>
      </c>
      <c r="M208">
        <f t="shared" si="26"/>
        <v>6372.7857392200467</v>
      </c>
      <c r="N208">
        <f>SQRT(User_Model_Calcs!M208^2+Sat_Data!$B$3^2-2*User_Model_Calcs!M208*Sat_Data!$B$3*COS(RADIANS(L208))*COS(RADIANS(I208)))</f>
        <v>36782.781847889855</v>
      </c>
      <c r="O208">
        <f>DEGREES(ACOS(((Earth_Data!$B$1+Sat_Data!$B$2)/User_Model_Calcs!N208)*SQRT(1-COS(RADIANS(User_Model_Calcs!I208))^2*COS(RADIANS(User_Model_Calcs!B208))^2)))</f>
        <v>54.83995130877733</v>
      </c>
      <c r="P208">
        <f t="shared" si="22"/>
        <v>2.7007056936887159</v>
      </c>
    </row>
    <row r="209" spans="1:16" x14ac:dyDescent="0.25">
      <c r="A209">
        <v>110.16660004032643</v>
      </c>
      <c r="B209">
        <v>-30.382776903682412</v>
      </c>
      <c r="C209" s="6">
        <v>20135.9375</v>
      </c>
      <c r="D209">
        <f t="shared" ca="1" si="21"/>
        <v>1.2</v>
      </c>
      <c r="E209" s="1">
        <v>0.65</v>
      </c>
      <c r="F209">
        <v>19.899999999999999</v>
      </c>
      <c r="G209">
        <f t="shared" ca="1" si="23"/>
        <v>46.089820015575185</v>
      </c>
      <c r="H209">
        <f t="shared" ca="1" si="24"/>
        <v>18.082435756264818</v>
      </c>
      <c r="I209">
        <f>User_Model_Calcs!A209-Sat_Data!$B$5</f>
        <v>0.16660004032642917</v>
      </c>
      <c r="J209">
        <f>(Earth_Data!$B$1/SQRT(1-Earth_Data!$B$2^2*SIN(RADIANS(User_Model_Calcs!B209))^2))*COS(RADIANS(User_Model_Calcs!B209))</f>
        <v>5506.9202320786399</v>
      </c>
      <c r="K209">
        <f>((Earth_Data!$B$1*(1-Earth_Data!$B$2^2))/SQRT(1-Earth_Data!$B$2^2*SIN(RADIANS(User_Model_Calcs!B209))^2))*SIN(RADIANS(User_Model_Calcs!B209))</f>
        <v>-3207.0517757559237</v>
      </c>
      <c r="L209">
        <f t="shared" si="25"/>
        <v>-30.215134387648732</v>
      </c>
      <c r="M209">
        <f t="shared" si="26"/>
        <v>6372.7036283555735</v>
      </c>
      <c r="N209">
        <f>SQRT(User_Model_Calcs!M209^2+Sat_Data!$B$3^2-2*User_Model_Calcs!M209*Sat_Data!$B$3*COS(RADIANS(L209))*COS(RADIANS(I209)))</f>
        <v>36797.267634573705</v>
      </c>
      <c r="O209">
        <f>DEGREES(ACOS(((Earth_Data!$B$1+Sat_Data!$B$2)/User_Model_Calcs!N209)*SQRT(1-COS(RADIANS(User_Model_Calcs!I209))^2*COS(RADIANS(User_Model_Calcs!B209))^2)))</f>
        <v>54.5811946660316</v>
      </c>
      <c r="P209">
        <f t="shared" si="22"/>
        <v>0.3293932065283689</v>
      </c>
    </row>
    <row r="210" spans="1:16" x14ac:dyDescent="0.25">
      <c r="A210">
        <v>110.73789196216543</v>
      </c>
      <c r="B210">
        <v>-31.030581248088446</v>
      </c>
      <c r="C210" s="6">
        <v>20135.9375</v>
      </c>
      <c r="D210">
        <f t="shared" ca="1" si="21"/>
        <v>1.2</v>
      </c>
      <c r="E210" s="1">
        <v>0.65</v>
      </c>
      <c r="F210">
        <v>19.899999999999999</v>
      </c>
      <c r="G210">
        <f t="shared" ca="1" si="23"/>
        <v>46.089820015575185</v>
      </c>
      <c r="H210">
        <f t="shared" ca="1" si="24"/>
        <v>19.517073403800715</v>
      </c>
      <c r="I210">
        <f>User_Model_Calcs!A210-Sat_Data!$B$5</f>
        <v>0.73789196216543473</v>
      </c>
      <c r="J210">
        <f>(Earth_Data!$B$1/SQRT(1-Earth_Data!$B$2^2*SIN(RADIANS(User_Model_Calcs!B210))^2))*COS(RADIANS(User_Model_Calcs!B210))</f>
        <v>5470.2467988648013</v>
      </c>
      <c r="K210">
        <f>((Earth_Data!$B$1*(1-Earth_Data!$B$2^2))/SQRT(1-Earth_Data!$B$2^2*SIN(RADIANS(User_Model_Calcs!B210))^2))*SIN(RADIANS(User_Model_Calcs!B210))</f>
        <v>-3268.8004652804525</v>
      </c>
      <c r="L210">
        <f t="shared" si="25"/>
        <v>-30.860848863085188</v>
      </c>
      <c r="M210">
        <f t="shared" si="26"/>
        <v>6372.4921751468873</v>
      </c>
      <c r="N210">
        <f>SQRT(User_Model_Calcs!M210^2+Sat_Data!$B$3^2-2*User_Model_Calcs!M210*Sat_Data!$B$3*COS(RADIANS(L210))*COS(RADIANS(I210)))</f>
        <v>36839.721896453833</v>
      </c>
      <c r="O210">
        <f>DEGREES(ACOS(((Earth_Data!$B$1+Sat_Data!$B$2)/User_Model_Calcs!N210)*SQRT(1-COS(RADIANS(User_Model_Calcs!I210))^2*COS(RADIANS(User_Model_Calcs!B210))^2)))</f>
        <v>53.833420304906376</v>
      </c>
      <c r="P210">
        <f t="shared" si="22"/>
        <v>1.4312040755613535</v>
      </c>
    </row>
    <row r="211" spans="1:16" x14ac:dyDescent="0.25">
      <c r="A211">
        <v>110.44098914983235</v>
      </c>
      <c r="B211">
        <v>-32.378891992941021</v>
      </c>
      <c r="C211" s="6">
        <v>20135.9375</v>
      </c>
      <c r="D211">
        <f t="shared" ca="1" si="21"/>
        <v>3</v>
      </c>
      <c r="E211" s="1">
        <v>0.65</v>
      </c>
      <c r="F211">
        <v>19.899999999999999</v>
      </c>
      <c r="G211">
        <f t="shared" ca="1" si="23"/>
        <v>54.048620189015942</v>
      </c>
      <c r="H211">
        <f t="shared" ca="1" si="24"/>
        <v>19.233642205527467</v>
      </c>
      <c r="I211">
        <f>User_Model_Calcs!A211-Sat_Data!$B$5</f>
        <v>0.44098914983234749</v>
      </c>
      <c r="J211">
        <f>(Earth_Data!$B$1/SQRT(1-Earth_Data!$B$2^2*SIN(RADIANS(User_Model_Calcs!B211))^2))*COS(RADIANS(User_Model_Calcs!B211))</f>
        <v>5391.6784461660473</v>
      </c>
      <c r="K211">
        <f>((Earth_Data!$B$1*(1-Earth_Data!$B$2^2))/SQRT(1-Earth_Data!$B$2^2*SIN(RADIANS(User_Model_Calcs!B211))^2))*SIN(RADIANS(User_Model_Calcs!B211))</f>
        <v>-3395.9898313526892</v>
      </c>
      <c r="L211">
        <f t="shared" si="25"/>
        <v>-32.205088025888969</v>
      </c>
      <c r="M211">
        <f t="shared" si="26"/>
        <v>6372.0438951330507</v>
      </c>
      <c r="N211">
        <f>SQRT(User_Model_Calcs!M211^2+Sat_Data!$B$3^2-2*User_Model_Calcs!M211*Sat_Data!$B$3*COS(RADIANS(L211))*COS(RADIANS(I211)))</f>
        <v>36929.123233712795</v>
      </c>
      <c r="O211">
        <f>DEGREES(ACOS(((Earth_Data!$B$1+Sat_Data!$B$2)/User_Model_Calcs!N211)*SQRT(1-COS(RADIANS(User_Model_Calcs!I211))^2*COS(RADIANS(User_Model_Calcs!B211))^2)))</f>
        <v>52.303794342710304</v>
      </c>
      <c r="P211">
        <f t="shared" si="22"/>
        <v>0.82344456228603946</v>
      </c>
    </row>
    <row r="212" spans="1:16" x14ac:dyDescent="0.25">
      <c r="A212">
        <v>112.06652689582589</v>
      </c>
      <c r="B212">
        <v>-30.875050477619858</v>
      </c>
      <c r="C212" s="6">
        <v>20135.9375</v>
      </c>
      <c r="D212">
        <f t="shared" ca="1" si="21"/>
        <v>0.75</v>
      </c>
      <c r="E212" s="1">
        <v>0.65</v>
      </c>
      <c r="F212">
        <v>19.899999999999999</v>
      </c>
      <c r="G212">
        <f t="shared" ca="1" si="23"/>
        <v>42.007420362456692</v>
      </c>
      <c r="H212">
        <f t="shared" ca="1" si="24"/>
        <v>17.760782883091796</v>
      </c>
      <c r="I212">
        <f>User_Model_Calcs!A212-Sat_Data!$B$5</f>
        <v>2.0665268958258878</v>
      </c>
      <c r="J212">
        <f>(Earth_Data!$B$1/SQRT(1-Earth_Data!$B$2^2*SIN(RADIANS(User_Model_Calcs!B212))^2))*COS(RADIANS(User_Model_Calcs!B212))</f>
        <v>5479.1156770486741</v>
      </c>
      <c r="K212">
        <f>((Earth_Data!$B$1*(1-Earth_Data!$B$2^2))/SQRT(1-Earth_Data!$B$2^2*SIN(RADIANS(User_Model_Calcs!B212))^2))*SIN(RADIANS(User_Model_Calcs!B212))</f>
        <v>-3254.0126020499902</v>
      </c>
      <c r="L212">
        <f t="shared" si="25"/>
        <v>-30.705812008012177</v>
      </c>
      <c r="M212">
        <f t="shared" si="26"/>
        <v>6372.5431828101955</v>
      </c>
      <c r="N212">
        <f>SQRT(User_Model_Calcs!M212^2+Sat_Data!$B$3^2-2*User_Model_Calcs!M212*Sat_Data!$B$3*COS(RADIANS(L212))*COS(RADIANS(I212)))</f>
        <v>36833.138705660807</v>
      </c>
      <c r="O212">
        <f>DEGREES(ACOS(((Earth_Data!$B$1+Sat_Data!$B$2)/User_Model_Calcs!N212)*SQRT(1-COS(RADIANS(User_Model_Calcs!I212))^2*COS(RADIANS(User_Model_Calcs!B212))^2)))</f>
        <v>53.948819532043387</v>
      </c>
      <c r="P212">
        <f t="shared" si="22"/>
        <v>4.0221293370252766</v>
      </c>
    </row>
    <row r="213" spans="1:16" x14ac:dyDescent="0.25">
      <c r="A213">
        <v>112.1832360126828</v>
      </c>
      <c r="B213">
        <v>-28.733877251338779</v>
      </c>
      <c r="C213" s="6">
        <v>20135.9375</v>
      </c>
      <c r="D213">
        <f t="shared" ca="1" si="21"/>
        <v>0.75</v>
      </c>
      <c r="E213" s="1">
        <v>0.65</v>
      </c>
      <c r="F213">
        <v>19.899999999999999</v>
      </c>
      <c r="G213">
        <f t="shared" ca="1" si="23"/>
        <v>42.007420362456692</v>
      </c>
      <c r="H213">
        <f t="shared" ca="1" si="24"/>
        <v>15.048345362351844</v>
      </c>
      <c r="I213">
        <f>User_Model_Calcs!A213-Sat_Data!$B$5</f>
        <v>2.1832360126827979</v>
      </c>
      <c r="J213">
        <f>(Earth_Data!$B$1/SQRT(1-Earth_Data!$B$2^2*SIN(RADIANS(User_Model_Calcs!B213))^2))*COS(RADIANS(User_Model_Calcs!B213))</f>
        <v>5597.0805805823738</v>
      </c>
      <c r="K213">
        <f>((Earth_Data!$B$1*(1-Earth_Data!$B$2^2))/SQRT(1-Earth_Data!$B$2^2*SIN(RADIANS(User_Model_Calcs!B213))^2))*SIN(RADIANS(User_Model_Calcs!B213))</f>
        <v>-3048.0719573808237</v>
      </c>
      <c r="L213">
        <f t="shared" si="25"/>
        <v>-28.57193645491127</v>
      </c>
      <c r="M213">
        <f t="shared" si="26"/>
        <v>6373.22945475084</v>
      </c>
      <c r="N213">
        <f>SQRT(User_Model_Calcs!M213^2+Sat_Data!$B$3^2-2*User_Model_Calcs!M213*Sat_Data!$B$3*COS(RADIANS(L213))*COS(RADIANS(I213)))</f>
        <v>36698.544845979319</v>
      </c>
      <c r="O213">
        <f>DEGREES(ACOS(((Earth_Data!$B$1+Sat_Data!$B$2)/User_Model_Calcs!N213)*SQRT(1-COS(RADIANS(User_Model_Calcs!I213))^2*COS(RADIANS(User_Model_Calcs!B213))^2)))</f>
        <v>56.380718959863252</v>
      </c>
      <c r="P213">
        <f t="shared" si="22"/>
        <v>4.5340985197674453</v>
      </c>
    </row>
    <row r="214" spans="1:16" x14ac:dyDescent="0.25">
      <c r="A214">
        <v>109.08197137641471</v>
      </c>
      <c r="B214">
        <v>-30.347256933950835</v>
      </c>
      <c r="C214" s="6">
        <v>20135.9375</v>
      </c>
      <c r="D214">
        <f t="shared" ca="1" si="21"/>
        <v>3</v>
      </c>
      <c r="E214" s="1">
        <v>0.65</v>
      </c>
      <c r="F214">
        <v>19.899999999999999</v>
      </c>
      <c r="G214">
        <f t="shared" ca="1" si="23"/>
        <v>54.048620189015942</v>
      </c>
      <c r="H214">
        <f t="shared" ca="1" si="24"/>
        <v>16.820100086522196</v>
      </c>
      <c r="I214">
        <f>User_Model_Calcs!A214-Sat_Data!$B$5</f>
        <v>-0.91802862358528614</v>
      </c>
      <c r="J214">
        <f>(Earth_Data!$B$1/SQRT(1-Earth_Data!$B$2^2*SIN(RADIANS(User_Model_Calcs!B214))^2))*COS(RADIANS(User_Model_Calcs!B214))</f>
        <v>5508.9107652409639</v>
      </c>
      <c r="K214">
        <f>((Earth_Data!$B$1*(1-Earth_Data!$B$2^2))/SQRT(1-Earth_Data!$B$2^2*SIN(RADIANS(User_Model_Calcs!B214))^2))*SIN(RADIANS(User_Model_Calcs!B214))</f>
        <v>-3203.6542429802121</v>
      </c>
      <c r="L214">
        <f t="shared" si="25"/>
        <v>-30.179731484874104</v>
      </c>
      <c r="M214">
        <f t="shared" si="26"/>
        <v>6372.7151456779311</v>
      </c>
      <c r="N214">
        <f>SQRT(User_Model_Calcs!M214^2+Sat_Data!$B$3^2-2*User_Model_Calcs!M214*Sat_Data!$B$3*COS(RADIANS(L214))*COS(RADIANS(I214)))</f>
        <v>36795.772325698948</v>
      </c>
      <c r="O214">
        <f>DEGREES(ACOS(((Earth_Data!$B$1+Sat_Data!$B$2)/User_Model_Calcs!N214)*SQRT(1-COS(RADIANS(User_Model_Calcs!I214))^2*COS(RADIANS(User_Model_Calcs!B214))^2)))</f>
        <v>54.607890015779759</v>
      </c>
      <c r="P214">
        <f t="shared" si="22"/>
        <v>1.8165630599772125</v>
      </c>
    </row>
    <row r="215" spans="1:16" x14ac:dyDescent="0.25">
      <c r="A215">
        <v>111.94797296063123</v>
      </c>
      <c r="B215">
        <v>-27.884310915033037</v>
      </c>
      <c r="C215" s="6">
        <v>20135.9375</v>
      </c>
      <c r="D215">
        <f t="shared" ca="1" si="21"/>
        <v>1.2</v>
      </c>
      <c r="E215" s="1">
        <v>0.65</v>
      </c>
      <c r="F215">
        <v>19.899999999999999</v>
      </c>
      <c r="G215">
        <f t="shared" ca="1" si="23"/>
        <v>46.089820015575185</v>
      </c>
      <c r="H215">
        <f t="shared" ca="1" si="24"/>
        <v>22.878402432748825</v>
      </c>
      <c r="I215">
        <f>User_Model_Calcs!A215-Sat_Data!$B$5</f>
        <v>1.9479729606312333</v>
      </c>
      <c r="J215">
        <f>(Earth_Data!$B$1/SQRT(1-Earth_Data!$B$2^2*SIN(RADIANS(User_Model_Calcs!B215))^2))*COS(RADIANS(User_Model_Calcs!B215))</f>
        <v>5641.730059895136</v>
      </c>
      <c r="K215">
        <f>((Earth_Data!$B$1*(1-Earth_Data!$B$2^2))/SQRT(1-Earth_Data!$B$2^2*SIN(RADIANS(User_Model_Calcs!B215))^2))*SIN(RADIANS(User_Model_Calcs!B215))</f>
        <v>-2965.1804275039281</v>
      </c>
      <c r="L215">
        <f t="shared" si="25"/>
        <v>-27.725517324837647</v>
      </c>
      <c r="M215">
        <f t="shared" si="26"/>
        <v>6373.4930012024606</v>
      </c>
      <c r="N215">
        <f>SQRT(User_Model_Calcs!M215^2+Sat_Data!$B$3^2-2*User_Model_Calcs!M215*Sat_Data!$B$3*COS(RADIANS(L215))*COS(RADIANS(I215)))</f>
        <v>36646.332156208548</v>
      </c>
      <c r="O215">
        <f>DEGREES(ACOS(((Earth_Data!$B$1+Sat_Data!$B$2)/User_Model_Calcs!N215)*SQRT(1-COS(RADIANS(User_Model_Calcs!I215))^2*COS(RADIANS(User_Model_Calcs!B215))^2)))</f>
        <v>57.369686870878247</v>
      </c>
      <c r="P215">
        <f t="shared" si="22"/>
        <v>4.1593972901633744</v>
      </c>
    </row>
    <row r="216" spans="1:16" x14ac:dyDescent="0.25">
      <c r="A216">
        <v>111.23148597642118</v>
      </c>
      <c r="B216">
        <v>-28.284373052953349</v>
      </c>
      <c r="C216" s="6">
        <v>20135.9375</v>
      </c>
      <c r="D216">
        <f t="shared" ca="1" si="21"/>
        <v>3</v>
      </c>
      <c r="E216" s="1">
        <v>0.65</v>
      </c>
      <c r="F216">
        <v>19.899999999999999</v>
      </c>
      <c r="G216">
        <f t="shared" ca="1" si="23"/>
        <v>54.048620189015942</v>
      </c>
      <c r="H216">
        <f t="shared" ca="1" si="24"/>
        <v>15.109520229067975</v>
      </c>
      <c r="I216">
        <f>User_Model_Calcs!A216-Sat_Data!$B$5</f>
        <v>1.2314859764211832</v>
      </c>
      <c r="J216">
        <f>(Earth_Data!$B$1/SQRT(1-Earth_Data!$B$2^2*SIN(RADIANS(User_Model_Calcs!B216))^2))*COS(RADIANS(User_Model_Calcs!B216))</f>
        <v>5620.858370107595</v>
      </c>
      <c r="K216">
        <f>((Earth_Data!$B$1*(1-Earth_Data!$B$2^2))/SQRT(1-Earth_Data!$B$2^2*SIN(RADIANS(User_Model_Calcs!B216))^2))*SIN(RADIANS(User_Model_Calcs!B216))</f>
        <v>-3004.2953492535216</v>
      </c>
      <c r="L216">
        <f t="shared" si="25"/>
        <v>-28.124079967996963</v>
      </c>
      <c r="M216">
        <f t="shared" si="26"/>
        <v>6373.3695454096296</v>
      </c>
      <c r="N216">
        <f>SQRT(User_Model_Calcs!M216^2+Sat_Data!$B$3^2-2*User_Model_Calcs!M216*Sat_Data!$B$3*COS(RADIANS(L216))*COS(RADIANS(I216)))</f>
        <v>36668.061100341845</v>
      </c>
      <c r="O216">
        <f>DEGREES(ACOS(((Earth_Data!$B$1+Sat_Data!$B$2)/User_Model_Calcs!N216)*SQRT(1-COS(RADIANS(User_Model_Calcs!I216))^2*COS(RADIANS(User_Model_Calcs!B216))^2)))</f>
        <v>56.954401326959328</v>
      </c>
      <c r="P216">
        <f t="shared" si="22"/>
        <v>2.5975240748045954</v>
      </c>
    </row>
    <row r="217" spans="1:16" x14ac:dyDescent="0.25">
      <c r="A217">
        <v>111.84414476638322</v>
      </c>
      <c r="B217">
        <v>-27.864108724513208</v>
      </c>
      <c r="C217" s="6">
        <v>20135.9375</v>
      </c>
      <c r="D217">
        <f t="shared" ca="1" si="21"/>
        <v>1.2</v>
      </c>
      <c r="E217" s="1">
        <v>0.65</v>
      </c>
      <c r="F217">
        <v>19.899999999999999</v>
      </c>
      <c r="G217">
        <f t="shared" ca="1" si="23"/>
        <v>46.089820015575185</v>
      </c>
      <c r="H217">
        <f t="shared" ca="1" si="24"/>
        <v>14.857731736486263</v>
      </c>
      <c r="I217">
        <f>User_Model_Calcs!A217-Sat_Data!$B$5</f>
        <v>1.8441447663832236</v>
      </c>
      <c r="J217">
        <f>(Earth_Data!$B$1/SQRT(1-Earth_Data!$B$2^2*SIN(RADIANS(User_Model_Calcs!B217))^2))*COS(RADIANS(User_Model_Calcs!B217))</f>
        <v>5642.7767496862944</v>
      </c>
      <c r="K217">
        <f>((Earth_Data!$B$1*(1-Earth_Data!$B$2^2))/SQRT(1-Earth_Data!$B$2^2*SIN(RADIANS(User_Model_Calcs!B217))^2))*SIN(RADIANS(User_Model_Calcs!B217))</f>
        <v>-2963.2014209286417</v>
      </c>
      <c r="L217">
        <f t="shared" si="25"/>
        <v>-27.705391674447945</v>
      </c>
      <c r="M217">
        <f t="shared" si="26"/>
        <v>6373.4992043455795</v>
      </c>
      <c r="N217">
        <f>SQRT(User_Model_Calcs!M217^2+Sat_Data!$B$3^2-2*User_Model_Calcs!M217*Sat_Data!$B$3*COS(RADIANS(L217))*COS(RADIANS(I217)))</f>
        <v>36644.740339948105</v>
      </c>
      <c r="O217">
        <f>DEGREES(ACOS(((Earth_Data!$B$1+Sat_Data!$B$2)/User_Model_Calcs!N217)*SQRT(1-COS(RADIANS(User_Model_Calcs!I217))^2*COS(RADIANS(User_Model_Calcs!B217))^2)))</f>
        <v>57.400237743903155</v>
      </c>
      <c r="P217">
        <f t="shared" si="22"/>
        <v>3.940877048398292</v>
      </c>
    </row>
    <row r="218" spans="1:16" x14ac:dyDescent="0.25">
      <c r="A218">
        <v>112.03098830823181</v>
      </c>
      <c r="B218">
        <v>-30.368474945287112</v>
      </c>
      <c r="C218" s="6">
        <v>20135.9375</v>
      </c>
      <c r="D218">
        <f t="shared" ca="1" si="21"/>
        <v>1.2</v>
      </c>
      <c r="E218" s="1">
        <v>0.65</v>
      </c>
      <c r="F218">
        <v>19.899999999999999</v>
      </c>
      <c r="G218">
        <f t="shared" ca="1" si="23"/>
        <v>46.089820015575185</v>
      </c>
      <c r="H218">
        <f t="shared" ca="1" si="24"/>
        <v>23.348616921563853</v>
      </c>
      <c r="I218">
        <f>User_Model_Calcs!A218-Sat_Data!$B$5</f>
        <v>2.0309883082318123</v>
      </c>
      <c r="J218">
        <f>(Earth_Data!$B$1/SQRT(1-Earth_Data!$B$2^2*SIN(RADIANS(User_Model_Calcs!B218))^2))*COS(RADIANS(User_Model_Calcs!B218))</f>
        <v>5507.7219660361598</v>
      </c>
      <c r="K218">
        <f>((Earth_Data!$B$1*(1-Earth_Data!$B$2^2))/SQRT(1-Earth_Data!$B$2^2*SIN(RADIANS(User_Model_Calcs!B218))^2))*SIN(RADIANS(User_Model_Calcs!B218))</f>
        <v>-3205.6839204269759</v>
      </c>
      <c r="L218">
        <f t="shared" si="25"/>
        <v>-30.200879534914463</v>
      </c>
      <c r="M218">
        <f t="shared" si="26"/>
        <v>6372.7082667294044</v>
      </c>
      <c r="N218">
        <f>SQRT(User_Model_Calcs!M218^2+Sat_Data!$B$3^2-2*User_Model_Calcs!M218*Sat_Data!$B$3*COS(RADIANS(L218))*COS(RADIANS(I218)))</f>
        <v>36800.287520923812</v>
      </c>
      <c r="O218">
        <f>DEGREES(ACOS(((Earth_Data!$B$1+Sat_Data!$B$2)/User_Model_Calcs!N218)*SQRT(1-COS(RADIANS(User_Model_Calcs!I218))^2*COS(RADIANS(User_Model_Calcs!B218))^2)))</f>
        <v>54.527949020872974</v>
      </c>
      <c r="P218">
        <f t="shared" si="22"/>
        <v>4.0124225223300494</v>
      </c>
    </row>
    <row r="219" spans="1:16" x14ac:dyDescent="0.25">
      <c r="A219">
        <v>110.19177129797865</v>
      </c>
      <c r="B219">
        <v>-31.657947715052732</v>
      </c>
      <c r="C219" s="6">
        <v>20135.9375</v>
      </c>
      <c r="D219">
        <f t="shared" ca="1" si="21"/>
        <v>3</v>
      </c>
      <c r="E219" s="1">
        <v>0.65</v>
      </c>
      <c r="F219">
        <v>19.899999999999999</v>
      </c>
      <c r="G219">
        <f t="shared" ca="1" si="23"/>
        <v>54.048620189015942</v>
      </c>
      <c r="H219">
        <f t="shared" ca="1" si="24"/>
        <v>22.307565120459216</v>
      </c>
      <c r="I219">
        <f>User_Model_Calcs!A219-Sat_Data!$B$5</f>
        <v>0.19177129797864723</v>
      </c>
      <c r="J219">
        <f>(Earth_Data!$B$1/SQRT(1-Earth_Data!$B$2^2*SIN(RADIANS(User_Model_Calcs!B219))^2))*COS(RADIANS(User_Model_Calcs!B219))</f>
        <v>5434.063557696094</v>
      </c>
      <c r="K219">
        <f>((Earth_Data!$B$1*(1-Earth_Data!$B$2^2))/SQRT(1-Earth_Data!$B$2^2*SIN(RADIANS(User_Model_Calcs!B219))^2))*SIN(RADIANS(User_Model_Calcs!B219))</f>
        <v>-3328.2079909954223</v>
      </c>
      <c r="L219">
        <f t="shared" si="25"/>
        <v>-31.486273715385483</v>
      </c>
      <c r="M219">
        <f t="shared" si="26"/>
        <v>6372.2849261788751</v>
      </c>
      <c r="N219">
        <f>SQRT(User_Model_Calcs!M219^2+Sat_Data!$B$3^2-2*User_Model_Calcs!M219*Sat_Data!$B$3*COS(RADIANS(L219))*COS(RADIANS(I219)))</f>
        <v>36880.591788553102</v>
      </c>
      <c r="O219">
        <f>DEGREES(ACOS(((Earth_Data!$B$1+Sat_Data!$B$2)/User_Model_Calcs!N219)*SQRT(1-COS(RADIANS(User_Model_Calcs!I219))^2*COS(RADIANS(User_Model_Calcs!B219))^2)))</f>
        <v>53.126809328497629</v>
      </c>
      <c r="P219">
        <f t="shared" si="22"/>
        <v>0.36538151874936919</v>
      </c>
    </row>
    <row r="220" spans="1:16" x14ac:dyDescent="0.25">
      <c r="A220">
        <v>107.594383663708</v>
      </c>
      <c r="B220">
        <v>-29.950470205415474</v>
      </c>
      <c r="C220" s="6">
        <v>20135.9375</v>
      </c>
      <c r="D220">
        <f t="shared" ca="1" si="21"/>
        <v>3</v>
      </c>
      <c r="E220" s="1">
        <v>0.65</v>
      </c>
      <c r="F220">
        <v>19.899999999999999</v>
      </c>
      <c r="G220">
        <f t="shared" ca="1" si="23"/>
        <v>54.048620189015942</v>
      </c>
      <c r="H220">
        <f t="shared" ca="1" si="24"/>
        <v>16.146419683589166</v>
      </c>
      <c r="I220">
        <f>User_Model_Calcs!A220-Sat_Data!$B$5</f>
        <v>-2.4056163362919989</v>
      </c>
      <c r="J220">
        <f>(Earth_Data!$B$1/SQRT(1-Earth_Data!$B$2^2*SIN(RADIANS(User_Model_Calcs!B220))^2))*COS(RADIANS(User_Model_Calcs!B220))</f>
        <v>5531.0025157379523</v>
      </c>
      <c r="K220">
        <f>((Earth_Data!$B$1*(1-Earth_Data!$B$2^2))/SQRT(1-Earth_Data!$B$2^2*SIN(RADIANS(User_Model_Calcs!B220))^2))*SIN(RADIANS(User_Model_Calcs!B220))</f>
        <v>-3165.6187752542328</v>
      </c>
      <c r="L220">
        <f t="shared" si="25"/>
        <v>-29.784269867135876</v>
      </c>
      <c r="M220">
        <f t="shared" si="26"/>
        <v>6372.8432476675334</v>
      </c>
      <c r="N220">
        <f>SQRT(User_Model_Calcs!M220^2+Sat_Data!$B$3^2-2*User_Model_Calcs!M220*Sat_Data!$B$3*COS(RADIANS(L220))*COS(RADIANS(I220)))</f>
        <v>36775.249156105499</v>
      </c>
      <c r="O220">
        <f>DEGREES(ACOS(((Earth_Data!$B$1+Sat_Data!$B$2)/User_Model_Calcs!N220)*SQRT(1-COS(RADIANS(User_Model_Calcs!I220))^2*COS(RADIANS(User_Model_Calcs!B220))^2)))</f>
        <v>54.975540384121878</v>
      </c>
      <c r="P220">
        <f t="shared" si="22"/>
        <v>4.8099510656863309</v>
      </c>
    </row>
    <row r="221" spans="1:16" x14ac:dyDescent="0.25">
      <c r="A221">
        <v>109.037260574671</v>
      </c>
      <c r="B221">
        <v>-30.133404236251017</v>
      </c>
      <c r="C221" s="6">
        <v>20135.9375</v>
      </c>
      <c r="D221">
        <f t="shared" ca="1" si="21"/>
        <v>0.75</v>
      </c>
      <c r="E221" s="1">
        <v>0.65</v>
      </c>
      <c r="F221">
        <v>19.899999999999999</v>
      </c>
      <c r="G221">
        <f t="shared" ca="1" si="23"/>
        <v>42.007420362456692</v>
      </c>
      <c r="H221">
        <f t="shared" ca="1" si="24"/>
        <v>14.486875061317544</v>
      </c>
      <c r="I221">
        <f>User_Model_Calcs!A221-Sat_Data!$B$5</f>
        <v>-0.96273942532900492</v>
      </c>
      <c r="J221">
        <f>(Earth_Data!$B$1/SQRT(1-Earth_Data!$B$2^2*SIN(RADIANS(User_Model_Calcs!B221))^2))*COS(RADIANS(User_Model_Calcs!B221))</f>
        <v>5520.8502575722441</v>
      </c>
      <c r="K221">
        <f>((Earth_Data!$B$1*(1-Earth_Data!$B$2^2))/SQRT(1-Earth_Data!$B$2^2*SIN(RADIANS(User_Model_Calcs!B221))^2))*SIN(RADIANS(User_Model_Calcs!B221))</f>
        <v>-3183.1733160578337</v>
      </c>
      <c r="L221">
        <f t="shared" si="25"/>
        <v>-29.966589013875996</v>
      </c>
      <c r="M221">
        <f t="shared" si="26"/>
        <v>6372.7843150853723</v>
      </c>
      <c r="N221">
        <f>SQRT(User_Model_Calcs!M221^2+Sat_Data!$B$3^2-2*User_Model_Calcs!M221*Sat_Data!$B$3*COS(RADIANS(L221))*COS(RADIANS(I221)))</f>
        <v>36782.183154067789</v>
      </c>
      <c r="O221">
        <f>DEGREES(ACOS(((Earth_Data!$B$1+Sat_Data!$B$2)/User_Model_Calcs!N221)*SQRT(1-COS(RADIANS(User_Model_Calcs!I221))^2*COS(RADIANS(User_Model_Calcs!B221))^2)))</f>
        <v>54.850577432669276</v>
      </c>
      <c r="P221">
        <f t="shared" si="22"/>
        <v>1.9172147625583205</v>
      </c>
    </row>
    <row r="222" spans="1:16" x14ac:dyDescent="0.25">
      <c r="A222">
        <v>110.15302572829555</v>
      </c>
      <c r="B222">
        <v>-28.586274099145072</v>
      </c>
      <c r="C222" s="6">
        <v>20135.9375</v>
      </c>
      <c r="D222">
        <f t="shared" ca="1" si="21"/>
        <v>0.75</v>
      </c>
      <c r="E222" s="1">
        <v>0.65</v>
      </c>
      <c r="F222">
        <v>19.899999999999999</v>
      </c>
      <c r="G222">
        <f t="shared" ca="1" si="23"/>
        <v>42.007420362456692</v>
      </c>
      <c r="H222">
        <f t="shared" ca="1" si="24"/>
        <v>22.799222018461641</v>
      </c>
      <c r="I222">
        <f>User_Model_Calcs!A222-Sat_Data!$B$5</f>
        <v>0.15302572829554606</v>
      </c>
      <c r="J222">
        <f>(Earth_Data!$B$1/SQRT(1-Earth_Data!$B$2^2*SIN(RADIANS(User_Model_Calcs!B222))^2))*COS(RADIANS(User_Model_Calcs!B222))</f>
        <v>5604.9265012304359</v>
      </c>
      <c r="K222">
        <f>((Earth_Data!$B$1*(1-Earth_Data!$B$2^2))/SQRT(1-Earth_Data!$B$2^2*SIN(RADIANS(User_Model_Calcs!B222))^2))*SIN(RADIANS(User_Model_Calcs!B222))</f>
        <v>-3033.717353313586</v>
      </c>
      <c r="L222">
        <f t="shared" si="25"/>
        <v>-28.424870006997196</v>
      </c>
      <c r="M222">
        <f t="shared" si="26"/>
        <v>6373.2756149401894</v>
      </c>
      <c r="N222">
        <f>SQRT(User_Model_Calcs!M222^2+Sat_Data!$B$3^2-2*User_Model_Calcs!M222*Sat_Data!$B$3*COS(RADIANS(L222))*COS(RADIANS(I222)))</f>
        <v>36684.890873376738</v>
      </c>
      <c r="O222">
        <f>DEGREES(ACOS(((Earth_Data!$B$1+Sat_Data!$B$2)/User_Model_Calcs!N222)*SQRT(1-COS(RADIANS(User_Model_Calcs!I222))^2*COS(RADIANS(User_Model_Calcs!B222))^2)))</f>
        <v>56.636140245749381</v>
      </c>
      <c r="P222">
        <f t="shared" si="22"/>
        <v>0.31981278030473526</v>
      </c>
    </row>
    <row r="223" spans="1:16" x14ac:dyDescent="0.25">
      <c r="A223">
        <v>109.98337026777017</v>
      </c>
      <c r="B223">
        <v>-27.928236660041932</v>
      </c>
      <c r="C223" s="6">
        <v>20135.9375</v>
      </c>
      <c r="D223">
        <f t="shared" ca="1" si="21"/>
        <v>1.2</v>
      </c>
      <c r="E223" s="1">
        <v>0.65</v>
      </c>
      <c r="F223">
        <v>19.899999999999999</v>
      </c>
      <c r="G223">
        <f t="shared" ca="1" si="23"/>
        <v>46.089820015575185</v>
      </c>
      <c r="H223">
        <f t="shared" ca="1" si="24"/>
        <v>18.670773490831671</v>
      </c>
      <c r="I223">
        <f>User_Model_Calcs!A223-Sat_Data!$B$5</f>
        <v>-1.6629732229830552E-2</v>
      </c>
      <c r="J223">
        <f>(Earth_Data!$B$1/SQRT(1-Earth_Data!$B$2^2*SIN(RADIANS(User_Model_Calcs!B223))^2))*COS(RADIANS(User_Model_Calcs!B223))</f>
        <v>5639.451817715948</v>
      </c>
      <c r="K223">
        <f>((Earth_Data!$B$1*(1-Earth_Data!$B$2^2))/SQRT(1-Earth_Data!$B$2^2*SIN(RADIANS(User_Model_Calcs!B223))^2))*SIN(RADIANS(User_Model_Calcs!B223))</f>
        <v>-2969.482139128625</v>
      </c>
      <c r="L223">
        <f t="shared" si="25"/>
        <v>-27.769276919196265</v>
      </c>
      <c r="M223">
        <f t="shared" si="26"/>
        <v>6373.4795032967368</v>
      </c>
      <c r="N223">
        <f>SQRT(User_Model_Calcs!M223^2+Sat_Data!$B$3^2-2*User_Model_Calcs!M223*Sat_Data!$B$3*COS(RADIANS(L223))*COS(RADIANS(I223)))</f>
        <v>36645.200108865705</v>
      </c>
      <c r="O223">
        <f>DEGREES(ACOS(((Earth_Data!$B$1+Sat_Data!$B$2)/User_Model_Calcs!N223)*SQRT(1-COS(RADIANS(User_Model_Calcs!I223))^2*COS(RADIANS(User_Model_Calcs!B223))^2)))</f>
        <v>57.390980327822369</v>
      </c>
      <c r="P223">
        <f t="shared" si="22"/>
        <v>3.5505898213405426E-2</v>
      </c>
    </row>
    <row r="224" spans="1:16" x14ac:dyDescent="0.25">
      <c r="A224">
        <v>112.3431735201081</v>
      </c>
      <c r="B224">
        <v>-29.6805412526498</v>
      </c>
      <c r="C224" s="6">
        <v>20135.9375</v>
      </c>
      <c r="D224">
        <f t="shared" ca="1" si="21"/>
        <v>1.2</v>
      </c>
      <c r="E224" s="1">
        <v>0.65</v>
      </c>
      <c r="F224">
        <v>19.899999999999999</v>
      </c>
      <c r="G224">
        <f t="shared" ca="1" si="23"/>
        <v>46.089820015575185</v>
      </c>
      <c r="H224">
        <f t="shared" ca="1" si="24"/>
        <v>16.213710708219011</v>
      </c>
      <c r="I224">
        <f>User_Model_Calcs!A224-Sat_Data!$B$5</f>
        <v>2.3431735201080954</v>
      </c>
      <c r="J224">
        <f>(Earth_Data!$B$1/SQRT(1-Earth_Data!$B$2^2*SIN(RADIANS(User_Model_Calcs!B224))^2))*COS(RADIANS(User_Model_Calcs!B224))</f>
        <v>5545.8797140301149</v>
      </c>
      <c r="K224">
        <f>((Earth_Data!$B$1*(1-Earth_Data!$B$2^2))/SQRT(1-Earth_Data!$B$2^2*SIN(RADIANS(User_Model_Calcs!B224))^2))*SIN(RADIANS(User_Model_Calcs!B224))</f>
        <v>-3139.6580172774738</v>
      </c>
      <c r="L224">
        <f t="shared" si="25"/>
        <v>-29.515260516177459</v>
      </c>
      <c r="M224">
        <f t="shared" si="26"/>
        <v>6372.9298025276776</v>
      </c>
      <c r="N224">
        <f>SQRT(User_Model_Calcs!M224^2+Sat_Data!$B$3^2-2*User_Model_Calcs!M224*Sat_Data!$B$3*COS(RADIANS(L224))*COS(RADIANS(I224)))</f>
        <v>36757.930775385452</v>
      </c>
      <c r="O224">
        <f>DEGREES(ACOS(((Earth_Data!$B$1+Sat_Data!$B$2)/User_Model_Calcs!N224)*SQRT(1-COS(RADIANS(User_Model_Calcs!I224))^2*COS(RADIANS(User_Model_Calcs!B224))^2)))</f>
        <v>55.288128110562283</v>
      </c>
      <c r="P224">
        <f t="shared" si="22"/>
        <v>4.7240256710797741</v>
      </c>
    </row>
    <row r="225" spans="1:16" x14ac:dyDescent="0.25">
      <c r="A225">
        <v>112.15207818613615</v>
      </c>
      <c r="B225">
        <v>-26.857909465946605</v>
      </c>
      <c r="C225" s="6">
        <v>20135.9375</v>
      </c>
      <c r="D225">
        <f t="shared" ca="1" si="21"/>
        <v>3</v>
      </c>
      <c r="E225" s="1">
        <v>0.65</v>
      </c>
      <c r="F225">
        <v>19.899999999999999</v>
      </c>
      <c r="G225">
        <f t="shared" ca="1" si="23"/>
        <v>54.048620189015942</v>
      </c>
      <c r="H225">
        <f t="shared" ca="1" si="24"/>
        <v>22.069901160617416</v>
      </c>
      <c r="I225">
        <f>User_Model_Calcs!A225-Sat_Data!$B$5</f>
        <v>2.1520781861361513</v>
      </c>
      <c r="J225">
        <f>(Earth_Data!$B$1/SQRT(1-Earth_Data!$B$2^2*SIN(RADIANS(User_Model_Calcs!B225))^2))*COS(RADIANS(User_Model_Calcs!B225))</f>
        <v>5694.0192733223867</v>
      </c>
      <c r="K225">
        <f>((Earth_Data!$B$1*(1-Earth_Data!$B$2^2))/SQRT(1-Earth_Data!$B$2^2*SIN(RADIANS(User_Model_Calcs!B225))^2))*SIN(RADIANS(User_Model_Calcs!B225))</f>
        <v>-2864.1797498398951</v>
      </c>
      <c r="L225">
        <f t="shared" si="25"/>
        <v>-26.703103106211657</v>
      </c>
      <c r="M225">
        <f t="shared" si="26"/>
        <v>6373.804289775434</v>
      </c>
      <c r="N225">
        <f>SQRT(User_Model_Calcs!M225^2+Sat_Data!$B$3^2-2*User_Model_Calcs!M225*Sat_Data!$B$3*COS(RADIANS(L225))*COS(RADIANS(I225)))</f>
        <v>36587.045597136392</v>
      </c>
      <c r="O225">
        <f>DEGREES(ACOS(((Earth_Data!$B$1+Sat_Data!$B$2)/User_Model_Calcs!N225)*SQRT(1-COS(RADIANS(User_Model_Calcs!I225))^2*COS(RADIANS(User_Model_Calcs!B225))^2)))</f>
        <v>58.528436661180855</v>
      </c>
      <c r="P225">
        <f t="shared" si="22"/>
        <v>4.7548549401941562</v>
      </c>
    </row>
    <row r="226" spans="1:16" x14ac:dyDescent="0.25">
      <c r="A226">
        <v>109.51569762155714</v>
      </c>
      <c r="B226">
        <v>-30.029519493351366</v>
      </c>
      <c r="C226" s="6">
        <v>20135.9375</v>
      </c>
      <c r="D226">
        <f t="shared" ca="1" si="21"/>
        <v>3</v>
      </c>
      <c r="E226" s="1">
        <v>0.65</v>
      </c>
      <c r="F226">
        <v>19.899999999999999</v>
      </c>
      <c r="G226">
        <f t="shared" ca="1" si="23"/>
        <v>54.048620189015942</v>
      </c>
      <c r="H226">
        <f t="shared" ca="1" si="24"/>
        <v>23.928955208674132</v>
      </c>
      <c r="I226">
        <f>User_Model_Calcs!A226-Sat_Data!$B$5</f>
        <v>-0.48430237844286239</v>
      </c>
      <c r="J226">
        <f>(Earth_Data!$B$1/SQRT(1-Earth_Data!$B$2^2*SIN(RADIANS(User_Model_Calcs!B226))^2))*COS(RADIANS(User_Model_Calcs!B226))</f>
        <v>5526.6224429633166</v>
      </c>
      <c r="K226">
        <f>((Earth_Data!$B$1*(1-Earth_Data!$B$2^2))/SQRT(1-Earth_Data!$B$2^2*SIN(RADIANS(User_Model_Calcs!B226))^2))*SIN(RADIANS(User_Model_Calcs!B226))</f>
        <v>-3173.2083441848367</v>
      </c>
      <c r="L226">
        <f t="shared" si="25"/>
        <v>-29.863052623126467</v>
      </c>
      <c r="M226">
        <f t="shared" si="26"/>
        <v>6372.8178086832277</v>
      </c>
      <c r="N226">
        <f>SQRT(User_Model_Calcs!M226^2+Sat_Data!$B$3^2-2*User_Model_Calcs!M226*Sat_Data!$B$3*COS(RADIANS(L226))*COS(RADIANS(I226)))</f>
        <v>36774.904390726653</v>
      </c>
      <c r="O226">
        <f>DEGREES(ACOS(((Earth_Data!$B$1+Sat_Data!$B$2)/User_Model_Calcs!N226)*SQRT(1-COS(RADIANS(User_Model_Calcs!I226))^2*COS(RADIANS(User_Model_Calcs!B226))^2)))</f>
        <v>54.981134818900237</v>
      </c>
      <c r="P226">
        <f t="shared" si="22"/>
        <v>0.96767232950528104</v>
      </c>
    </row>
    <row r="227" spans="1:16" x14ac:dyDescent="0.25">
      <c r="A227">
        <v>108.50235109202609</v>
      </c>
      <c r="B227">
        <v>-30.770622496143641</v>
      </c>
      <c r="C227" s="6">
        <v>20135.9375</v>
      </c>
      <c r="D227">
        <f t="shared" ca="1" si="21"/>
        <v>1.2</v>
      </c>
      <c r="E227" s="1">
        <v>0.65</v>
      </c>
      <c r="F227">
        <v>19.899999999999999</v>
      </c>
      <c r="G227">
        <f t="shared" ca="1" si="23"/>
        <v>46.089820015575185</v>
      </c>
      <c r="H227">
        <f t="shared" ca="1" si="24"/>
        <v>14.748190217312063</v>
      </c>
      <c r="I227">
        <f>User_Model_Calcs!A227-Sat_Data!$B$5</f>
        <v>-1.497648907973911</v>
      </c>
      <c r="J227">
        <f>(Earth_Data!$B$1/SQRT(1-Earth_Data!$B$2^2*SIN(RADIANS(User_Model_Calcs!B227))^2))*COS(RADIANS(User_Model_Calcs!B227))</f>
        <v>5485.0478471723172</v>
      </c>
      <c r="K227">
        <f>((Earth_Data!$B$1*(1-Earth_Data!$B$2^2))/SQRT(1-Earth_Data!$B$2^2*SIN(RADIANS(User_Model_Calcs!B227))^2))*SIN(RADIANS(User_Model_Calcs!B227))</f>
        <v>-3244.0703060643618</v>
      </c>
      <c r="L227">
        <f t="shared" si="25"/>
        <v>-30.601718442552034</v>
      </c>
      <c r="M227">
        <f t="shared" si="26"/>
        <v>6372.5773464476833</v>
      </c>
      <c r="N227">
        <f>SQRT(User_Model_Calcs!M227^2+Sat_Data!$B$3^2-2*User_Model_Calcs!M227*Sat_Data!$B$3*COS(RADIANS(L227))*COS(RADIANS(I227)))</f>
        <v>36824.418520208885</v>
      </c>
      <c r="O227">
        <f>DEGREES(ACOS(((Earth_Data!$B$1+Sat_Data!$B$2)/User_Model_Calcs!N227)*SQRT(1-COS(RADIANS(User_Model_Calcs!I227))^2*COS(RADIANS(User_Model_Calcs!B227))^2)))</f>
        <v>54.101489868285846</v>
      </c>
      <c r="P227">
        <f t="shared" si="22"/>
        <v>2.9254908375718625</v>
      </c>
    </row>
    <row r="228" spans="1:16" x14ac:dyDescent="0.25">
      <c r="A228">
        <v>107.65259902199158</v>
      </c>
      <c r="B228">
        <v>-28.189552246206876</v>
      </c>
      <c r="C228" s="6">
        <v>20135.9375</v>
      </c>
      <c r="D228">
        <f t="shared" ca="1" si="21"/>
        <v>3</v>
      </c>
      <c r="E228" s="1">
        <v>0.65</v>
      </c>
      <c r="F228">
        <v>19.899999999999999</v>
      </c>
      <c r="G228">
        <f t="shared" ca="1" si="23"/>
        <v>54.048620189015942</v>
      </c>
      <c r="H228">
        <f t="shared" ca="1" si="24"/>
        <v>20.95605783902106</v>
      </c>
      <c r="I228">
        <f>User_Model_Calcs!A228-Sat_Data!$B$5</f>
        <v>-2.3474009780084231</v>
      </c>
      <c r="J228">
        <f>(Earth_Data!$B$1/SQRT(1-Earth_Data!$B$2^2*SIN(RADIANS(User_Model_Calcs!B228))^2))*COS(RADIANS(User_Model_Calcs!B228))</f>
        <v>5625.8300751878824</v>
      </c>
      <c r="K228">
        <f>((Earth_Data!$B$1*(1-Earth_Data!$B$2^2))/SQRT(1-Earth_Data!$B$2^2*SIN(RADIANS(User_Model_Calcs!B228))^2))*SIN(RADIANS(User_Model_Calcs!B228))</f>
        <v>-2995.0375043707263</v>
      </c>
      <c r="L228">
        <f t="shared" si="25"/>
        <v>-28.029611764437419</v>
      </c>
      <c r="M228">
        <f t="shared" si="26"/>
        <v>6373.3989116856419</v>
      </c>
      <c r="N228">
        <f>SQRT(User_Model_Calcs!M228^2+Sat_Data!$B$3^2-2*User_Model_Calcs!M228*Sat_Data!$B$3*COS(RADIANS(L228))*COS(RADIANS(I228)))</f>
        <v>36666.284888482522</v>
      </c>
      <c r="O228">
        <f>DEGREES(ACOS(((Earth_Data!$B$1+Sat_Data!$B$2)/User_Model_Calcs!N228)*SQRT(1-COS(RADIANS(User_Model_Calcs!I228))^2*COS(RADIANS(User_Model_Calcs!B228))^2)))</f>
        <v>56.988620525425631</v>
      </c>
      <c r="P228">
        <f t="shared" si="22"/>
        <v>4.9595587378223511</v>
      </c>
    </row>
    <row r="229" spans="1:16" x14ac:dyDescent="0.25">
      <c r="A229">
        <v>110.68032701958923</v>
      </c>
      <c r="B229">
        <v>-29.420308178683825</v>
      </c>
      <c r="C229" s="6">
        <v>20135.9375</v>
      </c>
      <c r="D229">
        <f t="shared" ca="1" si="21"/>
        <v>1.2</v>
      </c>
      <c r="E229" s="1">
        <v>0.65</v>
      </c>
      <c r="F229">
        <v>19.899999999999999</v>
      </c>
      <c r="G229">
        <f t="shared" ca="1" si="23"/>
        <v>46.089820015575185</v>
      </c>
      <c r="H229">
        <f t="shared" ca="1" si="24"/>
        <v>21.637319858678282</v>
      </c>
      <c r="I229">
        <f>User_Model_Calcs!A229-Sat_Data!$B$5</f>
        <v>0.68032701958922814</v>
      </c>
      <c r="J229">
        <f>(Earth_Data!$B$1/SQRT(1-Earth_Data!$B$2^2*SIN(RADIANS(User_Model_Calcs!B229))^2))*COS(RADIANS(User_Model_Calcs!B229))</f>
        <v>5560.1060057378254</v>
      </c>
      <c r="K229">
        <f>((Earth_Data!$B$1*(1-Earth_Data!$B$2^2))/SQRT(1-Earth_Data!$B$2^2*SIN(RADIANS(User_Model_Calcs!B229))^2))*SIN(RADIANS(User_Model_Calcs!B229))</f>
        <v>-3114.5646863934994</v>
      </c>
      <c r="L229">
        <f t="shared" si="25"/>
        <v>-29.255927833649316</v>
      </c>
      <c r="M229">
        <f t="shared" si="26"/>
        <v>6373.0127868043128</v>
      </c>
      <c r="N229">
        <f>SQRT(User_Model_Calcs!M229^2+Sat_Data!$B$3^2-2*User_Model_Calcs!M229*Sat_Data!$B$3*COS(RADIANS(L229))*COS(RADIANS(I229)))</f>
        <v>36736.75095700995</v>
      </c>
      <c r="O229">
        <f>DEGREES(ACOS(((Earth_Data!$B$1+Sat_Data!$B$2)/User_Model_Calcs!N229)*SQRT(1-COS(RADIANS(User_Model_Calcs!I229))^2*COS(RADIANS(User_Model_Calcs!B229))^2)))</f>
        <v>55.673512359035342</v>
      </c>
      <c r="P229">
        <f t="shared" si="22"/>
        <v>1.3847906664799328</v>
      </c>
    </row>
    <row r="230" spans="1:16" x14ac:dyDescent="0.25">
      <c r="A230">
        <v>107.53112739434245</v>
      </c>
      <c r="B230">
        <v>-26.483655790269189</v>
      </c>
      <c r="C230" s="6">
        <v>20135.9375</v>
      </c>
      <c r="D230">
        <f t="shared" ca="1" si="21"/>
        <v>0.75</v>
      </c>
      <c r="E230" s="1">
        <v>0.65</v>
      </c>
      <c r="F230">
        <v>19.899999999999999</v>
      </c>
      <c r="G230">
        <f t="shared" ca="1" si="23"/>
        <v>42.007420362456692</v>
      </c>
      <c r="H230">
        <f t="shared" ca="1" si="24"/>
        <v>20.711717838427074</v>
      </c>
      <c r="I230">
        <f>User_Model_Calcs!A230-Sat_Data!$B$5</f>
        <v>-2.4688726056575518</v>
      </c>
      <c r="J230">
        <f>(Earth_Data!$B$1/SQRT(1-Earth_Data!$B$2^2*SIN(RADIANS(User_Model_Calcs!B230))^2))*COS(RADIANS(User_Model_Calcs!B230))</f>
        <v>5712.6321291919903</v>
      </c>
      <c r="K230">
        <f>((Earth_Data!$B$1*(1-Earth_Data!$B$2^2))/SQRT(1-Earth_Data!$B$2^2*SIN(RADIANS(User_Model_Calcs!B230))^2))*SIN(RADIANS(User_Model_Calcs!B230))</f>
        <v>-2827.1251467189795</v>
      </c>
      <c r="L230">
        <f t="shared" si="25"/>
        <v>-26.330352700586143</v>
      </c>
      <c r="M230">
        <f t="shared" si="26"/>
        <v>6373.915785346353</v>
      </c>
      <c r="N230">
        <f>SQRT(User_Model_Calcs!M230^2+Sat_Data!$B$3^2-2*User_Model_Calcs!M230*Sat_Data!$B$3*COS(RADIANS(L230))*COS(RADIANS(I230)))</f>
        <v>36567.09209315382</v>
      </c>
      <c r="O230">
        <f>DEGREES(ACOS(((Earth_Data!$B$1+Sat_Data!$B$2)/User_Model_Calcs!N230)*SQRT(1-COS(RADIANS(User_Model_Calcs!I230))^2*COS(RADIANS(User_Model_Calcs!B230))^2)))</f>
        <v>58.92779502411959</v>
      </c>
      <c r="P230">
        <f t="shared" si="22"/>
        <v>5.5225653810912787</v>
      </c>
    </row>
    <row r="231" spans="1:16" x14ac:dyDescent="0.25">
      <c r="A231">
        <v>108.59647017876794</v>
      </c>
      <c r="B231">
        <v>-29.125816522991279</v>
      </c>
      <c r="C231" s="6">
        <v>20135.9375</v>
      </c>
      <c r="D231">
        <f t="shared" ca="1" si="21"/>
        <v>1.2</v>
      </c>
      <c r="E231" s="1">
        <v>0.65</v>
      </c>
      <c r="F231">
        <v>19.899999999999999</v>
      </c>
      <c r="G231">
        <f t="shared" ca="1" si="23"/>
        <v>46.089820015575185</v>
      </c>
      <c r="H231">
        <f t="shared" ca="1" si="24"/>
        <v>20.178957984189012</v>
      </c>
      <c r="I231">
        <f>User_Model_Calcs!A231-Sat_Data!$B$5</f>
        <v>-1.4035298212320555</v>
      </c>
      <c r="J231">
        <f>(Earth_Data!$B$1/SQRT(1-Earth_Data!$B$2^2*SIN(RADIANS(User_Model_Calcs!B231))^2))*COS(RADIANS(User_Model_Calcs!B231))</f>
        <v>5576.0668062893574</v>
      </c>
      <c r="K231">
        <f>((Earth_Data!$B$1*(1-Earth_Data!$B$2^2))/SQRT(1-Earth_Data!$B$2^2*SIN(RADIANS(User_Model_Calcs!B231))^2))*SIN(RADIANS(User_Model_Calcs!B231))</f>
        <v>-3086.0915168142969</v>
      </c>
      <c r="L231">
        <f t="shared" si="25"/>
        <v>-28.962471372658811</v>
      </c>
      <c r="M231">
        <f t="shared" si="26"/>
        <v>6373.1061405216815</v>
      </c>
      <c r="N231">
        <f>SQRT(User_Model_Calcs!M231^2+Sat_Data!$B$3^2-2*User_Model_Calcs!M231*Sat_Data!$B$3*COS(RADIANS(L231))*COS(RADIANS(I231)))</f>
        <v>36719.914692908897</v>
      </c>
      <c r="O231">
        <f>DEGREES(ACOS(((Earth_Data!$B$1+Sat_Data!$B$2)/User_Model_Calcs!N231)*SQRT(1-COS(RADIANS(User_Model_Calcs!I231))^2*COS(RADIANS(User_Model_Calcs!B231))^2)))</f>
        <v>55.983406184853074</v>
      </c>
      <c r="P231">
        <f t="shared" si="22"/>
        <v>2.8817403269232367</v>
      </c>
    </row>
    <row r="232" spans="1:16" x14ac:dyDescent="0.25">
      <c r="A232">
        <v>110.9854257687241</v>
      </c>
      <c r="B232">
        <v>-28.125774514454925</v>
      </c>
      <c r="C232" s="6">
        <v>20135.9375</v>
      </c>
      <c r="D232">
        <f t="shared" ca="1" si="21"/>
        <v>0.75</v>
      </c>
      <c r="E232" s="1">
        <v>0.65</v>
      </c>
      <c r="F232">
        <v>19.899999999999999</v>
      </c>
      <c r="G232">
        <f t="shared" ca="1" si="23"/>
        <v>42.007420362456692</v>
      </c>
      <c r="H232">
        <f t="shared" ca="1" si="24"/>
        <v>15.009107627619276</v>
      </c>
      <c r="I232">
        <f>User_Model_Calcs!A232-Sat_Data!$B$5</f>
        <v>0.98542576872409882</v>
      </c>
      <c r="J232">
        <f>(Earth_Data!$B$1/SQRT(1-Earth_Data!$B$2^2*SIN(RADIANS(User_Model_Calcs!B232))^2))*COS(RADIANS(User_Model_Calcs!B232))</f>
        <v>5629.1654499678116</v>
      </c>
      <c r="K232">
        <f>((Earth_Data!$B$1*(1-Earth_Data!$B$2^2))/SQRT(1-Earth_Data!$B$2^2*SIN(RADIANS(User_Model_Calcs!B232))^2))*SIN(RADIANS(User_Model_Calcs!B232))</f>
        <v>-2988.8060047234644</v>
      </c>
      <c r="L232">
        <f t="shared" si="25"/>
        <v>-27.966072178624771</v>
      </c>
      <c r="M232">
        <f t="shared" si="26"/>
        <v>6373.4186271562576</v>
      </c>
      <c r="N232">
        <f>SQRT(User_Model_Calcs!M232^2+Sat_Data!$B$3^2-2*User_Model_Calcs!M232*Sat_Data!$B$3*COS(RADIANS(L232))*COS(RADIANS(I232)))</f>
        <v>36657.980488507856</v>
      </c>
      <c r="O232">
        <f>DEGREES(ACOS(((Earth_Data!$B$1+Sat_Data!$B$2)/User_Model_Calcs!N232)*SQRT(1-COS(RADIANS(User_Model_Calcs!I232))^2*COS(RADIANS(User_Model_Calcs!B232))^2)))</f>
        <v>57.14625161380205</v>
      </c>
      <c r="P232">
        <f t="shared" si="22"/>
        <v>2.0896644897274945</v>
      </c>
    </row>
    <row r="233" spans="1:16" x14ac:dyDescent="0.25">
      <c r="A233">
        <v>112.48866737273316</v>
      </c>
      <c r="B233">
        <v>-28.851034006483317</v>
      </c>
      <c r="C233" s="6">
        <v>20135.9375</v>
      </c>
      <c r="D233">
        <f t="shared" ca="1" si="21"/>
        <v>1.2</v>
      </c>
      <c r="E233" s="1">
        <v>0.65</v>
      </c>
      <c r="F233">
        <v>19.899999999999999</v>
      </c>
      <c r="G233">
        <f t="shared" ca="1" si="23"/>
        <v>46.089820015575185</v>
      </c>
      <c r="H233">
        <f t="shared" ca="1" si="24"/>
        <v>20.749190860255208</v>
      </c>
      <c r="I233">
        <f>User_Model_Calcs!A233-Sat_Data!$B$5</f>
        <v>2.4886673727331612</v>
      </c>
      <c r="J233">
        <f>(Earth_Data!$B$1/SQRT(1-Earth_Data!$B$2^2*SIN(RADIANS(User_Model_Calcs!B233))^2))*COS(RADIANS(User_Model_Calcs!B233))</f>
        <v>5590.8266225482084</v>
      </c>
      <c r="K233">
        <f>((Earth_Data!$B$1*(1-Earth_Data!$B$2^2))/SQRT(1-Earth_Data!$B$2^2*SIN(RADIANS(User_Model_Calcs!B233))^2))*SIN(RADIANS(User_Model_Calcs!B233))</f>
        <v>-3059.4514137612646</v>
      </c>
      <c r="L233">
        <f t="shared" si="25"/>
        <v>-28.688670255813545</v>
      </c>
      <c r="M233">
        <f t="shared" si="26"/>
        <v>6373.1927066863127</v>
      </c>
      <c r="N233">
        <f>SQRT(User_Model_Calcs!M233^2+Sat_Data!$B$3^2-2*User_Model_Calcs!M233*Sat_Data!$B$3*COS(RADIANS(L233))*COS(RADIANS(I233)))</f>
        <v>36707.113288845583</v>
      </c>
      <c r="O233">
        <f>DEGREES(ACOS(((Earth_Data!$B$1+Sat_Data!$B$2)/User_Model_Calcs!N233)*SQRT(1-COS(RADIANS(User_Model_Calcs!I233))^2*COS(RADIANS(User_Model_Calcs!B233))^2)))</f>
        <v>56.221178630610773</v>
      </c>
      <c r="P233">
        <f t="shared" si="22"/>
        <v>5.1468533512819743</v>
      </c>
    </row>
    <row r="234" spans="1:16" x14ac:dyDescent="0.25">
      <c r="A234">
        <v>108.51198000432366</v>
      </c>
      <c r="B234">
        <v>-29.550571455694843</v>
      </c>
      <c r="C234" s="6">
        <v>20135.9375</v>
      </c>
      <c r="D234">
        <f t="shared" ca="1" si="21"/>
        <v>1.2</v>
      </c>
      <c r="E234" s="1">
        <v>0.65</v>
      </c>
      <c r="F234">
        <v>19.899999999999999</v>
      </c>
      <c r="G234">
        <f t="shared" ca="1" si="23"/>
        <v>46.089820015575185</v>
      </c>
      <c r="H234">
        <f t="shared" ca="1" si="24"/>
        <v>21.981892217927143</v>
      </c>
      <c r="I234">
        <f>User_Model_Calcs!A234-Sat_Data!$B$5</f>
        <v>-1.4880199956763391</v>
      </c>
      <c r="J234">
        <f>(Earth_Data!$B$1/SQRT(1-Earth_Data!$B$2^2*SIN(RADIANS(User_Model_Calcs!B234))^2))*COS(RADIANS(User_Model_Calcs!B234))</f>
        <v>5552.9991541630006</v>
      </c>
      <c r="K234">
        <f>((Earth_Data!$B$1*(1-Earth_Data!$B$2^2))/SQRT(1-Earth_Data!$B$2^2*SIN(RADIANS(User_Model_Calcs!B234))^2))*SIN(RADIANS(User_Model_Calcs!B234))</f>
        <v>-3127.1334553352194</v>
      </c>
      <c r="L234">
        <f t="shared" si="25"/>
        <v>-29.385738715873437</v>
      </c>
      <c r="M234">
        <f t="shared" si="26"/>
        <v>6372.971304941816</v>
      </c>
      <c r="N234">
        <f>SQRT(User_Model_Calcs!M234^2+Sat_Data!$B$3^2-2*User_Model_Calcs!M234*Sat_Data!$B$3*COS(RADIANS(L234))*COS(RADIANS(I234)))</f>
        <v>36746.59863147248</v>
      </c>
      <c r="O234">
        <f>DEGREES(ACOS(((Earth_Data!$B$1+Sat_Data!$B$2)/User_Model_Calcs!N234)*SQRT(1-COS(RADIANS(User_Model_Calcs!I234))^2*COS(RADIANS(User_Model_Calcs!B234))^2)))</f>
        <v>55.49375922243803</v>
      </c>
      <c r="P234">
        <f t="shared" si="22"/>
        <v>3.0150161977768821</v>
      </c>
    </row>
    <row r="235" spans="1:16" x14ac:dyDescent="0.25">
      <c r="A235">
        <v>109.04967207515084</v>
      </c>
      <c r="B235">
        <v>-27.367357817115057</v>
      </c>
      <c r="C235" s="6">
        <v>20135.9375</v>
      </c>
      <c r="D235">
        <f t="shared" ca="1" si="21"/>
        <v>3</v>
      </c>
      <c r="E235" s="1">
        <v>0.65</v>
      </c>
      <c r="F235">
        <v>19.899999999999999</v>
      </c>
      <c r="G235">
        <f t="shared" ca="1" si="23"/>
        <v>54.048620189015942</v>
      </c>
      <c r="H235">
        <f t="shared" ca="1" si="24"/>
        <v>17.734483061018899</v>
      </c>
      <c r="I235">
        <f>User_Model_Calcs!A235-Sat_Data!$B$5</f>
        <v>-0.95032792484916229</v>
      </c>
      <c r="J235">
        <f>(Earth_Data!$B$1/SQRT(1-Earth_Data!$B$2^2*SIN(RADIANS(User_Model_Calcs!B235))^2))*COS(RADIANS(User_Model_Calcs!B235))</f>
        <v>5668.2929484387923</v>
      </c>
      <c r="K235">
        <f>((Earth_Data!$B$1*(1-Earth_Data!$B$2^2))/SQRT(1-Earth_Data!$B$2^2*SIN(RADIANS(User_Model_Calcs!B235))^2))*SIN(RADIANS(User_Model_Calcs!B235))</f>
        <v>-2914.4260667468038</v>
      </c>
      <c r="L235">
        <f t="shared" si="25"/>
        <v>-27.210547404338381</v>
      </c>
      <c r="M235">
        <f t="shared" si="26"/>
        <v>6373.6507786239899</v>
      </c>
      <c r="N235">
        <f>SQRT(User_Model_Calcs!M235^2+Sat_Data!$B$3^2-2*User_Model_Calcs!M235*Sat_Data!$B$3*COS(RADIANS(L235))*COS(RADIANS(I235)))</f>
        <v>36612.927771871895</v>
      </c>
      <c r="O235">
        <f>DEGREES(ACOS(((Earth_Data!$B$1+Sat_Data!$B$2)/User_Model_Calcs!N235)*SQRT(1-COS(RADIANS(User_Model_Calcs!I235))^2*COS(RADIANS(User_Model_Calcs!B235))^2)))</f>
        <v>58.017252475346446</v>
      </c>
      <c r="P235">
        <f t="shared" si="22"/>
        <v>2.0665988223465108</v>
      </c>
    </row>
    <row r="236" spans="1:16" x14ac:dyDescent="0.25">
      <c r="A236">
        <v>111.09796958549673</v>
      </c>
      <c r="B236">
        <v>-28.427218799863393</v>
      </c>
      <c r="C236" s="6">
        <v>20135.9375</v>
      </c>
      <c r="D236">
        <f t="shared" ca="1" si="21"/>
        <v>1.2</v>
      </c>
      <c r="E236" s="1">
        <v>0.65</v>
      </c>
      <c r="F236">
        <v>19.899999999999999</v>
      </c>
      <c r="G236">
        <f t="shared" ca="1" si="23"/>
        <v>46.089820015575185</v>
      </c>
      <c r="H236">
        <f t="shared" ca="1" si="24"/>
        <v>14.791365398972218</v>
      </c>
      <c r="I236">
        <f>User_Model_Calcs!A236-Sat_Data!$B$5</f>
        <v>1.0979695854967275</v>
      </c>
      <c r="J236">
        <f>(Earth_Data!$B$1/SQRT(1-Earth_Data!$B$2^2*SIN(RADIANS(User_Model_Calcs!B236))^2))*COS(RADIANS(User_Model_Calcs!B236))</f>
        <v>5613.3395509159445</v>
      </c>
      <c r="K236">
        <f>((Earth_Data!$B$1*(1-Earth_Data!$B$2^2))/SQRT(1-Earth_Data!$B$2^2*SIN(RADIANS(User_Model_Calcs!B236))^2))*SIN(RADIANS(User_Model_Calcs!B236))</f>
        <v>-3018.2267935087539</v>
      </c>
      <c r="L236">
        <f t="shared" si="25"/>
        <v>-28.266397823101535</v>
      </c>
      <c r="M236">
        <f t="shared" si="26"/>
        <v>6373.3251832094174</v>
      </c>
      <c r="N236">
        <f>SQRT(User_Model_Calcs!M236^2+Sat_Data!$B$3^2-2*User_Model_Calcs!M236*Sat_Data!$B$3*COS(RADIANS(L236))*COS(RADIANS(I236)))</f>
        <v>36676.390496106265</v>
      </c>
      <c r="O236">
        <f>DEGREES(ACOS(((Earth_Data!$B$1+Sat_Data!$B$2)/User_Model_Calcs!N236)*SQRT(1-COS(RADIANS(User_Model_Calcs!I236))^2*COS(RADIANS(User_Model_Calcs!B236))^2)))</f>
        <v>56.796578328560081</v>
      </c>
      <c r="P236">
        <f t="shared" si="22"/>
        <v>2.3054923604379129</v>
      </c>
    </row>
    <row r="237" spans="1:16" x14ac:dyDescent="0.25">
      <c r="A237">
        <v>108.74592602336085</v>
      </c>
      <c r="B237">
        <v>-29.53400243163393</v>
      </c>
      <c r="C237" s="6">
        <v>20135.9375</v>
      </c>
      <c r="D237">
        <f t="shared" ca="1" si="21"/>
        <v>3</v>
      </c>
      <c r="E237" s="1">
        <v>0.65</v>
      </c>
      <c r="F237">
        <v>19.899999999999999</v>
      </c>
      <c r="G237">
        <f t="shared" ca="1" si="23"/>
        <v>54.048620189015942</v>
      </c>
      <c r="H237">
        <f t="shared" ca="1" si="24"/>
        <v>15.901138441996901</v>
      </c>
      <c r="I237">
        <f>User_Model_Calcs!A237-Sat_Data!$B$5</f>
        <v>-1.2540739766391482</v>
      </c>
      <c r="J237">
        <f>(Earth_Data!$B$1/SQRT(1-Earth_Data!$B$2^2*SIN(RADIANS(User_Model_Calcs!B237))^2))*COS(RADIANS(User_Model_Calcs!B237))</f>
        <v>5553.9047139974682</v>
      </c>
      <c r="K237">
        <f>((Earth_Data!$B$1*(1-Earth_Data!$B$2^2))/SQRT(1-Earth_Data!$B$2^2*SIN(RADIANS(User_Model_Calcs!B237))^2))*SIN(RADIANS(User_Model_Calcs!B237))</f>
        <v>-3125.5356364352638</v>
      </c>
      <c r="L237">
        <f t="shared" si="25"/>
        <v>-29.369227046816945</v>
      </c>
      <c r="M237">
        <f t="shared" si="26"/>
        <v>6372.9765876543188</v>
      </c>
      <c r="N237">
        <f>SQRT(User_Model_Calcs!M237^2+Sat_Data!$B$3^2-2*User_Model_Calcs!M237*Sat_Data!$B$3*COS(RADIANS(L237))*COS(RADIANS(I237)))</f>
        <v>36744.938199427248</v>
      </c>
      <c r="O237">
        <f>DEGREES(ACOS(((Earth_Data!$B$1+Sat_Data!$B$2)/User_Model_Calcs!N237)*SQRT(1-COS(RADIANS(User_Model_Calcs!I237))^2*COS(RADIANS(User_Model_Calcs!B237))^2)))</f>
        <v>55.523967487657849</v>
      </c>
      <c r="P237">
        <f t="shared" si="22"/>
        <v>2.5428058550053216</v>
      </c>
    </row>
    <row r="238" spans="1:16" x14ac:dyDescent="0.25">
      <c r="A238">
        <v>112.32906326755641</v>
      </c>
      <c r="B238">
        <v>-30.613540325395562</v>
      </c>
      <c r="C238" s="6">
        <v>20135.9375</v>
      </c>
      <c r="D238">
        <f t="shared" ca="1" si="21"/>
        <v>0.75</v>
      </c>
      <c r="E238" s="1">
        <v>0.65</v>
      </c>
      <c r="F238">
        <v>19.899999999999999</v>
      </c>
      <c r="G238">
        <f t="shared" ca="1" si="23"/>
        <v>42.007420362456692</v>
      </c>
      <c r="H238">
        <f t="shared" ca="1" si="24"/>
        <v>17.003625016133217</v>
      </c>
      <c r="I238">
        <f>User_Model_Calcs!A238-Sat_Data!$B$5</f>
        <v>2.3290632675564069</v>
      </c>
      <c r="J238">
        <f>(Earth_Data!$B$1/SQRT(1-Earth_Data!$B$2^2*SIN(RADIANS(User_Model_Calcs!B238))^2))*COS(RADIANS(User_Model_Calcs!B238))</f>
        <v>5493.9367746512344</v>
      </c>
      <c r="K238">
        <f>((Earth_Data!$B$1*(1-Earth_Data!$B$2^2))/SQRT(1-Earth_Data!$B$2^2*SIN(RADIANS(User_Model_Calcs!B238))^2))*SIN(RADIANS(User_Model_Calcs!B238))</f>
        <v>-3229.0949319302581</v>
      </c>
      <c r="L238">
        <f t="shared" si="25"/>
        <v>-30.445143510806133</v>
      </c>
      <c r="M238">
        <f t="shared" si="26"/>
        <v>6372.6286070414371</v>
      </c>
      <c r="N238">
        <f>SQRT(User_Model_Calcs!M238^2+Sat_Data!$B$3^2-2*User_Model_Calcs!M238*Sat_Data!$B$3*COS(RADIANS(L238))*COS(RADIANS(I238)))</f>
        <v>36817.300030441504</v>
      </c>
      <c r="O238">
        <f>DEGREES(ACOS(((Earth_Data!$B$1+Sat_Data!$B$2)/User_Model_Calcs!N238)*SQRT(1-COS(RADIANS(User_Model_Calcs!I238))^2*COS(RADIANS(User_Model_Calcs!B238))^2)))</f>
        <v>54.227073848171642</v>
      </c>
      <c r="P238">
        <f t="shared" si="22"/>
        <v>4.5663908583175967</v>
      </c>
    </row>
    <row r="239" spans="1:16" x14ac:dyDescent="0.25">
      <c r="A239">
        <v>107.99713817653715</v>
      </c>
      <c r="B239">
        <v>-28.212959986388739</v>
      </c>
      <c r="C239" s="6">
        <v>20135.9375</v>
      </c>
      <c r="D239">
        <f t="shared" ca="1" si="21"/>
        <v>0.75</v>
      </c>
      <c r="E239" s="1">
        <v>0.65</v>
      </c>
      <c r="F239">
        <v>19.899999999999999</v>
      </c>
      <c r="G239">
        <f t="shared" ca="1" si="23"/>
        <v>42.007420362456692</v>
      </c>
      <c r="H239">
        <f t="shared" ca="1" si="24"/>
        <v>15.906781861240747</v>
      </c>
      <c r="I239">
        <f>User_Model_Calcs!A239-Sat_Data!$B$5</f>
        <v>-2.002861823462851</v>
      </c>
      <c r="J239">
        <f>(Earth_Data!$B$1/SQRT(1-Earth_Data!$B$2^2*SIN(RADIANS(User_Model_Calcs!B239))^2))*COS(RADIANS(User_Model_Calcs!B239))</f>
        <v>5624.6041763891099</v>
      </c>
      <c r="K239">
        <f>((Earth_Data!$B$1*(1-Earth_Data!$B$2^2))/SQRT(1-Earth_Data!$B$2^2*SIN(RADIANS(User_Model_Calcs!B239))^2))*SIN(RADIANS(User_Model_Calcs!B239))</f>
        <v>-2997.3236756175697</v>
      </c>
      <c r="L239">
        <f t="shared" si="25"/>
        <v>-28.052932297844951</v>
      </c>
      <c r="M239">
        <f t="shared" si="26"/>
        <v>6373.3916682933768</v>
      </c>
      <c r="N239">
        <f>SQRT(User_Model_Calcs!M239^2+Sat_Data!$B$3^2-2*User_Model_Calcs!M239*Sat_Data!$B$3*COS(RADIANS(L239))*COS(RADIANS(I239)))</f>
        <v>36666.215970616671</v>
      </c>
      <c r="O239">
        <f>DEGREES(ACOS(((Earth_Data!$B$1+Sat_Data!$B$2)/User_Model_Calcs!N239)*SQRT(1-COS(RADIANS(User_Model_Calcs!I239))^2*COS(RADIANS(User_Model_Calcs!B239))^2)))</f>
        <v>56.989750119209447</v>
      </c>
      <c r="P239">
        <f t="shared" si="22"/>
        <v>4.2306395412313691</v>
      </c>
    </row>
    <row r="240" spans="1:16" x14ac:dyDescent="0.25">
      <c r="A240">
        <v>109.04383399896592</v>
      </c>
      <c r="B240">
        <v>-30.562558752291064</v>
      </c>
      <c r="C240" s="6">
        <v>20135.9375</v>
      </c>
      <c r="D240">
        <f t="shared" ca="1" si="21"/>
        <v>0.75</v>
      </c>
      <c r="E240" s="1">
        <v>0.65</v>
      </c>
      <c r="F240">
        <v>19.899999999999999</v>
      </c>
      <c r="G240">
        <f t="shared" ca="1" si="23"/>
        <v>42.007420362456692</v>
      </c>
      <c r="H240">
        <f t="shared" ca="1" si="24"/>
        <v>16.512765126433035</v>
      </c>
      <c r="I240">
        <f>User_Model_Calcs!A240-Sat_Data!$B$5</f>
        <v>-0.95616600103407734</v>
      </c>
      <c r="J240">
        <f>(Earth_Data!$B$1/SQRT(1-Earth_Data!$B$2^2*SIN(RADIANS(User_Model_Calcs!B240))^2))*COS(RADIANS(User_Model_Calcs!B240))</f>
        <v>5496.8128325431317</v>
      </c>
      <c r="K240">
        <f>((Earth_Data!$B$1*(1-Earth_Data!$B$2^2))/SQRT(1-Earth_Data!$B$2^2*SIN(RADIANS(User_Model_Calcs!B240))^2))*SIN(RADIANS(User_Model_Calcs!B240))</f>
        <v>-3224.2294677991194</v>
      </c>
      <c r="L240">
        <f t="shared" si="25"/>
        <v>-30.394327647618841</v>
      </c>
      <c r="M240">
        <f t="shared" si="26"/>
        <v>6372.6452103530009</v>
      </c>
      <c r="N240">
        <f>SQRT(User_Model_Calcs!M240^2+Sat_Data!$B$3^2-2*User_Model_Calcs!M240*Sat_Data!$B$3*COS(RADIANS(L240))*COS(RADIANS(I240)))</f>
        <v>36809.687348422536</v>
      </c>
      <c r="O240">
        <f>DEGREES(ACOS(((Earth_Data!$B$1+Sat_Data!$B$2)/User_Model_Calcs!N240)*SQRT(1-COS(RADIANS(User_Model_Calcs!I240))^2*COS(RADIANS(User_Model_Calcs!B240))^2)))</f>
        <v>54.361001133712854</v>
      </c>
      <c r="P240">
        <f t="shared" si="22"/>
        <v>1.8799437124021676</v>
      </c>
    </row>
    <row r="241" spans="1:16" x14ac:dyDescent="0.25">
      <c r="A241">
        <v>108.742457130698</v>
      </c>
      <c r="B241">
        <v>-30.990335705174939</v>
      </c>
      <c r="C241" s="6">
        <v>20135.9375</v>
      </c>
      <c r="D241">
        <f t="shared" ca="1" si="21"/>
        <v>3</v>
      </c>
      <c r="E241" s="1">
        <v>0.65</v>
      </c>
      <c r="F241">
        <v>19.899999999999999</v>
      </c>
      <c r="G241">
        <f t="shared" ca="1" si="23"/>
        <v>54.048620189015942</v>
      </c>
      <c r="H241">
        <f t="shared" ca="1" si="24"/>
        <v>20.748934428655311</v>
      </c>
      <c r="I241">
        <f>User_Model_Calcs!A241-Sat_Data!$B$5</f>
        <v>-1.2575428693020001</v>
      </c>
      <c r="J241">
        <f>(Earth_Data!$B$1/SQRT(1-Earth_Data!$B$2^2*SIN(RADIANS(User_Model_Calcs!B241))^2))*COS(RADIANS(User_Model_Calcs!B241))</f>
        <v>5472.5456023502211</v>
      </c>
      <c r="K241">
        <f>((Earth_Data!$B$1*(1-Earth_Data!$B$2^2))/SQRT(1-Earth_Data!$B$2^2*SIN(RADIANS(User_Model_Calcs!B241))^2))*SIN(RADIANS(User_Model_Calcs!B241))</f>
        <v>-3264.9761951918676</v>
      </c>
      <c r="L241">
        <f t="shared" si="25"/>
        <v>-30.820730650074857</v>
      </c>
      <c r="M241">
        <f t="shared" si="26"/>
        <v>6372.5053883831524</v>
      </c>
      <c r="N241">
        <f>SQRT(User_Model_Calcs!M241^2+Sat_Data!$B$3^2-2*User_Model_Calcs!M241*Sat_Data!$B$3*COS(RADIANS(L241))*COS(RADIANS(I241)))</f>
        <v>36838.082476558498</v>
      </c>
      <c r="O241">
        <f>DEGREES(ACOS(((Earth_Data!$B$1+Sat_Data!$B$2)/User_Model_Calcs!N241)*SQRT(1-COS(RADIANS(User_Model_Calcs!I241))^2*COS(RADIANS(User_Model_Calcs!B241))^2)))</f>
        <v>53.862137166615867</v>
      </c>
      <c r="P241">
        <f t="shared" si="22"/>
        <v>2.4412498225985493</v>
      </c>
    </row>
    <row r="242" spans="1:16" x14ac:dyDescent="0.25">
      <c r="A242">
        <v>112.3148032904834</v>
      </c>
      <c r="B242">
        <v>-26.444156306511722</v>
      </c>
      <c r="C242" s="6">
        <v>20135.9375</v>
      </c>
      <c r="D242">
        <f t="shared" ca="1" si="21"/>
        <v>0.75</v>
      </c>
      <c r="E242" s="1">
        <v>0.65</v>
      </c>
      <c r="F242">
        <v>19.899999999999999</v>
      </c>
      <c r="G242">
        <f t="shared" ca="1" si="23"/>
        <v>42.007420362456692</v>
      </c>
      <c r="H242">
        <f t="shared" ca="1" si="24"/>
        <v>15.818945094201265</v>
      </c>
      <c r="I242">
        <f>User_Model_Calcs!A242-Sat_Data!$B$5</f>
        <v>2.3148032904833968</v>
      </c>
      <c r="J242">
        <f>(Earth_Data!$B$1/SQRT(1-Earth_Data!$B$2^2*SIN(RADIANS(User_Model_Calcs!B242))^2))*COS(RADIANS(User_Model_Calcs!B242))</f>
        <v>5714.582380494523</v>
      </c>
      <c r="K242">
        <f>((Earth_Data!$B$1*(1-Earth_Data!$B$2^2))/SQRT(1-Earth_Data!$B$2^2*SIN(RADIANS(User_Model_Calcs!B242))^2))*SIN(RADIANS(User_Model_Calcs!B242))</f>
        <v>-2823.2073690628044</v>
      </c>
      <c r="L242">
        <f t="shared" si="25"/>
        <v>-26.291013396607855</v>
      </c>
      <c r="M242">
        <f t="shared" si="26"/>
        <v>6373.9274887771489</v>
      </c>
      <c r="N242">
        <f>SQRT(User_Model_Calcs!M242^2+Sat_Data!$B$3^2-2*User_Model_Calcs!M242*Sat_Data!$B$3*COS(RADIANS(L242))*COS(RADIANS(I242)))</f>
        <v>36564.107878955627</v>
      </c>
      <c r="O242">
        <f>DEGREES(ACOS(((Earth_Data!$B$1+Sat_Data!$B$2)/User_Model_Calcs!N242)*SQRT(1-COS(RADIANS(User_Model_Calcs!I242))^2*COS(RADIANS(User_Model_Calcs!B242))^2)))</f>
        <v>58.987815812346739</v>
      </c>
      <c r="P242">
        <f t="shared" si="22"/>
        <v>5.1866208699181433</v>
      </c>
    </row>
    <row r="243" spans="1:16" x14ac:dyDescent="0.25">
      <c r="A243">
        <v>110.77773479207707</v>
      </c>
      <c r="B243">
        <v>-26.333374849713941</v>
      </c>
      <c r="C243" s="6">
        <v>20135.9375</v>
      </c>
      <c r="D243">
        <f t="shared" ca="1" si="21"/>
        <v>3</v>
      </c>
      <c r="E243" s="1">
        <v>0.65</v>
      </c>
      <c r="F243">
        <v>19.899999999999999</v>
      </c>
      <c r="G243">
        <f t="shared" ca="1" si="23"/>
        <v>54.048620189015942</v>
      </c>
      <c r="H243">
        <f t="shared" ca="1" si="24"/>
        <v>17.491651574067323</v>
      </c>
      <c r="I243">
        <f>User_Model_Calcs!A243-Sat_Data!$B$5</f>
        <v>0.77773479207706941</v>
      </c>
      <c r="J243">
        <f>(Earth_Data!$B$1/SQRT(1-Earth_Data!$B$2^2*SIN(RADIANS(User_Model_Calcs!B243))^2))*COS(RADIANS(User_Model_Calcs!B243))</f>
        <v>5720.0376419369131</v>
      </c>
      <c r="K243">
        <f>((Earth_Data!$B$1*(1-Earth_Data!$B$2^2))/SQRT(1-Earth_Data!$B$2^2*SIN(RADIANS(User_Model_Calcs!B243))^2))*SIN(RADIANS(User_Model_Calcs!B243))</f>
        <v>-2812.2124035967026</v>
      </c>
      <c r="L243">
        <f t="shared" si="25"/>
        <v>-26.180682727769668</v>
      </c>
      <c r="M243">
        <f t="shared" si="26"/>
        <v>6373.9602468260146</v>
      </c>
      <c r="N243">
        <f>SQRT(User_Model_Calcs!M243^2+Sat_Data!$B$3^2-2*User_Model_Calcs!M243*Sat_Data!$B$3*COS(RADIANS(L243))*COS(RADIANS(I243)))</f>
        <v>36553.051489035846</v>
      </c>
      <c r="O243">
        <f>DEGREES(ACOS(((Earth_Data!$B$1+Sat_Data!$B$2)/User_Model_Calcs!N243)*SQRT(1-COS(RADIANS(User_Model_Calcs!I243))^2*COS(RADIANS(User_Model_Calcs!B243))^2)))</f>
        <v>59.210887187773565</v>
      </c>
      <c r="P243">
        <f t="shared" si="22"/>
        <v>1.7528214921481329</v>
      </c>
    </row>
    <row r="244" spans="1:16" x14ac:dyDescent="0.25">
      <c r="A244">
        <v>111.31595331877814</v>
      </c>
      <c r="B244">
        <v>-29.02380758677608</v>
      </c>
      <c r="C244" s="6">
        <v>20135.9375</v>
      </c>
      <c r="D244">
        <f t="shared" ca="1" si="21"/>
        <v>0.75</v>
      </c>
      <c r="E244" s="1">
        <v>0.65</v>
      </c>
      <c r="F244">
        <v>19.899999999999999</v>
      </c>
      <c r="G244">
        <f t="shared" ca="1" si="23"/>
        <v>42.007420362456692</v>
      </c>
      <c r="H244">
        <f t="shared" ca="1" si="24"/>
        <v>14.527178342237903</v>
      </c>
      <c r="I244">
        <f>User_Model_Calcs!A244-Sat_Data!$B$5</f>
        <v>1.315953318778142</v>
      </c>
      <c r="J244">
        <f>(Earth_Data!$B$1/SQRT(1-Earth_Data!$B$2^2*SIN(RADIANS(User_Model_Calcs!B244))^2))*COS(RADIANS(User_Model_Calcs!B244))</f>
        <v>5581.5611492188928</v>
      </c>
      <c r="K244">
        <f>((Earth_Data!$B$1*(1-Earth_Data!$B$2^2))/SQRT(1-Earth_Data!$B$2^2*SIN(RADIANS(User_Model_Calcs!B244))^2))*SIN(RADIANS(User_Model_Calcs!B244))</f>
        <v>-3076.2099107772387</v>
      </c>
      <c r="L244">
        <f t="shared" si="25"/>
        <v>-28.860825026763145</v>
      </c>
      <c r="M244">
        <f t="shared" si="26"/>
        <v>6373.1383381842443</v>
      </c>
      <c r="N244">
        <f>SQRT(User_Model_Calcs!M244^2+Sat_Data!$B$3^2-2*User_Model_Calcs!M244*Sat_Data!$B$3*COS(RADIANS(L244))*COS(RADIANS(I244)))</f>
        <v>36713.380175026767</v>
      </c>
      <c r="O244">
        <f>DEGREES(ACOS(((Earth_Data!$B$1+Sat_Data!$B$2)/User_Model_Calcs!N244)*SQRT(1-COS(RADIANS(User_Model_Calcs!I244))^2*COS(RADIANS(User_Model_Calcs!B244))^2)))</f>
        <v>56.104305925189095</v>
      </c>
      <c r="P244">
        <f t="shared" si="22"/>
        <v>2.7107908805337244</v>
      </c>
    </row>
    <row r="245" spans="1:16" x14ac:dyDescent="0.25">
      <c r="A245">
        <v>107.99849976812615</v>
      </c>
      <c r="B245">
        <v>-27.486318087912458</v>
      </c>
      <c r="C245" s="6">
        <v>20135.9375</v>
      </c>
      <c r="D245">
        <f t="shared" ca="1" si="21"/>
        <v>1.2</v>
      </c>
      <c r="E245" s="1">
        <v>0.65</v>
      </c>
      <c r="F245">
        <v>19.899999999999999</v>
      </c>
      <c r="G245">
        <f t="shared" ca="1" si="23"/>
        <v>46.089820015575185</v>
      </c>
      <c r="H245">
        <f t="shared" ca="1" si="24"/>
        <v>15.441242611979026</v>
      </c>
      <c r="I245">
        <f>User_Model_Calcs!A245-Sat_Data!$B$5</f>
        <v>-2.0015002318738482</v>
      </c>
      <c r="J245">
        <f>(Earth_Data!$B$1/SQRT(1-Earth_Data!$B$2^2*SIN(RADIANS(User_Model_Calcs!B245))^2))*COS(RADIANS(User_Model_Calcs!B245))</f>
        <v>5662.2211032007544</v>
      </c>
      <c r="K245">
        <f>((Earth_Data!$B$1*(1-Earth_Data!$B$2^2))/SQRT(1-Earth_Data!$B$2^2*SIN(RADIANS(User_Model_Calcs!B245))^2))*SIN(RADIANS(User_Model_Calcs!B245))</f>
        <v>-2926.1264263693652</v>
      </c>
      <c r="L245">
        <f t="shared" si="25"/>
        <v>-27.329046789564991</v>
      </c>
      <c r="M245">
        <f t="shared" si="26"/>
        <v>6373.6146482689965</v>
      </c>
      <c r="N245">
        <f>SQRT(User_Model_Calcs!M245^2+Sat_Data!$B$3^2-2*User_Model_Calcs!M245*Sat_Data!$B$3*COS(RADIANS(L245))*COS(RADIANS(I245)))</f>
        <v>36622.992869087291</v>
      </c>
      <c r="O245">
        <f>DEGREES(ACOS(((Earth_Data!$B$1+Sat_Data!$B$2)/User_Model_Calcs!N245)*SQRT(1-COS(RADIANS(User_Model_Calcs!I245))^2*COS(RADIANS(User_Model_Calcs!B245))^2)))</f>
        <v>57.821115762697929</v>
      </c>
      <c r="P245">
        <f t="shared" si="22"/>
        <v>4.3301017305782619</v>
      </c>
    </row>
    <row r="246" spans="1:16" x14ac:dyDescent="0.25">
      <c r="A246">
        <v>110.28864573015741</v>
      </c>
      <c r="B246">
        <v>-28.366100108043447</v>
      </c>
      <c r="C246" s="6">
        <v>20135.9375</v>
      </c>
      <c r="D246">
        <f t="shared" ca="1" si="21"/>
        <v>3</v>
      </c>
      <c r="E246" s="1">
        <v>0.65</v>
      </c>
      <c r="F246">
        <v>19.899999999999999</v>
      </c>
      <c r="G246">
        <f t="shared" ca="1" si="23"/>
        <v>54.048620189015942</v>
      </c>
      <c r="H246">
        <f t="shared" ca="1" si="24"/>
        <v>17.549601931131853</v>
      </c>
      <c r="I246">
        <f>User_Model_Calcs!A246-Sat_Data!$B$5</f>
        <v>0.28864573015741257</v>
      </c>
      <c r="J246">
        <f>(Earth_Data!$B$1/SQRT(1-Earth_Data!$B$2^2*SIN(RADIANS(User_Model_Calcs!B246))^2))*COS(RADIANS(User_Model_Calcs!B246))</f>
        <v>5616.5608606976375</v>
      </c>
      <c r="K246">
        <f>((Earth_Data!$B$1*(1-Earth_Data!$B$2^2))/SQRT(1-Earth_Data!$B$2^2*SIN(RADIANS(User_Model_Calcs!B246))^2))*SIN(RADIANS(User_Model_Calcs!B246))</f>
        <v>-3012.2682753892964</v>
      </c>
      <c r="L246">
        <f t="shared" si="25"/>
        <v>-28.20550451175848</v>
      </c>
      <c r="M246">
        <f t="shared" si="26"/>
        <v>6373.3441822042996</v>
      </c>
      <c r="N246">
        <f>SQRT(User_Model_Calcs!M246^2+Sat_Data!$B$3^2-2*User_Model_Calcs!M246*Sat_Data!$B$3*COS(RADIANS(L246))*COS(RADIANS(I246)))</f>
        <v>36671.58724993268</v>
      </c>
      <c r="O246">
        <f>DEGREES(ACOS(((Earth_Data!$B$1+Sat_Data!$B$2)/User_Model_Calcs!N246)*SQRT(1-COS(RADIANS(User_Model_Calcs!I246))^2*COS(RADIANS(User_Model_Calcs!B246))^2)))</f>
        <v>56.88734674984277</v>
      </c>
      <c r="P246">
        <f t="shared" si="22"/>
        <v>0.60752499582916974</v>
      </c>
    </row>
    <row r="247" spans="1:16" x14ac:dyDescent="0.25">
      <c r="A247">
        <v>109.69265475681486</v>
      </c>
      <c r="B247">
        <v>-25.811412369342417</v>
      </c>
      <c r="C247" s="6">
        <v>20135.9375</v>
      </c>
      <c r="D247">
        <f t="shared" ca="1" si="21"/>
        <v>1.2</v>
      </c>
      <c r="E247" s="1">
        <v>0.65</v>
      </c>
      <c r="F247">
        <v>19.899999999999999</v>
      </c>
      <c r="G247">
        <f t="shared" ca="1" si="23"/>
        <v>46.089820015575185</v>
      </c>
      <c r="H247">
        <f t="shared" ca="1" si="24"/>
        <v>16.017674461902494</v>
      </c>
      <c r="I247">
        <f>User_Model_Calcs!A247-Sat_Data!$B$5</f>
        <v>-0.30734524318513934</v>
      </c>
      <c r="J247">
        <f>(Earth_Data!$B$1/SQRT(1-Earth_Data!$B$2^2*SIN(RADIANS(User_Model_Calcs!B247))^2))*COS(RADIANS(User_Model_Calcs!B247))</f>
        <v>5745.453237573498</v>
      </c>
      <c r="K247">
        <f>((Earth_Data!$B$1*(1-Earth_Data!$B$2^2))/SQRT(1-Earth_Data!$B$2^2*SIN(RADIANS(User_Model_Calcs!B247))^2))*SIN(RADIANS(User_Model_Calcs!B247))</f>
        <v>-2760.2693924961727</v>
      </c>
      <c r="L247">
        <f t="shared" si="25"/>
        <v>-25.660874620556772</v>
      </c>
      <c r="M247">
        <f t="shared" si="26"/>
        <v>6374.1132735695073</v>
      </c>
      <c r="N247">
        <f>SQRT(User_Model_Calcs!M247^2+Sat_Data!$B$3^2-2*User_Model_Calcs!M247*Sat_Data!$B$3*COS(RADIANS(L247))*COS(RADIANS(I247)))</f>
        <v>36523.236484245594</v>
      </c>
      <c r="O247">
        <f>DEGREES(ACOS(((Earth_Data!$B$1+Sat_Data!$B$2)/User_Model_Calcs!N247)*SQRT(1-COS(RADIANS(User_Model_Calcs!I247))^2*COS(RADIANS(User_Model_Calcs!B247))^2)))</f>
        <v>59.821926808510916</v>
      </c>
      <c r="P247">
        <f t="shared" si="22"/>
        <v>0.70584586173992148</v>
      </c>
    </row>
    <row r="248" spans="1:16" x14ac:dyDescent="0.25">
      <c r="A248">
        <v>108.44226966872978</v>
      </c>
      <c r="B248">
        <v>-28.400862256866532</v>
      </c>
      <c r="C248" s="6">
        <v>20135.9375</v>
      </c>
      <c r="D248">
        <f t="shared" ca="1" si="21"/>
        <v>1.2</v>
      </c>
      <c r="E248" s="1">
        <v>0.65</v>
      </c>
      <c r="F248">
        <v>19.899999999999999</v>
      </c>
      <c r="G248">
        <f t="shared" ca="1" si="23"/>
        <v>46.089820015575185</v>
      </c>
      <c r="H248">
        <f t="shared" ca="1" si="24"/>
        <v>15.573514570378411</v>
      </c>
      <c r="I248">
        <f>User_Model_Calcs!A248-Sat_Data!$B$5</f>
        <v>-1.5577303312702213</v>
      </c>
      <c r="J248">
        <f>(Earth_Data!$B$1/SQRT(1-Earth_Data!$B$2^2*SIN(RADIANS(User_Model_Calcs!B248))^2))*COS(RADIANS(User_Model_Calcs!B248))</f>
        <v>5614.7294767200492</v>
      </c>
      <c r="K248">
        <f>((Earth_Data!$B$1*(1-Earth_Data!$B$2^2))/SQRT(1-Earth_Data!$B$2^2*SIN(RADIANS(User_Model_Calcs!B248))^2))*SIN(RADIANS(User_Model_Calcs!B248))</f>
        <v>-3015.6576844806373</v>
      </c>
      <c r="L248">
        <f t="shared" si="25"/>
        <v>-28.240138382929981</v>
      </c>
      <c r="M248">
        <f t="shared" si="26"/>
        <v>6373.3333795366543</v>
      </c>
      <c r="N248">
        <f>SQRT(User_Model_Calcs!M248^2+Sat_Data!$B$3^2-2*User_Model_Calcs!M248*Sat_Data!$B$3*COS(RADIANS(L248))*COS(RADIANS(I248)))</f>
        <v>36675.994592391718</v>
      </c>
      <c r="O248">
        <f>DEGREES(ACOS(((Earth_Data!$B$1+Sat_Data!$B$2)/User_Model_Calcs!N248)*SQRT(1-COS(RADIANS(User_Model_Calcs!I248))^2*COS(RADIANS(User_Model_Calcs!B248))^2)))</f>
        <v>56.804207269163427</v>
      </c>
      <c r="P248">
        <f t="shared" si="22"/>
        <v>3.272281881061645</v>
      </c>
    </row>
    <row r="249" spans="1:16" x14ac:dyDescent="0.25">
      <c r="A249">
        <v>108.46954973842861</v>
      </c>
      <c r="B249">
        <v>-30.36854698638383</v>
      </c>
      <c r="C249" s="6">
        <v>20135.9375</v>
      </c>
      <c r="D249">
        <f t="shared" ca="1" si="21"/>
        <v>0.75</v>
      </c>
      <c r="E249" s="1">
        <v>0.65</v>
      </c>
      <c r="F249">
        <v>19.899999999999999</v>
      </c>
      <c r="G249">
        <f t="shared" ca="1" si="23"/>
        <v>42.007420362456692</v>
      </c>
      <c r="H249">
        <f t="shared" ca="1" si="24"/>
        <v>14.52964216161921</v>
      </c>
      <c r="I249">
        <f>User_Model_Calcs!A249-Sat_Data!$B$5</f>
        <v>-1.5304502615713886</v>
      </c>
      <c r="J249">
        <f>(Earth_Data!$B$1/SQRT(1-Earth_Data!$B$2^2*SIN(RADIANS(User_Model_Calcs!B249))^2))*COS(RADIANS(User_Model_Calcs!B249))</f>
        <v>5507.7179284427129</v>
      </c>
      <c r="K249">
        <f>((Earth_Data!$B$1*(1-Earth_Data!$B$2^2))/SQRT(1-Earth_Data!$B$2^2*SIN(RADIANS(User_Model_Calcs!B249))^2))*SIN(RADIANS(User_Model_Calcs!B249))</f>
        <v>-3205.690811012149</v>
      </c>
      <c r="L249">
        <f t="shared" si="25"/>
        <v>-30.200951338628769</v>
      </c>
      <c r="M249">
        <f t="shared" si="26"/>
        <v>6372.7082433685146</v>
      </c>
      <c r="N249">
        <f>SQRT(User_Model_Calcs!M249^2+Sat_Data!$B$3^2-2*User_Model_Calcs!M249*Sat_Data!$B$3*COS(RADIANS(L249))*COS(RADIANS(I249)))</f>
        <v>36798.579012233473</v>
      </c>
      <c r="O249">
        <f>DEGREES(ACOS(((Earth_Data!$B$1+Sat_Data!$B$2)/User_Model_Calcs!N249)*SQRT(1-COS(RADIANS(User_Model_Calcs!I249))^2*COS(RADIANS(User_Model_Calcs!B249))^2)))</f>
        <v>54.558120706900468</v>
      </c>
      <c r="P249">
        <f t="shared" si="22"/>
        <v>3.0251424001269895</v>
      </c>
    </row>
    <row r="250" spans="1:16" x14ac:dyDescent="0.25">
      <c r="A250">
        <v>111.2336074046312</v>
      </c>
      <c r="B250">
        <v>-27.759691276360151</v>
      </c>
      <c r="C250" s="6">
        <v>20135.9375</v>
      </c>
      <c r="D250">
        <f t="shared" ca="1" si="21"/>
        <v>3</v>
      </c>
      <c r="E250" s="1">
        <v>0.65</v>
      </c>
      <c r="F250">
        <v>19.899999999999999</v>
      </c>
      <c r="G250">
        <f t="shared" ca="1" si="23"/>
        <v>54.048620189015942</v>
      </c>
      <c r="H250">
        <f t="shared" ca="1" si="24"/>
        <v>20.275853783683463</v>
      </c>
      <c r="I250">
        <f>User_Model_Calcs!A250-Sat_Data!$B$5</f>
        <v>1.2336074046312007</v>
      </c>
      <c r="J250">
        <f>(Earth_Data!$B$1/SQRT(1-Earth_Data!$B$2^2*SIN(RADIANS(User_Model_Calcs!B250))^2))*COS(RADIANS(User_Model_Calcs!B250))</f>
        <v>5648.1755150698609</v>
      </c>
      <c r="K250">
        <f>((Earth_Data!$B$1*(1-Earth_Data!$B$2^2))/SQRT(1-Earth_Data!$B$2^2*SIN(RADIANS(User_Model_Calcs!B250))^2))*SIN(RADIANS(User_Model_Calcs!B250))</f>
        <v>-2952.9669042346704</v>
      </c>
      <c r="L250">
        <f t="shared" si="25"/>
        <v>-27.601371083410971</v>
      </c>
      <c r="M250">
        <f t="shared" si="26"/>
        <v>6373.5312179779885</v>
      </c>
      <c r="N250">
        <f>SQRT(User_Model_Calcs!M250^2+Sat_Data!$B$3^2-2*User_Model_Calcs!M250*Sat_Data!$B$3*COS(RADIANS(L250))*COS(RADIANS(I250)))</f>
        <v>36636.676558561951</v>
      </c>
      <c r="O250">
        <f>DEGREES(ACOS(((Earth_Data!$B$1+Sat_Data!$B$2)/User_Model_Calcs!N250)*SQRT(1-COS(RADIANS(User_Model_Calcs!I250))^2*COS(RADIANS(User_Model_Calcs!B250))^2)))</f>
        <v>57.555432945267988</v>
      </c>
      <c r="P250">
        <f t="shared" si="22"/>
        <v>2.6470906981580331</v>
      </c>
    </row>
    <row r="251" spans="1:16" x14ac:dyDescent="0.25">
      <c r="A251">
        <v>108.64069234278833</v>
      </c>
      <c r="B251">
        <v>-25.678125114649134</v>
      </c>
      <c r="C251" s="6">
        <v>20135.9375</v>
      </c>
      <c r="D251">
        <f t="shared" ca="1" si="21"/>
        <v>3</v>
      </c>
      <c r="E251" s="1">
        <v>0.65</v>
      </c>
      <c r="F251">
        <v>19.899999999999999</v>
      </c>
      <c r="G251">
        <f t="shared" ca="1" si="23"/>
        <v>54.048620189015942</v>
      </c>
      <c r="H251">
        <f t="shared" ca="1" si="24"/>
        <v>22.93625751612522</v>
      </c>
      <c r="I251">
        <f>User_Model_Calcs!A251-Sat_Data!$B$5</f>
        <v>-1.3593076572116729</v>
      </c>
      <c r="J251">
        <f>(Earth_Data!$B$1/SQRT(1-Earth_Data!$B$2^2*SIN(RADIANS(User_Model_Calcs!B251))^2))*COS(RADIANS(User_Model_Calcs!B251))</f>
        <v>5751.8670898679347</v>
      </c>
      <c r="K251">
        <f>((Earth_Data!$B$1*(1-Earth_Data!$B$2^2))/SQRT(1-Earth_Data!$B$2^2*SIN(RADIANS(User_Model_Calcs!B251))^2))*SIN(RADIANS(User_Model_Calcs!B251))</f>
        <v>-2746.9689973292675</v>
      </c>
      <c r="L251">
        <f t="shared" si="25"/>
        <v>-25.528145490625356</v>
      </c>
      <c r="M251">
        <f t="shared" si="26"/>
        <v>6374.1519978577535</v>
      </c>
      <c r="N251">
        <f>SQRT(User_Model_Calcs!M251^2+Sat_Data!$B$3^2-2*User_Model_Calcs!M251*Sat_Data!$B$3*COS(RADIANS(L251))*COS(RADIANS(I251)))</f>
        <v>36517.611556622607</v>
      </c>
      <c r="O251">
        <f>DEGREES(ACOS(((Earth_Data!$B$1+Sat_Data!$B$2)/User_Model_Calcs!N251)*SQRT(1-COS(RADIANS(User_Model_Calcs!I251))^2*COS(RADIANS(User_Model_Calcs!B251))^2)))</f>
        <v>59.938791060618946</v>
      </c>
      <c r="P251">
        <f t="shared" si="22"/>
        <v>3.1344543083814096</v>
      </c>
    </row>
    <row r="252" spans="1:16" x14ac:dyDescent="0.25">
      <c r="A252">
        <v>111.71834322769919</v>
      </c>
      <c r="B252">
        <v>-29.066655295172332</v>
      </c>
      <c r="C252" s="6">
        <v>20135.9375</v>
      </c>
      <c r="D252">
        <f t="shared" ca="1" si="21"/>
        <v>1.2</v>
      </c>
      <c r="E252" s="1">
        <v>0.65</v>
      </c>
      <c r="F252">
        <v>19.899999999999999</v>
      </c>
      <c r="G252">
        <f t="shared" ca="1" si="23"/>
        <v>46.089820015575185</v>
      </c>
      <c r="H252">
        <f t="shared" ca="1" si="24"/>
        <v>19.83913501288901</v>
      </c>
      <c r="I252">
        <f>User_Model_Calcs!A252-Sat_Data!$B$5</f>
        <v>1.7183432276991937</v>
      </c>
      <c r="J252">
        <f>(Earth_Data!$B$1/SQRT(1-Earth_Data!$B$2^2*SIN(RADIANS(User_Model_Calcs!B252))^2))*COS(RADIANS(User_Model_Calcs!B252))</f>
        <v>5579.2554652880726</v>
      </c>
      <c r="K252">
        <f>((Earth_Data!$B$1*(1-Earth_Data!$B$2^2))/SQRT(1-Earth_Data!$B$2^2*SIN(RADIANS(User_Model_Calcs!B252))^2))*SIN(RADIANS(User_Model_Calcs!B252))</f>
        <v>-3080.36174153088</v>
      </c>
      <c r="L252">
        <f t="shared" si="25"/>
        <v>-28.90352018253818</v>
      </c>
      <c r="M252">
        <f t="shared" si="26"/>
        <v>6373.1248226936514</v>
      </c>
      <c r="N252">
        <f>SQRT(User_Model_Calcs!M252^2+Sat_Data!$B$3^2-2*User_Model_Calcs!M252*Sat_Data!$B$3*COS(RADIANS(L252))*COS(RADIANS(I252)))</f>
        <v>36717.216377235862</v>
      </c>
      <c r="O252">
        <f>DEGREES(ACOS(((Earth_Data!$B$1+Sat_Data!$B$2)/User_Model_Calcs!N252)*SQRT(1-COS(RADIANS(User_Model_Calcs!I252))^2*COS(RADIANS(User_Model_Calcs!B252))^2)))</f>
        <v>56.033404402595892</v>
      </c>
      <c r="P252">
        <f t="shared" si="22"/>
        <v>3.5335204668292781</v>
      </c>
    </row>
    <row r="253" spans="1:16" x14ac:dyDescent="0.25">
      <c r="A253">
        <v>109.14058110766</v>
      </c>
      <c r="B253">
        <v>-28.920054565720921</v>
      </c>
      <c r="C253" s="6">
        <v>20135.9375</v>
      </c>
      <c r="D253">
        <f t="shared" ca="1" si="21"/>
        <v>0.75</v>
      </c>
      <c r="E253" s="1">
        <v>0.65</v>
      </c>
      <c r="F253">
        <v>19.899999999999999</v>
      </c>
      <c r="G253">
        <f t="shared" ca="1" si="23"/>
        <v>42.007420362456692</v>
      </c>
      <c r="H253">
        <f t="shared" ca="1" si="24"/>
        <v>16.468378453190581</v>
      </c>
      <c r="I253">
        <f>User_Model_Calcs!A253-Sat_Data!$B$5</f>
        <v>-0.85941889234000257</v>
      </c>
      <c r="J253">
        <f>(Earth_Data!$B$1/SQRT(1-Earth_Data!$B$2^2*SIN(RADIANS(User_Model_Calcs!B253))^2))*COS(RADIANS(User_Model_Calcs!B253))</f>
        <v>5587.1312897065536</v>
      </c>
      <c r="K253">
        <f>((Earth_Data!$B$1*(1-Earth_Data!$B$2^2))/SQRT(1-Earth_Data!$B$2^2*SIN(RADIANS(User_Model_Calcs!B253))^2))*SIN(RADIANS(User_Model_Calcs!B253))</f>
        <v>-3066.1494912628727</v>
      </c>
      <c r="L253">
        <f t="shared" si="25"/>
        <v>-28.757442903809487</v>
      </c>
      <c r="M253">
        <f t="shared" si="26"/>
        <v>6373.1710122347722</v>
      </c>
      <c r="N253">
        <f>SQRT(User_Model_Calcs!M253^2+Sat_Data!$B$3^2-2*User_Model_Calcs!M253*Sat_Data!$B$3*COS(RADIANS(L253))*COS(RADIANS(I253)))</f>
        <v>36706.019130901732</v>
      </c>
      <c r="O253">
        <f>DEGREES(ACOS(((Earth_Data!$B$1+Sat_Data!$B$2)/User_Model_Calcs!N253)*SQRT(1-COS(RADIANS(User_Model_Calcs!I253))^2*COS(RADIANS(User_Model_Calcs!B253))^2)))</f>
        <v>56.240901543252889</v>
      </c>
      <c r="P253">
        <f t="shared" si="22"/>
        <v>1.7767323604678529</v>
      </c>
    </row>
    <row r="254" spans="1:16" x14ac:dyDescent="0.25">
      <c r="A254">
        <v>108.30687028298406</v>
      </c>
      <c r="B254">
        <v>-29.428969638575829</v>
      </c>
      <c r="C254" s="6">
        <v>20135.9375</v>
      </c>
      <c r="D254">
        <f t="shared" ca="1" si="21"/>
        <v>3</v>
      </c>
      <c r="E254" s="1">
        <v>0.65</v>
      </c>
      <c r="F254">
        <v>19.899999999999999</v>
      </c>
      <c r="G254">
        <f t="shared" ca="1" si="23"/>
        <v>54.048620189015942</v>
      </c>
      <c r="H254">
        <f t="shared" ca="1" si="24"/>
        <v>19.793687917690789</v>
      </c>
      <c r="I254">
        <f>User_Model_Calcs!A254-Sat_Data!$B$5</f>
        <v>-1.6931297170159354</v>
      </c>
      <c r="J254">
        <f>(Earth_Data!$B$1/SQRT(1-Earth_Data!$B$2^2*SIN(RADIANS(User_Model_Calcs!B254))^2))*COS(RADIANS(User_Model_Calcs!B254))</f>
        <v>5559.6343486142232</v>
      </c>
      <c r="K254">
        <f>((Earth_Data!$B$1*(1-Earth_Data!$B$2^2))/SQRT(1-Earth_Data!$B$2^2*SIN(RADIANS(User_Model_Calcs!B254))^2))*SIN(RADIANS(User_Model_Calcs!B254))</f>
        <v>-3115.4009019288646</v>
      </c>
      <c r="L254">
        <f t="shared" si="25"/>
        <v>-29.264559107895067</v>
      </c>
      <c r="M254">
        <f t="shared" si="26"/>
        <v>6373.0100321614345</v>
      </c>
      <c r="N254">
        <f>SQRT(User_Model_Calcs!M254^2+Sat_Data!$B$3^2-2*User_Model_Calcs!M254*Sat_Data!$B$3*COS(RADIANS(L254))*COS(RADIANS(I254)))</f>
        <v>36739.627721126933</v>
      </c>
      <c r="O254">
        <f>DEGREES(ACOS(((Earth_Data!$B$1+Sat_Data!$B$2)/User_Model_Calcs!N254)*SQRT(1-COS(RADIANS(User_Model_Calcs!I254))^2*COS(RADIANS(User_Model_Calcs!B254))^2)))</f>
        <v>55.621122928993444</v>
      </c>
      <c r="P254">
        <f t="shared" si="22"/>
        <v>3.442767783007306</v>
      </c>
    </row>
    <row r="255" spans="1:16" x14ac:dyDescent="0.25">
      <c r="A255">
        <v>111.51541718945936</v>
      </c>
      <c r="B255">
        <v>-32.308541941476335</v>
      </c>
      <c r="C255" s="6">
        <v>20135.9375</v>
      </c>
      <c r="D255">
        <f t="shared" ca="1" si="21"/>
        <v>3</v>
      </c>
      <c r="E255" s="1">
        <v>0.65</v>
      </c>
      <c r="F255">
        <v>19.899999999999999</v>
      </c>
      <c r="G255">
        <f t="shared" ca="1" si="23"/>
        <v>54.048620189015942</v>
      </c>
      <c r="H255">
        <f t="shared" ca="1" si="24"/>
        <v>18.823271098036255</v>
      </c>
      <c r="I255">
        <f>User_Model_Calcs!A255-Sat_Data!$B$5</f>
        <v>1.515417189459356</v>
      </c>
      <c r="J255">
        <f>(Earth_Data!$B$1/SQRT(1-Earth_Data!$B$2^2*SIN(RADIANS(User_Model_Calcs!B255))^2))*COS(RADIANS(User_Model_Calcs!B255))</f>
        <v>5395.8521298673259</v>
      </c>
      <c r="K255">
        <f>((Earth_Data!$B$1*(1-Earth_Data!$B$2^2))/SQRT(1-Earth_Data!$B$2^2*SIN(RADIANS(User_Model_Calcs!B255))^2))*SIN(RADIANS(User_Model_Calcs!B255))</f>
        <v>-3389.39885615399</v>
      </c>
      <c r="L255">
        <f t="shared" si="25"/>
        <v>-32.134941013810092</v>
      </c>
      <c r="M255">
        <f t="shared" si="26"/>
        <v>6372.0675462122754</v>
      </c>
      <c r="N255">
        <f>SQRT(User_Model_Calcs!M255^2+Sat_Data!$B$3^2-2*User_Model_Calcs!M255*Sat_Data!$B$3*COS(RADIANS(L255))*COS(RADIANS(I255)))</f>
        <v>36926.334288933707</v>
      </c>
      <c r="O255">
        <f>DEGREES(ACOS(((Earth_Data!$B$1+Sat_Data!$B$2)/User_Model_Calcs!N255)*SQRT(1-COS(RADIANS(User_Model_Calcs!I255))^2*COS(RADIANS(User_Model_Calcs!B255))^2)))</f>
        <v>52.350840292670284</v>
      </c>
      <c r="P255">
        <f t="shared" si="22"/>
        <v>2.8336687212024718</v>
      </c>
    </row>
    <row r="256" spans="1:16" x14ac:dyDescent="0.25">
      <c r="A256">
        <v>108.25602843543287</v>
      </c>
      <c r="B256">
        <v>-27.932375724488512</v>
      </c>
      <c r="C256" s="6">
        <v>20135.9375</v>
      </c>
      <c r="D256">
        <f t="shared" ca="1" si="21"/>
        <v>3</v>
      </c>
      <c r="E256" s="1">
        <v>0.65</v>
      </c>
      <c r="F256">
        <v>19.899999999999999</v>
      </c>
      <c r="G256">
        <f t="shared" ca="1" si="23"/>
        <v>54.048620189015942</v>
      </c>
      <c r="H256">
        <f t="shared" ca="1" si="24"/>
        <v>14.922248774530242</v>
      </c>
      <c r="I256">
        <f>User_Model_Calcs!A256-Sat_Data!$B$5</f>
        <v>-1.7439715645671328</v>
      </c>
      <c r="J256">
        <f>(Earth_Data!$B$1/SQRT(1-Earth_Data!$B$2^2*SIN(RADIANS(User_Model_Calcs!B256))^2))*COS(RADIANS(User_Model_Calcs!B256))</f>
        <v>5639.2369712342879</v>
      </c>
      <c r="K256">
        <f>((Earth_Data!$B$1*(1-Earth_Data!$B$2^2))/SQRT(1-Earth_Data!$B$2^2*SIN(RADIANS(User_Model_Calcs!B256))^2))*SIN(RADIANS(User_Model_Calcs!B256))</f>
        <v>-2969.8873950295156</v>
      </c>
      <c r="L256">
        <f t="shared" si="25"/>
        <v>-27.773400346639676</v>
      </c>
      <c r="M256">
        <f t="shared" si="26"/>
        <v>6373.4782306752149</v>
      </c>
      <c r="N256">
        <f>SQRT(User_Model_Calcs!M256^2+Sat_Data!$B$3^2-2*User_Model_Calcs!M256*Sat_Data!$B$3*COS(RADIANS(L256))*COS(RADIANS(I256)))</f>
        <v>36648.45217169336</v>
      </c>
      <c r="O256">
        <f>DEGREES(ACOS(((Earth_Data!$B$1+Sat_Data!$B$2)/User_Model_Calcs!N256)*SQRT(1-COS(RADIANS(User_Model_Calcs!I256))^2*COS(RADIANS(User_Model_Calcs!B256))^2)))</f>
        <v>57.328884269576143</v>
      </c>
      <c r="P256">
        <f t="shared" si="22"/>
        <v>3.7189399417540479</v>
      </c>
    </row>
    <row r="257" spans="1:16" x14ac:dyDescent="0.25">
      <c r="A257">
        <v>112.13075724990317</v>
      </c>
      <c r="B257">
        <v>-34.724153836300928</v>
      </c>
      <c r="C257" s="6">
        <v>20135.9375</v>
      </c>
      <c r="D257">
        <f t="shared" ca="1" si="21"/>
        <v>0.75</v>
      </c>
      <c r="E257" s="1">
        <v>0.65</v>
      </c>
      <c r="F257">
        <v>19.899999999999999</v>
      </c>
      <c r="G257">
        <f t="shared" ca="1" si="23"/>
        <v>42.007420362456692</v>
      </c>
      <c r="H257">
        <f t="shared" ca="1" si="24"/>
        <v>17.256367376328761</v>
      </c>
      <c r="I257">
        <f>User_Model_Calcs!A257-Sat_Data!$B$5</f>
        <v>2.1307572499031693</v>
      </c>
      <c r="J257">
        <f>(Earth_Data!$B$1/SQRT(1-Earth_Data!$B$2^2*SIN(RADIANS(User_Model_Calcs!B257))^2))*COS(RADIANS(User_Model_Calcs!B257))</f>
        <v>5247.9215034943772</v>
      </c>
      <c r="K257">
        <f>((Earth_Data!$B$1*(1-Earth_Data!$B$2^2))/SQRT(1-Earth_Data!$B$2^2*SIN(RADIANS(User_Model_Calcs!B257))^2))*SIN(RADIANS(User_Model_Calcs!B257))</f>
        <v>-3612.758492955983</v>
      </c>
      <c r="L257">
        <f t="shared" si="25"/>
        <v>-34.544185755541974</v>
      </c>
      <c r="M257">
        <f t="shared" si="26"/>
        <v>6371.2403843572147</v>
      </c>
      <c r="N257">
        <f>SQRT(User_Model_Calcs!M257^2+Sat_Data!$B$3^2-2*User_Model_Calcs!M257*Sat_Data!$B$3*COS(RADIANS(L257))*COS(RADIANS(I257)))</f>
        <v>37096.700650791245</v>
      </c>
      <c r="O257">
        <f>DEGREES(ACOS(((Earth_Data!$B$1+Sat_Data!$B$2)/User_Model_Calcs!N257)*SQRT(1-COS(RADIANS(User_Model_Calcs!I257))^2*COS(RADIANS(User_Model_Calcs!B257))^2)))</f>
        <v>49.58129955897995</v>
      </c>
      <c r="P257">
        <f t="shared" si="22"/>
        <v>3.737041666538679</v>
      </c>
    </row>
    <row r="258" spans="1:16" x14ac:dyDescent="0.25">
      <c r="A258">
        <v>111.27678567149236</v>
      </c>
      <c r="B258">
        <v>-26.196618992062309</v>
      </c>
      <c r="C258" s="6">
        <v>20135.9375</v>
      </c>
      <c r="D258">
        <f t="shared" ref="D258:D321" ca="1" si="27">CHOOSE(RANDBETWEEN(1,3),0.75,1.2,3)</f>
        <v>1.2</v>
      </c>
      <c r="E258" s="1">
        <v>0.65</v>
      </c>
      <c r="F258">
        <v>19.899999999999999</v>
      </c>
      <c r="G258">
        <f t="shared" ca="1" si="23"/>
        <v>46.089820015575185</v>
      </c>
      <c r="H258">
        <f t="shared" ca="1" si="24"/>
        <v>19.678282520558309</v>
      </c>
      <c r="I258">
        <f>User_Model_Calcs!A258-Sat_Data!$B$5</f>
        <v>1.2767856714923624</v>
      </c>
      <c r="J258">
        <f>(Earth_Data!$B$1/SQRT(1-Earth_Data!$B$2^2*SIN(RADIANS(User_Model_Calcs!B258))^2))*COS(RADIANS(User_Model_Calcs!B258))</f>
        <v>5726.742520787956</v>
      </c>
      <c r="K258">
        <f>((Earth_Data!$B$1*(1-Earth_Data!$B$2^2))/SQRT(1-Earth_Data!$B$2^2*SIN(RADIANS(User_Model_Calcs!B258))^2))*SIN(RADIANS(User_Model_Calcs!B258))</f>
        <v>-2798.6252210121934</v>
      </c>
      <c r="L258">
        <f t="shared" si="25"/>
        <v>-26.044486481323165</v>
      </c>
      <c r="M258">
        <f t="shared" si="26"/>
        <v>6374.0005512304706</v>
      </c>
      <c r="N258">
        <f>SQRT(User_Model_Calcs!M258^2+Sat_Data!$B$3^2-2*User_Model_Calcs!M258*Sat_Data!$B$3*COS(RADIANS(L258))*COS(RADIANS(I258)))</f>
        <v>36546.356034820768</v>
      </c>
      <c r="O258">
        <f>DEGREES(ACOS(((Earth_Data!$B$1+Sat_Data!$B$2)/User_Model_Calcs!N258)*SQRT(1-COS(RADIANS(User_Model_Calcs!I258))^2*COS(RADIANS(User_Model_Calcs!B258))^2)))</f>
        <v>59.347249544102766</v>
      </c>
      <c r="P258">
        <f t="shared" ref="P258:P321" si="28">DEGREES(ASIN(SIN(RADIANS(ABS(I258)))/(SIN(ACOS(COS(RADIANS(I258))*COS(RADIANS(B258)))))))</f>
        <v>2.8902600625970454</v>
      </c>
    </row>
    <row r="259" spans="1:16" x14ac:dyDescent="0.25">
      <c r="A259">
        <v>109.11025144072288</v>
      </c>
      <c r="B259">
        <v>-26.212936916801191</v>
      </c>
      <c r="C259" s="6">
        <v>20135.9375</v>
      </c>
      <c r="D259">
        <f t="shared" ca="1" si="27"/>
        <v>1.2</v>
      </c>
      <c r="E259" s="1">
        <v>0.65</v>
      </c>
      <c r="F259">
        <v>19.899999999999999</v>
      </c>
      <c r="G259">
        <f t="shared" ref="G259:G322" ca="1" si="29">20.4+20*LOG(F259)+20*LOG(D259)+10*LOG(E259)</f>
        <v>46.089820015575185</v>
      </c>
      <c r="H259">
        <f t="shared" ref="H259:H322" ca="1" si="30">RAND()*(24-14)+14</f>
        <v>19.479681760117554</v>
      </c>
      <c r="I259">
        <f>User_Model_Calcs!A259-Sat_Data!$B$5</f>
        <v>-0.88974855927712326</v>
      </c>
      <c r="J259">
        <f>(Earth_Data!$B$1/SQRT(1-Earth_Data!$B$2^2*SIN(RADIANS(User_Model_Calcs!B259))^2))*COS(RADIANS(User_Model_Calcs!B259))</f>
        <v>5725.9441949753709</v>
      </c>
      <c r="K259">
        <f>((Earth_Data!$B$1*(1-Earth_Data!$B$2^2))/SQRT(1-Earth_Data!$B$2^2*SIN(RADIANS(User_Model_Calcs!B259))^2))*SIN(RADIANS(User_Model_Calcs!B259))</f>
        <v>-2800.2472918211706</v>
      </c>
      <c r="L259">
        <f t="shared" ref="L259:L322" si="31">DEGREES(ATAN((K259/J259)))</f>
        <v>-26.060737451085686</v>
      </c>
      <c r="M259">
        <f t="shared" ref="M259:M322" si="32">SQRT(J259^2+K259^2)</f>
        <v>6373.9957498671074</v>
      </c>
      <c r="N259">
        <f>SQRT(User_Model_Calcs!M259^2+Sat_Data!$B$3^2-2*User_Model_Calcs!M259*Sat_Data!$B$3*COS(RADIANS(L259))*COS(RADIANS(I259)))</f>
        <v>36546.432360125807</v>
      </c>
      <c r="O259">
        <f>DEGREES(ACOS(((Earth_Data!$B$1+Sat_Data!$B$2)/User_Model_Calcs!N259)*SQRT(1-COS(RADIANS(User_Model_Calcs!I259))^2*COS(RADIANS(User_Model_Calcs!B259))^2)))</f>
        <v>59.345580074668433</v>
      </c>
      <c r="P259">
        <f t="shared" si="28"/>
        <v>2.0136669896186619</v>
      </c>
    </row>
    <row r="260" spans="1:16" x14ac:dyDescent="0.25">
      <c r="A260">
        <v>111.05070950343085</v>
      </c>
      <c r="B260">
        <v>-26.788405884276635</v>
      </c>
      <c r="C260" s="6">
        <v>20135.9375</v>
      </c>
      <c r="D260">
        <f t="shared" ca="1" si="27"/>
        <v>0.75</v>
      </c>
      <c r="E260" s="1">
        <v>0.65</v>
      </c>
      <c r="F260">
        <v>19.899999999999999</v>
      </c>
      <c r="G260">
        <f t="shared" ca="1" si="29"/>
        <v>42.007420362456692</v>
      </c>
      <c r="H260">
        <f t="shared" ca="1" si="30"/>
        <v>21.974531276562665</v>
      </c>
      <c r="I260">
        <f>User_Model_Calcs!A260-Sat_Data!$B$5</f>
        <v>1.050709503430852</v>
      </c>
      <c r="J260">
        <f>(Earth_Data!$B$1/SQRT(1-Earth_Data!$B$2^2*SIN(RADIANS(User_Model_Calcs!B260))^2))*COS(RADIANS(User_Model_Calcs!B260))</f>
        <v>5697.4942822525145</v>
      </c>
      <c r="K260">
        <f>((Earth_Data!$B$1*(1-Earth_Data!$B$2^2))/SQRT(1-Earth_Data!$B$2^2*SIN(RADIANS(User_Model_Calcs!B260))^2))*SIN(RADIANS(User_Model_Calcs!B260))</f>
        <v>-2857.3073048633669</v>
      </c>
      <c r="L260">
        <f t="shared" si="31"/>
        <v>-26.633876722473271</v>
      </c>
      <c r="M260">
        <f t="shared" si="32"/>
        <v>6373.8250784537267</v>
      </c>
      <c r="N260">
        <f>SQRT(User_Model_Calcs!M260^2+Sat_Data!$B$3^2-2*User_Model_Calcs!M260*Sat_Data!$B$3*COS(RADIANS(L260))*COS(RADIANS(I260)))</f>
        <v>36579.519416444877</v>
      </c>
      <c r="O260">
        <f>DEGREES(ACOS(((Earth_Data!$B$1+Sat_Data!$B$2)/User_Model_Calcs!N260)*SQRT(1-COS(RADIANS(User_Model_Calcs!I260))^2*COS(RADIANS(User_Model_Calcs!B260))^2)))</f>
        <v>58.677966691120169</v>
      </c>
      <c r="P260">
        <f t="shared" si="28"/>
        <v>2.330275201598023</v>
      </c>
    </row>
    <row r="261" spans="1:16" x14ac:dyDescent="0.25">
      <c r="A261">
        <v>111.75443160880143</v>
      </c>
      <c r="B261">
        <v>-25.833323652303697</v>
      </c>
      <c r="C261" s="6">
        <v>20135.9375</v>
      </c>
      <c r="D261">
        <f t="shared" ca="1" si="27"/>
        <v>1.2</v>
      </c>
      <c r="E261" s="1">
        <v>0.65</v>
      </c>
      <c r="F261">
        <v>19.899999999999999</v>
      </c>
      <c r="G261">
        <f t="shared" ca="1" si="29"/>
        <v>46.089820015575185</v>
      </c>
      <c r="H261">
        <f t="shared" ca="1" si="30"/>
        <v>18.777798517348067</v>
      </c>
      <c r="I261">
        <f>User_Model_Calcs!A261-Sat_Data!$B$5</f>
        <v>1.7544316088014256</v>
      </c>
      <c r="J261">
        <f>(Earth_Data!$B$1/SQRT(1-Earth_Data!$B$2^2*SIN(RADIANS(User_Model_Calcs!B261))^2))*COS(RADIANS(User_Model_Calcs!B261))</f>
        <v>5744.3958833887309</v>
      </c>
      <c r="K261">
        <f>((Earth_Data!$B$1*(1-Earth_Data!$B$2^2))/SQRT(1-Earth_Data!$B$2^2*SIN(RADIANS(User_Model_Calcs!B261))^2))*SIN(RADIANS(User_Model_Calcs!B261))</f>
        <v>-2762.454457297209</v>
      </c>
      <c r="L261">
        <f t="shared" si="31"/>
        <v>-25.682694462193993</v>
      </c>
      <c r="M261">
        <f t="shared" si="32"/>
        <v>6374.1068938114477</v>
      </c>
      <c r="N261">
        <f>SQRT(User_Model_Calcs!M261^2+Sat_Data!$B$3^2-2*User_Model_Calcs!M261*Sat_Data!$B$3*COS(RADIANS(L261))*COS(RADIANS(I261)))</f>
        <v>36527.469080252449</v>
      </c>
      <c r="O261">
        <f>DEGREES(ACOS(((Earth_Data!$B$1+Sat_Data!$B$2)/User_Model_Calcs!N261)*SQRT(1-COS(RADIANS(User_Model_Calcs!I261))^2*COS(RADIANS(User_Model_Calcs!B261))^2)))</f>
        <v>59.734867601318982</v>
      </c>
      <c r="P261">
        <f t="shared" si="28"/>
        <v>4.0208364940772521</v>
      </c>
    </row>
    <row r="262" spans="1:16" x14ac:dyDescent="0.25">
      <c r="A262">
        <v>105.33928882254177</v>
      </c>
      <c r="B262">
        <v>-26.78240490339422</v>
      </c>
      <c r="C262" s="6">
        <v>20135.9375</v>
      </c>
      <c r="D262">
        <f t="shared" ca="1" si="27"/>
        <v>3</v>
      </c>
      <c r="E262" s="1">
        <v>0.65</v>
      </c>
      <c r="F262">
        <v>19.899999999999999</v>
      </c>
      <c r="G262">
        <f t="shared" ca="1" si="29"/>
        <v>54.048620189015942</v>
      </c>
      <c r="H262">
        <f t="shared" ca="1" si="30"/>
        <v>19.205470265424239</v>
      </c>
      <c r="I262">
        <f>User_Model_Calcs!A262-Sat_Data!$B$5</f>
        <v>-4.6607111774582251</v>
      </c>
      <c r="J262">
        <f>(Earth_Data!$B$1/SQRT(1-Earth_Data!$B$2^2*SIN(RADIANS(User_Model_Calcs!B262))^2))*COS(RADIANS(User_Model_Calcs!B262))</f>
        <v>5697.7939239865727</v>
      </c>
      <c r="K262">
        <f>((Earth_Data!$B$1*(1-Earth_Data!$B$2^2))/SQRT(1-Earth_Data!$B$2^2*SIN(RADIANS(User_Model_Calcs!B262))^2))*SIN(RADIANS(User_Model_Calcs!B262))</f>
        <v>-2856.7137394121532</v>
      </c>
      <c r="L262">
        <f t="shared" si="31"/>
        <v>-26.627899717451641</v>
      </c>
      <c r="M262">
        <f t="shared" si="32"/>
        <v>6373.8268716026851</v>
      </c>
      <c r="N262">
        <f>SQRT(User_Model_Calcs!M262^2+Sat_Data!$B$3^2-2*User_Model_Calcs!M262*Sat_Data!$B$3*COS(RADIANS(L262))*COS(RADIANS(I262)))</f>
        <v>36599.781569248873</v>
      </c>
      <c r="O262">
        <f>DEGREES(ACOS(((Earth_Data!$B$1+Sat_Data!$B$2)/User_Model_Calcs!N262)*SQRT(1-COS(RADIANS(User_Model_Calcs!I262))^2*COS(RADIANS(User_Model_Calcs!B262))^2)))</f>
        <v>58.278351878004656</v>
      </c>
      <c r="P262">
        <f t="shared" si="28"/>
        <v>10.255205679537161</v>
      </c>
    </row>
    <row r="263" spans="1:16" x14ac:dyDescent="0.25">
      <c r="A263">
        <v>113.67168159485774</v>
      </c>
      <c r="B263">
        <v>-29.002845891435072</v>
      </c>
      <c r="C263" s="6">
        <v>20135.9375</v>
      </c>
      <c r="D263">
        <f t="shared" ca="1" si="27"/>
        <v>3</v>
      </c>
      <c r="E263" s="1">
        <v>0.65</v>
      </c>
      <c r="F263">
        <v>19.899999999999999</v>
      </c>
      <c r="G263">
        <f t="shared" ca="1" si="29"/>
        <v>54.048620189015942</v>
      </c>
      <c r="H263">
        <f t="shared" ca="1" si="30"/>
        <v>21.184863840011413</v>
      </c>
      <c r="I263">
        <f>User_Model_Calcs!A263-Sat_Data!$B$5</f>
        <v>3.6716815948577448</v>
      </c>
      <c r="J263">
        <f>(Earth_Data!$B$1/SQRT(1-Earth_Data!$B$2^2*SIN(RADIANS(User_Model_Calcs!B263))^2))*COS(RADIANS(User_Model_Calcs!B263))</f>
        <v>5582.6879853588825</v>
      </c>
      <c r="K263">
        <f>((Earth_Data!$B$1*(1-Earth_Data!$B$2^2))/SQRT(1-Earth_Data!$B$2^2*SIN(RADIANS(User_Model_Calcs!B263))^2))*SIN(RADIANS(User_Model_Calcs!B263))</f>
        <v>-3074.1781592158677</v>
      </c>
      <c r="L263">
        <f t="shared" si="31"/>
        <v>-28.839938094412116</v>
      </c>
      <c r="M263">
        <f t="shared" si="32"/>
        <v>6373.1449455092643</v>
      </c>
      <c r="N263">
        <f>SQRT(User_Model_Calcs!M263^2+Sat_Data!$B$3^2-2*User_Model_Calcs!M263*Sat_Data!$B$3*COS(RADIANS(L263))*COS(RADIANS(I263)))</f>
        <v>36723.555475786983</v>
      </c>
      <c r="O263">
        <f>DEGREES(ACOS(((Earth_Data!$B$1+Sat_Data!$B$2)/User_Model_Calcs!N263)*SQRT(1-COS(RADIANS(User_Model_Calcs!I263))^2*COS(RADIANS(User_Model_Calcs!B263))^2)))</f>
        <v>55.917518673951477</v>
      </c>
      <c r="P263">
        <f t="shared" si="28"/>
        <v>7.5393371206579189</v>
      </c>
    </row>
    <row r="264" spans="1:16" x14ac:dyDescent="0.25">
      <c r="A264">
        <v>114.58853007533301</v>
      </c>
      <c r="B264">
        <v>-29.398652635336724</v>
      </c>
      <c r="C264" s="6">
        <v>20135.9375</v>
      </c>
      <c r="D264">
        <f t="shared" ca="1" si="27"/>
        <v>1.2</v>
      </c>
      <c r="E264" s="1">
        <v>0.65</v>
      </c>
      <c r="F264">
        <v>19.899999999999999</v>
      </c>
      <c r="G264">
        <f t="shared" ca="1" si="29"/>
        <v>46.089820015575185</v>
      </c>
      <c r="H264">
        <f t="shared" ca="1" si="30"/>
        <v>22.33390959321865</v>
      </c>
      <c r="I264">
        <f>User_Model_Calcs!A264-Sat_Data!$B$5</f>
        <v>4.5885300753330114</v>
      </c>
      <c r="J264">
        <f>(Earth_Data!$B$1/SQRT(1-Earth_Data!$B$2^2*SIN(RADIANS(User_Model_Calcs!B264))^2))*COS(RADIANS(User_Model_Calcs!B264))</f>
        <v>5561.2846957990578</v>
      </c>
      <c r="K264">
        <f>((Earth_Data!$B$1*(1-Earth_Data!$B$2^2))/SQRT(1-Earth_Data!$B$2^2*SIN(RADIANS(User_Model_Calcs!B264))^2))*SIN(RADIANS(User_Model_Calcs!B264))</f>
        <v>-3112.4736575936363</v>
      </c>
      <c r="L264">
        <f t="shared" si="31"/>
        <v>-29.234347826417011</v>
      </c>
      <c r="M264">
        <f t="shared" si="32"/>
        <v>6373.0196717837871</v>
      </c>
      <c r="N264">
        <f>SQRT(User_Model_Calcs!M264^2+Sat_Data!$B$3^2-2*User_Model_Calcs!M264*Sat_Data!$B$3*COS(RADIANS(L264))*COS(RADIANS(I264)))</f>
        <v>36755.402455034018</v>
      </c>
      <c r="O264">
        <f>DEGREES(ACOS(((Earth_Data!$B$1+Sat_Data!$B$2)/User_Model_Calcs!N264)*SQRT(1-COS(RADIANS(User_Model_Calcs!I264))^2*COS(RADIANS(User_Model_Calcs!B264))^2)))</f>
        <v>55.335717624131753</v>
      </c>
      <c r="P264">
        <f t="shared" si="28"/>
        <v>9.2853802502930201</v>
      </c>
    </row>
    <row r="265" spans="1:16" x14ac:dyDescent="0.25">
      <c r="A265">
        <v>107.63193092933334</v>
      </c>
      <c r="B265">
        <v>-22.737937815307109</v>
      </c>
      <c r="C265" s="6">
        <v>20135.9375</v>
      </c>
      <c r="D265">
        <f t="shared" ca="1" si="27"/>
        <v>1.2</v>
      </c>
      <c r="E265" s="1">
        <v>0.65</v>
      </c>
      <c r="F265">
        <v>19.899999999999999</v>
      </c>
      <c r="G265">
        <f t="shared" ca="1" si="29"/>
        <v>46.089820015575185</v>
      </c>
      <c r="H265">
        <f t="shared" ca="1" si="30"/>
        <v>23.658663947122889</v>
      </c>
      <c r="I265">
        <f>User_Model_Calcs!A265-Sat_Data!$B$5</f>
        <v>-2.3680690706666638</v>
      </c>
      <c r="J265">
        <f>(Earth_Data!$B$1/SQRT(1-Earth_Data!$B$2^2*SIN(RADIANS(User_Model_Calcs!B265))^2))*COS(RADIANS(User_Model_Calcs!B265))</f>
        <v>5885.3898426084015</v>
      </c>
      <c r="K265">
        <f>((Earth_Data!$B$1*(1-Earth_Data!$B$2^2))/SQRT(1-Earth_Data!$B$2^2*SIN(RADIANS(User_Model_Calcs!B265))^2))*SIN(RADIANS(User_Model_Calcs!B265))</f>
        <v>-2449.9800578692593</v>
      </c>
      <c r="L265">
        <f t="shared" si="31"/>
        <v>-22.601068022109793</v>
      </c>
      <c r="M265">
        <f t="shared" si="32"/>
        <v>6374.9679123455362</v>
      </c>
      <c r="N265">
        <f>SQRT(User_Model_Calcs!M265^2+Sat_Data!$B$3^2-2*User_Model_Calcs!M265*Sat_Data!$B$3*COS(RADIANS(L265))*COS(RADIANS(I265)))</f>
        <v>36367.209866775243</v>
      </c>
      <c r="O265">
        <f>DEGREES(ACOS(((Earth_Data!$B$1+Sat_Data!$B$2)/User_Model_Calcs!N265)*SQRT(1-COS(RADIANS(User_Model_Calcs!I265))^2*COS(RADIANS(User_Model_Calcs!B265))^2)))</f>
        <v>63.237048098744602</v>
      </c>
      <c r="P265">
        <f t="shared" si="28"/>
        <v>6.106950134361119</v>
      </c>
    </row>
    <row r="266" spans="1:16" x14ac:dyDescent="0.25">
      <c r="A266">
        <v>109.78377380668567</v>
      </c>
      <c r="B266">
        <v>-30.837814054489456</v>
      </c>
      <c r="C266" s="6">
        <v>20135.9375</v>
      </c>
      <c r="D266">
        <f t="shared" ca="1" si="27"/>
        <v>1.2</v>
      </c>
      <c r="E266" s="1">
        <v>0.65</v>
      </c>
      <c r="F266">
        <v>19.899999999999999</v>
      </c>
      <c r="G266">
        <f t="shared" ca="1" si="29"/>
        <v>46.089820015575185</v>
      </c>
      <c r="H266">
        <f t="shared" ca="1" si="30"/>
        <v>17.870132641409327</v>
      </c>
      <c r="I266">
        <f>User_Model_Calcs!A266-Sat_Data!$B$5</f>
        <v>-0.21622619331432702</v>
      </c>
      <c r="J266">
        <f>(Earth_Data!$B$1/SQRT(1-Earth_Data!$B$2^2*SIN(RADIANS(User_Model_Calcs!B266))^2))*COS(RADIANS(User_Model_Calcs!B266))</f>
        <v>5481.2330311133283</v>
      </c>
      <c r="K266">
        <f>((Earth_Data!$B$1*(1-Earth_Data!$B$2^2))/SQRT(1-Earth_Data!$B$2^2*SIN(RADIANS(User_Model_Calcs!B266))^2))*SIN(RADIANS(User_Model_Calcs!B266))</f>
        <v>-3250.4686484494891</v>
      </c>
      <c r="L266">
        <f t="shared" si="31"/>
        <v>-30.66869457282014</v>
      </c>
      <c r="M266">
        <f t="shared" si="32"/>
        <v>6372.5553725268528</v>
      </c>
      <c r="N266">
        <f>SQRT(User_Model_Calcs!M266^2+Sat_Data!$B$3^2-2*User_Model_Calcs!M266*Sat_Data!$B$3*COS(RADIANS(L266))*COS(RADIANS(I266)))</f>
        <v>36826.681925080018</v>
      </c>
      <c r="O266">
        <f>DEGREES(ACOS(((Earth_Data!$B$1+Sat_Data!$B$2)/User_Model_Calcs!N266)*SQRT(1-COS(RADIANS(User_Model_Calcs!I266))^2*COS(RADIANS(User_Model_Calcs!B266))^2)))</f>
        <v>54.061522383061273</v>
      </c>
      <c r="P266">
        <f t="shared" si="28"/>
        <v>0.42180890205054139</v>
      </c>
    </row>
    <row r="267" spans="1:16" x14ac:dyDescent="0.25">
      <c r="A267">
        <v>108.16075850163804</v>
      </c>
      <c r="B267">
        <v>-28.277088016931856</v>
      </c>
      <c r="C267" s="6">
        <v>20135.9375</v>
      </c>
      <c r="D267">
        <f t="shared" ca="1" si="27"/>
        <v>1.2</v>
      </c>
      <c r="E267" s="1">
        <v>0.65</v>
      </c>
      <c r="F267">
        <v>19.899999999999999</v>
      </c>
      <c r="G267">
        <f t="shared" ca="1" si="29"/>
        <v>46.089820015575185</v>
      </c>
      <c r="H267">
        <f t="shared" ca="1" si="30"/>
        <v>17.598987832865031</v>
      </c>
      <c r="I267">
        <f>User_Model_Calcs!A267-Sat_Data!$B$5</f>
        <v>-1.8392414983619574</v>
      </c>
      <c r="J267">
        <f>(Earth_Data!$B$1/SQRT(1-Earth_Data!$B$2^2*SIN(RADIANS(User_Model_Calcs!B267))^2))*COS(RADIANS(User_Model_Calcs!B267))</f>
        <v>5621.240889487668</v>
      </c>
      <c r="K267">
        <f>((Earth_Data!$B$1*(1-Earth_Data!$B$2^2))/SQRT(1-Earth_Data!$B$2^2*SIN(RADIANS(User_Model_Calcs!B267))^2))*SIN(RADIANS(User_Model_Calcs!B267))</f>
        <v>-3003.5843609357812</v>
      </c>
      <c r="L267">
        <f t="shared" si="31"/>
        <v>-28.116821960425117</v>
      </c>
      <c r="M267">
        <f t="shared" si="32"/>
        <v>6373.3718039124406</v>
      </c>
      <c r="N267">
        <f>SQRT(User_Model_Calcs!M267^2+Sat_Data!$B$3^2-2*User_Model_Calcs!M267*Sat_Data!$B$3*COS(RADIANS(L267))*COS(RADIANS(I267)))</f>
        <v>36669.458795099694</v>
      </c>
      <c r="O267">
        <f>DEGREES(ACOS(((Earth_Data!$B$1+Sat_Data!$B$2)/User_Model_Calcs!N267)*SQRT(1-COS(RADIANS(User_Model_Calcs!I267))^2*COS(RADIANS(User_Model_Calcs!B267))^2)))</f>
        <v>56.928098276912863</v>
      </c>
      <c r="P267">
        <f t="shared" si="28"/>
        <v>3.8778202738973522</v>
      </c>
    </row>
    <row r="268" spans="1:16" x14ac:dyDescent="0.25">
      <c r="A268">
        <v>106.44886602427282</v>
      </c>
      <c r="B268">
        <v>-23.579728223080345</v>
      </c>
      <c r="C268" s="6">
        <v>20135.9375</v>
      </c>
      <c r="D268">
        <f t="shared" ca="1" si="27"/>
        <v>3</v>
      </c>
      <c r="E268" s="1">
        <v>0.65</v>
      </c>
      <c r="F268">
        <v>19.899999999999999</v>
      </c>
      <c r="G268">
        <f t="shared" ca="1" si="29"/>
        <v>54.048620189015942</v>
      </c>
      <c r="H268">
        <f t="shared" ca="1" si="30"/>
        <v>20.510840816168574</v>
      </c>
      <c r="I268">
        <f>User_Model_Calcs!A268-Sat_Data!$B$5</f>
        <v>-3.5511339757271827</v>
      </c>
      <c r="J268">
        <f>(Earth_Data!$B$1/SQRT(1-Earth_Data!$B$2^2*SIN(RADIANS(User_Model_Calcs!B268))^2))*COS(RADIANS(User_Model_Calcs!B268))</f>
        <v>5848.726437147564</v>
      </c>
      <c r="K268">
        <f>((Earth_Data!$B$1*(1-Earth_Data!$B$2^2))/SQRT(1-Earth_Data!$B$2^2*SIN(RADIANS(User_Model_Calcs!B268))^2))*SIN(RADIANS(User_Model_Calcs!B268))</f>
        <v>-2535.6921900814418</v>
      </c>
      <c r="L268">
        <f t="shared" si="31"/>
        <v>-23.438952547535695</v>
      </c>
      <c r="M268">
        <f t="shared" si="32"/>
        <v>6374.7420198333411</v>
      </c>
      <c r="N268">
        <f>SQRT(User_Model_Calcs!M268^2+Sat_Data!$B$3^2-2*User_Model_Calcs!M268*Sat_Data!$B$3*COS(RADIANS(L268))*COS(RADIANS(I268)))</f>
        <v>36416.836857590213</v>
      </c>
      <c r="O268">
        <f>DEGREES(ACOS(((Earth_Data!$B$1+Sat_Data!$B$2)/User_Model_Calcs!N268)*SQRT(1-COS(RADIANS(User_Model_Calcs!I268))^2*COS(RADIANS(User_Model_Calcs!B268))^2)))</f>
        <v>62.10860486410413</v>
      </c>
      <c r="P268">
        <f t="shared" si="28"/>
        <v>8.8183727686225701</v>
      </c>
    </row>
    <row r="269" spans="1:16" x14ac:dyDescent="0.25">
      <c r="A269">
        <v>108.90534502788286</v>
      </c>
      <c r="B269">
        <v>-23.309673896945174</v>
      </c>
      <c r="C269" s="6">
        <v>20135.9375</v>
      </c>
      <c r="D269">
        <f t="shared" ca="1" si="27"/>
        <v>0.75</v>
      </c>
      <c r="E269" s="1">
        <v>0.65</v>
      </c>
      <c r="F269">
        <v>19.899999999999999</v>
      </c>
      <c r="G269">
        <f t="shared" ca="1" si="29"/>
        <v>42.007420362456692</v>
      </c>
      <c r="H269">
        <f t="shared" ca="1" si="30"/>
        <v>18.329009908320931</v>
      </c>
      <c r="I269">
        <f>User_Model_Calcs!A269-Sat_Data!$B$5</f>
        <v>-1.0946549721171408</v>
      </c>
      <c r="J269">
        <f>(Earth_Data!$B$1/SQRT(1-Earth_Data!$B$2^2*SIN(RADIANS(User_Model_Calcs!B269))^2))*COS(RADIANS(User_Model_Calcs!B269))</f>
        <v>5860.6259757330863</v>
      </c>
      <c r="K269">
        <f>((Earth_Data!$B$1*(1-Earth_Data!$B$2^2))/SQRT(1-Earth_Data!$B$2^2*SIN(RADIANS(User_Model_Calcs!B269))^2))*SIN(RADIANS(User_Model_Calcs!B269))</f>
        <v>-2508.2527340442625</v>
      </c>
      <c r="L269">
        <f t="shared" si="31"/>
        <v>-23.170138274575084</v>
      </c>
      <c r="M269">
        <f t="shared" si="32"/>
        <v>6374.8151820486455</v>
      </c>
      <c r="N269">
        <f>SQRT(User_Model_Calcs!M269^2+Sat_Data!$B$3^2-2*User_Model_Calcs!M269*Sat_Data!$B$3*COS(RADIANS(L269))*COS(RADIANS(I269)))</f>
        <v>36391.299199929337</v>
      </c>
      <c r="O269">
        <f>DEGREES(ACOS(((Earth_Data!$B$1+Sat_Data!$B$2)/User_Model_Calcs!N269)*SQRT(1-COS(RADIANS(User_Model_Calcs!I269))^2*COS(RADIANS(User_Model_Calcs!B269))^2)))</f>
        <v>62.682434769711868</v>
      </c>
      <c r="P269">
        <f t="shared" si="28"/>
        <v>2.7645612148243894</v>
      </c>
    </row>
    <row r="270" spans="1:16" x14ac:dyDescent="0.25">
      <c r="A270">
        <v>107.70827909387489</v>
      </c>
      <c r="B270">
        <v>-27.517257163317066</v>
      </c>
      <c r="C270" s="6">
        <v>20135.9375</v>
      </c>
      <c r="D270">
        <f t="shared" ca="1" si="27"/>
        <v>3</v>
      </c>
      <c r="E270" s="1">
        <v>0.65</v>
      </c>
      <c r="F270">
        <v>19.899999999999999</v>
      </c>
      <c r="G270">
        <f t="shared" ca="1" si="29"/>
        <v>54.048620189015942</v>
      </c>
      <c r="H270">
        <f t="shared" ca="1" si="30"/>
        <v>23.165217901904967</v>
      </c>
      <c r="I270">
        <f>User_Model_Calcs!A270-Sat_Data!$B$5</f>
        <v>-2.2917209061251071</v>
      </c>
      <c r="J270">
        <f>(Earth_Data!$B$1/SQRT(1-Earth_Data!$B$2^2*SIN(RADIANS(User_Model_Calcs!B270))^2))*COS(RADIANS(User_Model_Calcs!B270))</f>
        <v>5660.6379468239757</v>
      </c>
      <c r="K270">
        <f>((Earth_Data!$B$1*(1-Earth_Data!$B$2^2))/SQRT(1-Earth_Data!$B$2^2*SIN(RADIANS(User_Model_Calcs!B270))^2))*SIN(RADIANS(User_Model_Calcs!B270))</f>
        <v>-2929.1674098174894</v>
      </c>
      <c r="L270">
        <f t="shared" si="31"/>
        <v>-27.35986643975701</v>
      </c>
      <c r="M270">
        <f t="shared" si="32"/>
        <v>6373.6052340696824</v>
      </c>
      <c r="N270">
        <f>SQRT(User_Model_Calcs!M270^2+Sat_Data!$B$3^2-2*User_Model_Calcs!M270*Sat_Data!$B$3*COS(RADIANS(L270))*COS(RADIANS(I270)))</f>
        <v>36626.049168546699</v>
      </c>
      <c r="O270">
        <f>DEGREES(ACOS(((Earth_Data!$B$1+Sat_Data!$B$2)/User_Model_Calcs!N270)*SQRT(1-COS(RADIANS(User_Model_Calcs!I270))^2*COS(RADIANS(User_Model_Calcs!B270))^2)))</f>
        <v>57.761819456086108</v>
      </c>
      <c r="P270">
        <f t="shared" si="28"/>
        <v>4.9505561555839028</v>
      </c>
    </row>
    <row r="271" spans="1:16" x14ac:dyDescent="0.25">
      <c r="A271">
        <v>113.44062417711427</v>
      </c>
      <c r="B271">
        <v>-29.527465110934308</v>
      </c>
      <c r="C271" s="6">
        <v>20135.9375</v>
      </c>
      <c r="D271">
        <f t="shared" ca="1" si="27"/>
        <v>1.2</v>
      </c>
      <c r="E271" s="1">
        <v>0.65</v>
      </c>
      <c r="F271">
        <v>19.899999999999999</v>
      </c>
      <c r="G271">
        <f t="shared" ca="1" si="29"/>
        <v>46.089820015575185</v>
      </c>
      <c r="H271">
        <f t="shared" ca="1" si="30"/>
        <v>16.412234294176024</v>
      </c>
      <c r="I271">
        <f>User_Model_Calcs!A271-Sat_Data!$B$5</f>
        <v>3.4406241771142732</v>
      </c>
      <c r="J271">
        <f>(Earth_Data!$B$1/SQRT(1-Earth_Data!$B$2^2*SIN(RADIANS(User_Model_Calcs!B271))^2))*COS(RADIANS(User_Model_Calcs!B271))</f>
        <v>5554.2618755537969</v>
      </c>
      <c r="K271">
        <f>((Earth_Data!$B$1*(1-Earth_Data!$B$2^2))/SQRT(1-Earth_Data!$B$2^2*SIN(RADIANS(User_Model_Calcs!B271))^2))*SIN(RADIANS(User_Model_Calcs!B271))</f>
        <v>-3124.9051448700957</v>
      </c>
      <c r="L271">
        <f t="shared" si="31"/>
        <v>-29.36271237066298</v>
      </c>
      <c r="M271">
        <f t="shared" si="32"/>
        <v>6372.9786714428892</v>
      </c>
      <c r="N271">
        <f>SQRT(User_Model_Calcs!M271^2+Sat_Data!$B$3^2-2*User_Model_Calcs!M271*Sat_Data!$B$3*COS(RADIANS(L271))*COS(RADIANS(I271)))</f>
        <v>36754.488883161575</v>
      </c>
      <c r="O271">
        <f>DEGREES(ACOS(((Earth_Data!$B$1+Sat_Data!$B$2)/User_Model_Calcs!N271)*SQRT(1-COS(RADIANS(User_Model_Calcs!I271))^2*COS(RADIANS(User_Model_Calcs!B271))^2)))</f>
        <v>55.351278013298888</v>
      </c>
      <c r="P271">
        <f t="shared" si="28"/>
        <v>6.9552461360475668</v>
      </c>
    </row>
    <row r="272" spans="1:16" x14ac:dyDescent="0.25">
      <c r="A272">
        <v>114.3511674557479</v>
      </c>
      <c r="B272">
        <v>-30.644920993386243</v>
      </c>
      <c r="C272" s="6">
        <v>20135.9375</v>
      </c>
      <c r="D272">
        <f t="shared" ca="1" si="27"/>
        <v>0.75</v>
      </c>
      <c r="E272" s="1">
        <v>0.65</v>
      </c>
      <c r="F272">
        <v>19.899999999999999</v>
      </c>
      <c r="G272">
        <f t="shared" ca="1" si="29"/>
        <v>42.007420362456692</v>
      </c>
      <c r="H272">
        <f t="shared" ca="1" si="30"/>
        <v>20.724884369008642</v>
      </c>
      <c r="I272">
        <f>User_Model_Calcs!A272-Sat_Data!$B$5</f>
        <v>4.3511674557478983</v>
      </c>
      <c r="J272">
        <f>(Earth_Data!$B$1/SQRT(1-Earth_Data!$B$2^2*SIN(RADIANS(User_Model_Calcs!B272))^2))*COS(RADIANS(User_Model_Calcs!B272))</f>
        <v>5492.1643125117007</v>
      </c>
      <c r="K272">
        <f>((Earth_Data!$B$1*(1-Earth_Data!$B$2^2))/SQRT(1-Earth_Data!$B$2^2*SIN(RADIANS(User_Model_Calcs!B272))^2))*SIN(RADIANS(User_Model_Calcs!B272))</f>
        <v>-3232.0885150486779</v>
      </c>
      <c r="L272">
        <f t="shared" si="31"/>
        <v>-30.476422443273702</v>
      </c>
      <c r="M272">
        <f t="shared" si="32"/>
        <v>6372.6183790288815</v>
      </c>
      <c r="N272">
        <f>SQRT(User_Model_Calcs!M272^2+Sat_Data!$B$3^2-2*User_Model_Calcs!M272*Sat_Data!$B$3*COS(RADIANS(L272))*COS(RADIANS(I272)))</f>
        <v>36832.256020644571</v>
      </c>
      <c r="O272">
        <f>DEGREES(ACOS(((Earth_Data!$B$1+Sat_Data!$B$2)/User_Model_Calcs!N272)*SQRT(1-COS(RADIANS(User_Model_Calcs!I272))^2*COS(RADIANS(User_Model_Calcs!B272))^2)))</f>
        <v>53.965787719885739</v>
      </c>
      <c r="P272">
        <f t="shared" si="28"/>
        <v>8.4902081952099859</v>
      </c>
    </row>
    <row r="273" spans="1:16" x14ac:dyDescent="0.25">
      <c r="A273">
        <v>113.31126570025785</v>
      </c>
      <c r="B273">
        <v>-31.416490604230315</v>
      </c>
      <c r="C273" s="6">
        <v>20135.9375</v>
      </c>
      <c r="D273">
        <f t="shared" ca="1" si="27"/>
        <v>0.75</v>
      </c>
      <c r="E273" s="1">
        <v>0.65</v>
      </c>
      <c r="F273">
        <v>19.899999999999999</v>
      </c>
      <c r="G273">
        <f t="shared" ca="1" si="29"/>
        <v>42.007420362456692</v>
      </c>
      <c r="H273">
        <f t="shared" ca="1" si="30"/>
        <v>23.463152094892095</v>
      </c>
      <c r="I273">
        <f>User_Model_Calcs!A273-Sat_Data!$B$5</f>
        <v>3.3112657002578487</v>
      </c>
      <c r="J273">
        <f>(Earth_Data!$B$1/SQRT(1-Earth_Data!$B$2^2*SIN(RADIANS(User_Model_Calcs!B273))^2))*COS(RADIANS(User_Model_Calcs!B273))</f>
        <v>5448.0669512691002</v>
      </c>
      <c r="K273">
        <f>((Earth_Data!$B$1*(1-Earth_Data!$B$2^2))/SQRT(1-Earth_Data!$B$2^2*SIN(RADIANS(User_Model_Calcs!B273))^2))*SIN(RADIANS(User_Model_Calcs!B273))</f>
        <v>-3305.3898151241451</v>
      </c>
      <c r="L273">
        <f t="shared" si="31"/>
        <v>-31.245554231310933</v>
      </c>
      <c r="M273">
        <f t="shared" si="32"/>
        <v>6372.3649719265932</v>
      </c>
      <c r="N273">
        <f>SQRT(User_Model_Calcs!M273^2+Sat_Data!$B$3^2-2*User_Model_Calcs!M273*Sat_Data!$B$3*COS(RADIANS(L273))*COS(RADIANS(I273)))</f>
        <v>36874.959573619759</v>
      </c>
      <c r="O273">
        <f>DEGREES(ACOS(((Earth_Data!$B$1+Sat_Data!$B$2)/User_Model_Calcs!N273)*SQRT(1-COS(RADIANS(User_Model_Calcs!I273))^2*COS(RADIANS(User_Model_Calcs!B273))^2)))</f>
        <v>53.224518963321437</v>
      </c>
      <c r="P273">
        <f t="shared" si="28"/>
        <v>6.333640467781354</v>
      </c>
    </row>
    <row r="274" spans="1:16" x14ac:dyDescent="0.25">
      <c r="A274">
        <v>107.94154098410304</v>
      </c>
      <c r="B274">
        <v>-29.259866639434904</v>
      </c>
      <c r="C274" s="6">
        <v>20135.9375</v>
      </c>
      <c r="D274">
        <f t="shared" ca="1" si="27"/>
        <v>1.2</v>
      </c>
      <c r="E274" s="1">
        <v>0.65</v>
      </c>
      <c r="F274">
        <v>19.899999999999999</v>
      </c>
      <c r="G274">
        <f t="shared" ca="1" si="29"/>
        <v>46.089820015575185</v>
      </c>
      <c r="H274">
        <f t="shared" ca="1" si="30"/>
        <v>14.01643467929696</v>
      </c>
      <c r="I274">
        <f>User_Model_Calcs!A274-Sat_Data!$B$5</f>
        <v>-2.0584590158969576</v>
      </c>
      <c r="J274">
        <f>(Earth_Data!$B$1/SQRT(1-Earth_Data!$B$2^2*SIN(RADIANS(User_Model_Calcs!B274))^2))*COS(RADIANS(User_Model_Calcs!B274))</f>
        <v>5568.8198191634456</v>
      </c>
      <c r="K274">
        <f>((Earth_Data!$B$1*(1-Earth_Data!$B$2^2))/SQRT(1-Earth_Data!$B$2^2*SIN(RADIANS(User_Model_Calcs!B274))^2))*SIN(RADIANS(User_Model_Calcs!B274))</f>
        <v>-3099.0622783947806</v>
      </c>
      <c r="L274">
        <f t="shared" si="31"/>
        <v>-29.096048141609387</v>
      </c>
      <c r="M274">
        <f t="shared" si="32"/>
        <v>6373.0637203527976</v>
      </c>
      <c r="N274">
        <f>SQRT(User_Model_Calcs!M274^2+Sat_Data!$B$3^2-2*User_Model_Calcs!M274*Sat_Data!$B$3*COS(RADIANS(L274))*COS(RADIANS(I274)))</f>
        <v>36730.432687268563</v>
      </c>
      <c r="O274">
        <f>DEGREES(ACOS(((Earth_Data!$B$1+Sat_Data!$B$2)/User_Model_Calcs!N274)*SQRT(1-COS(RADIANS(User_Model_Calcs!I274))^2*COS(RADIANS(User_Model_Calcs!B274))^2)))</f>
        <v>55.789862097751005</v>
      </c>
      <c r="P274">
        <f t="shared" si="28"/>
        <v>4.2057386308178275</v>
      </c>
    </row>
    <row r="275" spans="1:16" x14ac:dyDescent="0.25">
      <c r="A275">
        <v>111.3637609197266</v>
      </c>
      <c r="B275">
        <v>-30.100654713992839</v>
      </c>
      <c r="C275" s="6">
        <v>20135.9375</v>
      </c>
      <c r="D275">
        <f t="shared" ca="1" si="27"/>
        <v>0.75</v>
      </c>
      <c r="E275" s="1">
        <v>0.65</v>
      </c>
      <c r="F275">
        <v>19.899999999999999</v>
      </c>
      <c r="G275">
        <f t="shared" ca="1" si="29"/>
        <v>42.007420362456692</v>
      </c>
      <c r="H275">
        <f t="shared" ca="1" si="30"/>
        <v>22.640929096733018</v>
      </c>
      <c r="I275">
        <f>User_Model_Calcs!A275-Sat_Data!$B$5</f>
        <v>1.3637609197266016</v>
      </c>
      <c r="J275">
        <f>(Earth_Data!$B$1/SQRT(1-Earth_Data!$B$2^2*SIN(RADIANS(User_Model_Calcs!B275))^2))*COS(RADIANS(User_Model_Calcs!B275))</f>
        <v>5522.6718909297115</v>
      </c>
      <c r="K275">
        <f>((Earth_Data!$B$1*(1-Earth_Data!$B$2^2))/SQRT(1-Earth_Data!$B$2^2*SIN(RADIANS(User_Model_Calcs!B275))^2))*SIN(RADIANS(User_Model_Calcs!B275))</f>
        <v>-3180.0329851907804</v>
      </c>
      <c r="L275">
        <f t="shared" si="31"/>
        <v>-29.933949073796661</v>
      </c>
      <c r="M275">
        <f t="shared" si="32"/>
        <v>6372.7948815073705</v>
      </c>
      <c r="N275">
        <f>SQRT(User_Model_Calcs!M275^2+Sat_Data!$B$3^2-2*User_Model_Calcs!M275*Sat_Data!$B$3*COS(RADIANS(L275))*COS(RADIANS(I275)))</f>
        <v>36780.996624816995</v>
      </c>
      <c r="O275">
        <f>DEGREES(ACOS(((Earth_Data!$B$1+Sat_Data!$B$2)/User_Model_Calcs!N275)*SQRT(1-COS(RADIANS(User_Model_Calcs!I275))^2*COS(RADIANS(User_Model_Calcs!B275))^2)))</f>
        <v>54.871941953245006</v>
      </c>
      <c r="P275">
        <f t="shared" si="28"/>
        <v>2.7177255112601797</v>
      </c>
    </row>
    <row r="276" spans="1:16" x14ac:dyDescent="0.25">
      <c r="A276">
        <v>105.72023658595501</v>
      </c>
      <c r="B276">
        <v>-29.518999997949912</v>
      </c>
      <c r="C276" s="6">
        <v>20135.9375</v>
      </c>
      <c r="D276">
        <f t="shared" ca="1" si="27"/>
        <v>1.2</v>
      </c>
      <c r="E276" s="1">
        <v>0.65</v>
      </c>
      <c r="F276">
        <v>19.899999999999999</v>
      </c>
      <c r="G276">
        <f t="shared" ca="1" si="29"/>
        <v>46.089820015575185</v>
      </c>
      <c r="H276">
        <f t="shared" ca="1" si="30"/>
        <v>21.471903353945322</v>
      </c>
      <c r="I276">
        <f>User_Model_Calcs!A276-Sat_Data!$B$5</f>
        <v>-4.2797634140449929</v>
      </c>
      <c r="J276">
        <f>(Earth_Data!$B$1/SQRT(1-Earth_Data!$B$2^2*SIN(RADIANS(User_Model_Calcs!B276))^2))*COS(RADIANS(User_Model_Calcs!B276))</f>
        <v>5554.7242531664724</v>
      </c>
      <c r="K276">
        <f>((Earth_Data!$B$1*(1-Earth_Data!$B$2^2))/SQRT(1-Earth_Data!$B$2^2*SIN(RADIANS(User_Model_Calcs!B276))^2))*SIN(RADIANS(User_Model_Calcs!B276))</f>
        <v>-3124.088667855684</v>
      </c>
      <c r="L276">
        <f t="shared" si="31"/>
        <v>-29.354276592561305</v>
      </c>
      <c r="M276">
        <f t="shared" si="32"/>
        <v>6372.9813692917796</v>
      </c>
      <c r="N276">
        <f>SQRT(User_Model_Calcs!M276^2+Sat_Data!$B$3^2-2*User_Model_Calcs!M276*Sat_Data!$B$3*COS(RADIANS(L276))*COS(RADIANS(I276)))</f>
        <v>36760.242333528695</v>
      </c>
      <c r="O276">
        <f>DEGREES(ACOS(((Earth_Data!$B$1+Sat_Data!$B$2)/User_Model_Calcs!N276)*SQRT(1-COS(RADIANS(User_Model_Calcs!I276))^2*COS(RADIANS(User_Model_Calcs!B276))^2)))</f>
        <v>55.247666857589536</v>
      </c>
      <c r="P276">
        <f t="shared" si="28"/>
        <v>8.6363178928374822</v>
      </c>
    </row>
    <row r="277" spans="1:16" x14ac:dyDescent="0.25">
      <c r="A277">
        <v>110.05964166209047</v>
      </c>
      <c r="B277">
        <v>-27.729116384405714</v>
      </c>
      <c r="C277" s="6">
        <v>20135.9375</v>
      </c>
      <c r="D277">
        <f t="shared" ca="1" si="27"/>
        <v>0.75</v>
      </c>
      <c r="E277" s="1">
        <v>0.65</v>
      </c>
      <c r="F277">
        <v>19.899999999999999</v>
      </c>
      <c r="G277">
        <f t="shared" ca="1" si="29"/>
        <v>42.007420362456692</v>
      </c>
      <c r="H277">
        <f t="shared" ca="1" si="30"/>
        <v>15.674255945598091</v>
      </c>
      <c r="I277">
        <f>User_Model_Calcs!A277-Sat_Data!$B$5</f>
        <v>5.9641662090470504E-2</v>
      </c>
      <c r="J277">
        <f>(Earth_Data!$B$1/SQRT(1-Earth_Data!$B$2^2*SIN(RADIANS(User_Model_Calcs!B277))^2))*COS(RADIANS(User_Model_Calcs!B277))</f>
        <v>5649.7528025755064</v>
      </c>
      <c r="K277">
        <f>((Earth_Data!$B$1*(1-Earth_Data!$B$2^2))/SQRT(1-Earth_Data!$B$2^2*SIN(RADIANS(User_Model_Calcs!B277))^2))*SIN(RADIANS(User_Model_Calcs!B277))</f>
        <v>-2949.9682630639554</v>
      </c>
      <c r="L277">
        <f t="shared" si="31"/>
        <v>-27.570912792849018</v>
      </c>
      <c r="M277">
        <f t="shared" si="32"/>
        <v>6373.5405767355369</v>
      </c>
      <c r="N277">
        <f>SQRT(User_Model_Calcs!M277^2+Sat_Data!$B$3^2-2*User_Model_Calcs!M277*Sat_Data!$B$3*COS(RADIANS(L277))*COS(RADIANS(I277)))</f>
        <v>36633.359705050498</v>
      </c>
      <c r="O277">
        <f>DEGREES(ACOS(((Earth_Data!$B$1+Sat_Data!$B$2)/User_Model_Calcs!N277)*SQRT(1-COS(RADIANS(User_Model_Calcs!I277))^2*COS(RADIANS(User_Model_Calcs!B277))^2)))</f>
        <v>57.619380518200607</v>
      </c>
      <c r="P277">
        <f t="shared" si="28"/>
        <v>0.12818100055034365</v>
      </c>
    </row>
    <row r="278" spans="1:16" x14ac:dyDescent="0.25">
      <c r="A278">
        <v>106.47552397138338</v>
      </c>
      <c r="B278">
        <v>-29.042715381107392</v>
      </c>
      <c r="C278" s="6">
        <v>20135.9375</v>
      </c>
      <c r="D278">
        <f t="shared" ca="1" si="27"/>
        <v>3</v>
      </c>
      <c r="E278" s="1">
        <v>0.65</v>
      </c>
      <c r="F278">
        <v>19.899999999999999</v>
      </c>
      <c r="G278">
        <f t="shared" ca="1" si="29"/>
        <v>54.048620189015942</v>
      </c>
      <c r="H278">
        <f t="shared" ca="1" si="30"/>
        <v>21.702686120763317</v>
      </c>
      <c r="I278">
        <f>User_Model_Calcs!A278-Sat_Data!$B$5</f>
        <v>-3.5244760286166184</v>
      </c>
      <c r="J278">
        <f>(Earth_Data!$B$1/SQRT(1-Earth_Data!$B$2^2*SIN(RADIANS(User_Model_Calcs!B278))^2))*COS(RADIANS(User_Model_Calcs!B278))</f>
        <v>5580.5440838716368</v>
      </c>
      <c r="K278">
        <f>((Earth_Data!$B$1*(1-Earth_Data!$B$2^2))/SQRT(1-Earth_Data!$B$2^2*SIN(RADIANS(User_Model_Calcs!B278))^2))*SIN(RADIANS(User_Model_Calcs!B278))</f>
        <v>-3078.0422358281044</v>
      </c>
      <c r="L278">
        <f t="shared" si="31"/>
        <v>-28.879665458098536</v>
      </c>
      <c r="M278">
        <f t="shared" si="32"/>
        <v>6373.1323756514266</v>
      </c>
      <c r="N278">
        <f>SQRT(User_Model_Calcs!M278^2+Sat_Data!$B$3^2-2*User_Model_Calcs!M278*Sat_Data!$B$3*COS(RADIANS(L278))*COS(RADIANS(I278)))</f>
        <v>36724.976641985064</v>
      </c>
      <c r="O278">
        <f>DEGREES(ACOS(((Earth_Data!$B$1+Sat_Data!$B$2)/User_Model_Calcs!N278)*SQRT(1-COS(RADIANS(User_Model_Calcs!I278))^2*COS(RADIANS(User_Model_Calcs!B278))^2)))</f>
        <v>55.891198137159996</v>
      </c>
      <c r="P278">
        <f t="shared" si="28"/>
        <v>7.2305926062286154</v>
      </c>
    </row>
    <row r="279" spans="1:16" x14ac:dyDescent="0.25">
      <c r="A279">
        <v>110.95791167575187</v>
      </c>
      <c r="B279">
        <v>-26.288755770202009</v>
      </c>
      <c r="C279" s="6">
        <v>20135.9375</v>
      </c>
      <c r="D279">
        <f t="shared" ca="1" si="27"/>
        <v>1.2</v>
      </c>
      <c r="E279" s="1">
        <v>0.65</v>
      </c>
      <c r="F279">
        <v>19.899999999999999</v>
      </c>
      <c r="G279">
        <f t="shared" ca="1" si="29"/>
        <v>46.089820015575185</v>
      </c>
      <c r="H279">
        <f t="shared" ca="1" si="30"/>
        <v>23.903004736653941</v>
      </c>
      <c r="I279">
        <f>User_Model_Calcs!A279-Sat_Data!$B$5</f>
        <v>0.9579116757518733</v>
      </c>
      <c r="J279">
        <f>(Earth_Data!$B$1/SQRT(1-Earth_Data!$B$2^2*SIN(RADIANS(User_Model_Calcs!B279))^2))*COS(RADIANS(User_Model_Calcs!B279))</f>
        <v>5722.228808487248</v>
      </c>
      <c r="K279">
        <f>((Earth_Data!$B$1*(1-Earth_Data!$B$2^2))/SQRT(1-Earth_Data!$B$2^2*SIN(RADIANS(User_Model_Calcs!B279))^2))*SIN(RADIANS(User_Model_Calcs!B279))</f>
        <v>-2807.7810697523096</v>
      </c>
      <c r="L279">
        <f t="shared" si="31"/>
        <v>-26.13624585209034</v>
      </c>
      <c r="M279">
        <f t="shared" si="32"/>
        <v>6373.9734132125795</v>
      </c>
      <c r="N279">
        <f>SQRT(User_Model_Calcs!M279^2+Sat_Data!$B$3^2-2*User_Model_Calcs!M279*Sat_Data!$B$3*COS(RADIANS(L279))*COS(RADIANS(I279)))</f>
        <v>36550.840807330234</v>
      </c>
      <c r="O279">
        <f>DEGREES(ACOS(((Earth_Data!$B$1+Sat_Data!$B$2)/User_Model_Calcs!N279)*SQRT(1-COS(RADIANS(User_Model_Calcs!I279))^2*COS(RADIANS(User_Model_Calcs!B279))^2)))</f>
        <v>59.255843576656019</v>
      </c>
      <c r="P279">
        <f t="shared" si="28"/>
        <v>2.1620150723628204</v>
      </c>
    </row>
    <row r="280" spans="1:16" x14ac:dyDescent="0.25">
      <c r="A280">
        <v>105.10745715220003</v>
      </c>
      <c r="B280">
        <v>-21.837601024222835</v>
      </c>
      <c r="C280" s="6">
        <v>20135.9375</v>
      </c>
      <c r="D280">
        <f t="shared" ca="1" si="27"/>
        <v>0.75</v>
      </c>
      <c r="E280" s="1">
        <v>0.65</v>
      </c>
      <c r="F280">
        <v>19.899999999999999</v>
      </c>
      <c r="G280">
        <f t="shared" ca="1" si="29"/>
        <v>42.007420362456692</v>
      </c>
      <c r="H280">
        <f t="shared" ca="1" si="30"/>
        <v>20.461507923248799</v>
      </c>
      <c r="I280">
        <f>User_Model_Calcs!A280-Sat_Data!$B$5</f>
        <v>-4.8925428477999731</v>
      </c>
      <c r="J280">
        <f>(Earth_Data!$B$1/SQRT(1-Earth_Data!$B$2^2*SIN(RADIANS(User_Model_Calcs!B280))^2))*COS(RADIANS(User_Model_Calcs!B280))</f>
        <v>5923.2008355714961</v>
      </c>
      <c r="K280">
        <f>((Earth_Data!$B$1*(1-Earth_Data!$B$2^2))/SQRT(1-Earth_Data!$B$2^2*SIN(RADIANS(User_Model_Calcs!B280))^2))*SIN(RADIANS(User_Model_Calcs!B280))</f>
        <v>-2357.7312841264265</v>
      </c>
      <c r="L280">
        <f t="shared" si="31"/>
        <v>-21.705038537636085</v>
      </c>
      <c r="M280">
        <f t="shared" si="32"/>
        <v>6375.2023455466351</v>
      </c>
      <c r="N280">
        <f>SQRT(User_Model_Calcs!M280^2+Sat_Data!$B$3^2-2*User_Model_Calcs!M280*Sat_Data!$B$3*COS(RADIANS(L280))*COS(RADIANS(I280)))</f>
        <v>36342.599243823053</v>
      </c>
      <c r="O280">
        <f>DEGREES(ACOS(((Earth_Data!$B$1+Sat_Data!$B$2)/User_Model_Calcs!N280)*SQRT(1-COS(RADIANS(User_Model_Calcs!I280))^2*COS(RADIANS(User_Model_Calcs!B280))^2)))</f>
        <v>63.817741907985585</v>
      </c>
      <c r="P280">
        <f t="shared" si="28"/>
        <v>12.959260452444054</v>
      </c>
    </row>
    <row r="281" spans="1:16" x14ac:dyDescent="0.25">
      <c r="A281">
        <v>113.29382543457677</v>
      </c>
      <c r="B281">
        <v>-20.708266065617316</v>
      </c>
      <c r="C281" s="6">
        <v>20135.9375</v>
      </c>
      <c r="D281">
        <f t="shared" ca="1" si="27"/>
        <v>1.2</v>
      </c>
      <c r="E281" s="1">
        <v>0.65</v>
      </c>
      <c r="F281">
        <v>19.899999999999999</v>
      </c>
      <c r="G281">
        <f t="shared" ca="1" si="29"/>
        <v>46.089820015575185</v>
      </c>
      <c r="H281">
        <f t="shared" ca="1" si="30"/>
        <v>22.312798199505856</v>
      </c>
      <c r="I281">
        <f>User_Model_Calcs!A281-Sat_Data!$B$5</f>
        <v>3.2938254345767746</v>
      </c>
      <c r="J281">
        <f>(Earth_Data!$B$1/SQRT(1-Earth_Data!$B$2^2*SIN(RADIANS(User_Model_Calcs!B281))^2))*COS(RADIANS(User_Model_Calcs!B281))</f>
        <v>5968.5662800727559</v>
      </c>
      <c r="K281">
        <f>((Earth_Data!$B$1*(1-Earth_Data!$B$2^2))/SQRT(1-Earth_Data!$B$2^2*SIN(RADIANS(User_Model_Calcs!B281))^2))*SIN(RADIANS(User_Model_Calcs!B281))</f>
        <v>-2241.2124020570968</v>
      </c>
      <c r="L281">
        <f t="shared" si="31"/>
        <v>-20.581289674516416</v>
      </c>
      <c r="M281">
        <f t="shared" si="32"/>
        <v>6375.4855870557876</v>
      </c>
      <c r="N281">
        <f>SQRT(User_Model_Calcs!M281^2+Sat_Data!$B$3^2-2*User_Model_Calcs!M281*Sat_Data!$B$3*COS(RADIANS(L281))*COS(RADIANS(I281)))</f>
        <v>36276.356840551722</v>
      </c>
      <c r="O281">
        <f>DEGREES(ACOS(((Earth_Data!$B$1+Sat_Data!$B$2)/User_Model_Calcs!N281)*SQRT(1-COS(RADIANS(User_Model_Calcs!I281))^2*COS(RADIANS(User_Model_Calcs!B281))^2)))</f>
        <v>65.435209802930487</v>
      </c>
      <c r="P281">
        <f t="shared" si="28"/>
        <v>9.2440808512154611</v>
      </c>
    </row>
    <row r="282" spans="1:16" x14ac:dyDescent="0.25">
      <c r="A282">
        <v>108.89752788572146</v>
      </c>
      <c r="B282">
        <v>-21.425385160434754</v>
      </c>
      <c r="C282" s="6">
        <v>20135.9375</v>
      </c>
      <c r="D282">
        <f t="shared" ca="1" si="27"/>
        <v>3</v>
      </c>
      <c r="E282" s="1">
        <v>0.65</v>
      </c>
      <c r="F282">
        <v>19.899999999999999</v>
      </c>
      <c r="G282">
        <f t="shared" ca="1" si="29"/>
        <v>54.048620189015942</v>
      </c>
      <c r="H282">
        <f t="shared" ca="1" si="30"/>
        <v>17.609973645098339</v>
      </c>
      <c r="I282">
        <f>User_Model_Calcs!A282-Sat_Data!$B$5</f>
        <v>-1.102472114278541</v>
      </c>
      <c r="J282">
        <f>(Earth_Data!$B$1/SQRT(1-Earth_Data!$B$2^2*SIN(RADIANS(User_Model_Calcs!B282))^2))*COS(RADIANS(User_Model_Calcs!B282))</f>
        <v>5940.0263437593512</v>
      </c>
      <c r="K282">
        <f>((Earth_Data!$B$1*(1-Earth_Data!$B$2^2))/SQRT(1-Earth_Data!$B$2^2*SIN(RADIANS(User_Model_Calcs!B282))^2))*SIN(RADIANS(User_Model_Calcs!B282))</f>
        <v>-2315.3030555612504</v>
      </c>
      <c r="L282">
        <f t="shared" si="31"/>
        <v>-21.29483839466176</v>
      </c>
      <c r="M282">
        <f t="shared" si="32"/>
        <v>6375.3071458280619</v>
      </c>
      <c r="N282">
        <f>SQRT(User_Model_Calcs!M282^2+Sat_Data!$B$3^2-2*User_Model_Calcs!M282*Sat_Data!$B$3*COS(RADIANS(L282))*COS(RADIANS(I282)))</f>
        <v>36299.308062827877</v>
      </c>
      <c r="O282">
        <f>DEGREES(ACOS(((Earth_Data!$B$1+Sat_Data!$B$2)/User_Model_Calcs!N282)*SQRT(1-COS(RADIANS(User_Model_Calcs!I282))^2*COS(RADIANS(User_Model_Calcs!B282))^2)))</f>
        <v>64.86083623666444</v>
      </c>
      <c r="P282">
        <f t="shared" si="28"/>
        <v>3.0156644788269613</v>
      </c>
    </row>
    <row r="283" spans="1:16" x14ac:dyDescent="0.25">
      <c r="A283">
        <v>109.49821826124493</v>
      </c>
      <c r="B283">
        <v>-28.80950942322319</v>
      </c>
      <c r="C283" s="6">
        <v>20135.9375</v>
      </c>
      <c r="D283">
        <f t="shared" ca="1" si="27"/>
        <v>0.75</v>
      </c>
      <c r="E283" s="1">
        <v>0.65</v>
      </c>
      <c r="F283">
        <v>19.899999999999999</v>
      </c>
      <c r="G283">
        <f t="shared" ca="1" si="29"/>
        <v>42.007420362456692</v>
      </c>
      <c r="H283">
        <f t="shared" ca="1" si="30"/>
        <v>15.960952770309172</v>
      </c>
      <c r="I283">
        <f>User_Model_Calcs!A283-Sat_Data!$B$5</f>
        <v>-0.50178173875507071</v>
      </c>
      <c r="J283">
        <f>(Earth_Data!$B$1/SQRT(1-Earth_Data!$B$2^2*SIN(RADIANS(User_Model_Calcs!B283))^2))*COS(RADIANS(User_Model_Calcs!B283))</f>
        <v>5593.0459253522513</v>
      </c>
      <c r="K283">
        <f>((Earth_Data!$B$1*(1-Earth_Data!$B$2^2))/SQRT(1-Earth_Data!$B$2^2*SIN(RADIANS(User_Model_Calcs!B283))^2))*SIN(RADIANS(User_Model_Calcs!B283))</f>
        <v>-3055.4195643043513</v>
      </c>
      <c r="L283">
        <f t="shared" si="31"/>
        <v>-28.647295274186646</v>
      </c>
      <c r="M283">
        <f t="shared" si="32"/>
        <v>6373.2057425626244</v>
      </c>
      <c r="N283">
        <f>SQRT(User_Model_Calcs!M283^2+Sat_Data!$B$3^2-2*User_Model_Calcs!M283*Sat_Data!$B$3*COS(RADIANS(L283))*COS(RADIANS(I283)))</f>
        <v>36698.754717457108</v>
      </c>
      <c r="O283">
        <f>DEGREES(ACOS(((Earth_Data!$B$1+Sat_Data!$B$2)/User_Model_Calcs!N283)*SQRT(1-COS(RADIANS(User_Model_Calcs!I283))^2*COS(RADIANS(User_Model_Calcs!B283))^2)))</f>
        <v>56.376272739795084</v>
      </c>
      <c r="P283">
        <f t="shared" si="28"/>
        <v>1.0411709085593597</v>
      </c>
    </row>
    <row r="284" spans="1:16" x14ac:dyDescent="0.25">
      <c r="A284">
        <v>111.5175938559133</v>
      </c>
      <c r="B284">
        <v>-28.502698197797731</v>
      </c>
      <c r="C284" s="6">
        <v>20135.9375</v>
      </c>
      <c r="D284">
        <f t="shared" ca="1" si="27"/>
        <v>1.2</v>
      </c>
      <c r="E284" s="1">
        <v>0.65</v>
      </c>
      <c r="F284">
        <v>19.899999999999999</v>
      </c>
      <c r="G284">
        <f t="shared" ca="1" si="29"/>
        <v>46.089820015575185</v>
      </c>
      <c r="H284">
        <f t="shared" ca="1" si="30"/>
        <v>15.990027959520543</v>
      </c>
      <c r="I284">
        <f>User_Model_Calcs!A284-Sat_Data!$B$5</f>
        <v>1.5175938559133044</v>
      </c>
      <c r="J284">
        <f>(Earth_Data!$B$1/SQRT(1-Earth_Data!$B$2^2*SIN(RADIANS(User_Model_Calcs!B284))^2))*COS(RADIANS(User_Model_Calcs!B284))</f>
        <v>5609.3525397573776</v>
      </c>
      <c r="K284">
        <f>((Earth_Data!$B$1*(1-Earth_Data!$B$2^2))/SQRT(1-Earth_Data!$B$2^2*SIN(RADIANS(User_Model_Calcs!B284))^2))*SIN(RADIANS(User_Model_Calcs!B284))</f>
        <v>-3025.5806764488852</v>
      </c>
      <c r="L284">
        <f t="shared" si="31"/>
        <v>-28.341599888935487</v>
      </c>
      <c r="M284">
        <f t="shared" si="32"/>
        <v>6373.3016831924278</v>
      </c>
      <c r="N284">
        <f>SQRT(User_Model_Calcs!M284^2+Sat_Data!$B$3^2-2*User_Model_Calcs!M284*Sat_Data!$B$3*COS(RADIANS(L284))*COS(RADIANS(I284)))</f>
        <v>36682.046614348721</v>
      </c>
      <c r="O284">
        <f>DEGREES(ACOS(((Earth_Data!$B$1+Sat_Data!$B$2)/User_Model_Calcs!N284)*SQRT(1-COS(RADIANS(User_Model_Calcs!I284))^2*COS(RADIANS(User_Model_Calcs!B284))^2)))</f>
        <v>56.68996504675934</v>
      </c>
      <c r="P284">
        <f t="shared" si="28"/>
        <v>3.177685877353789</v>
      </c>
    </row>
    <row r="285" spans="1:16" x14ac:dyDescent="0.25">
      <c r="A285">
        <v>114.24278995486553</v>
      </c>
      <c r="B285">
        <v>-26.993372308097328</v>
      </c>
      <c r="C285" s="6">
        <v>20135.9375</v>
      </c>
      <c r="D285">
        <f t="shared" ca="1" si="27"/>
        <v>3</v>
      </c>
      <c r="E285" s="1">
        <v>0.65</v>
      </c>
      <c r="F285">
        <v>19.899999999999999</v>
      </c>
      <c r="G285">
        <f t="shared" ca="1" si="29"/>
        <v>54.048620189015942</v>
      </c>
      <c r="H285">
        <f t="shared" ca="1" si="30"/>
        <v>18.662520976919716</v>
      </c>
      <c r="I285">
        <f>User_Model_Calcs!A285-Sat_Data!$B$5</f>
        <v>4.242789954865529</v>
      </c>
      <c r="J285">
        <f>(Earth_Data!$B$1/SQRT(1-Earth_Data!$B$2^2*SIN(RADIANS(User_Model_Calcs!B285))^2))*COS(RADIANS(User_Model_Calcs!B285))</f>
        <v>5687.2224180126213</v>
      </c>
      <c r="K285">
        <f>((Earth_Data!$B$1*(1-Earth_Data!$B$2^2))/SQRT(1-Earth_Data!$B$2^2*SIN(RADIANS(User_Model_Calcs!B285))^2))*SIN(RADIANS(User_Model_Calcs!B285))</f>
        <v>-2877.5622369188677</v>
      </c>
      <c r="L285">
        <f t="shared" si="31"/>
        <v>-26.838028292667516</v>
      </c>
      <c r="M285">
        <f t="shared" si="32"/>
        <v>6373.7636651578823</v>
      </c>
      <c r="N285">
        <f>SQRT(User_Model_Calcs!M285^2+Sat_Data!$B$3^2-2*User_Model_Calcs!M285*Sat_Data!$B$3*COS(RADIANS(L285))*COS(RADIANS(I285)))</f>
        <v>36608.198614394561</v>
      </c>
      <c r="O285">
        <f>DEGREES(ACOS(((Earth_Data!$B$1+Sat_Data!$B$2)/User_Model_Calcs!N285)*SQRT(1-COS(RADIANS(User_Model_Calcs!I285))^2*COS(RADIANS(User_Model_Calcs!B285))^2)))</f>
        <v>58.112166050776324</v>
      </c>
      <c r="P285">
        <f t="shared" si="28"/>
        <v>9.2827126300479534</v>
      </c>
    </row>
    <row r="286" spans="1:16" x14ac:dyDescent="0.25">
      <c r="A286">
        <v>109.67190685572962</v>
      </c>
      <c r="B286">
        <v>-22.579670912201188</v>
      </c>
      <c r="C286" s="6">
        <v>20135.9375</v>
      </c>
      <c r="D286">
        <f t="shared" ca="1" si="27"/>
        <v>1.2</v>
      </c>
      <c r="E286" s="1">
        <v>0.65</v>
      </c>
      <c r="F286">
        <v>19.899999999999999</v>
      </c>
      <c r="G286">
        <f t="shared" ca="1" si="29"/>
        <v>46.089820015575185</v>
      </c>
      <c r="H286">
        <f t="shared" ca="1" si="30"/>
        <v>19.497735318603482</v>
      </c>
      <c r="I286">
        <f>User_Model_Calcs!A286-Sat_Data!$B$5</f>
        <v>-0.32809314427038316</v>
      </c>
      <c r="J286">
        <f>(Earth_Data!$B$1/SQRT(1-Earth_Data!$B$2^2*SIN(RADIANS(User_Model_Calcs!B286))^2))*COS(RADIANS(User_Model_Calcs!B286))</f>
        <v>5892.1417446066216</v>
      </c>
      <c r="K286">
        <f>((Earth_Data!$B$1*(1-Earth_Data!$B$2^2))/SQRT(1-Earth_Data!$B$2^2*SIN(RADIANS(User_Model_Calcs!B286))^2))*SIN(RADIANS(User_Model_Calcs!B286))</f>
        <v>-2433.8064626163091</v>
      </c>
      <c r="L286">
        <f t="shared" si="31"/>
        <v>-22.443548680324458</v>
      </c>
      <c r="M286">
        <f t="shared" si="32"/>
        <v>6375.0096655619964</v>
      </c>
      <c r="N286">
        <f>SQRT(User_Model_Calcs!M286^2+Sat_Data!$B$3^2-2*User_Model_Calcs!M286*Sat_Data!$B$3*COS(RADIANS(L286))*COS(RADIANS(I286)))</f>
        <v>36353.671309920683</v>
      </c>
      <c r="O286">
        <f>DEGREES(ACOS(((Earth_Data!$B$1+Sat_Data!$B$2)/User_Model_Calcs!N286)*SQRT(1-COS(RADIANS(User_Model_Calcs!I286))^2*COS(RADIANS(User_Model_Calcs!B286))^2)))</f>
        <v>63.552335708457676</v>
      </c>
      <c r="P286">
        <f t="shared" si="28"/>
        <v>0.85442702395166681</v>
      </c>
    </row>
    <row r="287" spans="1:16" x14ac:dyDescent="0.25">
      <c r="A287">
        <v>111.9297392589025</v>
      </c>
      <c r="B287">
        <v>-28.677731998598407</v>
      </c>
      <c r="C287" s="6">
        <v>20135.9375</v>
      </c>
      <c r="D287">
        <f t="shared" ca="1" si="27"/>
        <v>3</v>
      </c>
      <c r="E287" s="1">
        <v>0.65</v>
      </c>
      <c r="F287">
        <v>19.899999999999999</v>
      </c>
      <c r="G287">
        <f t="shared" ca="1" si="29"/>
        <v>54.048620189015942</v>
      </c>
      <c r="H287">
        <f t="shared" ca="1" si="30"/>
        <v>16.364668031830345</v>
      </c>
      <c r="I287">
        <f>User_Model_Calcs!A287-Sat_Data!$B$5</f>
        <v>1.9297392589025009</v>
      </c>
      <c r="J287">
        <f>(Earth_Data!$B$1/SQRT(1-Earth_Data!$B$2^2*SIN(RADIANS(User_Model_Calcs!B287))^2))*COS(RADIANS(User_Model_Calcs!B287))</f>
        <v>5600.0693878850543</v>
      </c>
      <c r="K287">
        <f>((Earth_Data!$B$1*(1-Earth_Data!$B$2^2))/SQRT(1-Earth_Data!$B$2^2*SIN(RADIANS(User_Model_Calcs!B287))^2))*SIN(RADIANS(User_Model_Calcs!B287))</f>
        <v>-3042.6141019123311</v>
      </c>
      <c r="L287">
        <f t="shared" si="31"/>
        <v>-28.515994850532916</v>
      </c>
      <c r="M287">
        <f t="shared" si="32"/>
        <v>6373.2470313242266</v>
      </c>
      <c r="N287">
        <f>SQRT(User_Model_Calcs!M287^2+Sat_Data!$B$3^2-2*User_Model_Calcs!M287*Sat_Data!$B$3*COS(RADIANS(L287))*COS(RADIANS(I287)))</f>
        <v>36694.094662959928</v>
      </c>
      <c r="O287">
        <f>DEGREES(ACOS(((Earth_Data!$B$1+Sat_Data!$B$2)/User_Model_Calcs!N287)*SQRT(1-COS(RADIANS(User_Model_Calcs!I287))^2*COS(RADIANS(User_Model_Calcs!B287))^2)))</f>
        <v>56.463825473885066</v>
      </c>
      <c r="P287">
        <f t="shared" si="28"/>
        <v>4.0162044686341085</v>
      </c>
    </row>
    <row r="288" spans="1:16" x14ac:dyDescent="0.25">
      <c r="A288">
        <v>108.26778058845608</v>
      </c>
      <c r="B288">
        <v>-28.322095098363793</v>
      </c>
      <c r="C288" s="6">
        <v>20135.9375</v>
      </c>
      <c r="D288">
        <f t="shared" ca="1" si="27"/>
        <v>1.2</v>
      </c>
      <c r="E288" s="1">
        <v>0.65</v>
      </c>
      <c r="F288">
        <v>19.899999999999999</v>
      </c>
      <c r="G288">
        <f t="shared" ca="1" si="29"/>
        <v>46.089820015575185</v>
      </c>
      <c r="H288">
        <f t="shared" ca="1" si="30"/>
        <v>15.539216746545302</v>
      </c>
      <c r="I288">
        <f>User_Model_Calcs!A288-Sat_Data!$B$5</f>
        <v>-1.7322194115439231</v>
      </c>
      <c r="J288">
        <f>(Earth_Data!$B$1/SQRT(1-Earth_Data!$B$2^2*SIN(RADIANS(User_Model_Calcs!B288))^2))*COS(RADIANS(User_Model_Calcs!B288))</f>
        <v>5618.8762256873624</v>
      </c>
      <c r="K288">
        <f>((Earth_Data!$B$1*(1-Earth_Data!$B$2^2))/SQRT(1-Earth_Data!$B$2^2*SIN(RADIANS(User_Model_Calcs!B288))^2))*SIN(RADIANS(User_Model_Calcs!B288))</f>
        <v>-3007.9760931912297</v>
      </c>
      <c r="L288">
        <f t="shared" si="31"/>
        <v>-28.161662224531764</v>
      </c>
      <c r="M288">
        <f t="shared" si="32"/>
        <v>6373.3578447161299</v>
      </c>
      <c r="N288">
        <f>SQRT(User_Model_Calcs!M288^2+Sat_Data!$B$3^2-2*User_Model_Calcs!M288*Sat_Data!$B$3*COS(RADIANS(L288))*COS(RADIANS(I288)))</f>
        <v>36671.797822782515</v>
      </c>
      <c r="O288">
        <f>DEGREES(ACOS(((Earth_Data!$B$1+Sat_Data!$B$2)/User_Model_Calcs!N288)*SQRT(1-COS(RADIANS(User_Model_Calcs!I288))^2*COS(RADIANS(User_Model_Calcs!B288))^2)))</f>
        <v>56.883705119536877</v>
      </c>
      <c r="P288">
        <f t="shared" si="28"/>
        <v>3.6473546978839768</v>
      </c>
    </row>
    <row r="289" spans="1:16" x14ac:dyDescent="0.25">
      <c r="A289">
        <v>109.61149974724364</v>
      </c>
      <c r="B289">
        <v>-29.109092851623657</v>
      </c>
      <c r="C289" s="6">
        <v>20135.9375</v>
      </c>
      <c r="D289">
        <f t="shared" ca="1" si="27"/>
        <v>0.75</v>
      </c>
      <c r="E289" s="1">
        <v>0.65</v>
      </c>
      <c r="F289">
        <v>19.899999999999999</v>
      </c>
      <c r="G289">
        <f t="shared" ca="1" si="29"/>
        <v>42.007420362456692</v>
      </c>
      <c r="H289">
        <f t="shared" ca="1" si="30"/>
        <v>19.714518858488489</v>
      </c>
      <c r="I289">
        <f>User_Model_Calcs!A289-Sat_Data!$B$5</f>
        <v>-0.38850025275635858</v>
      </c>
      <c r="J289">
        <f>(Earth_Data!$B$1/SQRT(1-Earth_Data!$B$2^2*SIN(RADIANS(User_Model_Calcs!B289))^2))*COS(RADIANS(User_Model_Calcs!B289))</f>
        <v>5576.9687777554054</v>
      </c>
      <c r="K289">
        <f>((Earth_Data!$B$1*(1-Earth_Data!$B$2^2))/SQRT(1-Earth_Data!$B$2^2*SIN(RADIANS(User_Model_Calcs!B289))^2))*SIN(RADIANS(User_Model_Calcs!B289))</f>
        <v>-3084.4721550398003</v>
      </c>
      <c r="L289">
        <f t="shared" si="31"/>
        <v>-28.945807004447349</v>
      </c>
      <c r="M289">
        <f t="shared" si="32"/>
        <v>6373.1114240435563</v>
      </c>
      <c r="N289">
        <f>SQRT(User_Model_Calcs!M289^2+Sat_Data!$B$3^2-2*User_Model_Calcs!M289*Sat_Data!$B$3*COS(RADIANS(L289))*COS(RADIANS(I289)))</f>
        <v>36717.106065180786</v>
      </c>
      <c r="O289">
        <f>DEGREES(ACOS(((Earth_Data!$B$1+Sat_Data!$B$2)/User_Model_Calcs!N289)*SQRT(1-COS(RADIANS(User_Model_Calcs!I289))^2*COS(RADIANS(User_Model_Calcs!B289))^2)))</f>
        <v>56.035124538394442</v>
      </c>
      <c r="P289">
        <f t="shared" si="28"/>
        <v>0.79856480776170413</v>
      </c>
    </row>
    <row r="290" spans="1:16" x14ac:dyDescent="0.25">
      <c r="A290">
        <v>113.64307074088521</v>
      </c>
      <c r="B290">
        <v>-22.764672025549114</v>
      </c>
      <c r="C290" s="6">
        <v>20135.9375</v>
      </c>
      <c r="D290">
        <f t="shared" ca="1" si="27"/>
        <v>3</v>
      </c>
      <c r="E290" s="1">
        <v>0.65</v>
      </c>
      <c r="F290">
        <v>19.899999999999999</v>
      </c>
      <c r="G290">
        <f t="shared" ca="1" si="29"/>
        <v>54.048620189015942</v>
      </c>
      <c r="H290">
        <f t="shared" ca="1" si="30"/>
        <v>20.92466775099205</v>
      </c>
      <c r="I290">
        <f>User_Model_Calcs!A290-Sat_Data!$B$5</f>
        <v>3.6430707408852072</v>
      </c>
      <c r="J290">
        <f>(Earth_Data!$B$1/SQRT(1-Earth_Data!$B$2^2*SIN(RADIANS(User_Model_Calcs!B290))^2))*COS(RADIANS(User_Model_Calcs!B290))</f>
        <v>5884.244898589669</v>
      </c>
      <c r="K290">
        <f>((Earth_Data!$B$1*(1-Earth_Data!$B$2^2))/SQRT(1-Earth_Data!$B$2^2*SIN(RADIANS(User_Model_Calcs!B290))^2))*SIN(RADIANS(User_Model_Calcs!B290))</f>
        <v>-2452.7102650877432</v>
      </c>
      <c r="L290">
        <f t="shared" si="31"/>
        <v>-22.627676364286465</v>
      </c>
      <c r="M290">
        <f t="shared" si="32"/>
        <v>6374.9608368244371</v>
      </c>
      <c r="N290">
        <f>SQRT(User_Model_Calcs!M290^2+Sat_Data!$B$3^2-2*User_Model_Calcs!M290*Sat_Data!$B$3*COS(RADIANS(L290))*COS(RADIANS(I290)))</f>
        <v>36376.493666074952</v>
      </c>
      <c r="O290">
        <f>DEGREES(ACOS(((Earth_Data!$B$1+Sat_Data!$B$2)/User_Model_Calcs!N290)*SQRT(1-COS(RADIANS(User_Model_Calcs!I290))^2*COS(RADIANS(User_Model_Calcs!B290))^2)))</f>
        <v>63.023535485012609</v>
      </c>
      <c r="P290">
        <f t="shared" si="28"/>
        <v>9.3438883983005354</v>
      </c>
    </row>
    <row r="291" spans="1:16" x14ac:dyDescent="0.25">
      <c r="A291">
        <v>117.13187282143026</v>
      </c>
      <c r="B291">
        <v>-31.61384458483591</v>
      </c>
      <c r="C291" s="6">
        <v>20135.9375</v>
      </c>
      <c r="D291">
        <f t="shared" ca="1" si="27"/>
        <v>3</v>
      </c>
      <c r="E291" s="1">
        <v>0.65</v>
      </c>
      <c r="F291">
        <v>19.899999999999999</v>
      </c>
      <c r="G291">
        <f t="shared" ca="1" si="29"/>
        <v>54.048620189015942</v>
      </c>
      <c r="H291">
        <f t="shared" ca="1" si="30"/>
        <v>18.406380648036116</v>
      </c>
      <c r="I291">
        <f>User_Model_Calcs!A291-Sat_Data!$B$5</f>
        <v>7.1318728214302638</v>
      </c>
      <c r="J291">
        <f>(Earth_Data!$B$1/SQRT(1-Earth_Data!$B$2^2*SIN(RADIANS(User_Model_Calcs!B291))^2))*COS(RADIANS(User_Model_Calcs!B291))</f>
        <v>5436.6285505132055</v>
      </c>
      <c r="K291">
        <f>((Earth_Data!$B$1*(1-Earth_Data!$B$2^2))/SQRT(1-Earth_Data!$B$2^2*SIN(RADIANS(User_Model_Calcs!B291))^2))*SIN(RADIANS(User_Model_Calcs!B291))</f>
        <v>-3324.0445016418103</v>
      </c>
      <c r="L291">
        <f t="shared" si="31"/>
        <v>-31.442304411059364</v>
      </c>
      <c r="M291">
        <f t="shared" si="32"/>
        <v>6372.2995727720199</v>
      </c>
      <c r="N291">
        <f>SQRT(User_Model_Calcs!M291^2+Sat_Data!$B$3^2-2*User_Model_Calcs!M291*Sat_Data!$B$3*COS(RADIANS(L291))*COS(RADIANS(I291)))</f>
        <v>36925.688535376423</v>
      </c>
      <c r="O291">
        <f>DEGREES(ACOS(((Earth_Data!$B$1+Sat_Data!$B$2)/User_Model_Calcs!N291)*SQRT(1-COS(RADIANS(User_Model_Calcs!I291))^2*COS(RADIANS(User_Model_Calcs!B291))^2)))</f>
        <v>52.366374549486586</v>
      </c>
      <c r="P291">
        <f t="shared" si="28"/>
        <v>13.424972539047541</v>
      </c>
    </row>
    <row r="292" spans="1:16" x14ac:dyDescent="0.25">
      <c r="A292">
        <v>104.56091427603211</v>
      </c>
      <c r="B292">
        <v>-22.603914305988813</v>
      </c>
      <c r="C292" s="6">
        <v>20135.9375</v>
      </c>
      <c r="D292">
        <f t="shared" ca="1" si="27"/>
        <v>3</v>
      </c>
      <c r="E292" s="1">
        <v>0.65</v>
      </c>
      <c r="F292">
        <v>19.899999999999999</v>
      </c>
      <c r="G292">
        <f t="shared" ca="1" si="29"/>
        <v>54.048620189015942</v>
      </c>
      <c r="H292">
        <f t="shared" ca="1" si="30"/>
        <v>14.903326969470841</v>
      </c>
      <c r="I292">
        <f>User_Model_Calcs!A292-Sat_Data!$B$5</f>
        <v>-5.4390857239678922</v>
      </c>
      <c r="J292">
        <f>(Earth_Data!$B$1/SQRT(1-Earth_Data!$B$2^2*SIN(RADIANS(User_Model_Calcs!B292))^2))*COS(RADIANS(User_Model_Calcs!B292))</f>
        <v>5891.1103919023799</v>
      </c>
      <c r="K292">
        <f>((Earth_Data!$B$1*(1-Earth_Data!$B$2^2))/SQRT(1-Earth_Data!$B$2^2*SIN(RADIANS(User_Model_Calcs!B292))^2))*SIN(RADIANS(User_Model_Calcs!B292))</f>
        <v>-2436.2851290646927</v>
      </c>
      <c r="L292">
        <f t="shared" si="31"/>
        <v>-22.467677294225446</v>
      </c>
      <c r="M292">
        <f t="shared" si="32"/>
        <v>6375.0032846800932</v>
      </c>
      <c r="N292">
        <f>SQRT(User_Model_Calcs!M292^2+Sat_Data!$B$3^2-2*User_Model_Calcs!M292*Sat_Data!$B$3*COS(RADIANS(L292))*COS(RADIANS(I292)))</f>
        <v>36385.504385108135</v>
      </c>
      <c r="O292">
        <f>DEGREES(ACOS(((Earth_Data!$B$1+Sat_Data!$B$2)/User_Model_Calcs!N292)*SQRT(1-COS(RADIANS(User_Model_Calcs!I292))^2*COS(RADIANS(User_Model_Calcs!B292))^2)))</f>
        <v>62.819292814481557</v>
      </c>
      <c r="P292">
        <f t="shared" si="28"/>
        <v>13.913632809772015</v>
      </c>
    </row>
    <row r="293" spans="1:16" x14ac:dyDescent="0.25">
      <c r="A293">
        <v>108.78286701170197</v>
      </c>
      <c r="B293">
        <v>-22.772980546035733</v>
      </c>
      <c r="C293" s="6">
        <v>20135.9375</v>
      </c>
      <c r="D293">
        <f t="shared" ca="1" si="27"/>
        <v>1.2</v>
      </c>
      <c r="E293" s="1">
        <v>0.65</v>
      </c>
      <c r="F293">
        <v>19.899999999999999</v>
      </c>
      <c r="G293">
        <f t="shared" ca="1" si="29"/>
        <v>46.089820015575185</v>
      </c>
      <c r="H293">
        <f t="shared" ca="1" si="30"/>
        <v>22.417609827314184</v>
      </c>
      <c r="I293">
        <f>User_Model_Calcs!A293-Sat_Data!$B$5</f>
        <v>-1.2171329882980331</v>
      </c>
      <c r="J293">
        <f>(Earth_Data!$B$1/SQRT(1-Earth_Data!$B$2^2*SIN(RADIANS(User_Model_Calcs!B293))^2))*COS(RADIANS(User_Model_Calcs!B293))</f>
        <v>5883.8888099622236</v>
      </c>
      <c r="K293">
        <f>((Earth_Data!$B$1*(1-Earth_Data!$B$2^2))/SQRT(1-Earth_Data!$B$2^2*SIN(RADIANS(User_Model_Calcs!B293))^2))*SIN(RADIANS(User_Model_Calcs!B293))</f>
        <v>-2453.5586582965466</v>
      </c>
      <c r="L293">
        <f t="shared" si="31"/>
        <v>-22.635945791324925</v>
      </c>
      <c r="M293">
        <f t="shared" si="32"/>
        <v>6374.958636548211</v>
      </c>
      <c r="N293">
        <f>SQRT(User_Model_Calcs!M293^2+Sat_Data!$B$3^2-2*User_Model_Calcs!M293*Sat_Data!$B$3*COS(RADIANS(L293))*COS(RADIANS(I293)))</f>
        <v>36364.660399981411</v>
      </c>
      <c r="O293">
        <f>DEGREES(ACOS(((Earth_Data!$B$1+Sat_Data!$B$2)/User_Model_Calcs!N293)*SQRT(1-COS(RADIANS(User_Model_Calcs!I293))^2*COS(RADIANS(User_Model_Calcs!B293))^2)))</f>
        <v>63.295633976458191</v>
      </c>
      <c r="P293">
        <f t="shared" si="28"/>
        <v>3.1417104484616427</v>
      </c>
    </row>
    <row r="294" spans="1:16" x14ac:dyDescent="0.25">
      <c r="A294">
        <v>103.52763079808192</v>
      </c>
      <c r="B294">
        <v>-17.941663473083658</v>
      </c>
      <c r="C294" s="6">
        <v>20135.9375</v>
      </c>
      <c r="D294">
        <f t="shared" ca="1" si="27"/>
        <v>0.75</v>
      </c>
      <c r="E294" s="1">
        <v>0.65</v>
      </c>
      <c r="F294">
        <v>19.899999999999999</v>
      </c>
      <c r="G294">
        <f t="shared" ca="1" si="29"/>
        <v>42.007420362456692</v>
      </c>
      <c r="H294">
        <f t="shared" ca="1" si="30"/>
        <v>18.213252591230784</v>
      </c>
      <c r="I294">
        <f>User_Model_Calcs!A294-Sat_Data!$B$5</f>
        <v>-6.4723692019180845</v>
      </c>
      <c r="J294">
        <f>(Earth_Data!$B$1/SQRT(1-Earth_Data!$B$2^2*SIN(RADIANS(User_Model_Calcs!B294))^2))*COS(RADIANS(User_Model_Calcs!B294))</f>
        <v>6069.9035341152749</v>
      </c>
      <c r="K294">
        <f>((Earth_Data!$B$1*(1-Earth_Data!$B$2^2))/SQRT(1-Earth_Data!$B$2^2*SIN(RADIANS(User_Model_Calcs!B294))^2))*SIN(RADIANS(User_Model_Calcs!B294))</f>
        <v>-1952.2434523882844</v>
      </c>
      <c r="L294">
        <f t="shared" si="31"/>
        <v>-17.829180740435735</v>
      </c>
      <c r="M294">
        <f t="shared" si="32"/>
        <v>6376.1260504210577</v>
      </c>
      <c r="N294">
        <f>SQRT(User_Model_Calcs!M294^2+Sat_Data!$B$3^2-2*User_Model_Calcs!M294*Sat_Data!$B$3*COS(RADIANS(L294))*COS(RADIANS(I294)))</f>
        <v>36192.093266176504</v>
      </c>
      <c r="O294">
        <f>DEGREES(ACOS(((Earth_Data!$B$1+Sat_Data!$B$2)/User_Model_Calcs!N294)*SQRT(1-COS(RADIANS(User_Model_Calcs!I294))^2*COS(RADIANS(User_Model_Calcs!B294))^2)))</f>
        <v>67.665983792475629</v>
      </c>
      <c r="P294">
        <f t="shared" si="28"/>
        <v>20.217583399314513</v>
      </c>
    </row>
    <row r="295" spans="1:16" x14ac:dyDescent="0.25">
      <c r="A295">
        <v>114.64140642234</v>
      </c>
      <c r="B295">
        <v>-30.269277082145521</v>
      </c>
      <c r="C295" s="6">
        <v>20135.9375</v>
      </c>
      <c r="D295">
        <f t="shared" ca="1" si="27"/>
        <v>1.2</v>
      </c>
      <c r="E295" s="1">
        <v>0.65</v>
      </c>
      <c r="F295">
        <v>19.899999999999999</v>
      </c>
      <c r="G295">
        <f t="shared" ca="1" si="29"/>
        <v>46.089820015575185</v>
      </c>
      <c r="H295">
        <f t="shared" ca="1" si="30"/>
        <v>18.90058483111844</v>
      </c>
      <c r="I295">
        <f>User_Model_Calcs!A295-Sat_Data!$B$5</f>
        <v>4.6414064223399976</v>
      </c>
      <c r="J295">
        <f>(Earth_Data!$B$1/SQRT(1-Earth_Data!$B$2^2*SIN(RADIANS(User_Model_Calcs!B295))^2))*COS(RADIANS(User_Model_Calcs!B295))</f>
        <v>5513.273314984337</v>
      </c>
      <c r="K295">
        <f>((Earth_Data!$B$1*(1-Earth_Data!$B$2^2))/SQRT(1-Earth_Data!$B$2^2*SIN(RADIANS(User_Model_Calcs!B295))^2))*SIN(RADIANS(User_Model_Calcs!B295))</f>
        <v>-3196.1911060981097</v>
      </c>
      <c r="L295">
        <f t="shared" si="31"/>
        <v>-30.10200953819783</v>
      </c>
      <c r="M295">
        <f t="shared" si="32"/>
        <v>6372.7404020891227</v>
      </c>
      <c r="N295">
        <f>SQRT(User_Model_Calcs!M295^2+Sat_Data!$B$3^2-2*User_Model_Calcs!M295*Sat_Data!$B$3*COS(RADIANS(L295))*COS(RADIANS(I295)))</f>
        <v>36810.682049659197</v>
      </c>
      <c r="O295">
        <f>DEGREES(ACOS(((Earth_Data!$B$1+Sat_Data!$B$2)/User_Model_Calcs!N295)*SQRT(1-COS(RADIANS(User_Model_Calcs!I295))^2*COS(RADIANS(User_Model_Calcs!B295))^2)))</f>
        <v>54.345592831076146</v>
      </c>
      <c r="P295">
        <f t="shared" si="28"/>
        <v>9.149578472438149</v>
      </c>
    </row>
    <row r="296" spans="1:16" x14ac:dyDescent="0.25">
      <c r="A296">
        <v>104.49916550481493</v>
      </c>
      <c r="B296">
        <v>-17.847925094075944</v>
      </c>
      <c r="C296" s="6">
        <v>20135.9375</v>
      </c>
      <c r="D296">
        <f t="shared" ca="1" si="27"/>
        <v>1.2</v>
      </c>
      <c r="E296" s="1">
        <v>0.65</v>
      </c>
      <c r="F296">
        <v>19.899999999999999</v>
      </c>
      <c r="G296">
        <f t="shared" ca="1" si="29"/>
        <v>46.089820015575185</v>
      </c>
      <c r="H296">
        <f t="shared" ca="1" si="30"/>
        <v>19.617661410379714</v>
      </c>
      <c r="I296">
        <f>User_Model_Calcs!A296-Sat_Data!$B$5</f>
        <v>-5.5008344951850745</v>
      </c>
      <c r="J296">
        <f>(Earth_Data!$B$1/SQRT(1-Earth_Data!$B$2^2*SIN(RADIANS(User_Model_Calcs!B296))^2))*COS(RADIANS(User_Model_Calcs!B296))</f>
        <v>6073.0914283795764</v>
      </c>
      <c r="K296">
        <f>((Earth_Data!$B$1*(1-Earth_Data!$B$2^2))/SQRT(1-Earth_Data!$B$2^2*SIN(RADIANS(User_Model_Calcs!B296))^2))*SIN(RADIANS(User_Model_Calcs!B296))</f>
        <v>-1942.3704749313674</v>
      </c>
      <c r="L296">
        <f t="shared" si="31"/>
        <v>-17.735952436277163</v>
      </c>
      <c r="M296">
        <f t="shared" si="32"/>
        <v>6376.1463721704649</v>
      </c>
      <c r="N296">
        <f>SQRT(User_Model_Calcs!M296^2+Sat_Data!$B$3^2-2*User_Model_Calcs!M296*Sat_Data!$B$3*COS(RADIANS(L296))*COS(RADIANS(I296)))</f>
        <v>36175.890665025669</v>
      </c>
      <c r="O296">
        <f>DEGREES(ACOS(((Earth_Data!$B$1+Sat_Data!$B$2)/User_Model_Calcs!N296)*SQRT(1-COS(RADIANS(User_Model_Calcs!I296))^2*COS(RADIANS(User_Model_Calcs!B296))^2)))</f>
        <v>68.116494545828289</v>
      </c>
      <c r="P296">
        <f t="shared" si="28"/>
        <v>17.443413760063624</v>
      </c>
    </row>
    <row r="297" spans="1:16" x14ac:dyDescent="0.25">
      <c r="A297">
        <v>102.58060418999941</v>
      </c>
      <c r="B297">
        <v>-16.53887928316464</v>
      </c>
      <c r="C297" s="6">
        <v>20135.9375</v>
      </c>
      <c r="D297">
        <f t="shared" ca="1" si="27"/>
        <v>3</v>
      </c>
      <c r="E297" s="1">
        <v>0.65</v>
      </c>
      <c r="F297">
        <v>19.899999999999999</v>
      </c>
      <c r="G297">
        <f t="shared" ca="1" si="29"/>
        <v>54.048620189015942</v>
      </c>
      <c r="H297">
        <f t="shared" ca="1" si="30"/>
        <v>22.740732642696557</v>
      </c>
      <c r="I297">
        <f>User_Model_Calcs!A297-Sat_Data!$B$5</f>
        <v>-7.4193958100005943</v>
      </c>
      <c r="J297">
        <f>(Earth_Data!$B$1/SQRT(1-Earth_Data!$B$2^2*SIN(RADIANS(User_Model_Calcs!B297))^2))*COS(RADIANS(User_Model_Calcs!B297))</f>
        <v>6115.9149998965795</v>
      </c>
      <c r="K297">
        <f>((Earth_Data!$B$1*(1-Earth_Data!$B$2^2))/SQRT(1-Earth_Data!$B$2^2*SIN(RADIANS(User_Model_Calcs!B297))^2))*SIN(RADIANS(User_Model_Calcs!B297))</f>
        <v>-1803.9735733834204</v>
      </c>
      <c r="L297">
        <f t="shared" si="31"/>
        <v>-16.434151531298237</v>
      </c>
      <c r="M297">
        <f t="shared" si="32"/>
        <v>6376.4203860336665</v>
      </c>
      <c r="N297">
        <f>SQRT(User_Model_Calcs!M297^2+Sat_Data!$B$3^2-2*User_Model_Calcs!M297*Sat_Data!$B$3*COS(RADIANS(L297))*COS(RADIANS(I297)))</f>
        <v>36153.103809135508</v>
      </c>
      <c r="O297">
        <f>DEGREES(ACOS(((Earth_Data!$B$1+Sat_Data!$B$2)/User_Model_Calcs!N297)*SQRT(1-COS(RADIANS(User_Model_Calcs!I297))^2*COS(RADIANS(User_Model_Calcs!B297))^2)))</f>
        <v>68.77519920921867</v>
      </c>
      <c r="P297">
        <f t="shared" si="28"/>
        <v>24.58191721734115</v>
      </c>
    </row>
    <row r="298" spans="1:16" x14ac:dyDescent="0.25">
      <c r="A298">
        <v>107.79923982936224</v>
      </c>
      <c r="B298">
        <v>-27.996653791765116</v>
      </c>
      <c r="C298" s="6">
        <v>20135.9375</v>
      </c>
      <c r="D298">
        <f t="shared" ca="1" si="27"/>
        <v>1.2</v>
      </c>
      <c r="E298" s="1">
        <v>0.65</v>
      </c>
      <c r="F298">
        <v>19.899999999999999</v>
      </c>
      <c r="G298">
        <f t="shared" ca="1" si="29"/>
        <v>46.089820015575185</v>
      </c>
      <c r="H298">
        <f t="shared" ca="1" si="30"/>
        <v>18.763378694868049</v>
      </c>
      <c r="I298">
        <f>User_Model_Calcs!A298-Sat_Data!$B$5</f>
        <v>-2.2007601706377642</v>
      </c>
      <c r="J298">
        <f>(Earth_Data!$B$1/SQRT(1-Earth_Data!$B$2^2*SIN(RADIANS(User_Model_Calcs!B298))^2))*COS(RADIANS(User_Model_Calcs!B298))</f>
        <v>5635.8967152387504</v>
      </c>
      <c r="K298">
        <f>((Earth_Data!$B$1*(1-Earth_Data!$B$2^2))/SQRT(1-Earth_Data!$B$2^2*SIN(RADIANS(User_Model_Calcs!B298))^2))*SIN(RADIANS(User_Model_Calcs!B298))</f>
        <v>-2976.1788999394153</v>
      </c>
      <c r="L298">
        <f t="shared" si="31"/>
        <v>-27.837436001043947</v>
      </c>
      <c r="M298">
        <f t="shared" si="32"/>
        <v>6373.458451208694</v>
      </c>
      <c r="N298">
        <f>SQRT(User_Model_Calcs!M298^2+Sat_Data!$B$3^2-2*User_Model_Calcs!M298*Sat_Data!$B$3*COS(RADIANS(L298))*COS(RADIANS(I298)))</f>
        <v>36654.068679988581</v>
      </c>
      <c r="O298">
        <f>DEGREES(ACOS(((Earth_Data!$B$1+Sat_Data!$B$2)/User_Model_Calcs!N298)*SQRT(1-COS(RADIANS(User_Model_Calcs!I298))^2*COS(RADIANS(User_Model_Calcs!B298))^2)))</f>
        <v>57.221481392301655</v>
      </c>
      <c r="P298">
        <f t="shared" si="28"/>
        <v>4.6801242148743061</v>
      </c>
    </row>
    <row r="299" spans="1:16" x14ac:dyDescent="0.25">
      <c r="A299">
        <v>105.70888180435917</v>
      </c>
      <c r="B299">
        <v>-30.46192546301171</v>
      </c>
      <c r="C299" s="6">
        <v>20135.9375</v>
      </c>
      <c r="D299">
        <f t="shared" ca="1" si="27"/>
        <v>1.2</v>
      </c>
      <c r="E299" s="1">
        <v>0.65</v>
      </c>
      <c r="F299">
        <v>19.899999999999999</v>
      </c>
      <c r="G299">
        <f t="shared" ca="1" si="29"/>
        <v>46.089820015575185</v>
      </c>
      <c r="H299">
        <f t="shared" ca="1" si="30"/>
        <v>20.716059469660298</v>
      </c>
      <c r="I299">
        <f>User_Model_Calcs!A299-Sat_Data!$B$5</f>
        <v>-4.2911181956408342</v>
      </c>
      <c r="J299">
        <f>(Earth_Data!$B$1/SQRT(1-Earth_Data!$B$2^2*SIN(RADIANS(User_Model_Calcs!B299))^2))*COS(RADIANS(User_Model_Calcs!B299))</f>
        <v>5502.4771477600834</v>
      </c>
      <c r="K299">
        <f>((Earth_Data!$B$1*(1-Earth_Data!$B$2^2))/SQRT(1-Earth_Data!$B$2^2*SIN(RADIANS(User_Model_Calcs!B299))^2))*SIN(RADIANS(User_Model_Calcs!B299))</f>
        <v>-3214.6180654320815</v>
      </c>
      <c r="L299">
        <f t="shared" si="31"/>
        <v>-30.294023011266731</v>
      </c>
      <c r="M299">
        <f t="shared" si="32"/>
        <v>6372.677935391388</v>
      </c>
      <c r="N299">
        <f>SQRT(User_Model_Calcs!M299^2+Sat_Data!$B$3^2-2*User_Model_Calcs!M299*Sat_Data!$B$3*COS(RADIANS(L299))*COS(RADIANS(I299)))</f>
        <v>36819.995157667079</v>
      </c>
      <c r="O299">
        <f>DEGREES(ACOS(((Earth_Data!$B$1+Sat_Data!$B$2)/User_Model_Calcs!N299)*SQRT(1-COS(RADIANS(User_Model_Calcs!I299))^2*COS(RADIANS(User_Model_Calcs!B299))^2)))</f>
        <v>54.18096561287404</v>
      </c>
      <c r="P299">
        <f t="shared" si="28"/>
        <v>8.4190572960994388</v>
      </c>
    </row>
    <row r="300" spans="1:16" x14ac:dyDescent="0.25">
      <c r="A300">
        <v>103.93275217067544</v>
      </c>
      <c r="B300">
        <v>-20.112404692865681</v>
      </c>
      <c r="C300" s="6">
        <v>20135.9375</v>
      </c>
      <c r="D300">
        <f t="shared" ca="1" si="27"/>
        <v>0.75</v>
      </c>
      <c r="E300" s="1">
        <v>0.65</v>
      </c>
      <c r="F300">
        <v>19.899999999999999</v>
      </c>
      <c r="G300">
        <f t="shared" ca="1" si="29"/>
        <v>42.007420362456692</v>
      </c>
      <c r="H300">
        <f t="shared" ca="1" si="30"/>
        <v>23.758785258996937</v>
      </c>
      <c r="I300">
        <f>User_Model_Calcs!A300-Sat_Data!$B$5</f>
        <v>-6.0672478293245575</v>
      </c>
      <c r="J300">
        <f>(Earth_Data!$B$1/SQRT(1-Earth_Data!$B$2^2*SIN(RADIANS(User_Model_Calcs!B300))^2))*COS(RADIANS(User_Model_Calcs!B300))</f>
        <v>5991.5717648254549</v>
      </c>
      <c r="K300">
        <f>((Earth_Data!$B$1*(1-Earth_Data!$B$2^2))/SQRT(1-Earth_Data!$B$2^2*SIN(RADIANS(User_Model_Calcs!B300))^2))*SIN(RADIANS(User_Model_Calcs!B300))</f>
        <v>-2179.3866670643924</v>
      </c>
      <c r="L300">
        <f t="shared" si="31"/>
        <v>-19.988455121259193</v>
      </c>
      <c r="M300">
        <f t="shared" si="32"/>
        <v>6375.6300439746074</v>
      </c>
      <c r="N300">
        <f>SQRT(User_Model_Calcs!M300^2+Sat_Data!$B$3^2-2*User_Model_Calcs!M300*Sat_Data!$B$3*COS(RADIANS(L300))*COS(RADIANS(I300)))</f>
        <v>36277.19137316422</v>
      </c>
      <c r="O300">
        <f>DEGREES(ACOS(((Earth_Data!$B$1+Sat_Data!$B$2)/User_Model_Calcs!N300)*SQRT(1-COS(RADIANS(User_Model_Calcs!I300))^2*COS(RADIANS(User_Model_Calcs!B300))^2)))</f>
        <v>65.419025177681377</v>
      </c>
      <c r="P300">
        <f t="shared" si="28"/>
        <v>17.17683377635317</v>
      </c>
    </row>
    <row r="301" spans="1:16" x14ac:dyDescent="0.25">
      <c r="A301">
        <v>108.0899880093522</v>
      </c>
      <c r="B301">
        <v>-25.43792106175761</v>
      </c>
      <c r="C301" s="6">
        <v>20135.9375</v>
      </c>
      <c r="D301">
        <f t="shared" ca="1" si="27"/>
        <v>0.75</v>
      </c>
      <c r="E301" s="1">
        <v>0.65</v>
      </c>
      <c r="F301">
        <v>19.899999999999999</v>
      </c>
      <c r="G301">
        <f t="shared" ca="1" si="29"/>
        <v>42.007420362456692</v>
      </c>
      <c r="H301">
        <f t="shared" ca="1" si="30"/>
        <v>18.855931085026967</v>
      </c>
      <c r="I301">
        <f>User_Model_Calcs!A301-Sat_Data!$B$5</f>
        <v>-1.9100119906478028</v>
      </c>
      <c r="J301">
        <f>(Earth_Data!$B$1/SQRT(1-Earth_Data!$B$2^2*SIN(RADIANS(User_Model_Calcs!B301))^2))*COS(RADIANS(User_Model_Calcs!B301))</f>
        <v>5763.3473499479114</v>
      </c>
      <c r="K301">
        <f>((Earth_Data!$B$1*(1-Earth_Data!$B$2^2))/SQRT(1-Earth_Data!$B$2^2*SIN(RADIANS(User_Model_Calcs!B301))^2))*SIN(RADIANS(User_Model_Calcs!B301))</f>
        <v>-2722.9627273420451</v>
      </c>
      <c r="L301">
        <f t="shared" si="31"/>
        <v>-25.288955401702758</v>
      </c>
      <c r="M301">
        <f t="shared" si="32"/>
        <v>6374.2214183887309</v>
      </c>
      <c r="N301">
        <f>SQRT(User_Model_Calcs!M301^2+Sat_Data!$B$3^2-2*User_Model_Calcs!M301*Sat_Data!$B$3*COS(RADIANS(L301))*COS(RADIANS(I301)))</f>
        <v>36506.194776302058</v>
      </c>
      <c r="O301">
        <f>DEGREES(ACOS(((Earth_Data!$B$1+Sat_Data!$B$2)/User_Model_Calcs!N301)*SQRT(1-COS(RADIANS(User_Model_Calcs!I301))^2*COS(RADIANS(User_Model_Calcs!B301))^2)))</f>
        <v>60.177087306593414</v>
      </c>
      <c r="P301">
        <f t="shared" si="28"/>
        <v>4.4394608511370723</v>
      </c>
    </row>
    <row r="302" spans="1:16" x14ac:dyDescent="0.25">
      <c r="A302">
        <v>118.52103207236701</v>
      </c>
      <c r="B302">
        <v>-25.204160728380987</v>
      </c>
      <c r="C302" s="6">
        <v>20135.9375</v>
      </c>
      <c r="D302">
        <f t="shared" ca="1" si="27"/>
        <v>1.2</v>
      </c>
      <c r="E302" s="1">
        <v>0.65</v>
      </c>
      <c r="F302">
        <v>19.899999999999999</v>
      </c>
      <c r="G302">
        <f t="shared" ca="1" si="29"/>
        <v>46.089820015575185</v>
      </c>
      <c r="H302">
        <f t="shared" ca="1" si="30"/>
        <v>14.030685347471625</v>
      </c>
      <c r="I302">
        <f>User_Model_Calcs!A302-Sat_Data!$B$5</f>
        <v>8.5210320723670065</v>
      </c>
      <c r="J302">
        <f>(Earth_Data!$B$1/SQRT(1-Earth_Data!$B$2^2*SIN(RADIANS(User_Model_Calcs!B302))^2))*COS(RADIANS(User_Model_Calcs!B302))</f>
        <v>5774.4225589327834</v>
      </c>
      <c r="K302">
        <f>((Earth_Data!$B$1*(1-Earth_Data!$B$2^2))/SQRT(1-Earth_Data!$B$2^2*SIN(RADIANS(User_Model_Calcs!B302))^2))*SIN(RADIANS(User_Model_Calcs!B302))</f>
        <v>-2699.5551944417584</v>
      </c>
      <c r="L302">
        <f t="shared" si="31"/>
        <v>-25.056191823477011</v>
      </c>
      <c r="M302">
        <f t="shared" si="32"/>
        <v>6374.2885200584788</v>
      </c>
      <c r="N302">
        <f>SQRT(User_Model_Calcs!M302^2+Sat_Data!$B$3^2-2*User_Model_Calcs!M302*Sat_Data!$B$3*COS(RADIANS(L302))*COS(RADIANS(I302)))</f>
        <v>36563.291434200124</v>
      </c>
      <c r="O302">
        <f>DEGREES(ACOS(((Earth_Data!$B$1+Sat_Data!$B$2)/User_Model_Calcs!N302)*SQRT(1-COS(RADIANS(User_Model_Calcs!I302))^2*COS(RADIANS(User_Model_Calcs!B302))^2)))</f>
        <v>59.013356050138675</v>
      </c>
      <c r="P302">
        <f t="shared" si="28"/>
        <v>19.383551750535961</v>
      </c>
    </row>
    <row r="303" spans="1:16" x14ac:dyDescent="0.25">
      <c r="A303">
        <v>120.48873333797134</v>
      </c>
      <c r="B303">
        <v>-25.108382791618389</v>
      </c>
      <c r="C303" s="6">
        <v>20135.9375</v>
      </c>
      <c r="D303">
        <f t="shared" ca="1" si="27"/>
        <v>0.75</v>
      </c>
      <c r="E303" s="1">
        <v>0.65</v>
      </c>
      <c r="F303">
        <v>19.899999999999999</v>
      </c>
      <c r="G303">
        <f t="shared" ca="1" si="29"/>
        <v>42.007420362456692</v>
      </c>
      <c r="H303">
        <f t="shared" ca="1" si="30"/>
        <v>18.201473615056535</v>
      </c>
      <c r="I303">
        <f>User_Model_Calcs!A303-Sat_Data!$B$5</f>
        <v>10.48873333797134</v>
      </c>
      <c r="J303">
        <f>(Earth_Data!$B$1/SQRT(1-Earth_Data!$B$2^2*SIN(RADIANS(User_Model_Calcs!B303))^2))*COS(RADIANS(User_Model_Calcs!B303))</f>
        <v>5778.9326744535774</v>
      </c>
      <c r="K303">
        <f>((Earth_Data!$B$1*(1-Earth_Data!$B$2^2))/SQRT(1-Earth_Data!$B$2^2*SIN(RADIANS(User_Model_Calcs!B303))^2))*SIN(RADIANS(User_Model_Calcs!B303))</f>
        <v>-2689.9516932125794</v>
      </c>
      <c r="L303">
        <f t="shared" si="31"/>
        <v>-24.960825115106275</v>
      </c>
      <c r="M303">
        <f t="shared" si="32"/>
        <v>6374.3158823268559</v>
      </c>
      <c r="N303">
        <f>SQRT(User_Model_Calcs!M303^2+Sat_Data!$B$3^2-2*User_Model_Calcs!M303*Sat_Data!$B$3*COS(RADIANS(L303))*COS(RADIANS(I303)))</f>
        <v>36595.929301371318</v>
      </c>
      <c r="O303">
        <f>DEGREES(ACOS(((Earth_Data!$B$1+Sat_Data!$B$2)/User_Model_Calcs!N303)*SQRT(1-COS(RADIANS(User_Model_Calcs!I303))^2*COS(RADIANS(User_Model_Calcs!B303))^2)))</f>
        <v>58.3661243140577</v>
      </c>
      <c r="P303">
        <f t="shared" si="28"/>
        <v>23.571602997240607</v>
      </c>
    </row>
    <row r="304" spans="1:16" x14ac:dyDescent="0.25">
      <c r="A304">
        <v>117.90680597282135</v>
      </c>
      <c r="B304">
        <v>-23.190572699916896</v>
      </c>
      <c r="C304" s="6">
        <v>20135.9375</v>
      </c>
      <c r="D304">
        <f t="shared" ca="1" si="27"/>
        <v>0.75</v>
      </c>
      <c r="E304" s="1">
        <v>0.65</v>
      </c>
      <c r="F304">
        <v>19.899999999999999</v>
      </c>
      <c r="G304">
        <f t="shared" ca="1" si="29"/>
        <v>42.007420362456692</v>
      </c>
      <c r="H304">
        <f t="shared" ca="1" si="30"/>
        <v>17.788291628534274</v>
      </c>
      <c r="I304">
        <f>User_Model_Calcs!A304-Sat_Data!$B$5</f>
        <v>7.9068059728213456</v>
      </c>
      <c r="J304">
        <f>(Earth_Data!$B$1/SQRT(1-Earth_Data!$B$2^2*SIN(RADIANS(User_Model_Calcs!B304))^2))*COS(RADIANS(User_Model_Calcs!B304))</f>
        <v>5865.8327383069627</v>
      </c>
      <c r="K304">
        <f>((Earth_Data!$B$1*(1-Earth_Data!$B$2^2))/SQRT(1-Earth_Data!$B$2^2*SIN(RADIANS(User_Model_Calcs!B304))^2))*SIN(RADIANS(User_Model_Calcs!B304))</f>
        <v>-2496.1337379168936</v>
      </c>
      <c r="L304">
        <f t="shared" si="31"/>
        <v>-23.051587893671631</v>
      </c>
      <c r="M304">
        <f t="shared" si="32"/>
        <v>6374.8472414137677</v>
      </c>
      <c r="N304">
        <f>SQRT(User_Model_Calcs!M304^2+Sat_Data!$B$3^2-2*User_Model_Calcs!M304*Sat_Data!$B$3*COS(RADIANS(L304))*COS(RADIANS(I304)))</f>
        <v>36448.59970162806</v>
      </c>
      <c r="O304">
        <f>DEGREES(ACOS(((Earth_Data!$B$1+Sat_Data!$B$2)/User_Model_Calcs!N304)*SQRT(1-COS(RADIANS(User_Model_Calcs!I304))^2*COS(RADIANS(User_Model_Calcs!B304))^2)))</f>
        <v>61.415777948332583</v>
      </c>
      <c r="P304">
        <f t="shared" si="28"/>
        <v>19.426785042618683</v>
      </c>
    </row>
    <row r="305" spans="1:16" x14ac:dyDescent="0.25">
      <c r="A305">
        <v>121.43748060090347</v>
      </c>
      <c r="B305">
        <v>-21.217229256248388</v>
      </c>
      <c r="C305" s="6">
        <v>20135.9375</v>
      </c>
      <c r="D305">
        <f t="shared" ca="1" si="27"/>
        <v>3</v>
      </c>
      <c r="E305" s="1">
        <v>0.65</v>
      </c>
      <c r="F305">
        <v>19.899999999999999</v>
      </c>
      <c r="G305">
        <f t="shared" ca="1" si="29"/>
        <v>54.048620189015942</v>
      </c>
      <c r="H305">
        <f t="shared" ca="1" si="30"/>
        <v>22.390867068494607</v>
      </c>
      <c r="I305">
        <f>User_Model_Calcs!A305-Sat_Data!$B$5</f>
        <v>11.43748060090347</v>
      </c>
      <c r="J305">
        <f>(Earth_Data!$B$1/SQRT(1-Earth_Data!$B$2^2*SIN(RADIANS(User_Model_Calcs!B305))^2))*COS(RADIANS(User_Model_Calcs!B305))</f>
        <v>5948.4062791395118</v>
      </c>
      <c r="K305">
        <f>((Earth_Data!$B$1*(1-Earth_Data!$B$2^2))/SQRT(1-Earth_Data!$B$2^2*SIN(RADIANS(User_Model_Calcs!B305))^2))*SIN(RADIANS(User_Model_Calcs!B305))</f>
        <v>-2293.8332280339373</v>
      </c>
      <c r="L305">
        <f t="shared" si="31"/>
        <v>-21.087710586383853</v>
      </c>
      <c r="M305">
        <f t="shared" si="32"/>
        <v>6375.3594518065383</v>
      </c>
      <c r="N305">
        <f>SQRT(User_Model_Calcs!M305^2+Sat_Data!$B$3^2-2*User_Model_Calcs!M305*Sat_Data!$B$3*COS(RADIANS(L305))*COS(RADIANS(I305)))</f>
        <v>36425.298285573495</v>
      </c>
      <c r="O305">
        <f>DEGREES(ACOS(((Earth_Data!$B$1+Sat_Data!$B$2)/User_Model_Calcs!N305)*SQRT(1-COS(RADIANS(User_Model_Calcs!I305))^2*COS(RADIANS(User_Model_Calcs!B305))^2)))</f>
        <v>61.93913996926505</v>
      </c>
      <c r="P305">
        <f t="shared" si="28"/>
        <v>29.206561899490289</v>
      </c>
    </row>
    <row r="306" spans="1:16" x14ac:dyDescent="0.25">
      <c r="A306">
        <v>119.46978811732826</v>
      </c>
      <c r="B306">
        <v>-20.374951770240109</v>
      </c>
      <c r="C306" s="6">
        <v>20135.9375</v>
      </c>
      <c r="D306">
        <f t="shared" ca="1" si="27"/>
        <v>1.2</v>
      </c>
      <c r="E306" s="1">
        <v>0.65</v>
      </c>
      <c r="F306">
        <v>19.899999999999999</v>
      </c>
      <c r="G306">
        <f t="shared" ca="1" si="29"/>
        <v>46.089820015575185</v>
      </c>
      <c r="H306">
        <f t="shared" ca="1" si="30"/>
        <v>15.419527898293483</v>
      </c>
      <c r="I306">
        <f>User_Model_Calcs!A306-Sat_Data!$B$5</f>
        <v>9.4697881173282639</v>
      </c>
      <c r="J306">
        <f>(Earth_Data!$B$1/SQRT(1-Earth_Data!$B$2^2*SIN(RADIANS(User_Model_Calcs!B306))^2))*COS(RADIANS(User_Model_Calcs!B306))</f>
        <v>5981.5145781372294</v>
      </c>
      <c r="K306">
        <f>((Earth_Data!$B$1*(1-Earth_Data!$B$2^2))/SQRT(1-Earth_Data!$B$2^2*SIN(RADIANS(User_Model_Calcs!B306))^2))*SIN(RADIANS(User_Model_Calcs!B306))</f>
        <v>-2206.6571291601217</v>
      </c>
      <c r="L306">
        <f t="shared" si="31"/>
        <v>-20.249661893097866</v>
      </c>
      <c r="M306">
        <f t="shared" si="32"/>
        <v>6375.566824537359</v>
      </c>
      <c r="N306">
        <f>SQRT(User_Model_Calcs!M306^2+Sat_Data!$B$3^2-2*User_Model_Calcs!M306*Sat_Data!$B$3*COS(RADIANS(L306))*COS(RADIANS(I306)))</f>
        <v>36344.539893281486</v>
      </c>
      <c r="O306">
        <f>DEGREES(ACOS(((Earth_Data!$B$1+Sat_Data!$B$2)/User_Model_Calcs!N306)*SQRT(1-COS(RADIANS(User_Model_Calcs!I306))^2*COS(RADIANS(User_Model_Calcs!B306))^2)))</f>
        <v>63.783173773603764</v>
      </c>
      <c r="P306">
        <f t="shared" si="28"/>
        <v>25.598553081353899</v>
      </c>
    </row>
    <row r="307" spans="1:16" x14ac:dyDescent="0.25">
      <c r="A307">
        <v>119.76367116217921</v>
      </c>
      <c r="B307">
        <v>-20.373920482553565</v>
      </c>
      <c r="C307" s="6">
        <v>20135.9375</v>
      </c>
      <c r="D307">
        <f t="shared" ca="1" si="27"/>
        <v>0.75</v>
      </c>
      <c r="E307" s="1">
        <v>0.65</v>
      </c>
      <c r="F307">
        <v>19.899999999999999</v>
      </c>
      <c r="G307">
        <f t="shared" ca="1" si="29"/>
        <v>42.007420362456692</v>
      </c>
      <c r="H307">
        <f t="shared" ca="1" si="30"/>
        <v>16.527186355129494</v>
      </c>
      <c r="I307">
        <f>User_Model_Calcs!A307-Sat_Data!$B$5</f>
        <v>9.7636711621792074</v>
      </c>
      <c r="J307">
        <f>(Earth_Data!$B$1/SQRT(1-Earth_Data!$B$2^2*SIN(RADIANS(User_Model_Calcs!B307))^2))*COS(RADIANS(User_Model_Calcs!B307))</f>
        <v>5981.554327857436</v>
      </c>
      <c r="K307">
        <f>((Earth_Data!$B$1*(1-Earth_Data!$B$2^2))/SQRT(1-Earth_Data!$B$2^2*SIN(RADIANS(User_Model_Calcs!B307))^2))*SIN(RADIANS(User_Model_Calcs!B307))</f>
        <v>-2206.5500992417446</v>
      </c>
      <c r="L307">
        <f t="shared" si="31"/>
        <v>-20.248635849789412</v>
      </c>
      <c r="M307">
        <f t="shared" si="32"/>
        <v>6375.5670741961276</v>
      </c>
      <c r="N307">
        <f>SQRT(User_Model_Calcs!M307^2+Sat_Data!$B$3^2-2*User_Model_Calcs!M307*Sat_Data!$B$3*COS(RADIANS(L307))*COS(RADIANS(I307)))</f>
        <v>36350.440086710762</v>
      </c>
      <c r="O307">
        <f>DEGREES(ACOS(((Earth_Data!$B$1+Sat_Data!$B$2)/User_Model_Calcs!N307)*SQRT(1-COS(RADIANS(User_Model_Calcs!I307))^2*COS(RADIANS(User_Model_Calcs!B307))^2)))</f>
        <v>63.644712422441771</v>
      </c>
      <c r="P307">
        <f t="shared" si="28"/>
        <v>26.301709155421086</v>
      </c>
    </row>
    <row r="308" spans="1:16" x14ac:dyDescent="0.25">
      <c r="A308">
        <v>121.71413823684037</v>
      </c>
      <c r="B308">
        <v>-22.693780776091369</v>
      </c>
      <c r="C308" s="6">
        <v>20135.9375</v>
      </c>
      <c r="D308">
        <f t="shared" ca="1" si="27"/>
        <v>3</v>
      </c>
      <c r="E308" s="1">
        <v>0.65</v>
      </c>
      <c r="F308">
        <v>19.899999999999999</v>
      </c>
      <c r="G308">
        <f t="shared" ca="1" si="29"/>
        <v>54.048620189015942</v>
      </c>
      <c r="H308">
        <f t="shared" ca="1" si="30"/>
        <v>17.882107247641244</v>
      </c>
      <c r="I308">
        <f>User_Model_Calcs!A308-Sat_Data!$B$5</f>
        <v>11.71413823684037</v>
      </c>
      <c r="J308">
        <f>(Earth_Data!$B$1/SQRT(1-Earth_Data!$B$2^2*SIN(RADIANS(User_Model_Calcs!B308))^2))*COS(RADIANS(User_Model_Calcs!B308))</f>
        <v>5887.2781542888397</v>
      </c>
      <c r="K308">
        <f>((Earth_Data!$B$1*(1-Earth_Data!$B$2^2))/SQRT(1-Earth_Data!$B$2^2*SIN(RADIANS(User_Model_Calcs!B308))^2))*SIN(RADIANS(User_Model_Calcs!B308))</f>
        <v>-2445.4694108907115</v>
      </c>
      <c r="L308">
        <f t="shared" si="31"/>
        <v>-22.557119138989847</v>
      </c>
      <c r="M308">
        <f t="shared" si="32"/>
        <v>6374.9795847178029</v>
      </c>
      <c r="N308">
        <f>SQRT(User_Model_Calcs!M308^2+Sat_Data!$B$3^2-2*User_Model_Calcs!M308*Sat_Data!$B$3*COS(RADIANS(L308))*COS(RADIANS(I308)))</f>
        <v>36501.109723404101</v>
      </c>
      <c r="O308">
        <f>DEGREES(ACOS(((Earth_Data!$B$1+Sat_Data!$B$2)/User_Model_Calcs!N308)*SQRT(1-COS(RADIANS(User_Model_Calcs!I308))^2*COS(RADIANS(User_Model_Calcs!B308))^2)))</f>
        <v>60.303185200567626</v>
      </c>
      <c r="P308">
        <f t="shared" si="28"/>
        <v>28.255347941013326</v>
      </c>
    </row>
    <row r="309" spans="1:16" x14ac:dyDescent="0.25">
      <c r="A309">
        <v>117.99429769803429</v>
      </c>
      <c r="B309">
        <v>-24.3507565855436</v>
      </c>
      <c r="C309" s="6">
        <v>20135.9375</v>
      </c>
      <c r="D309">
        <f t="shared" ca="1" si="27"/>
        <v>1.2</v>
      </c>
      <c r="E309" s="1">
        <v>0.65</v>
      </c>
      <c r="F309">
        <v>19.899999999999999</v>
      </c>
      <c r="G309">
        <f t="shared" ca="1" si="29"/>
        <v>46.089820015575185</v>
      </c>
      <c r="H309">
        <f t="shared" ca="1" si="30"/>
        <v>17.946286974957573</v>
      </c>
      <c r="I309">
        <f>User_Model_Calcs!A309-Sat_Data!$B$5</f>
        <v>7.9942976980342877</v>
      </c>
      <c r="J309">
        <f>(Earth_Data!$B$1/SQRT(1-Earth_Data!$B$2^2*SIN(RADIANS(User_Model_Calcs!B309))^2))*COS(RADIANS(User_Model_Calcs!B309))</f>
        <v>5814.0397782871514</v>
      </c>
      <c r="K309">
        <f>((Earth_Data!$B$1*(1-Earth_Data!$B$2^2))/SQRT(1-Earth_Data!$B$2^2*SIN(RADIANS(User_Model_Calcs!B309))^2))*SIN(RADIANS(User_Model_Calcs!B309))</f>
        <v>-2613.7270442524632</v>
      </c>
      <c r="L309">
        <f t="shared" si="31"/>
        <v>-24.206509195084621</v>
      </c>
      <c r="M309">
        <f t="shared" si="32"/>
        <v>6374.5295987517411</v>
      </c>
      <c r="N309">
        <f>SQRT(User_Model_Calcs!M309^2+Sat_Data!$B$3^2-2*User_Model_Calcs!M309*Sat_Data!$B$3*COS(RADIANS(L309))*COS(RADIANS(I309)))</f>
        <v>36509.259311194663</v>
      </c>
      <c r="O309">
        <f>DEGREES(ACOS(((Earth_Data!$B$1+Sat_Data!$B$2)/User_Model_Calcs!N309)*SQRT(1-COS(RADIANS(User_Model_Calcs!I309))^2*COS(RADIANS(User_Model_Calcs!B309))^2)))</f>
        <v>60.121594416575867</v>
      </c>
      <c r="P309">
        <f t="shared" si="28"/>
        <v>18.809168513593796</v>
      </c>
    </row>
    <row r="310" spans="1:16" x14ac:dyDescent="0.25">
      <c r="A310">
        <v>120.99586145498054</v>
      </c>
      <c r="B310">
        <v>-22.679662971663134</v>
      </c>
      <c r="C310" s="6">
        <v>20135.9375</v>
      </c>
      <c r="D310">
        <f t="shared" ca="1" si="27"/>
        <v>1.2</v>
      </c>
      <c r="E310" s="1">
        <v>0.65</v>
      </c>
      <c r="F310">
        <v>19.899999999999999</v>
      </c>
      <c r="G310">
        <f t="shared" ca="1" si="29"/>
        <v>46.089820015575185</v>
      </c>
      <c r="H310">
        <f t="shared" ca="1" si="30"/>
        <v>18.483461331082488</v>
      </c>
      <c r="I310">
        <f>User_Model_Calcs!A310-Sat_Data!$B$5</f>
        <v>10.995861454980542</v>
      </c>
      <c r="J310">
        <f>(Earth_Data!$B$1/SQRT(1-Earth_Data!$B$2^2*SIN(RADIANS(User_Model_Calcs!B310))^2))*COS(RADIANS(User_Model_Calcs!B310))</f>
        <v>5887.8811460513998</v>
      </c>
      <c r="K310">
        <f>((Earth_Data!$B$1*(1-Earth_Data!$B$2^2))/SQRT(1-Earth_Data!$B$2^2*SIN(RADIANS(User_Model_Calcs!B310))^2))*SIN(RADIANS(User_Model_Calcs!B310))</f>
        <v>-2444.0269738177399</v>
      </c>
      <c r="L310">
        <f t="shared" si="31"/>
        <v>-22.543067953869986</v>
      </c>
      <c r="M310">
        <f t="shared" si="32"/>
        <v>6374.9833128233558</v>
      </c>
      <c r="N310">
        <f>SQRT(User_Model_Calcs!M310^2+Sat_Data!$B$3^2-2*User_Model_Calcs!M310*Sat_Data!$B$3*COS(RADIANS(L310))*COS(RADIANS(I310)))</f>
        <v>36483.636871816474</v>
      </c>
      <c r="O310">
        <f>DEGREES(ACOS(((Earth_Data!$B$1+Sat_Data!$B$2)/User_Model_Calcs!N310)*SQRT(1-COS(RADIANS(User_Model_Calcs!I310))^2*COS(RADIANS(User_Model_Calcs!B310))^2)))</f>
        <v>60.670224126115848</v>
      </c>
      <c r="P310">
        <f t="shared" si="28"/>
        <v>26.744993902916793</v>
      </c>
    </row>
    <row r="311" spans="1:16" x14ac:dyDescent="0.25">
      <c r="A311">
        <v>120.0400015207961</v>
      </c>
      <c r="B311">
        <v>-21.728541788724311</v>
      </c>
      <c r="C311" s="6">
        <v>20135.9375</v>
      </c>
      <c r="D311">
        <f t="shared" ca="1" si="27"/>
        <v>0.75</v>
      </c>
      <c r="E311" s="1">
        <v>0.65</v>
      </c>
      <c r="F311">
        <v>19.899999999999999</v>
      </c>
      <c r="G311">
        <f t="shared" ca="1" si="29"/>
        <v>42.007420362456692</v>
      </c>
      <c r="H311">
        <f t="shared" ca="1" si="30"/>
        <v>16.238294377182413</v>
      </c>
      <c r="I311">
        <f>User_Model_Calcs!A311-Sat_Data!$B$5</f>
        <v>10.040001520796096</v>
      </c>
      <c r="J311">
        <f>(Earth_Data!$B$1/SQRT(1-Earth_Data!$B$2^2*SIN(RADIANS(User_Model_Calcs!B311))^2))*COS(RADIANS(User_Model_Calcs!B311))</f>
        <v>5927.6821025159879</v>
      </c>
      <c r="K311">
        <f>((Earth_Data!$B$1*(1-Earth_Data!$B$2^2))/SQRT(1-Earth_Data!$B$2^2*SIN(RADIANS(User_Model_Calcs!B311))^2))*SIN(RADIANS(User_Model_Calcs!B311))</f>
        <v>-2346.5177100213741</v>
      </c>
      <c r="L311">
        <f t="shared" si="31"/>
        <v>-21.596509964212476</v>
      </c>
      <c r="M311">
        <f t="shared" si="32"/>
        <v>6375.2302289354475</v>
      </c>
      <c r="N311">
        <f>SQRT(User_Model_Calcs!M311^2+Sat_Data!$B$3^2-2*User_Model_Calcs!M311*Sat_Data!$B$3*COS(RADIANS(L311))*COS(RADIANS(I311)))</f>
        <v>36417.604464219323</v>
      </c>
      <c r="O311">
        <f>DEGREES(ACOS(((Earth_Data!$B$1+Sat_Data!$B$2)/User_Model_Calcs!N311)*SQRT(1-COS(RADIANS(User_Model_Calcs!I311))^2*COS(RADIANS(User_Model_Calcs!B311))^2)))</f>
        <v>62.105515608703094</v>
      </c>
      <c r="P311">
        <f t="shared" si="28"/>
        <v>25.558729482975771</v>
      </c>
    </row>
    <row r="312" spans="1:16" x14ac:dyDescent="0.25">
      <c r="A312">
        <v>122.00506523923781</v>
      </c>
      <c r="B312">
        <v>-22.254695598585929</v>
      </c>
      <c r="C312" s="6">
        <v>20135.9375</v>
      </c>
      <c r="D312">
        <f t="shared" ca="1" si="27"/>
        <v>0.75</v>
      </c>
      <c r="E312" s="1">
        <v>0.65</v>
      </c>
      <c r="F312">
        <v>19.899999999999999</v>
      </c>
      <c r="G312">
        <f t="shared" ca="1" si="29"/>
        <v>42.007420362456692</v>
      </c>
      <c r="H312">
        <f t="shared" ca="1" si="30"/>
        <v>22.481333002012533</v>
      </c>
      <c r="I312">
        <f>User_Model_Calcs!A312-Sat_Data!$B$5</f>
        <v>12.005065239237808</v>
      </c>
      <c r="J312">
        <f>(Earth_Data!$B$1/SQRT(1-Earth_Data!$B$2^2*SIN(RADIANS(User_Model_Calcs!B312))^2))*COS(RADIANS(User_Model_Calcs!B312))</f>
        <v>5905.8650790977636</v>
      </c>
      <c r="K312">
        <f>((Earth_Data!$B$1*(1-Earth_Data!$B$2^2))/SQRT(1-Earth_Data!$B$2^2*SIN(RADIANS(User_Model_Calcs!B312))^2))*SIN(RADIANS(User_Model_Calcs!B312))</f>
        <v>-2400.5394807367247</v>
      </c>
      <c r="L312">
        <f t="shared" si="31"/>
        <v>-22.120121268048091</v>
      </c>
      <c r="M312">
        <f t="shared" si="32"/>
        <v>6375.0946762445947</v>
      </c>
      <c r="N312">
        <f>SQRT(User_Model_Calcs!M312^2+Sat_Data!$B$3^2-2*User_Model_Calcs!M312*Sat_Data!$B$3*COS(RADIANS(L312))*COS(RADIANS(I312)))</f>
        <v>36487.222803992983</v>
      </c>
      <c r="O312">
        <f>DEGREES(ACOS(((Earth_Data!$B$1+Sat_Data!$B$2)/User_Model_Calcs!N312)*SQRT(1-COS(RADIANS(User_Model_Calcs!I312))^2*COS(RADIANS(User_Model_Calcs!B312))^2)))</f>
        <v>60.597561794941882</v>
      </c>
      <c r="P312">
        <f t="shared" si="28"/>
        <v>29.313655476137562</v>
      </c>
    </row>
    <row r="313" spans="1:16" x14ac:dyDescent="0.25">
      <c r="A313">
        <v>119.73468877204412</v>
      </c>
      <c r="B313">
        <v>-21.319590334429787</v>
      </c>
      <c r="C313" s="6">
        <v>20135.9375</v>
      </c>
      <c r="D313">
        <f t="shared" ca="1" si="27"/>
        <v>0.75</v>
      </c>
      <c r="E313" s="1">
        <v>0.65</v>
      </c>
      <c r="F313">
        <v>19.899999999999999</v>
      </c>
      <c r="G313">
        <f t="shared" ca="1" si="29"/>
        <v>42.007420362456692</v>
      </c>
      <c r="H313">
        <f t="shared" ca="1" si="30"/>
        <v>18.766736250809167</v>
      </c>
      <c r="I313">
        <f>User_Model_Calcs!A313-Sat_Data!$B$5</f>
        <v>9.7346887720441231</v>
      </c>
      <c r="J313">
        <f>(Earth_Data!$B$1/SQRT(1-Earth_Data!$B$2^2*SIN(RADIANS(User_Model_Calcs!B313))^2))*COS(RADIANS(User_Model_Calcs!B313))</f>
        <v>5944.2952026081266</v>
      </c>
      <c r="K313">
        <f>((Earth_Data!$B$1*(1-Earth_Data!$B$2^2))/SQRT(1-Earth_Data!$B$2^2*SIN(RADIANS(User_Model_Calcs!B313))^2))*SIN(RADIANS(User_Model_Calcs!B313))</f>
        <v>-2304.3947962941929</v>
      </c>
      <c r="L313">
        <f t="shared" si="31"/>
        <v>-21.189565244823818</v>
      </c>
      <c r="M313">
        <f t="shared" si="32"/>
        <v>6375.33378208057</v>
      </c>
      <c r="N313">
        <f>SQRT(User_Model_Calcs!M313^2+Sat_Data!$B$3^2-2*User_Model_Calcs!M313*Sat_Data!$B$3*COS(RADIANS(L313))*COS(RADIANS(I313)))</f>
        <v>36392.376547230087</v>
      </c>
      <c r="O313">
        <f>DEGREES(ACOS(((Earth_Data!$B$1+Sat_Data!$B$2)/User_Model_Calcs!N313)*SQRT(1-COS(RADIANS(User_Model_Calcs!I313))^2*COS(RADIANS(User_Model_Calcs!B313))^2)))</f>
        <v>62.673201018939281</v>
      </c>
      <c r="P313">
        <f t="shared" si="28"/>
        <v>25.261044908617151</v>
      </c>
    </row>
    <row r="314" spans="1:16" x14ac:dyDescent="0.25">
      <c r="A314">
        <v>120.43458109495286</v>
      </c>
      <c r="B314">
        <v>-24.201854257516526</v>
      </c>
      <c r="C314" s="6">
        <v>20135.9375</v>
      </c>
      <c r="D314">
        <f t="shared" ca="1" si="27"/>
        <v>0.75</v>
      </c>
      <c r="E314" s="1">
        <v>0.65</v>
      </c>
      <c r="F314">
        <v>19.899999999999999</v>
      </c>
      <c r="G314">
        <f t="shared" ca="1" si="29"/>
        <v>42.007420362456692</v>
      </c>
      <c r="H314">
        <f t="shared" ca="1" si="30"/>
        <v>23.176721244803922</v>
      </c>
      <c r="I314">
        <f>User_Model_Calcs!A314-Sat_Data!$B$5</f>
        <v>10.434581094952861</v>
      </c>
      <c r="J314">
        <f>(Earth_Data!$B$1/SQRT(1-Earth_Data!$B$2^2*SIN(RADIANS(User_Model_Calcs!B314))^2))*COS(RADIANS(User_Model_Calcs!B314))</f>
        <v>5820.8205669715262</v>
      </c>
      <c r="K314">
        <f>((Earth_Data!$B$1*(1-Earth_Data!$B$2^2))/SQRT(1-Earth_Data!$B$2^2*SIN(RADIANS(User_Model_Calcs!B314))^2))*SIN(RADIANS(User_Model_Calcs!B314))</f>
        <v>-2598.6926879094372</v>
      </c>
      <c r="L314">
        <f t="shared" si="31"/>
        <v>-24.058269321295086</v>
      </c>
      <c r="M314">
        <f t="shared" si="32"/>
        <v>6374.571025494397</v>
      </c>
      <c r="N314">
        <f>SQRT(User_Model_Calcs!M314^2+Sat_Data!$B$3^2-2*User_Model_Calcs!M314*Sat_Data!$B$3*COS(RADIANS(L314))*COS(RADIANS(I314)))</f>
        <v>36547.335662528196</v>
      </c>
      <c r="O314">
        <f>DEGREES(ACOS(((Earth_Data!$B$1+Sat_Data!$B$2)/User_Model_Calcs!N314)*SQRT(1-COS(RADIANS(User_Model_Calcs!I314))^2*COS(RADIANS(User_Model_Calcs!B314))^2)))</f>
        <v>59.342091442755525</v>
      </c>
      <c r="P314">
        <f t="shared" si="28"/>
        <v>24.190501348269397</v>
      </c>
    </row>
    <row r="315" spans="1:16" x14ac:dyDescent="0.25">
      <c r="A315">
        <v>121.26668977468623</v>
      </c>
      <c r="B315">
        <v>-20.712803363288245</v>
      </c>
      <c r="C315" s="6">
        <v>20135.9375</v>
      </c>
      <c r="D315">
        <f t="shared" ca="1" si="27"/>
        <v>0.75</v>
      </c>
      <c r="E315" s="1">
        <v>0.65</v>
      </c>
      <c r="F315">
        <v>19.899999999999999</v>
      </c>
      <c r="G315">
        <f t="shared" ca="1" si="29"/>
        <v>42.007420362456692</v>
      </c>
      <c r="H315">
        <f t="shared" ca="1" si="30"/>
        <v>21.7549351741729</v>
      </c>
      <c r="I315">
        <f>User_Model_Calcs!A315-Sat_Data!$B$5</f>
        <v>11.266689774686228</v>
      </c>
      <c r="J315">
        <f>(Earth_Data!$B$1/SQRT(1-Earth_Data!$B$2^2*SIN(RADIANS(User_Model_Calcs!B315))^2))*COS(RADIANS(User_Model_Calcs!B315))</f>
        <v>5968.3886293623591</v>
      </c>
      <c r="K315">
        <f>((Earth_Data!$B$1*(1-Earth_Data!$B$2^2))/SQRT(1-Earth_Data!$B$2^2*SIN(RADIANS(User_Model_Calcs!B315))^2))*SIN(RADIANS(User_Model_Calcs!B315))</f>
        <v>-2241.6822797207747</v>
      </c>
      <c r="L315">
        <f t="shared" si="31"/>
        <v>-20.585804131404444</v>
      </c>
      <c r="M315">
        <f t="shared" si="32"/>
        <v>6375.4844736942168</v>
      </c>
      <c r="N315">
        <f>SQRT(User_Model_Calcs!M315^2+Sat_Data!$B$3^2-2*User_Model_Calcs!M315*Sat_Data!$B$3*COS(RADIANS(L315))*COS(RADIANS(I315)))</f>
        <v>36398.585463293944</v>
      </c>
      <c r="O315">
        <f>DEGREES(ACOS(((Earth_Data!$B$1+Sat_Data!$B$2)/User_Model_Calcs!N315)*SQRT(1-COS(RADIANS(User_Model_Calcs!I315))^2*COS(RADIANS(User_Model_Calcs!B315))^2)))</f>
        <v>62.537550462948062</v>
      </c>
      <c r="P315">
        <f t="shared" si="28"/>
        <v>29.390726037137561</v>
      </c>
    </row>
    <row r="316" spans="1:16" x14ac:dyDescent="0.25">
      <c r="A316">
        <v>118.76176786934725</v>
      </c>
      <c r="B316">
        <v>-24.037834030659486</v>
      </c>
      <c r="C316" s="6">
        <v>20135.9375</v>
      </c>
      <c r="D316">
        <f t="shared" ca="1" si="27"/>
        <v>1.2</v>
      </c>
      <c r="E316" s="1">
        <v>0.65</v>
      </c>
      <c r="F316">
        <v>19.899999999999999</v>
      </c>
      <c r="G316">
        <f t="shared" ca="1" si="29"/>
        <v>46.089820015575185</v>
      </c>
      <c r="H316">
        <f t="shared" ca="1" si="30"/>
        <v>21.793318010439329</v>
      </c>
      <c r="I316">
        <f>User_Model_Calcs!A316-Sat_Data!$B$5</f>
        <v>8.7617678693472527</v>
      </c>
      <c r="J316">
        <f>(Earth_Data!$B$1/SQRT(1-Earth_Data!$B$2^2*SIN(RADIANS(User_Model_Calcs!B316))^2))*COS(RADIANS(User_Model_Calcs!B316))</f>
        <v>5828.2443978933534</v>
      </c>
      <c r="K316">
        <f>((Earth_Data!$B$1*(1-Earth_Data!$B$2^2))/SQRT(1-Earth_Data!$B$2^2*SIN(RADIANS(User_Model_Calcs!B316))^2))*SIN(RADIANS(User_Model_Calcs!B316))</f>
        <v>-2582.1119153786258</v>
      </c>
      <c r="L316">
        <f t="shared" si="31"/>
        <v>-23.894983266065452</v>
      </c>
      <c r="M316">
        <f t="shared" si="32"/>
        <v>6374.6164359211079</v>
      </c>
      <c r="N316">
        <f>SQRT(User_Model_Calcs!M316^2+Sat_Data!$B$3^2-2*User_Model_Calcs!M316*Sat_Data!$B$3*COS(RADIANS(L316))*COS(RADIANS(I316)))</f>
        <v>36506.165646039808</v>
      </c>
      <c r="O316">
        <f>DEGREES(ACOS(((Earth_Data!$B$1+Sat_Data!$B$2)/User_Model_Calcs!N316)*SQRT(1-COS(RADIANS(User_Model_Calcs!I316))^2*COS(RADIANS(User_Model_Calcs!B316))^2)))</f>
        <v>60.188172775506956</v>
      </c>
      <c r="P316">
        <f t="shared" si="28"/>
        <v>20.725117206273339</v>
      </c>
    </row>
    <row r="317" spans="1:16" x14ac:dyDescent="0.25">
      <c r="A317">
        <v>121.56712954964483</v>
      </c>
      <c r="B317">
        <v>-22.115996234819022</v>
      </c>
      <c r="C317" s="6">
        <v>20135.9375</v>
      </c>
      <c r="D317">
        <f t="shared" ca="1" si="27"/>
        <v>3</v>
      </c>
      <c r="E317" s="1">
        <v>0.65</v>
      </c>
      <c r="F317">
        <v>19.899999999999999</v>
      </c>
      <c r="G317">
        <f t="shared" ca="1" si="29"/>
        <v>54.048620189015942</v>
      </c>
      <c r="H317">
        <f t="shared" ca="1" si="30"/>
        <v>18.540049448001724</v>
      </c>
      <c r="I317">
        <f>User_Model_Calcs!A317-Sat_Data!$B$5</f>
        <v>11.567129549644832</v>
      </c>
      <c r="J317">
        <f>(Earth_Data!$B$1/SQRT(1-Earth_Data!$B$2^2*SIN(RADIANS(User_Model_Calcs!B317))^2))*COS(RADIANS(User_Model_Calcs!B317))</f>
        <v>5911.6645355711989</v>
      </c>
      <c r="K317">
        <f>((Earth_Data!$B$1*(1-Earth_Data!$B$2^2))/SQRT(1-Earth_Data!$B$2^2*SIN(RADIANS(User_Model_Calcs!B317))^2))*SIN(RADIANS(User_Model_Calcs!B317))</f>
        <v>-2386.3179503208898</v>
      </c>
      <c r="L317">
        <f t="shared" si="31"/>
        <v>-21.98208779461245</v>
      </c>
      <c r="M317">
        <f t="shared" si="32"/>
        <v>6375.1306607122906</v>
      </c>
      <c r="N317">
        <f>SQRT(User_Model_Calcs!M317^2+Sat_Data!$B$3^2-2*User_Model_Calcs!M317*Sat_Data!$B$3*COS(RADIANS(L317))*COS(RADIANS(I317)))</f>
        <v>36470.004381212864</v>
      </c>
      <c r="O317">
        <f>DEGREES(ACOS(((Earth_Data!$B$1+Sat_Data!$B$2)/User_Model_Calcs!N317)*SQRT(1-COS(RADIANS(User_Model_Calcs!I317))^2*COS(RADIANS(User_Model_Calcs!B317))^2)))</f>
        <v>60.963608361134952</v>
      </c>
      <c r="P317">
        <f t="shared" si="28"/>
        <v>28.530453342747755</v>
      </c>
    </row>
    <row r="318" spans="1:16" x14ac:dyDescent="0.25">
      <c r="A318">
        <v>121.96887811470967</v>
      </c>
      <c r="B318">
        <v>-23.821884253876455</v>
      </c>
      <c r="C318" s="6">
        <v>20135.9375</v>
      </c>
      <c r="D318">
        <f t="shared" ca="1" si="27"/>
        <v>3</v>
      </c>
      <c r="E318" s="1">
        <v>0.65</v>
      </c>
      <c r="F318">
        <v>19.899999999999999</v>
      </c>
      <c r="G318">
        <f t="shared" ca="1" si="29"/>
        <v>54.048620189015942</v>
      </c>
      <c r="H318">
        <f t="shared" ca="1" si="30"/>
        <v>22.729734205819973</v>
      </c>
      <c r="I318">
        <f>User_Model_Calcs!A318-Sat_Data!$B$5</f>
        <v>11.968878114709668</v>
      </c>
      <c r="J318">
        <f>(Earth_Data!$B$1/SQRT(1-Earth_Data!$B$2^2*SIN(RADIANS(User_Model_Calcs!B318))^2))*COS(RADIANS(User_Model_Calcs!B318))</f>
        <v>5837.9459646503919</v>
      </c>
      <c r="K318">
        <f>((Earth_Data!$B$1*(1-Earth_Data!$B$2^2))/SQRT(1-Earth_Data!$B$2^2*SIN(RADIANS(User_Model_Calcs!B318))^2))*SIN(RADIANS(User_Model_Calcs!B318))</f>
        <v>-2560.2498522652481</v>
      </c>
      <c r="L318">
        <f t="shared" si="31"/>
        <v>-23.680007192226199</v>
      </c>
      <c r="M318">
        <f t="shared" si="32"/>
        <v>6374.6758656579568</v>
      </c>
      <c r="N318">
        <f>SQRT(User_Model_Calcs!M318^2+Sat_Data!$B$3^2-2*User_Model_Calcs!M318*Sat_Data!$B$3*COS(RADIANS(L318))*COS(RADIANS(I318)))</f>
        <v>36562.955955608733</v>
      </c>
      <c r="O318">
        <f>DEGREES(ACOS(((Earth_Data!$B$1+Sat_Data!$B$2)/User_Model_Calcs!N318)*SQRT(1-COS(RADIANS(User_Model_Calcs!I318))^2*COS(RADIANS(User_Model_Calcs!B318))^2)))</f>
        <v>59.02994012894893</v>
      </c>
      <c r="P318">
        <f t="shared" si="28"/>
        <v>27.693263713206083</v>
      </c>
    </row>
    <row r="319" spans="1:16" x14ac:dyDescent="0.25">
      <c r="A319">
        <v>118.30064951947655</v>
      </c>
      <c r="B319">
        <v>-23.55963789805152</v>
      </c>
      <c r="C319" s="6">
        <v>20135.9375</v>
      </c>
      <c r="D319">
        <f t="shared" ca="1" si="27"/>
        <v>0.75</v>
      </c>
      <c r="E319" s="1">
        <v>0.65</v>
      </c>
      <c r="F319">
        <v>19.899999999999999</v>
      </c>
      <c r="G319">
        <f t="shared" ca="1" si="29"/>
        <v>42.007420362456692</v>
      </c>
      <c r="H319">
        <f t="shared" ca="1" si="30"/>
        <v>18.221328307274067</v>
      </c>
      <c r="I319">
        <f>User_Model_Calcs!A319-Sat_Data!$B$5</f>
        <v>8.3006495194765506</v>
      </c>
      <c r="J319">
        <f>(Earth_Data!$B$1/SQRT(1-Earth_Data!$B$2^2*SIN(RADIANS(User_Model_Calcs!B319))^2))*COS(RADIANS(User_Model_Calcs!B319))</f>
        <v>5849.6161529411238</v>
      </c>
      <c r="K319">
        <f>((Earth_Data!$B$1*(1-Earth_Data!$B$2^2))/SQRT(1-Earth_Data!$B$2^2*SIN(RADIANS(User_Model_Calcs!B319))^2))*SIN(RADIANS(User_Model_Calcs!B319))</f>
        <v>-2533.6527703109145</v>
      </c>
      <c r="L319">
        <f t="shared" si="31"/>
        <v>-23.418954048180733</v>
      </c>
      <c r="M319">
        <f t="shared" si="32"/>
        <v>6374.7474849796117</v>
      </c>
      <c r="N319">
        <f>SQRT(User_Model_Calcs!M319^2+Sat_Data!$B$3^2-2*User_Model_Calcs!M319*Sat_Data!$B$3*COS(RADIANS(L319))*COS(RADIANS(I319)))</f>
        <v>36473.711754614247</v>
      </c>
      <c r="O319">
        <f>DEGREES(ACOS(((Earth_Data!$B$1+Sat_Data!$B$2)/User_Model_Calcs!N319)*SQRT(1-COS(RADIANS(User_Model_Calcs!I319))^2*COS(RADIANS(User_Model_Calcs!B319))^2)))</f>
        <v>60.874200832813607</v>
      </c>
      <c r="P319">
        <f t="shared" si="28"/>
        <v>20.05259566036905</v>
      </c>
    </row>
    <row r="320" spans="1:16" x14ac:dyDescent="0.25">
      <c r="A320">
        <v>122.08635220208085</v>
      </c>
      <c r="B320">
        <v>-20.886163183256464</v>
      </c>
      <c r="C320" s="6">
        <v>20135.9375</v>
      </c>
      <c r="D320">
        <f t="shared" ca="1" si="27"/>
        <v>0.75</v>
      </c>
      <c r="E320" s="1">
        <v>0.65</v>
      </c>
      <c r="F320">
        <v>19.899999999999999</v>
      </c>
      <c r="G320">
        <f t="shared" ca="1" si="29"/>
        <v>42.007420362456692</v>
      </c>
      <c r="H320">
        <f t="shared" ca="1" si="30"/>
        <v>19.809876300622335</v>
      </c>
      <c r="I320">
        <f>User_Model_Calcs!A320-Sat_Data!$B$5</f>
        <v>12.086352202080846</v>
      </c>
      <c r="J320">
        <f>(Earth_Data!$B$1/SQRT(1-Earth_Data!$B$2^2*SIN(RADIANS(User_Model_Calcs!B320))^2))*COS(RADIANS(User_Model_Calcs!B320))</f>
        <v>5961.5730691403278</v>
      </c>
      <c r="K320">
        <f>((Earth_Data!$B$1*(1-Earth_Data!$B$2^2))/SQRT(1-Earth_Data!$B$2^2*SIN(RADIANS(User_Model_Calcs!B320))^2))*SIN(RADIANS(User_Model_Calcs!B320))</f>
        <v>-2259.6248558145721</v>
      </c>
      <c r="L320">
        <f t="shared" si="31"/>
        <v>-20.75829363053262</v>
      </c>
      <c r="M320">
        <f t="shared" si="32"/>
        <v>6375.4417845129956</v>
      </c>
      <c r="N320">
        <f>SQRT(User_Model_Calcs!M320^2+Sat_Data!$B$3^2-2*User_Model_Calcs!M320*Sat_Data!$B$3*COS(RADIANS(L320))*COS(RADIANS(I320)))</f>
        <v>36426.304846321385</v>
      </c>
      <c r="O320">
        <f>DEGREES(ACOS(((Earth_Data!$B$1+Sat_Data!$B$2)/User_Model_Calcs!N320)*SQRT(1-COS(RADIANS(User_Model_Calcs!I320))^2*COS(RADIANS(User_Model_Calcs!B320))^2)))</f>
        <v>61.919295993278361</v>
      </c>
      <c r="P320">
        <f t="shared" si="28"/>
        <v>30.990321223332344</v>
      </c>
    </row>
    <row r="321" spans="1:16" x14ac:dyDescent="0.25">
      <c r="A321">
        <v>122.24065424525597</v>
      </c>
      <c r="B321">
        <v>-20.35797397165539</v>
      </c>
      <c r="C321" s="6">
        <v>20135.9375</v>
      </c>
      <c r="D321">
        <f t="shared" ca="1" si="27"/>
        <v>0.75</v>
      </c>
      <c r="E321" s="1">
        <v>0.65</v>
      </c>
      <c r="F321">
        <v>19.899999999999999</v>
      </c>
      <c r="G321">
        <f t="shared" ca="1" si="29"/>
        <v>42.007420362456692</v>
      </c>
      <c r="H321">
        <f t="shared" ca="1" si="30"/>
        <v>17.78486879802637</v>
      </c>
      <c r="I321">
        <f>User_Model_Calcs!A321-Sat_Data!$B$5</f>
        <v>12.240654245255968</v>
      </c>
      <c r="J321">
        <f>(Earth_Data!$B$1/SQRT(1-Earth_Data!$B$2^2*SIN(RADIANS(User_Model_Calcs!B321))^2))*COS(RADIANS(User_Model_Calcs!B321))</f>
        <v>5982.1687207749346</v>
      </c>
      <c r="K321">
        <f>((Earth_Data!$B$1*(1-Earth_Data!$B$2^2))/SQRT(1-Earth_Data!$B$2^2*SIN(RADIANS(User_Model_Calcs!B321))^2))*SIN(RADIANS(User_Model_Calcs!B321))</f>
        <v>-2204.8950363403919</v>
      </c>
      <c r="L321">
        <f t="shared" si="31"/>
        <v>-20.232770451735096</v>
      </c>
      <c r="M321">
        <f t="shared" si="32"/>
        <v>6375.5709332652323</v>
      </c>
      <c r="N321">
        <f>SQRT(User_Model_Calcs!M321^2+Sat_Data!$B$3^2-2*User_Model_Calcs!M321*Sat_Data!$B$3*COS(RADIANS(L321))*COS(RADIANS(I321)))</f>
        <v>36406.940104777677</v>
      </c>
      <c r="O321">
        <f>DEGREES(ACOS(((Earth_Data!$B$1+Sat_Data!$B$2)/User_Model_Calcs!N321)*SQRT(1-COS(RADIANS(User_Model_Calcs!I321))^2*COS(RADIANS(User_Model_Calcs!B321))^2)))</f>
        <v>62.352671871260135</v>
      </c>
      <c r="P321">
        <f t="shared" si="28"/>
        <v>31.948819146595476</v>
      </c>
    </row>
    <row r="322" spans="1:16" x14ac:dyDescent="0.25">
      <c r="A322">
        <v>117.66915277831509</v>
      </c>
      <c r="B322">
        <v>-21.751415838822066</v>
      </c>
      <c r="C322" s="6">
        <v>20135.9375</v>
      </c>
      <c r="D322">
        <f t="shared" ref="D322:D385" ca="1" si="33">CHOOSE(RANDBETWEEN(1,3),0.75,1.2,3)</f>
        <v>3</v>
      </c>
      <c r="E322" s="1">
        <v>0.65</v>
      </c>
      <c r="F322">
        <v>19.899999999999999</v>
      </c>
      <c r="G322">
        <f t="shared" ca="1" si="29"/>
        <v>54.048620189015942</v>
      </c>
      <c r="H322">
        <f t="shared" ca="1" si="30"/>
        <v>23.279273081071</v>
      </c>
      <c r="I322">
        <f>User_Model_Calcs!A322-Sat_Data!$B$5</f>
        <v>7.6691527783150946</v>
      </c>
      <c r="J322">
        <f>(Earth_Data!$B$1/SQRT(1-Earth_Data!$B$2^2*SIN(RADIANS(User_Model_Calcs!B322))^2))*COS(RADIANS(User_Model_Calcs!B322))</f>
        <v>5926.7439769086013</v>
      </c>
      <c r="K322">
        <f>((Earth_Data!$B$1*(1-Earth_Data!$B$2^2))/SQRT(1-Earth_Data!$B$2^2*SIN(RADIANS(User_Model_Calcs!B322))^2))*SIN(RADIANS(User_Model_Calcs!B322))</f>
        <v>-2348.8703358922899</v>
      </c>
      <c r="L322">
        <f t="shared" si="31"/>
        <v>-21.619272555735574</v>
      </c>
      <c r="M322">
        <f t="shared" si="32"/>
        <v>6375.2243899848063</v>
      </c>
      <c r="N322">
        <f>SQRT(User_Model_Calcs!M322^2+Sat_Data!$B$3^2-2*User_Model_Calcs!M322*Sat_Data!$B$3*COS(RADIANS(L322))*COS(RADIANS(I322)))</f>
        <v>36374.944767419198</v>
      </c>
      <c r="O322">
        <f>DEGREES(ACOS(((Earth_Data!$B$1+Sat_Data!$B$2)/User_Model_Calcs!N322)*SQRT(1-COS(RADIANS(User_Model_Calcs!I322))^2*COS(RADIANS(User_Model_Calcs!B322))^2)))</f>
        <v>63.066814251982301</v>
      </c>
      <c r="P322">
        <f t="shared" ref="P322:P385" si="34">DEGREES(ASIN(SIN(RADIANS(ABS(I322)))/(SIN(ACOS(COS(RADIANS(I322))*COS(RADIANS(B322)))))))</f>
        <v>19.969533477084799</v>
      </c>
    </row>
    <row r="323" spans="1:16" x14ac:dyDescent="0.25">
      <c r="A323">
        <v>118.49707572153393</v>
      </c>
      <c r="B323">
        <v>-19.11658502706771</v>
      </c>
      <c r="C323" s="6">
        <v>20135.9375</v>
      </c>
      <c r="D323">
        <f t="shared" ca="1" si="33"/>
        <v>3</v>
      </c>
      <c r="E323" s="1">
        <v>0.65</v>
      </c>
      <c r="F323">
        <v>19.899999999999999</v>
      </c>
      <c r="G323">
        <f t="shared" ref="G323:G386" ca="1" si="35">20.4+20*LOG(F323)+20*LOG(D323)+10*LOG(E323)</f>
        <v>54.048620189015942</v>
      </c>
      <c r="H323">
        <f t="shared" ref="H323:H386" ca="1" si="36">RAND()*(24-14)+14</f>
        <v>18.194454506016044</v>
      </c>
      <c r="I323">
        <f>User_Model_Calcs!A323-Sat_Data!$B$5</f>
        <v>8.4970757215339319</v>
      </c>
      <c r="J323">
        <f>(Earth_Data!$B$1/SQRT(1-Earth_Data!$B$2^2*SIN(RADIANS(User_Model_Calcs!B323))^2))*COS(RADIANS(User_Model_Calcs!B323))</f>
        <v>6028.5766995459462</v>
      </c>
      <c r="K323">
        <f>((Earth_Data!$B$1*(1-Earth_Data!$B$2^2))/SQRT(1-Earth_Data!$B$2^2*SIN(RADIANS(User_Model_Calcs!B323))^2))*SIN(RADIANS(User_Model_Calcs!B323))</f>
        <v>-2075.5479244369408</v>
      </c>
      <c r="L323">
        <f t="shared" ref="L323:L386" si="37">DEGREES(ATAN((K323/J323)))</f>
        <v>-18.997812065200318</v>
      </c>
      <c r="M323">
        <f t="shared" ref="M323:M386" si="38">SQRT(J323^2+K323^2)</f>
        <v>6375.8635657409413</v>
      </c>
      <c r="N323">
        <f>SQRT(User_Model_Calcs!M323^2+Sat_Data!$B$3^2-2*User_Model_Calcs!M323*Sat_Data!$B$3*COS(RADIANS(L323))*COS(RADIANS(I323)))</f>
        <v>36272.125794246131</v>
      </c>
      <c r="O323">
        <f>DEGREES(ACOS(((Earth_Data!$B$1+Sat_Data!$B$2)/User_Model_Calcs!N323)*SQRT(1-COS(RADIANS(User_Model_Calcs!I323))^2*COS(RADIANS(User_Model_Calcs!B323))^2)))</f>
        <v>65.553854901160108</v>
      </c>
      <c r="P323">
        <f t="shared" si="34"/>
        <v>24.522072064590706</v>
      </c>
    </row>
    <row r="324" spans="1:16" x14ac:dyDescent="0.25">
      <c r="A324">
        <v>121.6033724263304</v>
      </c>
      <c r="B324">
        <v>-20.459792878162613</v>
      </c>
      <c r="C324" s="6">
        <v>20135.9375</v>
      </c>
      <c r="D324">
        <f t="shared" ca="1" si="33"/>
        <v>1.2</v>
      </c>
      <c r="E324" s="1">
        <v>0.65</v>
      </c>
      <c r="F324">
        <v>19.899999999999999</v>
      </c>
      <c r="G324">
        <f t="shared" ca="1" si="35"/>
        <v>46.089820015575185</v>
      </c>
      <c r="H324">
        <f t="shared" ca="1" si="36"/>
        <v>23.1564026517031</v>
      </c>
      <c r="I324">
        <f>User_Model_Calcs!A324-Sat_Data!$B$5</f>
        <v>11.603372426330395</v>
      </c>
      <c r="J324">
        <f>(Earth_Data!$B$1/SQRT(1-Earth_Data!$B$2^2*SIN(RADIANS(User_Model_Calcs!B324))^2))*COS(RADIANS(User_Model_Calcs!B324))</f>
        <v>5978.2378683629468</v>
      </c>
      <c r="K324">
        <f>((Earth_Data!$B$1*(1-Earth_Data!$B$2^2))/SQRT(1-Earth_Data!$B$2^2*SIN(RADIANS(User_Model_Calcs!B324))^2))*SIN(RADIANS(User_Model_Calcs!B324))</f>
        <v>-2215.4597659608608</v>
      </c>
      <c r="L324">
        <f t="shared" si="37"/>
        <v>-20.33407211343998</v>
      </c>
      <c r="M324">
        <f t="shared" si="38"/>
        <v>6375.5462499553796</v>
      </c>
      <c r="N324">
        <f>SQRT(User_Model_Calcs!M324^2+Sat_Data!$B$3^2-2*User_Model_Calcs!M324*Sat_Data!$B$3*COS(RADIANS(L324))*COS(RADIANS(I324)))</f>
        <v>36395.474502157464</v>
      </c>
      <c r="O324">
        <f>DEGREES(ACOS(((Earth_Data!$B$1+Sat_Data!$B$2)/User_Model_Calcs!N324)*SQRT(1-COS(RADIANS(User_Model_Calcs!I324))^2*COS(RADIANS(User_Model_Calcs!B324))^2)))</f>
        <v>62.609431151938161</v>
      </c>
      <c r="P324">
        <f t="shared" si="34"/>
        <v>30.430731446845606</v>
      </c>
    </row>
    <row r="325" spans="1:16" x14ac:dyDescent="0.25">
      <c r="A325">
        <v>119.49743199105318</v>
      </c>
      <c r="B325">
        <v>-19.932327476980333</v>
      </c>
      <c r="C325" s="6">
        <v>20135.9375</v>
      </c>
      <c r="D325">
        <f t="shared" ca="1" si="33"/>
        <v>3</v>
      </c>
      <c r="E325" s="1">
        <v>0.65</v>
      </c>
      <c r="F325">
        <v>19.899999999999999</v>
      </c>
      <c r="G325">
        <f t="shared" ca="1" si="35"/>
        <v>54.048620189015942</v>
      </c>
      <c r="H325">
        <f t="shared" ca="1" si="36"/>
        <v>23.495914996234379</v>
      </c>
      <c r="I325">
        <f>User_Model_Calcs!A325-Sat_Data!$B$5</f>
        <v>9.4974319910531761</v>
      </c>
      <c r="J325">
        <f>(Earth_Data!$B$1/SQRT(1-Earth_Data!$B$2^2*SIN(RADIANS(User_Model_Calcs!B325))^2))*COS(RADIANS(User_Model_Calcs!B325))</f>
        <v>5998.3973749950255</v>
      </c>
      <c r="K325">
        <f>((Earth_Data!$B$1*(1-Earth_Data!$B$2^2))/SQRT(1-Earth_Data!$B$2^2*SIN(RADIANS(User_Model_Calcs!B325))^2))*SIN(RADIANS(User_Model_Calcs!B325))</f>
        <v>-2160.6562106258361</v>
      </c>
      <c r="L325">
        <f t="shared" si="37"/>
        <v>-19.809303181022329</v>
      </c>
      <c r="M325">
        <f t="shared" si="38"/>
        <v>6375.67300987615</v>
      </c>
      <c r="N325">
        <f>SQRT(User_Model_Calcs!M325^2+Sat_Data!$B$3^2-2*User_Model_Calcs!M325*Sat_Data!$B$3*COS(RADIANS(L325))*COS(RADIANS(I325)))</f>
        <v>36325.787669805533</v>
      </c>
      <c r="O325">
        <f>DEGREES(ACOS(((Earth_Data!$B$1+Sat_Data!$B$2)/User_Model_Calcs!N325)*SQRT(1-COS(RADIANS(User_Model_Calcs!I325))^2*COS(RADIANS(User_Model_Calcs!B325))^2)))</f>
        <v>64.231319511657873</v>
      </c>
      <c r="P325">
        <f t="shared" si="34"/>
        <v>26.138810111490034</v>
      </c>
    </row>
    <row r="326" spans="1:16" x14ac:dyDescent="0.25">
      <c r="A326">
        <v>117.68985078902986</v>
      </c>
      <c r="B326">
        <v>-18.783678521203953</v>
      </c>
      <c r="C326" s="6">
        <v>20135.9375</v>
      </c>
      <c r="D326">
        <f t="shared" ca="1" si="33"/>
        <v>0.75</v>
      </c>
      <c r="E326" s="1">
        <v>0.65</v>
      </c>
      <c r="F326">
        <v>19.899999999999999</v>
      </c>
      <c r="G326">
        <f t="shared" ca="1" si="35"/>
        <v>42.007420362456692</v>
      </c>
      <c r="H326">
        <f t="shared" ca="1" si="36"/>
        <v>20.687177362583387</v>
      </c>
      <c r="I326">
        <f>User_Model_Calcs!A326-Sat_Data!$B$5</f>
        <v>7.6898507890298617</v>
      </c>
      <c r="J326">
        <f>(Earth_Data!$B$1/SQRT(1-Earth_Data!$B$2^2*SIN(RADIANS(User_Model_Calcs!B326))^2))*COS(RADIANS(User_Model_Calcs!B326))</f>
        <v>6040.543515731044</v>
      </c>
      <c r="K326">
        <f>((Earth_Data!$B$1*(1-Earth_Data!$B$2^2))/SQRT(1-Earth_Data!$B$2^2*SIN(RADIANS(User_Model_Calcs!B326))^2))*SIN(RADIANS(User_Model_Calcs!B326))</f>
        <v>-2040.6952552630562</v>
      </c>
      <c r="L326">
        <f t="shared" si="37"/>
        <v>-18.666668186752041</v>
      </c>
      <c r="M326">
        <f t="shared" si="38"/>
        <v>6375.939388850361</v>
      </c>
      <c r="N326">
        <f>SQRT(User_Model_Calcs!M326^2+Sat_Data!$B$3^2-2*User_Model_Calcs!M326*Sat_Data!$B$3*COS(RADIANS(L326))*COS(RADIANS(I326)))</f>
        <v>36244.442800062854</v>
      </c>
      <c r="O326">
        <f>DEGREES(ACOS(((Earth_Data!$B$1+Sat_Data!$B$2)/User_Model_Calcs!N326)*SQRT(1-COS(RADIANS(User_Model_Calcs!I326))^2*COS(RADIANS(User_Model_Calcs!B326))^2)))</f>
        <v>66.263240932453471</v>
      </c>
      <c r="P326">
        <f t="shared" si="34"/>
        <v>22.750120761717795</v>
      </c>
    </row>
    <row r="327" spans="1:16" x14ac:dyDescent="0.25">
      <c r="A327">
        <v>119.98102870677785</v>
      </c>
      <c r="B327">
        <v>-19.81231069313128</v>
      </c>
      <c r="C327" s="6">
        <v>20135.9375</v>
      </c>
      <c r="D327">
        <f t="shared" ca="1" si="33"/>
        <v>1.2</v>
      </c>
      <c r="E327" s="1">
        <v>0.65</v>
      </c>
      <c r="F327">
        <v>19.899999999999999</v>
      </c>
      <c r="G327">
        <f t="shared" ca="1" si="35"/>
        <v>46.089820015575185</v>
      </c>
      <c r="H327">
        <f t="shared" ca="1" si="36"/>
        <v>18.138681082866498</v>
      </c>
      <c r="I327">
        <f>User_Model_Calcs!A327-Sat_Data!$B$5</f>
        <v>9.9810287067778489</v>
      </c>
      <c r="J327">
        <f>(Earth_Data!$B$1/SQRT(1-Earth_Data!$B$2^2*SIN(RADIANS(User_Model_Calcs!B327))^2))*COS(RADIANS(User_Model_Calcs!B327))</f>
        <v>6002.9136843396509</v>
      </c>
      <c r="K327">
        <f>((Earth_Data!$B$1*(1-Earth_Data!$B$2^2))/SQRT(1-Earth_Data!$B$2^2*SIN(RADIANS(User_Model_Calcs!B327))^2))*SIN(RADIANS(User_Model_Calcs!B327))</f>
        <v>-2148.1611859302138</v>
      </c>
      <c r="L327">
        <f t="shared" si="37"/>
        <v>-19.689905750222092</v>
      </c>
      <c r="M327">
        <f t="shared" si="38"/>
        <v>6375.7014659070528</v>
      </c>
      <c r="N327">
        <f>SQRT(User_Model_Calcs!M327^2+Sat_Data!$B$3^2-2*User_Model_Calcs!M327*Sat_Data!$B$3*COS(RADIANS(L327))*COS(RADIANS(I327)))</f>
        <v>36330.570540690242</v>
      </c>
      <c r="O327">
        <f>DEGREES(ACOS(((Earth_Data!$B$1+Sat_Data!$B$2)/User_Model_Calcs!N327)*SQRT(1-COS(RADIANS(User_Model_Calcs!I327))^2*COS(RADIANS(User_Model_Calcs!B327))^2)))</f>
        <v>64.118021724729232</v>
      </c>
      <c r="P327">
        <f t="shared" si="34"/>
        <v>27.439392428790828</v>
      </c>
    </row>
    <row r="328" spans="1:16" x14ac:dyDescent="0.25">
      <c r="A328">
        <v>122.14801486036437</v>
      </c>
      <c r="B328">
        <v>-19.527808065804148</v>
      </c>
      <c r="C328" s="6">
        <v>20135.9375</v>
      </c>
      <c r="D328">
        <f t="shared" ca="1" si="33"/>
        <v>1.2</v>
      </c>
      <c r="E328" s="1">
        <v>0.65</v>
      </c>
      <c r="F328">
        <v>19.899999999999999</v>
      </c>
      <c r="G328">
        <f t="shared" ca="1" si="35"/>
        <v>46.089820015575185</v>
      </c>
      <c r="H328">
        <f t="shared" ca="1" si="36"/>
        <v>14.561263869723463</v>
      </c>
      <c r="I328">
        <f>User_Model_Calcs!A328-Sat_Data!$B$5</f>
        <v>12.14801486036437</v>
      </c>
      <c r="J328">
        <f>(Earth_Data!$B$1/SQRT(1-Earth_Data!$B$2^2*SIN(RADIANS(User_Model_Calcs!B328))^2))*COS(RADIANS(User_Model_Calcs!B328))</f>
        <v>6013.5148275180418</v>
      </c>
      <c r="K328">
        <f>((Earth_Data!$B$1*(1-Earth_Data!$B$2^2))/SQRT(1-Earth_Data!$B$2^2*SIN(RADIANS(User_Model_Calcs!B328))^2))*SIN(RADIANS(User_Model_Calcs!B328))</f>
        <v>-2118.5045200156078</v>
      </c>
      <c r="L328">
        <f t="shared" si="37"/>
        <v>-19.406879810074585</v>
      </c>
      <c r="M328">
        <f t="shared" si="38"/>
        <v>6375.7683444511931</v>
      </c>
      <c r="N328">
        <f>SQRT(User_Model_Calcs!M328^2+Sat_Data!$B$3^2-2*User_Model_Calcs!M328*Sat_Data!$B$3*COS(RADIANS(L328))*COS(RADIANS(I328)))</f>
        <v>36369.098770223703</v>
      </c>
      <c r="O328">
        <f>DEGREES(ACOS(((Earth_Data!$B$1+Sat_Data!$B$2)/User_Model_Calcs!N328)*SQRT(1-COS(RADIANS(User_Model_Calcs!I328))^2*COS(RADIANS(User_Model_Calcs!B328))^2)))</f>
        <v>63.2173575569741</v>
      </c>
      <c r="P328">
        <f t="shared" si="34"/>
        <v>32.780552583738931</v>
      </c>
    </row>
    <row r="329" spans="1:16" x14ac:dyDescent="0.25">
      <c r="A329">
        <v>120.61089935980932</v>
      </c>
      <c r="B329">
        <v>-19.022745683209795</v>
      </c>
      <c r="C329" s="6">
        <v>20135.9375</v>
      </c>
      <c r="D329">
        <f t="shared" ca="1" si="33"/>
        <v>3</v>
      </c>
      <c r="E329" s="1">
        <v>0.65</v>
      </c>
      <c r="F329">
        <v>19.899999999999999</v>
      </c>
      <c r="G329">
        <f t="shared" ca="1" si="35"/>
        <v>54.048620189015942</v>
      </c>
      <c r="H329">
        <f t="shared" ca="1" si="36"/>
        <v>18.876834048897187</v>
      </c>
      <c r="I329">
        <f>User_Model_Calcs!A329-Sat_Data!$B$5</f>
        <v>10.610899359809324</v>
      </c>
      <c r="J329">
        <f>(Earth_Data!$B$1/SQRT(1-Earth_Data!$B$2^2*SIN(RADIANS(User_Model_Calcs!B329))^2))*COS(RADIANS(User_Model_Calcs!B329))</f>
        <v>6031.970429886208</v>
      </c>
      <c r="K329">
        <f>((Earth_Data!$B$1*(1-Earth_Data!$B$2^2))/SQRT(1-Earth_Data!$B$2^2*SIN(RADIANS(User_Model_Calcs!B329))^2))*SIN(RADIANS(User_Model_Calcs!B329))</f>
        <v>-2065.7306092402173</v>
      </c>
      <c r="L329">
        <f t="shared" si="37"/>
        <v>-18.904467968665791</v>
      </c>
      <c r="M329">
        <f t="shared" si="38"/>
        <v>6375.8850536198943</v>
      </c>
      <c r="N329">
        <f>SQRT(User_Model_Calcs!M329^2+Sat_Data!$B$3^2-2*User_Model_Calcs!M329*Sat_Data!$B$3*COS(RADIANS(L329))*COS(RADIANS(I329)))</f>
        <v>36311.140604609798</v>
      </c>
      <c r="O329">
        <f>DEGREES(ACOS(((Earth_Data!$B$1+Sat_Data!$B$2)/User_Model_Calcs!N329)*SQRT(1-COS(RADIANS(User_Model_Calcs!I329))^2*COS(RADIANS(User_Model_Calcs!B329))^2)))</f>
        <v>64.59073990682802</v>
      </c>
      <c r="P329">
        <f t="shared" si="34"/>
        <v>29.888901303680814</v>
      </c>
    </row>
    <row r="330" spans="1:16" x14ac:dyDescent="0.25">
      <c r="A330">
        <v>118.60530844004212</v>
      </c>
      <c r="B330">
        <v>-17.854359468157753</v>
      </c>
      <c r="C330" s="6">
        <v>20135.9375</v>
      </c>
      <c r="D330">
        <f t="shared" ca="1" si="33"/>
        <v>1.2</v>
      </c>
      <c r="E330" s="1">
        <v>0.65</v>
      </c>
      <c r="F330">
        <v>19.899999999999999</v>
      </c>
      <c r="G330">
        <f t="shared" ca="1" si="35"/>
        <v>46.089820015575185</v>
      </c>
      <c r="H330">
        <f t="shared" ca="1" si="36"/>
        <v>23.673138875712365</v>
      </c>
      <c r="I330">
        <f>User_Model_Calcs!A330-Sat_Data!$B$5</f>
        <v>8.6053084400421227</v>
      </c>
      <c r="J330">
        <f>(Earth_Data!$B$1/SQRT(1-Earth_Data!$B$2^2*SIN(RADIANS(User_Model_Calcs!B330))^2))*COS(RADIANS(User_Model_Calcs!B330))</f>
        <v>6072.8731228127817</v>
      </c>
      <c r="K330">
        <f>((Earth_Data!$B$1*(1-Earth_Data!$B$2^2))/SQRT(1-Earth_Data!$B$2^2*SIN(RADIANS(User_Model_Calcs!B330))^2))*SIN(RADIANS(User_Model_Calcs!B330))</f>
        <v>-1943.0483377541141</v>
      </c>
      <c r="L330">
        <f t="shared" si="37"/>
        <v>-17.742351759816309</v>
      </c>
      <c r="M330">
        <f t="shared" si="38"/>
        <v>6376.1449802079387</v>
      </c>
      <c r="N330">
        <f>SQRT(User_Model_Calcs!M330^2+Sat_Data!$B$3^2-2*User_Model_Calcs!M330*Sat_Data!$B$3*COS(RADIANS(L330))*COS(RADIANS(I330)))</f>
        <v>36223.198425476257</v>
      </c>
      <c r="O330">
        <f>DEGREES(ACOS(((Earth_Data!$B$1+Sat_Data!$B$2)/User_Model_Calcs!N330)*SQRT(1-COS(RADIANS(User_Model_Calcs!I330))^2*COS(RADIANS(User_Model_Calcs!B330))^2)))</f>
        <v>66.827045851227396</v>
      </c>
      <c r="P330">
        <f t="shared" si="34"/>
        <v>26.269974341883355</v>
      </c>
    </row>
    <row r="331" spans="1:16" x14ac:dyDescent="0.25">
      <c r="A331">
        <v>119.47591627910627</v>
      </c>
      <c r="B331">
        <v>-17.667514257615032</v>
      </c>
      <c r="C331" s="6">
        <v>20135.9375</v>
      </c>
      <c r="D331">
        <f t="shared" ca="1" si="33"/>
        <v>1.2</v>
      </c>
      <c r="E331" s="1">
        <v>0.65</v>
      </c>
      <c r="F331">
        <v>19.899999999999999</v>
      </c>
      <c r="G331">
        <f t="shared" ca="1" si="35"/>
        <v>46.089820015575185</v>
      </c>
      <c r="H331">
        <f t="shared" ca="1" si="36"/>
        <v>19.505226435846051</v>
      </c>
      <c r="I331">
        <f>User_Model_Calcs!A331-Sat_Data!$B$5</f>
        <v>9.4759162791062721</v>
      </c>
      <c r="J331">
        <f>(Earth_Data!$B$1/SQRT(1-Earth_Data!$B$2^2*SIN(RADIANS(User_Model_Calcs!B331))^2))*COS(RADIANS(User_Model_Calcs!B331))</f>
        <v>6079.1813516684533</v>
      </c>
      <c r="K331">
        <f>((Earth_Data!$B$1*(1-Earth_Data!$B$2^2))/SQRT(1-Earth_Data!$B$2^2*SIN(RADIANS(User_Model_Calcs!B331))^2))*SIN(RADIANS(User_Model_Calcs!B331))</f>
        <v>-1923.3543848422562</v>
      </c>
      <c r="L331">
        <f t="shared" si="37"/>
        <v>-17.556526642254841</v>
      </c>
      <c r="M331">
        <f t="shared" si="38"/>
        <v>6376.1852228558591</v>
      </c>
      <c r="N331">
        <f>SQRT(User_Model_Calcs!M331^2+Sat_Data!$B$3^2-2*User_Model_Calcs!M331*Sat_Data!$B$3*COS(RADIANS(L331))*COS(RADIANS(I331)))</f>
        <v>36232.839467787817</v>
      </c>
      <c r="O331">
        <f>DEGREES(ACOS(((Earth_Data!$B$1+Sat_Data!$B$2)/User_Model_Calcs!N331)*SQRT(1-COS(RADIANS(User_Model_Calcs!I331))^2*COS(RADIANS(User_Model_Calcs!B331))^2)))</f>
        <v>66.574133322128546</v>
      </c>
      <c r="P331">
        <f t="shared" si="34"/>
        <v>28.809264606681047</v>
      </c>
    </row>
    <row r="332" spans="1:16" x14ac:dyDescent="0.25">
      <c r="A332">
        <v>119.21568661063704</v>
      </c>
      <c r="B332">
        <v>-20.050493505086123</v>
      </c>
      <c r="C332" s="6">
        <v>20135.9375</v>
      </c>
      <c r="D332">
        <f t="shared" ca="1" si="33"/>
        <v>0.75</v>
      </c>
      <c r="E332" s="1">
        <v>0.65</v>
      </c>
      <c r="F332">
        <v>19.899999999999999</v>
      </c>
      <c r="G332">
        <f t="shared" ca="1" si="35"/>
        <v>42.007420362456692</v>
      </c>
      <c r="H332">
        <f t="shared" ca="1" si="36"/>
        <v>15.587998578849936</v>
      </c>
      <c r="I332">
        <f>User_Model_Calcs!A332-Sat_Data!$B$5</f>
        <v>9.2156866106370359</v>
      </c>
      <c r="J332">
        <f>(Earth_Data!$B$1/SQRT(1-Earth_Data!$B$2^2*SIN(RADIANS(User_Model_Calcs!B332))^2))*COS(RADIANS(User_Model_Calcs!B332))</f>
        <v>5993.9250896371186</v>
      </c>
      <c r="K332">
        <f>((Earth_Data!$B$1*(1-Earth_Data!$B$2^2))/SQRT(1-Earth_Data!$B$2^2*SIN(RADIANS(User_Model_Calcs!B332))^2))*SIN(RADIANS(User_Model_Calcs!B332))</f>
        <v>-2172.9494474810272</v>
      </c>
      <c r="L332">
        <f t="shared" si="37"/>
        <v>-19.926861500172279</v>
      </c>
      <c r="M332">
        <f t="shared" si="38"/>
        <v>6375.644852208241</v>
      </c>
      <c r="N332">
        <f>SQRT(User_Model_Calcs!M332^2+Sat_Data!$B$3^2-2*User_Model_Calcs!M332*Sat_Data!$B$3*COS(RADIANS(L332))*COS(RADIANS(I332)))</f>
        <v>36325.340601951983</v>
      </c>
      <c r="O332">
        <f>DEGREES(ACOS(((Earth_Data!$B$1+Sat_Data!$B$2)/User_Model_Calcs!N332)*SQRT(1-COS(RADIANS(User_Model_Calcs!I332))^2*COS(RADIANS(User_Model_Calcs!B332))^2)))</f>
        <v>64.241142082663274</v>
      </c>
      <c r="P332">
        <f t="shared" si="34"/>
        <v>25.324863773790909</v>
      </c>
    </row>
    <row r="333" spans="1:16" x14ac:dyDescent="0.25">
      <c r="A333">
        <v>122.05414597928657</v>
      </c>
      <c r="B333">
        <v>-14.801600803831754</v>
      </c>
      <c r="C333" s="6">
        <v>20135.9375</v>
      </c>
      <c r="D333">
        <f t="shared" ca="1" si="33"/>
        <v>1.2</v>
      </c>
      <c r="E333" s="1">
        <v>0.65</v>
      </c>
      <c r="F333">
        <v>19.899999999999999</v>
      </c>
      <c r="G333">
        <f t="shared" ca="1" si="35"/>
        <v>46.089820015575185</v>
      </c>
      <c r="H333">
        <f t="shared" ca="1" si="36"/>
        <v>23.742065059457303</v>
      </c>
      <c r="I333">
        <f>User_Model_Calcs!A333-Sat_Data!$B$5</f>
        <v>12.054145979286574</v>
      </c>
      <c r="J333">
        <f>(Earth_Data!$B$1/SQRT(1-Earth_Data!$B$2^2*SIN(RADIANS(User_Model_Calcs!B333))^2))*COS(RADIANS(User_Model_Calcs!B333))</f>
        <v>6167.8369970687563</v>
      </c>
      <c r="K333">
        <f>((Earth_Data!$B$1*(1-Earth_Data!$B$2^2))/SQRT(1-Earth_Data!$B$2^2*SIN(RADIANS(User_Model_Calcs!B333))^2))*SIN(RADIANS(User_Model_Calcs!B333))</f>
        <v>-1618.8864866059439</v>
      </c>
      <c r="L333">
        <f t="shared" si="37"/>
        <v>-14.706820184575587</v>
      </c>
      <c r="M333">
        <f t="shared" si="38"/>
        <v>6376.7551841767827</v>
      </c>
      <c r="N333">
        <f>SQRT(User_Model_Calcs!M333^2+Sat_Data!$B$3^2-2*User_Model_Calcs!M333*Sat_Data!$B$3*COS(RADIANS(L333))*COS(RADIANS(I333)))</f>
        <v>36191.476656587314</v>
      </c>
      <c r="O333">
        <f>DEGREES(ACOS(((Earth_Data!$B$1+Sat_Data!$B$2)/User_Model_Calcs!N333)*SQRT(1-COS(RADIANS(User_Model_Calcs!I333))^2*COS(RADIANS(User_Model_Calcs!B333))^2)))</f>
        <v>67.705703285677657</v>
      </c>
      <c r="P333">
        <f t="shared" si="34"/>
        <v>39.891563294990455</v>
      </c>
    </row>
    <row r="334" spans="1:16" x14ac:dyDescent="0.25">
      <c r="A334">
        <v>122.13700369231537</v>
      </c>
      <c r="B334">
        <v>-21.588542005679088</v>
      </c>
      <c r="C334" s="6">
        <v>20135.9375</v>
      </c>
      <c r="D334">
        <f t="shared" ca="1" si="33"/>
        <v>1.2</v>
      </c>
      <c r="E334" s="1">
        <v>0.65</v>
      </c>
      <c r="F334">
        <v>19.899999999999999</v>
      </c>
      <c r="G334">
        <f t="shared" ca="1" si="35"/>
        <v>46.089820015575185</v>
      </c>
      <c r="H334">
        <f t="shared" ca="1" si="36"/>
        <v>21.670613370358144</v>
      </c>
      <c r="I334">
        <f>User_Model_Calcs!A334-Sat_Data!$B$5</f>
        <v>12.137003692315375</v>
      </c>
      <c r="J334">
        <f>(Earth_Data!$B$1/SQRT(1-Earth_Data!$B$2^2*SIN(RADIANS(User_Model_Calcs!B334))^2))*COS(RADIANS(User_Model_Calcs!B334))</f>
        <v>5933.4033364198058</v>
      </c>
      <c r="K334">
        <f>((Earth_Data!$B$1*(1-Earth_Data!$B$2^2))/SQRT(1-Earth_Data!$B$2^2*SIN(RADIANS(User_Model_Calcs!B334))^2))*SIN(RADIANS(User_Model_Calcs!B334))</f>
        <v>-2332.110548237727</v>
      </c>
      <c r="L334">
        <f t="shared" si="37"/>
        <v>-21.457194177427095</v>
      </c>
      <c r="M334">
        <f t="shared" si="38"/>
        <v>6375.265858130103</v>
      </c>
      <c r="N334">
        <f>SQRT(User_Model_Calcs!M334^2+Sat_Data!$B$3^2-2*User_Model_Calcs!M334*Sat_Data!$B$3*COS(RADIANS(L334))*COS(RADIANS(I334)))</f>
        <v>36459.417137187862</v>
      </c>
      <c r="O334">
        <f>DEGREES(ACOS(((Earth_Data!$B$1+Sat_Data!$B$2)/User_Model_Calcs!N334)*SQRT(1-COS(RADIANS(User_Model_Calcs!I334))^2*COS(RADIANS(User_Model_Calcs!B334))^2)))</f>
        <v>61.194003391953089</v>
      </c>
      <c r="P334">
        <f t="shared" si="34"/>
        <v>30.305928338716857</v>
      </c>
    </row>
    <row r="335" spans="1:16" x14ac:dyDescent="0.25">
      <c r="A335">
        <v>118.54147233256747</v>
      </c>
      <c r="B335">
        <v>-21.098207760379797</v>
      </c>
      <c r="C335" s="6">
        <v>20135.9375</v>
      </c>
      <c r="D335">
        <f t="shared" ca="1" si="33"/>
        <v>3</v>
      </c>
      <c r="E335" s="1">
        <v>0.65</v>
      </c>
      <c r="F335">
        <v>19.899999999999999</v>
      </c>
      <c r="G335">
        <f t="shared" ca="1" si="35"/>
        <v>54.048620189015942</v>
      </c>
      <c r="H335">
        <f t="shared" ca="1" si="36"/>
        <v>17.121470875103174</v>
      </c>
      <c r="I335">
        <f>User_Model_Calcs!A335-Sat_Data!$B$5</f>
        <v>8.5414723325674657</v>
      </c>
      <c r="J335">
        <f>(Earth_Data!$B$1/SQRT(1-Earth_Data!$B$2^2*SIN(RADIANS(User_Model_Calcs!B335))^2))*COS(RADIANS(User_Model_Calcs!B335))</f>
        <v>5953.1626830341938</v>
      </c>
      <c r="K335">
        <f>((Earth_Data!$B$1*(1-Earth_Data!$B$2^2))/SQRT(1-Earth_Data!$B$2^2*SIN(RADIANS(User_Model_Calcs!B335))^2))*SIN(RADIANS(User_Model_Calcs!B335))</f>
        <v>-2281.5435951356289</v>
      </c>
      <c r="L335">
        <f t="shared" si="37"/>
        <v>-20.969279999051363</v>
      </c>
      <c r="M335">
        <f t="shared" si="38"/>
        <v>6375.3891729976212</v>
      </c>
      <c r="N335">
        <f>SQRT(User_Model_Calcs!M335^2+Sat_Data!$B$3^2-2*User_Model_Calcs!M335*Sat_Data!$B$3*COS(RADIANS(L335))*COS(RADIANS(I335)))</f>
        <v>36359.433657502472</v>
      </c>
      <c r="O335">
        <f>DEGREES(ACOS(((Earth_Data!$B$1+Sat_Data!$B$2)/User_Model_Calcs!N335)*SQRT(1-COS(RADIANS(User_Model_Calcs!I335))^2*COS(RADIANS(User_Model_Calcs!B335))^2)))</f>
        <v>63.42963718189587</v>
      </c>
      <c r="P335">
        <f t="shared" si="34"/>
        <v>22.647603463460396</v>
      </c>
    </row>
    <row r="336" spans="1:16" x14ac:dyDescent="0.25">
      <c r="A336">
        <v>119.1343278388471</v>
      </c>
      <c r="B336">
        <v>-17.631357253819203</v>
      </c>
      <c r="C336" s="6">
        <v>20135.9375</v>
      </c>
      <c r="D336">
        <f t="shared" ca="1" si="33"/>
        <v>1.2</v>
      </c>
      <c r="E336" s="1">
        <v>0.65</v>
      </c>
      <c r="F336">
        <v>19.899999999999999</v>
      </c>
      <c r="G336">
        <f t="shared" ca="1" si="35"/>
        <v>46.089820015575185</v>
      </c>
      <c r="H336">
        <f t="shared" ca="1" si="36"/>
        <v>22.785658811203952</v>
      </c>
      <c r="I336">
        <f>User_Model_Calcs!A336-Sat_Data!$B$5</f>
        <v>9.1343278388470992</v>
      </c>
      <c r="J336">
        <f>(Earth_Data!$B$1/SQRT(1-Earth_Data!$B$2^2*SIN(RADIANS(User_Model_Calcs!B336))^2))*COS(RADIANS(User_Model_Calcs!B336))</f>
        <v>6080.3946447767894</v>
      </c>
      <c r="K336">
        <f>((Earth_Data!$B$1*(1-Earth_Data!$B$2^2))/SQRT(1-Earth_Data!$B$2^2*SIN(RADIANS(User_Model_Calcs!B336))^2))*SIN(RADIANS(User_Model_Calcs!B336))</f>
        <v>-1919.541019344274</v>
      </c>
      <c r="L336">
        <f t="shared" si="37"/>
        <v>-17.520567581940195</v>
      </c>
      <c r="M336">
        <f t="shared" si="38"/>
        <v>6376.1929676865575</v>
      </c>
      <c r="N336">
        <f>SQRT(User_Model_Calcs!M336^2+Sat_Data!$B$3^2-2*User_Model_Calcs!M336*Sat_Data!$B$3*COS(RADIANS(L336))*COS(RADIANS(I336)))</f>
        <v>36224.626364705815</v>
      </c>
      <c r="O336">
        <f>DEGREES(ACOS(((Earth_Data!$B$1+Sat_Data!$B$2)/User_Model_Calcs!N336)*SQRT(1-COS(RADIANS(User_Model_Calcs!I336))^2*COS(RADIANS(User_Model_Calcs!B336))^2)))</f>
        <v>66.790876417431221</v>
      </c>
      <c r="P336">
        <f t="shared" si="34"/>
        <v>27.961398703465196</v>
      </c>
    </row>
    <row r="337" spans="1:16" x14ac:dyDescent="0.25">
      <c r="A337">
        <v>119.99413185241335</v>
      </c>
      <c r="B337">
        <v>-17.561697038108143</v>
      </c>
      <c r="C337" s="6">
        <v>20135.9375</v>
      </c>
      <c r="D337">
        <f t="shared" ca="1" si="33"/>
        <v>3</v>
      </c>
      <c r="E337" s="1">
        <v>0.65</v>
      </c>
      <c r="F337">
        <v>19.899999999999999</v>
      </c>
      <c r="G337">
        <f t="shared" ca="1" si="35"/>
        <v>54.048620189015942</v>
      </c>
      <c r="H337">
        <f t="shared" ca="1" si="36"/>
        <v>20.907642924533562</v>
      </c>
      <c r="I337">
        <f>User_Model_Calcs!A337-Sat_Data!$B$5</f>
        <v>9.9941318524133465</v>
      </c>
      <c r="J337">
        <f>(Earth_Data!$B$1/SQRT(1-Earth_Data!$B$2^2*SIN(RADIANS(User_Model_Calcs!B337))^2))*COS(RADIANS(User_Model_Calcs!B337))</f>
        <v>6082.7253818483478</v>
      </c>
      <c r="K337">
        <f>((Earth_Data!$B$1*(1-Earth_Data!$B$2^2))/SQRT(1-Earth_Data!$B$2^2*SIN(RADIANS(User_Model_Calcs!B337))^2))*SIN(RADIANS(User_Model_Calcs!B337))</f>
        <v>-1912.1920596943355</v>
      </c>
      <c r="L337">
        <f t="shared" si="37"/>
        <v>-17.451289218047318</v>
      </c>
      <c r="M337">
        <f t="shared" si="38"/>
        <v>6376.2078498226665</v>
      </c>
      <c r="N337">
        <f>SQRT(User_Model_Calcs!M337^2+Sat_Data!$B$3^2-2*User_Model_Calcs!M337*Sat_Data!$B$3*COS(RADIANS(L337))*COS(RADIANS(I337)))</f>
        <v>36239.600413852233</v>
      </c>
      <c r="O337">
        <f>DEGREES(ACOS(((Earth_Data!$B$1+Sat_Data!$B$2)/User_Model_Calcs!N337)*SQRT(1-COS(RADIANS(User_Model_Calcs!I337))^2*COS(RADIANS(User_Model_Calcs!B337))^2)))</f>
        <v>66.398153294550312</v>
      </c>
      <c r="P337">
        <f t="shared" si="34"/>
        <v>30.286279109286262</v>
      </c>
    </row>
    <row r="338" spans="1:16" x14ac:dyDescent="0.25">
      <c r="A338">
        <v>122.49099465387813</v>
      </c>
      <c r="B338">
        <v>-19.004339852713645</v>
      </c>
      <c r="C338" s="6">
        <v>20135.9375</v>
      </c>
      <c r="D338">
        <f t="shared" ca="1" si="33"/>
        <v>1.2</v>
      </c>
      <c r="E338" s="1">
        <v>0.65</v>
      </c>
      <c r="F338">
        <v>19.899999999999999</v>
      </c>
      <c r="G338">
        <f t="shared" ca="1" si="35"/>
        <v>46.089820015575185</v>
      </c>
      <c r="H338">
        <f t="shared" ca="1" si="36"/>
        <v>18.481174448295477</v>
      </c>
      <c r="I338">
        <f>User_Model_Calcs!A338-Sat_Data!$B$5</f>
        <v>12.490994653878133</v>
      </c>
      <c r="J338">
        <f>(Earth_Data!$B$1/SQRT(1-Earth_Data!$B$2^2*SIN(RADIANS(User_Model_Calcs!B338))^2))*COS(RADIANS(User_Model_Calcs!B338))</f>
        <v>6032.6341922824049</v>
      </c>
      <c r="K338">
        <f>((Earth_Data!$B$1*(1-Earth_Data!$B$2^2))/SQRT(1-Earth_Data!$B$2^2*SIN(RADIANS(User_Model_Calcs!B338))^2))*SIN(RADIANS(User_Model_Calcs!B338))</f>
        <v>-2063.8043824308447</v>
      </c>
      <c r="L338">
        <f t="shared" si="37"/>
        <v>-18.886159424798116</v>
      </c>
      <c r="M338">
        <f t="shared" si="38"/>
        <v>6375.8892577299002</v>
      </c>
      <c r="N338">
        <f>SQRT(User_Model_Calcs!M338^2+Sat_Data!$B$3^2-2*User_Model_Calcs!M338*Sat_Data!$B$3*COS(RADIANS(L338))*COS(RADIANS(I338)))</f>
        <v>36356.380944839504</v>
      </c>
      <c r="O338">
        <f>DEGREES(ACOS(((Earth_Data!$B$1+Sat_Data!$B$2)/User_Model_Calcs!N338)*SQRT(1-COS(RADIANS(User_Model_Calcs!I338))^2*COS(RADIANS(User_Model_Calcs!B338))^2)))</f>
        <v>63.515709884815905</v>
      </c>
      <c r="P338">
        <f t="shared" si="34"/>
        <v>34.227097525634051</v>
      </c>
    </row>
    <row r="339" spans="1:16" x14ac:dyDescent="0.25">
      <c r="A339">
        <v>122.04110948776392</v>
      </c>
      <c r="B339">
        <v>-13.500458171679163</v>
      </c>
      <c r="C339" s="6">
        <v>20135.9375</v>
      </c>
      <c r="D339">
        <f t="shared" ca="1" si="33"/>
        <v>3</v>
      </c>
      <c r="E339" s="1">
        <v>0.65</v>
      </c>
      <c r="F339">
        <v>19.899999999999999</v>
      </c>
      <c r="G339">
        <f t="shared" ca="1" si="35"/>
        <v>54.048620189015942</v>
      </c>
      <c r="H339">
        <f t="shared" ca="1" si="36"/>
        <v>16.989002415888208</v>
      </c>
      <c r="I339">
        <f>User_Model_Calcs!A339-Sat_Data!$B$5</f>
        <v>12.041109487763919</v>
      </c>
      <c r="J339">
        <f>(Earth_Data!$B$1/SQRT(1-Earth_Data!$B$2^2*SIN(RADIANS(User_Model_Calcs!B339))^2))*COS(RADIANS(User_Model_Calcs!B339))</f>
        <v>6203.0312791013939</v>
      </c>
      <c r="K339">
        <f>((Earth_Data!$B$1*(1-Earth_Data!$B$2^2))/SQRT(1-Earth_Data!$B$2^2*SIN(RADIANS(User_Model_Calcs!B339))^2))*SIN(RADIANS(User_Model_Calcs!B339))</f>
        <v>-1479.2985877923647</v>
      </c>
      <c r="L339">
        <f t="shared" si="37"/>
        <v>-13.413355769669787</v>
      </c>
      <c r="M339">
        <f t="shared" si="38"/>
        <v>6376.9837197028155</v>
      </c>
      <c r="N339">
        <f>SQRT(User_Model_Calcs!M339^2+Sat_Data!$B$3^2-2*User_Model_Calcs!M339*Sat_Data!$B$3*COS(RADIANS(L339))*COS(RADIANS(I339)))</f>
        <v>36151.05283982891</v>
      </c>
      <c r="O339">
        <f>DEGREES(ACOS(((Earth_Data!$B$1+Sat_Data!$B$2)/User_Model_Calcs!N339)*SQRT(1-COS(RADIANS(User_Model_Calcs!I339))^2*COS(RADIANS(User_Model_Calcs!B339))^2)))</f>
        <v>68.856076286667744</v>
      </c>
      <c r="P339">
        <f t="shared" si="34"/>
        <v>42.418006232400536</v>
      </c>
    </row>
    <row r="340" spans="1:16" x14ac:dyDescent="0.25">
      <c r="A340">
        <v>120.84413987073559</v>
      </c>
      <c r="B340">
        <v>-15.333073413372052</v>
      </c>
      <c r="C340" s="6">
        <v>20135.9375</v>
      </c>
      <c r="D340">
        <f t="shared" ca="1" si="33"/>
        <v>3</v>
      </c>
      <c r="E340" s="1">
        <v>0.65</v>
      </c>
      <c r="F340">
        <v>19.899999999999999</v>
      </c>
      <c r="G340">
        <f t="shared" ca="1" si="35"/>
        <v>54.048620189015942</v>
      </c>
      <c r="H340">
        <f t="shared" ca="1" si="36"/>
        <v>22.027713434249733</v>
      </c>
      <c r="I340">
        <f>User_Model_Calcs!A340-Sat_Data!$B$5</f>
        <v>10.844139870735589</v>
      </c>
      <c r="J340">
        <f>(Earth_Data!$B$1/SQRT(1-Earth_Data!$B$2^2*SIN(RADIANS(User_Model_Calcs!B340))^2))*COS(RADIANS(User_Model_Calcs!B340))</f>
        <v>6152.5498984710666</v>
      </c>
      <c r="K340">
        <f>((Earth_Data!$B$1*(1-Earth_Data!$B$2^2))/SQRT(1-Earth_Data!$B$2^2*SIN(RADIANS(User_Model_Calcs!B340))^2))*SIN(RADIANS(User_Model_Calcs!B340))</f>
        <v>-1675.6716747042551</v>
      </c>
      <c r="L340">
        <f t="shared" si="37"/>
        <v>-15.235211364693937</v>
      </c>
      <c r="M340">
        <f t="shared" si="38"/>
        <v>6376.6563193089287</v>
      </c>
      <c r="N340">
        <f>SQRT(User_Model_Calcs!M340^2+Sat_Data!$B$3^2-2*User_Model_Calcs!M340*Sat_Data!$B$3*COS(RADIANS(L340))*COS(RADIANS(I340)))</f>
        <v>36178.82696938001</v>
      </c>
      <c r="O340">
        <f>DEGREES(ACOS(((Earth_Data!$B$1+Sat_Data!$B$2)/User_Model_Calcs!N340)*SQRT(1-COS(RADIANS(User_Model_Calcs!I340))^2*COS(RADIANS(User_Model_Calcs!B340))^2)))</f>
        <v>68.053077861242983</v>
      </c>
      <c r="P340">
        <f t="shared" si="34"/>
        <v>35.920396567409036</v>
      </c>
    </row>
    <row r="341" spans="1:16" x14ac:dyDescent="0.25">
      <c r="A341">
        <v>122.36986415498416</v>
      </c>
      <c r="B341">
        <v>-20.605183682594248</v>
      </c>
      <c r="C341" s="6">
        <v>20135.9375</v>
      </c>
      <c r="D341">
        <f t="shared" ca="1" si="33"/>
        <v>3</v>
      </c>
      <c r="E341" s="1">
        <v>0.65</v>
      </c>
      <c r="F341">
        <v>19.899999999999999</v>
      </c>
      <c r="G341">
        <f t="shared" ca="1" si="35"/>
        <v>54.048620189015942</v>
      </c>
      <c r="H341">
        <f t="shared" ca="1" si="36"/>
        <v>15.470432959863638</v>
      </c>
      <c r="I341">
        <f>User_Model_Calcs!A341-Sat_Data!$B$5</f>
        <v>12.369864154984157</v>
      </c>
      <c r="J341">
        <f>(Earth_Data!$B$1/SQRT(1-Earth_Data!$B$2^2*SIN(RADIANS(User_Model_Calcs!B341))^2))*COS(RADIANS(User_Model_Calcs!B341))</f>
        <v>5972.5922546381089</v>
      </c>
      <c r="K341">
        <f>((Earth_Data!$B$1*(1-Earth_Data!$B$2^2))/SQRT(1-Earth_Data!$B$2^2*SIN(RADIANS(User_Model_Calcs!B341))^2))*SIN(RADIANS(User_Model_Calcs!B341))</f>
        <v>-2230.533583683799</v>
      </c>
      <c r="L341">
        <f t="shared" si="37"/>
        <v>-20.478727059415686</v>
      </c>
      <c r="M341">
        <f t="shared" si="38"/>
        <v>6375.5108272282332</v>
      </c>
      <c r="N341">
        <f>SQRT(User_Model_Calcs!M341^2+Sat_Data!$B$3^2-2*User_Model_Calcs!M341*Sat_Data!$B$3*COS(RADIANS(L341))*COS(RADIANS(I341)))</f>
        <v>36421.089971255569</v>
      </c>
      <c r="O341">
        <f>DEGREES(ACOS(((Earth_Data!$B$1+Sat_Data!$B$2)/User_Model_Calcs!N341)*SQRT(1-COS(RADIANS(User_Model_Calcs!I341))^2*COS(RADIANS(User_Model_Calcs!B341))^2)))</f>
        <v>62.036342770110224</v>
      </c>
      <c r="P341">
        <f t="shared" si="34"/>
        <v>31.930273615725014</v>
      </c>
    </row>
    <row r="342" spans="1:16" x14ac:dyDescent="0.25">
      <c r="A342">
        <v>120.77701602568695</v>
      </c>
      <c r="B342">
        <v>-19.588796391922887</v>
      </c>
      <c r="C342" s="6">
        <v>20135.9375</v>
      </c>
      <c r="D342">
        <f t="shared" ca="1" si="33"/>
        <v>0.75</v>
      </c>
      <c r="E342" s="1">
        <v>0.65</v>
      </c>
      <c r="F342">
        <v>19.899999999999999</v>
      </c>
      <c r="G342">
        <f t="shared" ca="1" si="35"/>
        <v>42.007420362456692</v>
      </c>
      <c r="H342">
        <f t="shared" ca="1" si="36"/>
        <v>23.42972320316705</v>
      </c>
      <c r="I342">
        <f>User_Model_Calcs!A342-Sat_Data!$B$5</f>
        <v>10.777016025686947</v>
      </c>
      <c r="J342">
        <f>(Earth_Data!$B$1/SQRT(1-Earth_Data!$B$2^2*SIN(RADIANS(User_Model_Calcs!B342))^2))*COS(RADIANS(User_Model_Calcs!B342))</f>
        <v>6011.2547097882598</v>
      </c>
      <c r="K342">
        <f>((Earth_Data!$B$1*(1-Earth_Data!$B$2^2))/SQRT(1-Earth_Data!$B$2^2*SIN(RADIANS(User_Model_Calcs!B342))^2))*SIN(RADIANS(User_Model_Calcs!B342))</f>
        <v>-2124.8663150296529</v>
      </c>
      <c r="L342">
        <f t="shared" si="37"/>
        <v>-19.467550579941083</v>
      </c>
      <c r="M342">
        <f t="shared" si="38"/>
        <v>6375.7540763974921</v>
      </c>
      <c r="N342">
        <f>SQRT(User_Model_Calcs!M342^2+Sat_Data!$B$3^2-2*User_Model_Calcs!M342*Sat_Data!$B$3*COS(RADIANS(L342))*COS(RADIANS(I342)))</f>
        <v>36338.506203589488</v>
      </c>
      <c r="O342">
        <f>DEGREES(ACOS(((Earth_Data!$B$1+Sat_Data!$B$2)/User_Model_Calcs!N342)*SQRT(1-COS(RADIANS(User_Model_Calcs!I342))^2*COS(RADIANS(User_Model_Calcs!B342))^2)))</f>
        <v>63.931252095738522</v>
      </c>
      <c r="P342">
        <f t="shared" si="34"/>
        <v>29.585285200869464</v>
      </c>
    </row>
    <row r="343" spans="1:16" x14ac:dyDescent="0.25">
      <c r="A343">
        <v>119.02476789782028</v>
      </c>
      <c r="B343">
        <v>-17.64001443046018</v>
      </c>
      <c r="C343" s="6">
        <v>20135.9375</v>
      </c>
      <c r="D343">
        <f t="shared" ca="1" si="33"/>
        <v>3</v>
      </c>
      <c r="E343" s="1">
        <v>0.65</v>
      </c>
      <c r="F343">
        <v>19.899999999999999</v>
      </c>
      <c r="G343">
        <f t="shared" ca="1" si="35"/>
        <v>54.048620189015942</v>
      </c>
      <c r="H343">
        <f t="shared" ca="1" si="36"/>
        <v>14.785490711285425</v>
      </c>
      <c r="I343">
        <f>User_Model_Calcs!A343-Sat_Data!$B$5</f>
        <v>9.0247678978202828</v>
      </c>
      <c r="J343">
        <f>(Earth_Data!$B$1/SQRT(1-Earth_Data!$B$2^2*SIN(RADIANS(User_Model_Calcs!B343))^2))*COS(RADIANS(User_Model_Calcs!B343))</f>
        <v>6080.104361999136</v>
      </c>
      <c r="K343">
        <f>((Earth_Data!$B$1*(1-Earth_Data!$B$2^2))/SQRT(1-Earth_Data!$B$2^2*SIN(RADIANS(User_Model_Calcs!B343))^2))*SIN(RADIANS(User_Model_Calcs!B343))</f>
        <v>-1920.4541329739559</v>
      </c>
      <c r="L343">
        <f t="shared" si="37"/>
        <v>-17.529177348448318</v>
      </c>
      <c r="M343">
        <f t="shared" si="38"/>
        <v>6376.1911145806844</v>
      </c>
      <c r="N343">
        <f>SQRT(User_Model_Calcs!M343^2+Sat_Data!$B$3^2-2*User_Model_Calcs!M343*Sat_Data!$B$3*COS(RADIANS(L343))*COS(RADIANS(I343)))</f>
        <v>36222.824076370212</v>
      </c>
      <c r="O343">
        <f>DEGREES(ACOS(((Earth_Data!$B$1+Sat_Data!$B$2)/User_Model_Calcs!N343)*SQRT(1-COS(RADIANS(User_Model_Calcs!I343))^2*COS(RADIANS(User_Model_Calcs!B343))^2)))</f>
        <v>66.838578931945918</v>
      </c>
      <c r="P343">
        <f t="shared" si="34"/>
        <v>27.660025220572731</v>
      </c>
    </row>
    <row r="344" spans="1:16" x14ac:dyDescent="0.25">
      <c r="A344">
        <v>117.62451003812377</v>
      </c>
      <c r="B344">
        <v>-12.899420632524635</v>
      </c>
      <c r="C344" s="6">
        <v>20135.9375</v>
      </c>
      <c r="D344">
        <f t="shared" ca="1" si="33"/>
        <v>3</v>
      </c>
      <c r="E344" s="1">
        <v>0.65</v>
      </c>
      <c r="F344">
        <v>19.899999999999999</v>
      </c>
      <c r="G344">
        <f t="shared" ca="1" si="35"/>
        <v>54.048620189015942</v>
      </c>
      <c r="H344">
        <f t="shared" ca="1" si="36"/>
        <v>18.651770520164924</v>
      </c>
      <c r="I344">
        <f>User_Model_Calcs!A344-Sat_Data!$B$5</f>
        <v>7.6245100381237734</v>
      </c>
      <c r="J344">
        <f>(Earth_Data!$B$1/SQRT(1-Earth_Data!$B$2^2*SIN(RADIANS(User_Model_Calcs!B344))^2))*COS(RADIANS(User_Model_Calcs!B344))</f>
        <v>6218.2151367424767</v>
      </c>
      <c r="K344">
        <f>((Earth_Data!$B$1*(1-Earth_Data!$B$2^2))/SQRT(1-Earth_Data!$B$2^2*SIN(RADIANS(User_Model_Calcs!B344))^2))*SIN(RADIANS(User_Model_Calcs!B344))</f>
        <v>-1414.5615843421942</v>
      </c>
      <c r="L344">
        <f t="shared" si="37"/>
        <v>-12.815926117153728</v>
      </c>
      <c r="M344">
        <f t="shared" si="38"/>
        <v>6377.0827156866926</v>
      </c>
      <c r="N344">
        <f>SQRT(User_Model_Calcs!M344^2+Sat_Data!$B$3^2-2*User_Model_Calcs!M344*Sat_Data!$B$3*COS(RADIANS(L344))*COS(RADIANS(I344)))</f>
        <v>36038.126101140107</v>
      </c>
      <c r="O344">
        <f>DEGREES(ACOS(((Earth_Data!$B$1+Sat_Data!$B$2)/User_Model_Calcs!N344)*SQRT(1-COS(RADIANS(User_Model_Calcs!I344))^2*COS(RADIANS(User_Model_Calcs!B344))^2)))</f>
        <v>72.430986664993654</v>
      </c>
      <c r="P344">
        <f t="shared" si="34"/>
        <v>30.948610231398604</v>
      </c>
    </row>
    <row r="345" spans="1:16" x14ac:dyDescent="0.25">
      <c r="A345">
        <v>120.65707616006772</v>
      </c>
      <c r="B345">
        <v>-17.447519607090946</v>
      </c>
      <c r="C345" s="6">
        <v>20135.9375</v>
      </c>
      <c r="D345">
        <f t="shared" ca="1" si="33"/>
        <v>1.2</v>
      </c>
      <c r="E345" s="1">
        <v>0.65</v>
      </c>
      <c r="F345">
        <v>19.899999999999999</v>
      </c>
      <c r="G345">
        <f t="shared" ca="1" si="35"/>
        <v>46.089820015575185</v>
      </c>
      <c r="H345">
        <f t="shared" ca="1" si="36"/>
        <v>14.021315203628173</v>
      </c>
      <c r="I345">
        <f>User_Model_Calcs!A345-Sat_Data!$B$5</f>
        <v>10.657076160067717</v>
      </c>
      <c r="J345">
        <f>(Earth_Data!$B$1/SQRT(1-Earth_Data!$B$2^2*SIN(RADIANS(User_Model_Calcs!B345))^2))*COS(RADIANS(User_Model_Calcs!B345))</f>
        <v>6086.5262402499075</v>
      </c>
      <c r="K345">
        <f>((Earth_Data!$B$1*(1-Earth_Data!$B$2^2))/SQRT(1-Earth_Data!$B$2^2*SIN(RADIANS(User_Model_Calcs!B345))^2))*SIN(RADIANS(User_Model_Calcs!B345))</f>
        <v>-1900.1406569523858</v>
      </c>
      <c r="L345">
        <f t="shared" si="37"/>
        <v>-17.337739065187293</v>
      </c>
      <c r="M345">
        <f t="shared" si="38"/>
        <v>6376.2321310829111</v>
      </c>
      <c r="N345">
        <f>SQRT(User_Model_Calcs!M345^2+Sat_Data!$B$3^2-2*User_Model_Calcs!M345*Sat_Data!$B$3*COS(RADIANS(L345))*COS(RADIANS(I345)))</f>
        <v>36249.934669734714</v>
      </c>
      <c r="O345">
        <f>DEGREES(ACOS(((Earth_Data!$B$1+Sat_Data!$B$2)/User_Model_Calcs!N345)*SQRT(1-COS(RADIANS(User_Model_Calcs!I345))^2*COS(RADIANS(User_Model_Calcs!B345))^2)))</f>
        <v>66.131250550662301</v>
      </c>
      <c r="P345">
        <f t="shared" si="34"/>
        <v>32.112591434848781</v>
      </c>
    </row>
    <row r="346" spans="1:16" x14ac:dyDescent="0.25">
      <c r="A346">
        <v>121.8071865027978</v>
      </c>
      <c r="B346">
        <v>-19.10643948828745</v>
      </c>
      <c r="C346" s="6">
        <v>20135.9375</v>
      </c>
      <c r="D346">
        <f t="shared" ca="1" si="33"/>
        <v>3</v>
      </c>
      <c r="E346" s="1">
        <v>0.65</v>
      </c>
      <c r="F346">
        <v>19.899999999999999</v>
      </c>
      <c r="G346">
        <f t="shared" ca="1" si="35"/>
        <v>54.048620189015942</v>
      </c>
      <c r="H346">
        <f t="shared" ca="1" si="36"/>
        <v>20.950349803785176</v>
      </c>
      <c r="I346">
        <f>User_Model_Calcs!A346-Sat_Data!$B$5</f>
        <v>11.807186502797805</v>
      </c>
      <c r="J346">
        <f>(Earth_Data!$B$1/SQRT(1-Earth_Data!$B$2^2*SIN(RADIANS(User_Model_Calcs!B346))^2))*COS(RADIANS(User_Model_Calcs!B346))</f>
        <v>6028.9443930764555</v>
      </c>
      <c r="K346">
        <f>((Earth_Data!$B$1*(1-Earth_Data!$B$2^2))/SQRT(1-Earth_Data!$B$2^2*SIN(RADIANS(User_Model_Calcs!B346))^2))*SIN(RADIANS(User_Model_Calcs!B346))</f>
        <v>-2074.4867784759131</v>
      </c>
      <c r="L346">
        <f t="shared" si="37"/>
        <v>-18.98772000973862</v>
      </c>
      <c r="M346">
        <f t="shared" si="38"/>
        <v>6375.8658932633925</v>
      </c>
      <c r="N346">
        <f>SQRT(User_Model_Calcs!M346^2+Sat_Data!$B$3^2-2*User_Model_Calcs!M346*Sat_Data!$B$3*COS(RADIANS(L346))*COS(RADIANS(I346)))</f>
        <v>36342.990287543558</v>
      </c>
      <c r="O346">
        <f>DEGREES(ACOS(((Earth_Data!$B$1+Sat_Data!$B$2)/User_Model_Calcs!N346)*SQRT(1-COS(RADIANS(User_Model_Calcs!I346))^2*COS(RADIANS(User_Model_Calcs!B346))^2)))</f>
        <v>63.828792163425419</v>
      </c>
      <c r="P346">
        <f t="shared" si="34"/>
        <v>32.563870409405581</v>
      </c>
    </row>
    <row r="347" spans="1:16" x14ac:dyDescent="0.25">
      <c r="A347">
        <v>121.26057145167144</v>
      </c>
      <c r="B347">
        <v>-18.680734737114619</v>
      </c>
      <c r="C347" s="6">
        <v>20135.9375</v>
      </c>
      <c r="D347">
        <f t="shared" ca="1" si="33"/>
        <v>3</v>
      </c>
      <c r="E347" s="1">
        <v>0.65</v>
      </c>
      <c r="F347">
        <v>19.899999999999999</v>
      </c>
      <c r="G347">
        <f t="shared" ca="1" si="35"/>
        <v>54.048620189015942</v>
      </c>
      <c r="H347">
        <f t="shared" ca="1" si="36"/>
        <v>20.093582187807193</v>
      </c>
      <c r="I347">
        <f>User_Model_Calcs!A347-Sat_Data!$B$5</f>
        <v>11.260571451671439</v>
      </c>
      <c r="J347">
        <f>(Earth_Data!$B$1/SQRT(1-Earth_Data!$B$2^2*SIN(RADIANS(User_Model_Calcs!B347))^2))*COS(RADIANS(User_Model_Calcs!B347))</f>
        <v>6044.2028824326171</v>
      </c>
      <c r="K347">
        <f>((Earth_Data!$B$1*(1-Earth_Data!$B$2^2))/SQRT(1-Earth_Data!$B$2^2*SIN(RADIANS(User_Model_Calcs!B347))^2))*SIN(RADIANS(User_Model_Calcs!B347))</f>
        <v>-2029.9040998248299</v>
      </c>
      <c r="L347">
        <f t="shared" si="37"/>
        <v>-18.564272639314954</v>
      </c>
      <c r="M347">
        <f t="shared" si="38"/>
        <v>6375.9626048536711</v>
      </c>
      <c r="N347">
        <f>SQRT(User_Model_Calcs!M347^2+Sat_Data!$B$3^2-2*User_Model_Calcs!M347*Sat_Data!$B$3*COS(RADIANS(L347))*COS(RADIANS(I347)))</f>
        <v>36312.290105951499</v>
      </c>
      <c r="O347">
        <f>DEGREES(ACOS(((Earth_Data!$B$1+Sat_Data!$B$2)/User_Model_Calcs!N347)*SQRT(1-COS(RADIANS(User_Model_Calcs!I347))^2*COS(RADIANS(User_Model_Calcs!B347))^2)))</f>
        <v>64.56532090296804</v>
      </c>
      <c r="P347">
        <f t="shared" si="34"/>
        <v>31.866262456646236</v>
      </c>
    </row>
    <row r="348" spans="1:16" x14ac:dyDescent="0.25">
      <c r="A348">
        <v>120.42598724367465</v>
      </c>
      <c r="B348">
        <v>-17.283796575320309</v>
      </c>
      <c r="C348" s="6">
        <v>20135.9375</v>
      </c>
      <c r="D348">
        <f t="shared" ca="1" si="33"/>
        <v>0.75</v>
      </c>
      <c r="E348" s="1">
        <v>0.65</v>
      </c>
      <c r="F348">
        <v>19.899999999999999</v>
      </c>
      <c r="G348">
        <f t="shared" ca="1" si="35"/>
        <v>42.007420362456692</v>
      </c>
      <c r="H348">
        <f t="shared" ca="1" si="36"/>
        <v>14.399778011208541</v>
      </c>
      <c r="I348">
        <f>User_Model_Calcs!A348-Sat_Data!$B$5</f>
        <v>10.425987243674655</v>
      </c>
      <c r="J348">
        <f>(Earth_Data!$B$1/SQRT(1-Earth_Data!$B$2^2*SIN(RADIANS(User_Model_Calcs!B348))^2))*COS(RADIANS(User_Model_Calcs!B348))</f>
        <v>6091.9344238329413</v>
      </c>
      <c r="K348">
        <f>((Earth_Data!$B$1*(1-Earth_Data!$B$2^2))/SQRT(1-Earth_Data!$B$2^2*SIN(RADIANS(User_Model_Calcs!B348))^2))*SIN(RADIANS(User_Model_Calcs!B348))</f>
        <v>-1882.8468042285112</v>
      </c>
      <c r="L348">
        <f t="shared" si="37"/>
        <v>-17.174918525089851</v>
      </c>
      <c r="M348">
        <f t="shared" si="38"/>
        <v>6376.2667065042315</v>
      </c>
      <c r="N348">
        <f>SQRT(User_Model_Calcs!M348^2+Sat_Data!$B$3^2-2*User_Model_Calcs!M348*Sat_Data!$B$3*COS(RADIANS(L348))*COS(RADIANS(I348)))</f>
        <v>36238.528443934236</v>
      </c>
      <c r="O348">
        <f>DEGREES(ACOS(((Earth_Data!$B$1+Sat_Data!$B$2)/User_Model_Calcs!N348)*SQRT(1-COS(RADIANS(User_Model_Calcs!I348))^2*COS(RADIANS(User_Model_Calcs!B348))^2)))</f>
        <v>66.428102220111583</v>
      </c>
      <c r="P348">
        <f t="shared" si="34"/>
        <v>31.770795757541844</v>
      </c>
    </row>
    <row r="349" spans="1:16" x14ac:dyDescent="0.25">
      <c r="A349">
        <v>121.78166342435365</v>
      </c>
      <c r="B349">
        <v>-17.847224512070177</v>
      </c>
      <c r="C349" s="6">
        <v>20135.9375</v>
      </c>
      <c r="D349">
        <f t="shared" ca="1" si="33"/>
        <v>0.75</v>
      </c>
      <c r="E349" s="1">
        <v>0.65</v>
      </c>
      <c r="F349">
        <v>19.899999999999999</v>
      </c>
      <c r="G349">
        <f t="shared" ca="1" si="35"/>
        <v>42.007420362456692</v>
      </c>
      <c r="H349">
        <f t="shared" ca="1" si="36"/>
        <v>21.529671152123477</v>
      </c>
      <c r="I349">
        <f>User_Model_Calcs!A349-Sat_Data!$B$5</f>
        <v>11.781663424353653</v>
      </c>
      <c r="J349">
        <f>(Earth_Data!$B$1/SQRT(1-Earth_Data!$B$2^2*SIN(RADIANS(User_Model_Calcs!B349))^2))*COS(RADIANS(User_Model_Calcs!B349))</f>
        <v>6073.1151931350396</v>
      </c>
      <c r="K349">
        <f>((Earth_Data!$B$1*(1-Earth_Data!$B$2^2))/SQRT(1-Earth_Data!$B$2^2*SIN(RADIANS(User_Model_Calcs!B349))^2))*SIN(RADIANS(User_Model_Calcs!B349))</f>
        <v>-1942.2966669993673</v>
      </c>
      <c r="L349">
        <f t="shared" si="37"/>
        <v>-17.735255670952796</v>
      </c>
      <c r="M349">
        <f t="shared" si="38"/>
        <v>6376.1465237025805</v>
      </c>
      <c r="N349">
        <f>SQRT(User_Model_Calcs!M349^2+Sat_Data!$B$3^2-2*User_Model_Calcs!M349*Sat_Data!$B$3*COS(RADIANS(L349))*COS(RADIANS(I349)))</f>
        <v>36292.201008563767</v>
      </c>
      <c r="O349">
        <f>DEGREES(ACOS(((Earth_Data!$B$1+Sat_Data!$B$2)/User_Model_Calcs!N349)*SQRT(1-COS(RADIANS(User_Model_Calcs!I349))^2*COS(RADIANS(User_Model_Calcs!B349))^2)))</f>
        <v>65.062530297702494</v>
      </c>
      <c r="P349">
        <f t="shared" si="34"/>
        <v>34.237496067658704</v>
      </c>
    </row>
    <row r="350" spans="1:16" x14ac:dyDescent="0.25">
      <c r="A350">
        <v>120.52053586888009</v>
      </c>
      <c r="B350">
        <v>-16.4884874558891</v>
      </c>
      <c r="C350" s="6">
        <v>20135.9375</v>
      </c>
      <c r="D350">
        <f t="shared" ca="1" si="33"/>
        <v>1.2</v>
      </c>
      <c r="E350" s="1">
        <v>0.65</v>
      </c>
      <c r="F350">
        <v>19.899999999999999</v>
      </c>
      <c r="G350">
        <f t="shared" ca="1" si="35"/>
        <v>46.089820015575185</v>
      </c>
      <c r="H350">
        <f t="shared" ca="1" si="36"/>
        <v>15.03260699117744</v>
      </c>
      <c r="I350">
        <f>User_Model_Calcs!A350-Sat_Data!$B$5</f>
        <v>10.520535868880089</v>
      </c>
      <c r="J350">
        <f>(Earth_Data!$B$1/SQRT(1-Earth_Data!$B$2^2*SIN(RADIANS(User_Model_Calcs!B350))^2))*COS(RADIANS(User_Model_Calcs!B350))</f>
        <v>6117.5001069183309</v>
      </c>
      <c r="K350">
        <f>((Earth_Data!$B$1*(1-Earth_Data!$B$2^2))/SQRT(1-Earth_Data!$B$2^2*SIN(RADIANS(User_Model_Calcs!B350))^2))*SIN(RADIANS(User_Model_Calcs!B350))</f>
        <v>-1798.6270309299932</v>
      </c>
      <c r="L350">
        <f t="shared" si="37"/>
        <v>-16.384043028562417</v>
      </c>
      <c r="M350">
        <f t="shared" si="38"/>
        <v>6376.4305653349538</v>
      </c>
      <c r="N350">
        <f>SQRT(User_Model_Calcs!M350^2+Sat_Data!$B$3^2-2*User_Model_Calcs!M350*Sat_Data!$B$3*COS(RADIANS(L350))*COS(RADIANS(I350)))</f>
        <v>36211.427256432202</v>
      </c>
      <c r="O350">
        <f>DEGREES(ACOS(((Earth_Data!$B$1+Sat_Data!$B$2)/User_Model_Calcs!N350)*SQRT(1-COS(RADIANS(User_Model_Calcs!I350))^2*COS(RADIANS(User_Model_Calcs!B350))^2)))</f>
        <v>67.15132746958642</v>
      </c>
      <c r="P350">
        <f t="shared" si="34"/>
        <v>33.197376751497664</v>
      </c>
    </row>
    <row r="351" spans="1:16" x14ac:dyDescent="0.25">
      <c r="A351">
        <v>118.07645659138862</v>
      </c>
      <c r="B351">
        <v>-16.663037539799348</v>
      </c>
      <c r="C351" s="6">
        <v>20135.9375</v>
      </c>
      <c r="D351">
        <f t="shared" ca="1" si="33"/>
        <v>0.75</v>
      </c>
      <c r="E351" s="1">
        <v>0.65</v>
      </c>
      <c r="F351">
        <v>19.899999999999999</v>
      </c>
      <c r="G351">
        <f t="shared" ca="1" si="35"/>
        <v>42.007420362456692</v>
      </c>
      <c r="H351">
        <f t="shared" ca="1" si="36"/>
        <v>22.460215216774621</v>
      </c>
      <c r="I351">
        <f>User_Model_Calcs!A351-Sat_Data!$B$5</f>
        <v>8.0764565913886202</v>
      </c>
      <c r="J351">
        <f>(Earth_Data!$B$1/SQRT(1-Earth_Data!$B$2^2*SIN(RADIANS(User_Model_Calcs!B351))^2))*COS(RADIANS(User_Model_Calcs!B351))</f>
        <v>6111.9894294055875</v>
      </c>
      <c r="K351">
        <f>((Earth_Data!$B$1*(1-Earth_Data!$B$2^2))/SQRT(1-Earth_Data!$B$2^2*SIN(RADIANS(User_Model_Calcs!B351))^2))*SIN(RADIANS(User_Model_Calcs!B351))</f>
        <v>-1817.1408331821169</v>
      </c>
      <c r="L351">
        <f t="shared" si="37"/>
        <v>-16.557613089708482</v>
      </c>
      <c r="M351">
        <f t="shared" si="38"/>
        <v>6376.3951879399256</v>
      </c>
      <c r="N351">
        <f>SQRT(User_Model_Calcs!M351^2+Sat_Data!$B$3^2-2*User_Model_Calcs!M351*Sat_Data!$B$3*COS(RADIANS(L351))*COS(RADIANS(I351)))</f>
        <v>36168.656395167978</v>
      </c>
      <c r="O351">
        <f>DEGREES(ACOS(((Earth_Data!$B$1+Sat_Data!$B$2)/User_Model_Calcs!N351)*SQRT(1-COS(RADIANS(User_Model_Calcs!I351))^2*COS(RADIANS(User_Model_Calcs!B351))^2)))</f>
        <v>68.329529413742094</v>
      </c>
      <c r="P351">
        <f t="shared" si="34"/>
        <v>26.329680718240446</v>
      </c>
    </row>
    <row r="352" spans="1:16" x14ac:dyDescent="0.25">
      <c r="A352">
        <v>118.70412792113105</v>
      </c>
      <c r="B352">
        <v>-20.44244386159081</v>
      </c>
      <c r="C352" s="6">
        <v>20135.9375</v>
      </c>
      <c r="D352">
        <f t="shared" ca="1" si="33"/>
        <v>3</v>
      </c>
      <c r="E352" s="1">
        <v>0.65</v>
      </c>
      <c r="F352">
        <v>19.899999999999999</v>
      </c>
      <c r="G352">
        <f t="shared" ca="1" si="35"/>
        <v>54.048620189015942</v>
      </c>
      <c r="H352">
        <f t="shared" ca="1" si="36"/>
        <v>19.007517725367382</v>
      </c>
      <c r="I352">
        <f>User_Model_Calcs!A352-Sat_Data!$B$5</f>
        <v>8.7041279211310467</v>
      </c>
      <c r="J352">
        <f>(Earth_Data!$B$1/SQRT(1-Earth_Data!$B$2^2*SIN(RADIANS(User_Model_Calcs!B352))^2))*COS(RADIANS(User_Model_Calcs!B352))</f>
        <v>5978.9089799999174</v>
      </c>
      <c r="K352">
        <f>((Earth_Data!$B$1*(1-Earth_Data!$B$2^2))/SQRT(1-Earth_Data!$B$2^2*SIN(RADIANS(User_Model_Calcs!B352))^2))*SIN(RADIANS(User_Model_Calcs!B352))</f>
        <v>-2213.660117283006</v>
      </c>
      <c r="L352">
        <f t="shared" si="37"/>
        <v>-20.31681111946963</v>
      </c>
      <c r="M352">
        <f t="shared" si="38"/>
        <v>6375.5504629775351</v>
      </c>
      <c r="N352">
        <f>SQRT(User_Model_Calcs!M352^2+Sat_Data!$B$3^2-2*User_Model_Calcs!M352*Sat_Data!$B$3*COS(RADIANS(L352))*COS(RADIANS(I352)))</f>
        <v>36332.877822920796</v>
      </c>
      <c r="O352">
        <f>DEGREES(ACOS(((Earth_Data!$B$1+Sat_Data!$B$2)/User_Model_Calcs!N352)*SQRT(1-COS(RADIANS(User_Model_Calcs!I352))^2*COS(RADIANS(User_Model_Calcs!B352))^2)))</f>
        <v>64.058456617304572</v>
      </c>
      <c r="P352">
        <f t="shared" si="34"/>
        <v>23.669466733066514</v>
      </c>
    </row>
    <row r="353" spans="1:16" x14ac:dyDescent="0.25">
      <c r="A353">
        <v>121.63066212825383</v>
      </c>
      <c r="B353">
        <v>-17.328639678821837</v>
      </c>
      <c r="C353" s="6">
        <v>20135.9375</v>
      </c>
      <c r="D353">
        <f t="shared" ca="1" si="33"/>
        <v>3</v>
      </c>
      <c r="E353" s="1">
        <v>0.65</v>
      </c>
      <c r="F353">
        <v>19.899999999999999</v>
      </c>
      <c r="G353">
        <f t="shared" ca="1" si="35"/>
        <v>54.048620189015942</v>
      </c>
      <c r="H353">
        <f t="shared" ca="1" si="36"/>
        <v>20.224716714808281</v>
      </c>
      <c r="I353">
        <f>User_Model_Calcs!A353-Sat_Data!$B$5</f>
        <v>11.630662128253832</v>
      </c>
      <c r="J353">
        <f>(Earth_Data!$B$1/SQRT(1-Earth_Data!$B$2^2*SIN(RADIANS(User_Model_Calcs!B353))^2))*COS(RADIANS(User_Model_Calcs!B353))</f>
        <v>6090.4580664146897</v>
      </c>
      <c r="K353">
        <f>((Earth_Data!$B$1*(1-Earth_Data!$B$2^2))/SQRT(1-Earth_Data!$B$2^2*SIN(RADIANS(User_Model_Calcs!B353))^2))*SIN(RADIANS(User_Model_Calcs!B353))</f>
        <v>-1887.58503096605</v>
      </c>
      <c r="L353">
        <f t="shared" si="37"/>
        <v>-17.219514087691408</v>
      </c>
      <c r="M353">
        <f t="shared" si="38"/>
        <v>6376.2572648759133</v>
      </c>
      <c r="N353">
        <f>SQRT(User_Model_Calcs!M353^2+Sat_Data!$B$3^2-2*User_Model_Calcs!M353*Sat_Data!$B$3*COS(RADIANS(L353))*COS(RADIANS(I353)))</f>
        <v>36268.704866104832</v>
      </c>
      <c r="O353">
        <f>DEGREES(ACOS(((Earth_Data!$B$1+Sat_Data!$B$2)/User_Model_Calcs!N353)*SQRT(1-COS(RADIANS(User_Model_Calcs!I353))^2*COS(RADIANS(User_Model_Calcs!B353))^2)))</f>
        <v>65.653107624876583</v>
      </c>
      <c r="P353">
        <f t="shared" si="34"/>
        <v>34.646100275264047</v>
      </c>
    </row>
    <row r="354" spans="1:16" x14ac:dyDescent="0.25">
      <c r="A354">
        <v>120.99272287344094</v>
      </c>
      <c r="B354">
        <v>-19.374384321546497</v>
      </c>
      <c r="C354" s="6">
        <v>20135.9375</v>
      </c>
      <c r="D354">
        <f t="shared" ca="1" si="33"/>
        <v>3</v>
      </c>
      <c r="E354" s="1">
        <v>0.65</v>
      </c>
      <c r="F354">
        <v>19.899999999999999</v>
      </c>
      <c r="G354">
        <f t="shared" ca="1" si="35"/>
        <v>54.048620189015942</v>
      </c>
      <c r="H354">
        <f t="shared" ca="1" si="36"/>
        <v>22.576249722846462</v>
      </c>
      <c r="I354">
        <f>User_Model_Calcs!A354-Sat_Data!$B$5</f>
        <v>10.99272287344094</v>
      </c>
      <c r="J354">
        <f>(Earth_Data!$B$1/SQRT(1-Earth_Data!$B$2^2*SIN(RADIANS(User_Model_Calcs!B354))^2))*COS(RADIANS(User_Model_Calcs!B354))</f>
        <v>6019.1704126046434</v>
      </c>
      <c r="K354">
        <f>((Earth_Data!$B$1*(1-Earth_Data!$B$2^2))/SQRT(1-Earth_Data!$B$2^2*SIN(RADIANS(User_Model_Calcs!B354))^2))*SIN(RADIANS(User_Model_Calcs!B354))</f>
        <v>-2102.4902140683321</v>
      </c>
      <c r="L354">
        <f t="shared" si="37"/>
        <v>-19.254257319634188</v>
      </c>
      <c r="M354">
        <f t="shared" si="38"/>
        <v>6375.8040713488244</v>
      </c>
      <c r="N354">
        <f>SQRT(User_Model_Calcs!M354^2+Sat_Data!$B$3^2-2*User_Model_Calcs!M354*Sat_Data!$B$3*COS(RADIANS(L354))*COS(RADIANS(I354)))</f>
        <v>36334.457257355869</v>
      </c>
      <c r="O354">
        <f>DEGREES(ACOS(((Earth_Data!$B$1+Sat_Data!$B$2)/User_Model_Calcs!N354)*SQRT(1-COS(RADIANS(User_Model_Calcs!I354))^2*COS(RADIANS(User_Model_Calcs!B354))^2)))</f>
        <v>64.02875088604452</v>
      </c>
      <c r="P354">
        <f t="shared" si="34"/>
        <v>30.350912899937196</v>
      </c>
    </row>
    <row r="355" spans="1:16" x14ac:dyDescent="0.25">
      <c r="A355">
        <v>120.45564641866551</v>
      </c>
      <c r="B355">
        <v>-16.225590654034718</v>
      </c>
      <c r="C355" s="6">
        <v>20135.9375</v>
      </c>
      <c r="D355">
        <f t="shared" ca="1" si="33"/>
        <v>3</v>
      </c>
      <c r="E355" s="1">
        <v>0.65</v>
      </c>
      <c r="F355">
        <v>19.899999999999999</v>
      </c>
      <c r="G355">
        <f t="shared" ca="1" si="35"/>
        <v>54.048620189015942</v>
      </c>
      <c r="H355">
        <f t="shared" ca="1" si="36"/>
        <v>18.857940010246075</v>
      </c>
      <c r="I355">
        <f>User_Model_Calcs!A355-Sat_Data!$B$5</f>
        <v>10.455646418665509</v>
      </c>
      <c r="J355">
        <f>(Earth_Data!$B$1/SQRT(1-Earth_Data!$B$2^2*SIN(RADIANS(User_Model_Calcs!B355))^2))*COS(RADIANS(User_Model_Calcs!B355))</f>
        <v>6125.6932749081761</v>
      </c>
      <c r="K355">
        <f>((Earth_Data!$B$1*(1-Earth_Data!$B$2^2))/SQRT(1-Earth_Data!$B$2^2*SIN(RADIANS(User_Model_Calcs!B355))^2))*SIN(RADIANS(User_Model_Calcs!B355))</f>
        <v>-1770.7117739590442</v>
      </c>
      <c r="L355">
        <f t="shared" si="37"/>
        <v>-16.122629522435023</v>
      </c>
      <c r="M355">
        <f t="shared" si="38"/>
        <v>6376.4832223328585</v>
      </c>
      <c r="N355">
        <f>SQRT(User_Model_Calcs!M355^2+Sat_Data!$B$3^2-2*User_Model_Calcs!M355*Sat_Data!$B$3*COS(RADIANS(L355))*COS(RADIANS(I355)))</f>
        <v>36200.58480479422</v>
      </c>
      <c r="O355">
        <f>DEGREES(ACOS(((Earth_Data!$B$1+Sat_Data!$B$2)/User_Model_Calcs!N355)*SQRT(1-COS(RADIANS(User_Model_Calcs!I355))^2*COS(RADIANS(User_Model_Calcs!B355))^2)))</f>
        <v>67.446531817612083</v>
      </c>
      <c r="P355">
        <f t="shared" si="34"/>
        <v>33.442128104987503</v>
      </c>
    </row>
    <row r="356" spans="1:16" x14ac:dyDescent="0.25">
      <c r="A356">
        <v>118.84768728482379</v>
      </c>
      <c r="B356">
        <v>-18.764994220508822</v>
      </c>
      <c r="C356" s="6">
        <v>20135.9375</v>
      </c>
      <c r="D356">
        <f t="shared" ca="1" si="33"/>
        <v>3</v>
      </c>
      <c r="E356" s="1">
        <v>0.65</v>
      </c>
      <c r="F356">
        <v>19.899999999999999</v>
      </c>
      <c r="G356">
        <f t="shared" ca="1" si="35"/>
        <v>54.048620189015942</v>
      </c>
      <c r="H356">
        <f t="shared" ca="1" si="36"/>
        <v>20.831767224467271</v>
      </c>
      <c r="I356">
        <f>User_Model_Calcs!A356-Sat_Data!$B$5</f>
        <v>8.8476872848237917</v>
      </c>
      <c r="J356">
        <f>(Earth_Data!$B$1/SQRT(1-Earth_Data!$B$2^2*SIN(RADIANS(User_Model_Calcs!B356))^2))*COS(RADIANS(User_Model_Calcs!B356))</f>
        <v>6041.2091339825174</v>
      </c>
      <c r="K356">
        <f>((Earth_Data!$B$1*(1-Earth_Data!$B$2^2))/SQRT(1-Earth_Data!$B$2^2*SIN(RADIANS(User_Model_Calcs!B356))^2))*SIN(RADIANS(User_Model_Calcs!B356))</f>
        <v>-2038.7371399825702</v>
      </c>
      <c r="L356">
        <f t="shared" si="37"/>
        <v>-18.648083279900931</v>
      </c>
      <c r="M356">
        <f t="shared" si="38"/>
        <v>6375.9436106711382</v>
      </c>
      <c r="N356">
        <f>SQRT(User_Model_Calcs!M356^2+Sat_Data!$B$3^2-2*User_Model_Calcs!M356*Sat_Data!$B$3*COS(RADIANS(L356))*COS(RADIANS(I356)))</f>
        <v>36264.095398683683</v>
      </c>
      <c r="O356">
        <f>DEGREES(ACOS(((Earth_Data!$B$1+Sat_Data!$B$2)/User_Model_Calcs!N356)*SQRT(1-COS(RADIANS(User_Model_Calcs!I356))^2*COS(RADIANS(User_Model_Calcs!B356))^2)))</f>
        <v>65.759485699028033</v>
      </c>
      <c r="P356">
        <f t="shared" si="34"/>
        <v>25.821772429170149</v>
      </c>
    </row>
    <row r="357" spans="1:16" x14ac:dyDescent="0.25">
      <c r="A357">
        <v>121.77932307933881</v>
      </c>
      <c r="B357">
        <v>-12.653288058561559</v>
      </c>
      <c r="C357" s="6">
        <v>20135.9375</v>
      </c>
      <c r="D357">
        <f t="shared" ca="1" si="33"/>
        <v>3</v>
      </c>
      <c r="E357" s="1">
        <v>0.65</v>
      </c>
      <c r="F357">
        <v>19.899999999999999</v>
      </c>
      <c r="G357">
        <f t="shared" ca="1" si="35"/>
        <v>54.048620189015942</v>
      </c>
      <c r="H357">
        <f t="shared" ca="1" si="36"/>
        <v>14.459249420849098</v>
      </c>
      <c r="I357">
        <f>User_Model_Calcs!A357-Sat_Data!$B$5</f>
        <v>11.779323079338809</v>
      </c>
      <c r="J357">
        <f>(Earth_Data!$B$1/SQRT(1-Earth_Data!$B$2^2*SIN(RADIANS(User_Model_Calcs!B357))^2))*COS(RADIANS(User_Model_Calcs!B357))</f>
        <v>6224.2367867765042</v>
      </c>
      <c r="K357">
        <f>((Earth_Data!$B$1*(1-Earth_Data!$B$2^2))/SQRT(1-Earth_Data!$B$2^2*SIN(RADIANS(User_Model_Calcs!B357))^2))*SIN(RADIANS(User_Model_Calcs!B357))</f>
        <v>-1388.0064715643905</v>
      </c>
      <c r="L357">
        <f t="shared" si="37"/>
        <v>-12.571281619719414</v>
      </c>
      <c r="M357">
        <f t="shared" si="38"/>
        <v>6377.1220423453196</v>
      </c>
      <c r="N357">
        <f>SQRT(User_Model_Calcs!M357^2+Sat_Data!$B$3^2-2*User_Model_Calcs!M357*Sat_Data!$B$3*COS(RADIANS(L357))*COS(RADIANS(I357)))</f>
        <v>36120.030049242298</v>
      </c>
      <c r="O357">
        <f>DEGREES(ACOS(((Earth_Data!$B$1+Sat_Data!$B$2)/User_Model_Calcs!N357)*SQRT(1-COS(RADIANS(User_Model_Calcs!I357))^2*COS(RADIANS(User_Model_Calcs!B357))^2)))</f>
        <v>69.780755098082707</v>
      </c>
      <c r="P357">
        <f t="shared" si="34"/>
        <v>43.591085906348255</v>
      </c>
    </row>
    <row r="358" spans="1:16" x14ac:dyDescent="0.25">
      <c r="A358">
        <v>118.82927653050868</v>
      </c>
      <c r="B358">
        <v>-14.122662036717436</v>
      </c>
      <c r="C358" s="6">
        <v>20135.9375</v>
      </c>
      <c r="D358">
        <f t="shared" ca="1" si="33"/>
        <v>3</v>
      </c>
      <c r="E358" s="1">
        <v>0.65</v>
      </c>
      <c r="F358">
        <v>19.899999999999999</v>
      </c>
      <c r="G358">
        <f t="shared" ca="1" si="35"/>
        <v>54.048620189015942</v>
      </c>
      <c r="H358">
        <f t="shared" ca="1" si="36"/>
        <v>15.443571960098533</v>
      </c>
      <c r="I358">
        <f>User_Model_Calcs!A358-Sat_Data!$B$5</f>
        <v>8.8292765305086789</v>
      </c>
      <c r="J358">
        <f>(Earth_Data!$B$1/SQRT(1-Earth_Data!$B$2^2*SIN(RADIANS(User_Model_Calcs!B358))^2))*COS(RADIANS(User_Model_Calcs!B358))</f>
        <v>6186.5974251825673</v>
      </c>
      <c r="K358">
        <f>((Earth_Data!$B$1*(1-Earth_Data!$B$2^2))/SQRT(1-Earth_Data!$B$2^2*SIN(RADIANS(User_Model_Calcs!B358))^2))*SIN(RADIANS(User_Model_Calcs!B358))</f>
        <v>-1546.1470158987686</v>
      </c>
      <c r="L358">
        <f t="shared" si="37"/>
        <v>-14.031864737205449</v>
      </c>
      <c r="M358">
        <f t="shared" si="38"/>
        <v>6376.8768449804829</v>
      </c>
      <c r="N358">
        <f>SQRT(User_Model_Calcs!M358^2+Sat_Data!$B$3^2-2*User_Model_Calcs!M358*Sat_Data!$B$3*COS(RADIANS(L358))*COS(RADIANS(I358)))</f>
        <v>36096.48603033954</v>
      </c>
      <c r="O358">
        <f>DEGREES(ACOS(((Earth_Data!$B$1+Sat_Data!$B$2)/User_Model_Calcs!N358)*SQRT(1-COS(RADIANS(User_Model_Calcs!I358))^2*COS(RADIANS(User_Model_Calcs!B358))^2)))</f>
        <v>70.496582521703658</v>
      </c>
      <c r="P358">
        <f t="shared" si="34"/>
        <v>32.481152464908369</v>
      </c>
    </row>
    <row r="359" spans="1:16" x14ac:dyDescent="0.25">
      <c r="A359">
        <v>117.69796616248655</v>
      </c>
      <c r="B359">
        <v>-14.516428938865861</v>
      </c>
      <c r="C359" s="6">
        <v>20135.9375</v>
      </c>
      <c r="D359">
        <f t="shared" ca="1" si="33"/>
        <v>0.75</v>
      </c>
      <c r="E359" s="1">
        <v>0.65</v>
      </c>
      <c r="F359">
        <v>19.899999999999999</v>
      </c>
      <c r="G359">
        <f t="shared" ca="1" si="35"/>
        <v>42.007420362456692</v>
      </c>
      <c r="H359">
        <f t="shared" ca="1" si="36"/>
        <v>18.154691842159373</v>
      </c>
      <c r="I359">
        <f>User_Model_Calcs!A359-Sat_Data!$B$5</f>
        <v>7.6979661624865514</v>
      </c>
      <c r="J359">
        <f>(Earth_Data!$B$1/SQRT(1-Earth_Data!$B$2^2*SIN(RADIANS(User_Model_Calcs!B359))^2))*COS(RADIANS(User_Model_Calcs!B359))</f>
        <v>6175.8219728475888</v>
      </c>
      <c r="K359">
        <f>((Earth_Data!$B$1*(1-Earth_Data!$B$2^2))/SQRT(1-Earth_Data!$B$2^2*SIN(RADIANS(User_Model_Calcs!B359))^2))*SIN(RADIANS(User_Model_Calcs!B359))</f>
        <v>-1588.3606250847099</v>
      </c>
      <c r="L359">
        <f t="shared" si="37"/>
        <v>-14.423315117371736</v>
      </c>
      <c r="M359">
        <f t="shared" si="38"/>
        <v>6376.8069216204576</v>
      </c>
      <c r="N359">
        <f>SQRT(User_Model_Calcs!M359^2+Sat_Data!$B$3^2-2*User_Model_Calcs!M359*Sat_Data!$B$3*COS(RADIANS(L359))*COS(RADIANS(I359)))</f>
        <v>36088.438103893452</v>
      </c>
      <c r="O359">
        <f>DEGREES(ACOS(((Earth_Data!$B$1+Sat_Data!$B$2)/User_Model_Calcs!N359)*SQRT(1-COS(RADIANS(User_Model_Calcs!I359))^2*COS(RADIANS(User_Model_Calcs!B359))^2)))</f>
        <v>70.747827077728914</v>
      </c>
      <c r="P359">
        <f t="shared" si="34"/>
        <v>28.336128337595738</v>
      </c>
    </row>
    <row r="360" spans="1:16" x14ac:dyDescent="0.25">
      <c r="A360">
        <v>121.24903868380454</v>
      </c>
      <c r="B360">
        <v>-18.108192602064555</v>
      </c>
      <c r="C360" s="6">
        <v>20135.9375</v>
      </c>
      <c r="D360">
        <f t="shared" ca="1" si="33"/>
        <v>3</v>
      </c>
      <c r="E360" s="1">
        <v>0.65</v>
      </c>
      <c r="F360">
        <v>19.899999999999999</v>
      </c>
      <c r="G360">
        <f t="shared" ca="1" si="35"/>
        <v>54.048620189015942</v>
      </c>
      <c r="H360">
        <f t="shared" ca="1" si="36"/>
        <v>20.460413690835825</v>
      </c>
      <c r="I360">
        <f>User_Model_Calcs!A360-Sat_Data!$B$5</f>
        <v>11.249038683804542</v>
      </c>
      <c r="J360">
        <f>(Earth_Data!$B$1/SQRT(1-Earth_Data!$B$2^2*SIN(RADIANS(User_Model_Calcs!B360))^2))*COS(RADIANS(User_Model_Calcs!B360))</f>
        <v>6064.2002438098225</v>
      </c>
      <c r="K360">
        <f>((Earth_Data!$B$1*(1-Earth_Data!$B$2^2))/SQRT(1-Earth_Data!$B$2^2*SIN(RADIANS(User_Model_Calcs!B360))^2))*SIN(RADIANS(User_Model_Calcs!B360))</f>
        <v>-1969.7704243592395</v>
      </c>
      <c r="L360">
        <f t="shared" si="37"/>
        <v>-17.994806655135676</v>
      </c>
      <c r="M360">
        <f t="shared" si="38"/>
        <v>6376.0897203304376</v>
      </c>
      <c r="N360">
        <f>SQRT(User_Model_Calcs!M360^2+Sat_Data!$B$3^2-2*User_Model_Calcs!M360*Sat_Data!$B$3*COS(RADIANS(L360))*COS(RADIANS(I360)))</f>
        <v>36289.255491546202</v>
      </c>
      <c r="O360">
        <f>DEGREES(ACOS(((Earth_Data!$B$1+Sat_Data!$B$2)/User_Model_Calcs!N360)*SQRT(1-COS(RADIANS(User_Model_Calcs!I360))^2*COS(RADIANS(User_Model_Calcs!B360))^2)))</f>
        <v>65.133539834227662</v>
      </c>
      <c r="P360">
        <f t="shared" si="34"/>
        <v>32.61597730223297</v>
      </c>
    </row>
    <row r="361" spans="1:16" x14ac:dyDescent="0.25">
      <c r="A361">
        <v>115.33495275116211</v>
      </c>
      <c r="B361">
        <v>-16.91069939837902</v>
      </c>
      <c r="C361" s="6">
        <v>20135.9375</v>
      </c>
      <c r="D361">
        <f t="shared" ca="1" si="33"/>
        <v>0.75</v>
      </c>
      <c r="E361" s="1">
        <v>0.65</v>
      </c>
      <c r="F361">
        <v>19.899999999999999</v>
      </c>
      <c r="G361">
        <f t="shared" ca="1" si="35"/>
        <v>42.007420362456692</v>
      </c>
      <c r="H361">
        <f t="shared" ca="1" si="36"/>
        <v>18.285942092100676</v>
      </c>
      <c r="I361">
        <f>User_Model_Calcs!A361-Sat_Data!$B$5</f>
        <v>5.3349527511621062</v>
      </c>
      <c r="J361">
        <f>(Earth_Data!$B$1/SQRT(1-Earth_Data!$B$2^2*SIN(RADIANS(User_Model_Calcs!B361))^2))*COS(RADIANS(User_Model_Calcs!B361))</f>
        <v>6104.0736672135445</v>
      </c>
      <c r="K361">
        <f>((Earth_Data!$B$1*(1-Earth_Data!$B$2^2))/SQRT(1-Earth_Data!$B$2^2*SIN(RADIANS(User_Model_Calcs!B361))^2))*SIN(RADIANS(User_Model_Calcs!B361))</f>
        <v>-1843.3808348639955</v>
      </c>
      <c r="L361">
        <f t="shared" si="37"/>
        <v>-16.803891103091004</v>
      </c>
      <c r="M361">
        <f t="shared" si="38"/>
        <v>6376.3444258535546</v>
      </c>
      <c r="N361">
        <f>SQRT(User_Model_Calcs!M361^2+Sat_Data!$B$3^2-2*User_Model_Calcs!M361*Sat_Data!$B$3*COS(RADIANS(L361))*COS(RADIANS(I361)))</f>
        <v>36138.016446508307</v>
      </c>
      <c r="O361">
        <f>DEGREES(ACOS(((Earth_Data!$B$1+Sat_Data!$B$2)/User_Model_Calcs!N361)*SQRT(1-COS(RADIANS(User_Model_Calcs!I361))^2*COS(RADIANS(User_Model_Calcs!B361))^2)))</f>
        <v>69.212545149652883</v>
      </c>
      <c r="P361">
        <f t="shared" si="34"/>
        <v>17.798373652829952</v>
      </c>
    </row>
    <row r="362" spans="1:16" x14ac:dyDescent="0.25">
      <c r="A362">
        <v>121.21315708483077</v>
      </c>
      <c r="B362">
        <v>-16.61892189203077</v>
      </c>
      <c r="C362" s="6">
        <v>20135.9375</v>
      </c>
      <c r="D362">
        <f t="shared" ca="1" si="33"/>
        <v>0.75</v>
      </c>
      <c r="E362" s="1">
        <v>0.65</v>
      </c>
      <c r="F362">
        <v>19.899999999999999</v>
      </c>
      <c r="G362">
        <f t="shared" ca="1" si="35"/>
        <v>42.007420362456692</v>
      </c>
      <c r="H362">
        <f t="shared" ca="1" si="36"/>
        <v>14.574473728144309</v>
      </c>
      <c r="I362">
        <f>User_Model_Calcs!A362-Sat_Data!$B$5</f>
        <v>11.213157084830769</v>
      </c>
      <c r="J362">
        <f>(Earth_Data!$B$1/SQRT(1-Earth_Data!$B$2^2*SIN(RADIANS(User_Model_Calcs!B362))^2))*COS(RADIANS(User_Model_Calcs!B362))</f>
        <v>6113.3875280230141</v>
      </c>
      <c r="K362">
        <f>((Earth_Data!$B$1*(1-Earth_Data!$B$2^2))/SQRT(1-Earth_Data!$B$2^2*SIN(RADIANS(User_Model_Calcs!B362))^2))*SIN(RADIANS(User_Model_Calcs!B362))</f>
        <v>-1812.463227073604</v>
      </c>
      <c r="L362">
        <f t="shared" si="37"/>
        <v>-16.513744767049239</v>
      </c>
      <c r="M362">
        <f t="shared" si="38"/>
        <v>6376.404160440381</v>
      </c>
      <c r="N362">
        <f>SQRT(User_Model_Calcs!M362^2+Sat_Data!$B$3^2-2*User_Model_Calcs!M362*Sat_Data!$B$3*COS(RADIANS(L362))*COS(RADIANS(I362)))</f>
        <v>36232.347436412943</v>
      </c>
      <c r="O362">
        <f>DEGREES(ACOS(((Earth_Data!$B$1+Sat_Data!$B$2)/User_Model_Calcs!N362)*SQRT(1-COS(RADIANS(User_Model_Calcs!I362))^2*COS(RADIANS(User_Model_Calcs!B362))^2)))</f>
        <v>66.594576746890652</v>
      </c>
      <c r="P362">
        <f t="shared" si="34"/>
        <v>34.727728013219</v>
      </c>
    </row>
    <row r="363" spans="1:16" x14ac:dyDescent="0.25">
      <c r="A363">
        <v>119.74611141385292</v>
      </c>
      <c r="B363">
        <v>-16.099187337410193</v>
      </c>
      <c r="C363" s="6">
        <v>20135.9375</v>
      </c>
      <c r="D363">
        <f t="shared" ca="1" si="33"/>
        <v>3</v>
      </c>
      <c r="E363" s="1">
        <v>0.65</v>
      </c>
      <c r="F363">
        <v>19.899999999999999</v>
      </c>
      <c r="G363">
        <f t="shared" ca="1" si="35"/>
        <v>54.048620189015942</v>
      </c>
      <c r="H363">
        <f t="shared" ca="1" si="36"/>
        <v>21.237302763600866</v>
      </c>
      <c r="I363">
        <f>User_Model_Calcs!A363-Sat_Data!$B$5</f>
        <v>9.7461114138529155</v>
      </c>
      <c r="J363">
        <f>(Earth_Data!$B$1/SQRT(1-Earth_Data!$B$2^2*SIN(RADIANS(User_Model_Calcs!B363))^2))*COS(RADIANS(User_Model_Calcs!B363))</f>
        <v>6129.5869393545536</v>
      </c>
      <c r="K363">
        <f>((Earth_Data!$B$1*(1-Earth_Data!$B$2^2))/SQRT(1-Earth_Data!$B$2^2*SIN(RADIANS(User_Model_Calcs!B363))^2))*SIN(RADIANS(User_Model_Calcs!B363))</f>
        <v>-1757.2767812689046</v>
      </c>
      <c r="L363">
        <f t="shared" si="37"/>
        <v>-15.996942456958282</v>
      </c>
      <c r="M363">
        <f t="shared" si="38"/>
        <v>6376.5082712322055</v>
      </c>
      <c r="N363">
        <f>SQRT(User_Model_Calcs!M363^2+Sat_Data!$B$3^2-2*User_Model_Calcs!M363*Sat_Data!$B$3*COS(RADIANS(L363))*COS(RADIANS(I363)))</f>
        <v>36180.618201927027</v>
      </c>
      <c r="O363">
        <f>DEGREES(ACOS(((Earth_Data!$B$1+Sat_Data!$B$2)/User_Model_Calcs!N363)*SQRT(1-COS(RADIANS(User_Model_Calcs!I363))^2*COS(RADIANS(User_Model_Calcs!B363))^2)))</f>
        <v>67.99761447614361</v>
      </c>
      <c r="P363">
        <f t="shared" si="34"/>
        <v>31.77426819354503</v>
      </c>
    </row>
    <row r="364" spans="1:16" x14ac:dyDescent="0.25">
      <c r="A364">
        <v>117.06870978467454</v>
      </c>
      <c r="B364">
        <v>-13.059947044272617</v>
      </c>
      <c r="C364" s="6">
        <v>20135.9375</v>
      </c>
      <c r="D364">
        <f t="shared" ca="1" si="33"/>
        <v>3</v>
      </c>
      <c r="E364" s="1">
        <v>0.65</v>
      </c>
      <c r="F364">
        <v>19.899999999999999</v>
      </c>
      <c r="G364">
        <f t="shared" ca="1" si="35"/>
        <v>54.048620189015942</v>
      </c>
      <c r="H364">
        <f t="shared" ca="1" si="36"/>
        <v>23.762541873370871</v>
      </c>
      <c r="I364">
        <f>User_Model_Calcs!A364-Sat_Data!$B$5</f>
        <v>7.0687097846745388</v>
      </c>
      <c r="J364">
        <f>(Earth_Data!$B$1/SQRT(1-Earth_Data!$B$2^2*SIN(RADIANS(User_Model_Calcs!B364))^2))*COS(RADIANS(User_Model_Calcs!B364))</f>
        <v>6214.2263471308606</v>
      </c>
      <c r="K364">
        <f>((Earth_Data!$B$1*(1-Earth_Data!$B$2^2))/SQRT(1-Earth_Data!$B$2^2*SIN(RADIANS(User_Model_Calcs!B364))^2))*SIN(RADIANS(User_Model_Calcs!B364))</f>
        <v>-1431.8669232267384</v>
      </c>
      <c r="L364">
        <f t="shared" si="37"/>
        <v>-12.975485296783452</v>
      </c>
      <c r="M364">
        <f t="shared" si="38"/>
        <v>6377.0566862155274</v>
      </c>
      <c r="N364">
        <f>SQRT(User_Model_Calcs!M364^2+Sat_Data!$B$3^2-2*User_Model_Calcs!M364*Sat_Data!$B$3*COS(RADIANS(L364))*COS(RADIANS(I364)))</f>
        <v>36033.72826012312</v>
      </c>
      <c r="O364">
        <f>DEGREES(ACOS(((Earth_Data!$B$1+Sat_Data!$B$2)/User_Model_Calcs!N364)*SQRT(1-COS(RADIANS(User_Model_Calcs!I364))^2*COS(RADIANS(User_Model_Calcs!B364))^2)))</f>
        <v>72.58337151408459</v>
      </c>
      <c r="P364">
        <f t="shared" si="34"/>
        <v>28.755930653289454</v>
      </c>
    </row>
    <row r="365" spans="1:16" x14ac:dyDescent="0.25">
      <c r="A365">
        <v>120.27324639014886</v>
      </c>
      <c r="B365">
        <v>-16.338114327364448</v>
      </c>
      <c r="C365" s="6">
        <v>20135.9375</v>
      </c>
      <c r="D365">
        <f t="shared" ca="1" si="33"/>
        <v>1.2</v>
      </c>
      <c r="E365" s="1">
        <v>0.65</v>
      </c>
      <c r="F365">
        <v>19.899999999999999</v>
      </c>
      <c r="G365">
        <f t="shared" ca="1" si="35"/>
        <v>46.089820015575185</v>
      </c>
      <c r="H365">
        <f t="shared" ca="1" si="36"/>
        <v>18.57091083441685</v>
      </c>
      <c r="I365">
        <f>User_Model_Calcs!A365-Sat_Data!$B$5</f>
        <v>10.273246390148856</v>
      </c>
      <c r="J365">
        <f>(Earth_Data!$B$1/SQRT(1-Earth_Data!$B$2^2*SIN(RADIANS(User_Model_Calcs!B365))^2))*COS(RADIANS(User_Model_Calcs!B365))</f>
        <v>6122.2021837231996</v>
      </c>
      <c r="K365">
        <f>((Earth_Data!$B$1*(1-Earth_Data!$B$2^2))/SQRT(1-Earth_Data!$B$2^2*SIN(RADIANS(User_Model_Calcs!B365))^2))*SIN(RADIANS(User_Model_Calcs!B365))</f>
        <v>-1782.6644268806872</v>
      </c>
      <c r="L365">
        <f t="shared" si="37"/>
        <v>-16.234517263872434</v>
      </c>
      <c r="M365">
        <f t="shared" si="38"/>
        <v>6376.4607767358666</v>
      </c>
      <c r="N365">
        <f>SQRT(User_Model_Calcs!M365^2+Sat_Data!$B$3^2-2*User_Model_Calcs!M365*Sat_Data!$B$3*COS(RADIANS(L365))*COS(RADIANS(I365)))</f>
        <v>36200.495497729411</v>
      </c>
      <c r="O365">
        <f>DEGREES(ACOS(((Earth_Data!$B$1+Sat_Data!$B$2)/User_Model_Calcs!N365)*SQRT(1-COS(RADIANS(User_Model_Calcs!I365))^2*COS(RADIANS(User_Model_Calcs!B365))^2)))</f>
        <v>67.448160565567377</v>
      </c>
      <c r="P365">
        <f t="shared" si="34"/>
        <v>32.79419958375945</v>
      </c>
    </row>
    <row r="366" spans="1:16" x14ac:dyDescent="0.25">
      <c r="A366">
        <v>115.30211241395767</v>
      </c>
      <c r="B366">
        <v>-18.576227805850422</v>
      </c>
      <c r="C366" s="6">
        <v>20135.9375</v>
      </c>
      <c r="D366">
        <f t="shared" ca="1" si="33"/>
        <v>3</v>
      </c>
      <c r="E366" s="1">
        <v>0.65</v>
      </c>
      <c r="F366">
        <v>19.899999999999999</v>
      </c>
      <c r="G366">
        <f t="shared" ca="1" si="35"/>
        <v>54.048620189015942</v>
      </c>
      <c r="H366">
        <f t="shared" ca="1" si="36"/>
        <v>14.647765732207816</v>
      </c>
      <c r="I366">
        <f>User_Model_Calcs!A366-Sat_Data!$B$5</f>
        <v>5.3021124139576727</v>
      </c>
      <c r="J366">
        <f>(Earth_Data!$B$1/SQRT(1-Earth_Data!$B$2^2*SIN(RADIANS(User_Model_Calcs!B366))^2))*COS(RADIANS(User_Model_Calcs!B366))</f>
        <v>6047.8979354116791</v>
      </c>
      <c r="K366">
        <f>((Earth_Data!$B$1*(1-Earth_Data!$B$2^2))/SQRT(1-Earth_Data!$B$2^2*SIN(RADIANS(User_Model_Calcs!B366))^2))*SIN(RADIANS(User_Model_Calcs!B366))</f>
        <v>-2018.9425000555245</v>
      </c>
      <c r="L366">
        <f t="shared" si="37"/>
        <v>-18.460323795327504</v>
      </c>
      <c r="M366">
        <f t="shared" si="38"/>
        <v>6375.9860614407944</v>
      </c>
      <c r="N366">
        <f>SQRT(User_Model_Calcs!M366^2+Sat_Data!$B$3^2-2*User_Model_Calcs!M366*Sat_Data!$B$3*COS(RADIANS(L366))*COS(RADIANS(I366)))</f>
        <v>36202.779569841034</v>
      </c>
      <c r="O366">
        <f>DEGREES(ACOS(((Earth_Data!$B$1+Sat_Data!$B$2)/User_Model_Calcs!N366)*SQRT(1-COS(RADIANS(User_Model_Calcs!I366))^2*COS(RADIANS(User_Model_Calcs!B366))^2)))</f>
        <v>67.369128242163129</v>
      </c>
      <c r="P366">
        <f t="shared" si="34"/>
        <v>16.241851194772764</v>
      </c>
    </row>
    <row r="367" spans="1:16" x14ac:dyDescent="0.25">
      <c r="A367">
        <v>119.01450345198629</v>
      </c>
      <c r="B367">
        <v>-18.449375194101108</v>
      </c>
      <c r="C367" s="6">
        <v>20135.9375</v>
      </c>
      <c r="D367">
        <f t="shared" ca="1" si="33"/>
        <v>3</v>
      </c>
      <c r="E367" s="1">
        <v>0.65</v>
      </c>
      <c r="F367">
        <v>19.899999999999999</v>
      </c>
      <c r="G367">
        <f t="shared" ca="1" si="35"/>
        <v>54.048620189015942</v>
      </c>
      <c r="H367">
        <f t="shared" ca="1" si="36"/>
        <v>15.586169819414193</v>
      </c>
      <c r="I367">
        <f>User_Model_Calcs!A367-Sat_Data!$B$5</f>
        <v>9.0145034519862861</v>
      </c>
      <c r="J367">
        <f>(Earth_Data!$B$1/SQRT(1-Earth_Data!$B$2^2*SIN(RADIANS(User_Model_Calcs!B367))^2))*COS(RADIANS(User_Model_Calcs!B367))</f>
        <v>6052.35613737734</v>
      </c>
      <c r="K367">
        <f>((Earth_Data!$B$1*(1-Earth_Data!$B$2^2))/SQRT(1-Earth_Data!$B$2^2*SIN(RADIANS(User_Model_Calcs!B367))^2))*SIN(RADIANS(User_Model_Calcs!B367))</f>
        <v>-2005.6282257761536</v>
      </c>
      <c r="L367">
        <f t="shared" si="37"/>
        <v>-18.334150656201288</v>
      </c>
      <c r="M367">
        <f t="shared" si="38"/>
        <v>6376.0143815458223</v>
      </c>
      <c r="N367">
        <f>SQRT(User_Model_Calcs!M367^2+Sat_Data!$B$3^2-2*User_Model_Calcs!M367*Sat_Data!$B$3*COS(RADIANS(L367))*COS(RADIANS(I367)))</f>
        <v>36254.480946098643</v>
      </c>
      <c r="O367">
        <f>DEGREES(ACOS(((Earth_Data!$B$1+Sat_Data!$B$2)/User_Model_Calcs!N367)*SQRT(1-COS(RADIANS(User_Model_Calcs!I367))^2*COS(RADIANS(User_Model_Calcs!B367))^2)))</f>
        <v>66.007091310426119</v>
      </c>
      <c r="P367">
        <f t="shared" si="34"/>
        <v>26.624494323455377</v>
      </c>
    </row>
    <row r="368" spans="1:16" x14ac:dyDescent="0.25">
      <c r="A368">
        <v>118.82550263750953</v>
      </c>
      <c r="B368">
        <v>-13.08893701523419</v>
      </c>
      <c r="C368" s="6">
        <v>20135.9375</v>
      </c>
      <c r="D368">
        <f t="shared" ca="1" si="33"/>
        <v>1.2</v>
      </c>
      <c r="E368" s="1">
        <v>0.65</v>
      </c>
      <c r="F368">
        <v>19.899999999999999</v>
      </c>
      <c r="G368">
        <f t="shared" ca="1" si="35"/>
        <v>46.089820015575185</v>
      </c>
      <c r="H368">
        <f t="shared" ca="1" si="36"/>
        <v>17.926324105990233</v>
      </c>
      <c r="I368">
        <f>User_Model_Calcs!A368-Sat_Data!$B$5</f>
        <v>8.8255026375095298</v>
      </c>
      <c r="J368">
        <f>(Earth_Data!$B$1/SQRT(1-Earth_Data!$B$2^2*SIN(RADIANS(User_Model_Calcs!B368))^2))*COS(RADIANS(User_Model_Calcs!B368))</f>
        <v>6213.5008258810503</v>
      </c>
      <c r="K368">
        <f>((Earth_Data!$B$1*(1-Earth_Data!$B$2^2))/SQRT(1-Earth_Data!$B$2^2*SIN(RADIANS(User_Model_Calcs!B368))^2))*SIN(RADIANS(User_Model_Calcs!B368))</f>
        <v>-1434.9909771054404</v>
      </c>
      <c r="L368">
        <f t="shared" si="37"/>
        <v>-13.00430087153118</v>
      </c>
      <c r="M368">
        <f t="shared" si="38"/>
        <v>6377.0519534968917</v>
      </c>
      <c r="N368">
        <f>SQRT(User_Model_Calcs!M368^2+Sat_Data!$B$3^2-2*User_Model_Calcs!M368*Sat_Data!$B$3*COS(RADIANS(L368))*COS(RADIANS(I368)))</f>
        <v>36065.376851530862</v>
      </c>
      <c r="O368">
        <f>DEGREES(ACOS(((Earth_Data!$B$1+Sat_Data!$B$2)/User_Model_Calcs!N368)*SQRT(1-COS(RADIANS(User_Model_Calcs!I368))^2*COS(RADIANS(User_Model_Calcs!B368))^2)))</f>
        <v>71.505836202373246</v>
      </c>
      <c r="P368">
        <f t="shared" si="34"/>
        <v>34.434670075427462</v>
      </c>
    </row>
    <row r="369" spans="1:16" x14ac:dyDescent="0.25">
      <c r="A369">
        <v>121.40479344757503</v>
      </c>
      <c r="B369">
        <v>-14.666200874728261</v>
      </c>
      <c r="C369" s="6">
        <v>20135.9375</v>
      </c>
      <c r="D369">
        <f t="shared" ca="1" si="33"/>
        <v>1.2</v>
      </c>
      <c r="E369" s="1">
        <v>0.65</v>
      </c>
      <c r="F369">
        <v>19.899999999999999</v>
      </c>
      <c r="G369">
        <f t="shared" ca="1" si="35"/>
        <v>46.089820015575185</v>
      </c>
      <c r="H369">
        <f t="shared" ca="1" si="36"/>
        <v>15.055145283165741</v>
      </c>
      <c r="I369">
        <f>User_Model_Calcs!A369-Sat_Data!$B$5</f>
        <v>11.404793447575031</v>
      </c>
      <c r="J369">
        <f>(Earth_Data!$B$1/SQRT(1-Earth_Data!$B$2^2*SIN(RADIANS(User_Model_Calcs!B369))^2))*COS(RADIANS(User_Model_Calcs!B369))</f>
        <v>6171.6472403131129</v>
      </c>
      <c r="K369">
        <f>((Earth_Data!$B$1*(1-Earth_Data!$B$2^2))/SQRT(1-Earth_Data!$B$2^2*SIN(RADIANS(User_Model_Calcs!B369))^2))*SIN(RADIANS(User_Model_Calcs!B369))</f>
        <v>-1604.3976353067414</v>
      </c>
      <c r="L369">
        <f t="shared" si="37"/>
        <v>-14.572210502242523</v>
      </c>
      <c r="M369">
        <f t="shared" si="38"/>
        <v>6376.7798637746882</v>
      </c>
      <c r="N369">
        <f>SQRT(User_Model_Calcs!M369^2+Sat_Data!$B$3^2-2*User_Model_Calcs!M369*Sat_Data!$B$3*COS(RADIANS(L369))*COS(RADIANS(I369)))</f>
        <v>36170.568027831127</v>
      </c>
      <c r="O369">
        <f>DEGREES(ACOS(((Earth_Data!$B$1+Sat_Data!$B$2)/User_Model_Calcs!N369)*SQRT(1-COS(RADIANS(User_Model_Calcs!I369))^2*COS(RADIANS(User_Model_Calcs!B369))^2)))</f>
        <v>68.289797257374573</v>
      </c>
      <c r="P369">
        <f t="shared" si="34"/>
        <v>38.545454766824712</v>
      </c>
    </row>
    <row r="370" spans="1:16" x14ac:dyDescent="0.25">
      <c r="A370">
        <v>123.59996301176973</v>
      </c>
      <c r="B370">
        <v>-17.249730497709113</v>
      </c>
      <c r="C370" s="6">
        <v>20135.9375</v>
      </c>
      <c r="D370">
        <f t="shared" ca="1" si="33"/>
        <v>0.75</v>
      </c>
      <c r="E370" s="1">
        <v>0.65</v>
      </c>
      <c r="F370">
        <v>19.899999999999999</v>
      </c>
      <c r="G370">
        <f t="shared" ca="1" si="35"/>
        <v>42.007420362456692</v>
      </c>
      <c r="H370">
        <f t="shared" ca="1" si="36"/>
        <v>22.034976376523016</v>
      </c>
      <c r="I370">
        <f>User_Model_Calcs!A370-Sat_Data!$B$5</f>
        <v>13.599963011769731</v>
      </c>
      <c r="J370">
        <f>(Earth_Data!$B$1/SQRT(1-Earth_Data!$B$2^2*SIN(RADIANS(User_Model_Calcs!B370))^2))*COS(RADIANS(User_Model_Calcs!B370))</f>
        <v>6093.0534888211014</v>
      </c>
      <c r="K370">
        <f>((Earth_Data!$B$1*(1-Earth_Data!$B$2^2))/SQRT(1-Earth_Data!$B$2^2*SIN(RADIANS(User_Model_Calcs!B370))^2))*SIN(RADIANS(User_Model_Calcs!B370))</f>
        <v>-1879.2465457802477</v>
      </c>
      <c r="L370">
        <f t="shared" si="37"/>
        <v>-17.141040674388577</v>
      </c>
      <c r="M370">
        <f t="shared" si="38"/>
        <v>6376.2738646847647</v>
      </c>
      <c r="N370">
        <f>SQRT(User_Model_Calcs!M370^2+Sat_Data!$B$3^2-2*User_Model_Calcs!M370*Sat_Data!$B$3*COS(RADIANS(L370))*COS(RADIANS(I370)))</f>
        <v>36318.888727670485</v>
      </c>
      <c r="O370">
        <f>DEGREES(ACOS(((Earth_Data!$B$1+Sat_Data!$B$2)/User_Model_Calcs!N370)*SQRT(1-COS(RADIANS(User_Model_Calcs!I370))^2*COS(RADIANS(User_Model_Calcs!B370))^2)))</f>
        <v>64.415676644661119</v>
      </c>
      <c r="P370">
        <f t="shared" si="34"/>
        <v>39.208705440582833</v>
      </c>
    </row>
    <row r="371" spans="1:16" x14ac:dyDescent="0.25">
      <c r="A371">
        <v>118.51815106948712</v>
      </c>
      <c r="B371">
        <v>-16.795487152658573</v>
      </c>
      <c r="C371" s="6">
        <v>20135.9375</v>
      </c>
      <c r="D371">
        <f t="shared" ca="1" si="33"/>
        <v>0.75</v>
      </c>
      <c r="E371" s="1">
        <v>0.65</v>
      </c>
      <c r="F371">
        <v>19.899999999999999</v>
      </c>
      <c r="G371">
        <f t="shared" ca="1" si="35"/>
        <v>42.007420362456692</v>
      </c>
      <c r="H371">
        <f t="shared" ca="1" si="36"/>
        <v>14.434027668320731</v>
      </c>
      <c r="I371">
        <f>User_Model_Calcs!A371-Sat_Data!$B$5</f>
        <v>8.5181510694871179</v>
      </c>
      <c r="J371">
        <f>(Earth_Data!$B$1/SQRT(1-Earth_Data!$B$2^2*SIN(RADIANS(User_Model_Calcs!B371))^2))*COS(RADIANS(User_Model_Calcs!B371))</f>
        <v>6107.7702107805371</v>
      </c>
      <c r="K371">
        <f>((Earth_Data!$B$1*(1-Earth_Data!$B$2^2))/SQRT(1-Earth_Data!$B$2^2*SIN(RADIANS(User_Model_Calcs!B371))^2))*SIN(RADIANS(User_Model_Calcs!B371))</f>
        <v>-1831.1781700596671</v>
      </c>
      <c r="L371">
        <f t="shared" si="37"/>
        <v>-16.68932164342397</v>
      </c>
      <c r="M371">
        <f t="shared" si="38"/>
        <v>6376.3681228581208</v>
      </c>
      <c r="N371">
        <f>SQRT(User_Model_Calcs!M371^2+Sat_Data!$B$3^2-2*User_Model_Calcs!M371*Sat_Data!$B$3*COS(RADIANS(L371))*COS(RADIANS(I371)))</f>
        <v>36181.440325089548</v>
      </c>
      <c r="O371">
        <f>DEGREES(ACOS(((Earth_Data!$B$1+Sat_Data!$B$2)/User_Model_Calcs!N371)*SQRT(1-COS(RADIANS(User_Model_Calcs!I371))^2*COS(RADIANS(User_Model_Calcs!B371))^2)))</f>
        <v>67.969557892215889</v>
      </c>
      <c r="P371">
        <f t="shared" si="34"/>
        <v>27.399081074489075</v>
      </c>
    </row>
    <row r="372" spans="1:16" x14ac:dyDescent="0.25">
      <c r="A372">
        <v>120.21271965326648</v>
      </c>
      <c r="B372">
        <v>-11.299540106063141</v>
      </c>
      <c r="C372" s="6">
        <v>20135.9375</v>
      </c>
      <c r="D372">
        <f t="shared" ca="1" si="33"/>
        <v>3</v>
      </c>
      <c r="E372" s="1">
        <v>0.65</v>
      </c>
      <c r="F372">
        <v>19.899999999999999</v>
      </c>
      <c r="G372">
        <f t="shared" ca="1" si="35"/>
        <v>54.048620189015942</v>
      </c>
      <c r="H372">
        <f t="shared" ca="1" si="36"/>
        <v>16.132551501312076</v>
      </c>
      <c r="I372">
        <f>User_Model_Calcs!A372-Sat_Data!$B$5</f>
        <v>10.212719653266475</v>
      </c>
      <c r="J372">
        <f>(Earth_Data!$B$1/SQRT(1-Earth_Data!$B$2^2*SIN(RADIANS(User_Model_Calcs!B372))^2))*COS(RADIANS(User_Model_Calcs!B372))</f>
        <v>6255.311513869975</v>
      </c>
      <c r="K372">
        <f>((Earth_Data!$B$1*(1-Earth_Data!$B$2^2))/SQRT(1-Earth_Data!$B$2^2*SIN(RADIANS(User_Model_Calcs!B372))^2))*SIN(RADIANS(User_Model_Calcs!B372))</f>
        <v>-1241.5150138703191</v>
      </c>
      <c r="L372">
        <f t="shared" si="37"/>
        <v>-11.225822481703158</v>
      </c>
      <c r="M372">
        <f t="shared" si="38"/>
        <v>6377.3255887730629</v>
      </c>
      <c r="N372">
        <f>SQRT(User_Model_Calcs!M372^2+Sat_Data!$B$3^2-2*User_Model_Calcs!M372*Sat_Data!$B$3*COS(RADIANS(L372))*COS(RADIANS(I372)))</f>
        <v>36046.399050169333</v>
      </c>
      <c r="O372">
        <f>DEGREES(ACOS(((Earth_Data!$B$1+Sat_Data!$B$2)/User_Model_Calcs!N372)*SQRT(1-COS(RADIANS(User_Model_Calcs!I372))^2*COS(RADIANS(User_Model_Calcs!B372))^2)))</f>
        <v>72.156646317005396</v>
      </c>
      <c r="P372">
        <f t="shared" si="34"/>
        <v>42.597324895007269</v>
      </c>
    </row>
    <row r="373" spans="1:16" x14ac:dyDescent="0.25">
      <c r="A373">
        <v>117.85990244621476</v>
      </c>
      <c r="B373">
        <v>-20.35559100120237</v>
      </c>
      <c r="C373" s="6">
        <v>20135.9375</v>
      </c>
      <c r="D373">
        <f t="shared" ca="1" si="33"/>
        <v>0.75</v>
      </c>
      <c r="E373" s="1">
        <v>0.65</v>
      </c>
      <c r="F373">
        <v>19.899999999999999</v>
      </c>
      <c r="G373">
        <f t="shared" ca="1" si="35"/>
        <v>42.007420362456692</v>
      </c>
      <c r="H373">
        <f t="shared" ca="1" si="36"/>
        <v>20.530711299665359</v>
      </c>
      <c r="I373">
        <f>User_Model_Calcs!A373-Sat_Data!$B$5</f>
        <v>7.8599024462147611</v>
      </c>
      <c r="J373">
        <f>(Earth_Data!$B$1/SQRT(1-Earth_Data!$B$2^2*SIN(RADIANS(User_Model_Calcs!B373))^2))*COS(RADIANS(User_Model_Calcs!B373))</f>
        <v>5982.2604930612033</v>
      </c>
      <c r="K373">
        <f>((Earth_Data!$B$1*(1-Earth_Data!$B$2^2))/SQRT(1-Earth_Data!$B$2^2*SIN(RADIANS(User_Model_Calcs!B373))^2))*SIN(RADIANS(User_Model_Calcs!B373))</f>
        <v>-2204.647697218425</v>
      </c>
      <c r="L373">
        <f t="shared" si="37"/>
        <v>-20.230399605705156</v>
      </c>
      <c r="M373">
        <f t="shared" si="38"/>
        <v>6375.5715097308239</v>
      </c>
      <c r="N373">
        <f>SQRT(User_Model_Calcs!M373^2+Sat_Data!$B$3^2-2*User_Model_Calcs!M373*Sat_Data!$B$3*COS(RADIANS(L373))*COS(RADIANS(I373)))</f>
        <v>36314.297466966455</v>
      </c>
      <c r="O373">
        <f>DEGREES(ACOS(((Earth_Data!$B$1+Sat_Data!$B$2)/User_Model_Calcs!N373)*SQRT(1-COS(RADIANS(User_Model_Calcs!I373))^2*COS(RADIANS(User_Model_Calcs!B373))^2)))</f>
        <v>64.504444109219477</v>
      </c>
      <c r="P373">
        <f t="shared" si="34"/>
        <v>21.646471441196656</v>
      </c>
    </row>
    <row r="374" spans="1:16" x14ac:dyDescent="0.25">
      <c r="A374">
        <v>122.02904211841789</v>
      </c>
      <c r="B374">
        <v>-16.826540145019894</v>
      </c>
      <c r="C374" s="6">
        <v>20135.9375</v>
      </c>
      <c r="D374">
        <f t="shared" ca="1" si="33"/>
        <v>1.2</v>
      </c>
      <c r="E374" s="1">
        <v>0.65</v>
      </c>
      <c r="F374">
        <v>19.899999999999999</v>
      </c>
      <c r="G374">
        <f t="shared" ca="1" si="35"/>
        <v>46.089820015575185</v>
      </c>
      <c r="H374">
        <f t="shared" ca="1" si="36"/>
        <v>23.077389757143401</v>
      </c>
      <c r="I374">
        <f>User_Model_Calcs!A374-Sat_Data!$B$5</f>
        <v>12.029042118417891</v>
      </c>
      <c r="J374">
        <f>(Earth_Data!$B$1/SQRT(1-Earth_Data!$B$2^2*SIN(RADIANS(User_Model_Calcs!B374))^2))*COS(RADIANS(User_Model_Calcs!B374))</f>
        <v>6106.7763063585826</v>
      </c>
      <c r="K374">
        <f>((Earth_Data!$B$1*(1-Earth_Data!$B$2^2))/SQRT(1-Earth_Data!$B$2^2*SIN(RADIANS(User_Model_Calcs!B374))^2))*SIN(RADIANS(User_Model_Calcs!B374))</f>
        <v>-1834.4678548024663</v>
      </c>
      <c r="L374">
        <f t="shared" si="37"/>
        <v>-16.720201218525112</v>
      </c>
      <c r="M374">
        <f t="shared" si="38"/>
        <v>6376.3617499484872</v>
      </c>
      <c r="N374">
        <f>SQRT(User_Model_Calcs!M374^2+Sat_Data!$B$3^2-2*User_Model_Calcs!M374*Sat_Data!$B$3*COS(RADIANS(L374))*COS(RADIANS(I374)))</f>
        <v>36260.26063063155</v>
      </c>
      <c r="O374">
        <f>DEGREES(ACOS(((Earth_Data!$B$1+Sat_Data!$B$2)/User_Model_Calcs!N374)*SQRT(1-COS(RADIANS(User_Model_Calcs!I374))^2*COS(RADIANS(User_Model_Calcs!B374))^2)))</f>
        <v>65.870931973860721</v>
      </c>
      <c r="P374">
        <f t="shared" si="34"/>
        <v>36.357259410855441</v>
      </c>
    </row>
    <row r="375" spans="1:16" x14ac:dyDescent="0.25">
      <c r="A375">
        <v>117.02252876901498</v>
      </c>
      <c r="B375">
        <v>-16.185639833575259</v>
      </c>
      <c r="C375" s="6">
        <v>20135.9375</v>
      </c>
      <c r="D375">
        <f t="shared" ca="1" si="33"/>
        <v>3</v>
      </c>
      <c r="E375" s="1">
        <v>0.65</v>
      </c>
      <c r="F375">
        <v>19.899999999999999</v>
      </c>
      <c r="G375">
        <f t="shared" ca="1" si="35"/>
        <v>54.048620189015942</v>
      </c>
      <c r="H375">
        <f t="shared" ca="1" si="36"/>
        <v>19.198471622318682</v>
      </c>
      <c r="I375">
        <f>User_Model_Calcs!A375-Sat_Data!$B$5</f>
        <v>7.0225287690149827</v>
      </c>
      <c r="J375">
        <f>(Earth_Data!$B$1/SQRT(1-Earth_Data!$B$2^2*SIN(RADIANS(User_Model_Calcs!B375))^2))*COS(RADIANS(User_Model_Calcs!B375))</f>
        <v>6126.9271083742187</v>
      </c>
      <c r="K375">
        <f>((Earth_Data!$B$1*(1-Earth_Data!$B$2^2))/SQRT(1-Earth_Data!$B$2^2*SIN(RADIANS(User_Model_Calcs!B375))^2))*SIN(RADIANS(User_Model_Calcs!B375))</f>
        <v>-1766.4664443304118</v>
      </c>
      <c r="L375">
        <f t="shared" si="37"/>
        <v>-16.082904864954504</v>
      </c>
      <c r="M375">
        <f t="shared" si="38"/>
        <v>6376.4911581743918</v>
      </c>
      <c r="N375">
        <f>SQRT(User_Model_Calcs!M375^2+Sat_Data!$B$3^2-2*User_Model_Calcs!M375*Sat_Data!$B$3*COS(RADIANS(L375))*COS(RADIANS(I375)))</f>
        <v>36134.154463038176</v>
      </c>
      <c r="O375">
        <f>DEGREES(ACOS(((Earth_Data!$B$1+Sat_Data!$B$2)/User_Model_Calcs!N375)*SQRT(1-COS(RADIANS(User_Model_Calcs!I375))^2*COS(RADIANS(User_Model_Calcs!B375))^2)))</f>
        <v>69.332458060230991</v>
      </c>
      <c r="P375">
        <f t="shared" si="34"/>
        <v>23.841306005663281</v>
      </c>
    </row>
    <row r="376" spans="1:16" x14ac:dyDescent="0.25">
      <c r="A376">
        <v>115.17424713774342</v>
      </c>
      <c r="B376">
        <v>-13.898027174314326</v>
      </c>
      <c r="C376" s="6">
        <v>20135.9375</v>
      </c>
      <c r="D376">
        <f t="shared" ca="1" si="33"/>
        <v>0.75</v>
      </c>
      <c r="E376" s="1">
        <v>0.65</v>
      </c>
      <c r="F376">
        <v>19.899999999999999</v>
      </c>
      <c r="G376">
        <f t="shared" ca="1" si="35"/>
        <v>42.007420362456692</v>
      </c>
      <c r="H376">
        <f t="shared" ca="1" si="36"/>
        <v>17.071586211055926</v>
      </c>
      <c r="I376">
        <f>User_Model_Calcs!A376-Sat_Data!$B$5</f>
        <v>5.1742471377434214</v>
      </c>
      <c r="J376">
        <f>(Earth_Data!$B$1/SQRT(1-Earth_Data!$B$2^2*SIN(RADIANS(User_Model_Calcs!B376))^2))*COS(RADIANS(User_Model_Calcs!B376))</f>
        <v>6192.614374415607</v>
      </c>
      <c r="K376">
        <f>((Earth_Data!$B$1*(1-Earth_Data!$B$2^2))/SQRT(1-Earth_Data!$B$2^2*SIN(RADIANS(User_Model_Calcs!B376))^2))*SIN(RADIANS(User_Model_Calcs!B376))</f>
        <v>-1522.0328995067732</v>
      </c>
      <c r="L376">
        <f t="shared" si="37"/>
        <v>-13.808559041041651</v>
      </c>
      <c r="M376">
        <f t="shared" si="38"/>
        <v>6376.9159424756253</v>
      </c>
      <c r="N376">
        <f>SQRT(User_Model_Calcs!M376^2+Sat_Data!$B$3^2-2*User_Model_Calcs!M376*Sat_Data!$B$3*COS(RADIANS(L376))*COS(RADIANS(I376)))</f>
        <v>36033.251834889408</v>
      </c>
      <c r="O376">
        <f>DEGREES(ACOS(((Earth_Data!$B$1+Sat_Data!$B$2)/User_Model_Calcs!N376)*SQRT(1-COS(RADIANS(User_Model_Calcs!I376))^2*COS(RADIANS(User_Model_Calcs!B376))^2)))</f>
        <v>72.593499294199944</v>
      </c>
      <c r="P376">
        <f t="shared" si="34"/>
        <v>20.656564437640363</v>
      </c>
    </row>
    <row r="377" spans="1:16" x14ac:dyDescent="0.25">
      <c r="A377">
        <v>123.78901389092292</v>
      </c>
      <c r="B377">
        <v>-17.465811046775663</v>
      </c>
      <c r="C377" s="6">
        <v>20135.9375</v>
      </c>
      <c r="D377">
        <f t="shared" ca="1" si="33"/>
        <v>3</v>
      </c>
      <c r="E377" s="1">
        <v>0.65</v>
      </c>
      <c r="F377">
        <v>19.899999999999999</v>
      </c>
      <c r="G377">
        <f t="shared" ca="1" si="35"/>
        <v>54.048620189015942</v>
      </c>
      <c r="H377">
        <f t="shared" ca="1" si="36"/>
        <v>19.619138898415503</v>
      </c>
      <c r="I377">
        <f>User_Model_Calcs!A377-Sat_Data!$B$5</f>
        <v>13.789013890922917</v>
      </c>
      <c r="J377">
        <f>(Earth_Data!$B$1/SQRT(1-Earth_Data!$B$2^2*SIN(RADIANS(User_Model_Calcs!B377))^2))*COS(RADIANS(User_Model_Calcs!B377))</f>
        <v>6085.9189541179985</v>
      </c>
      <c r="K377">
        <f>((Earth_Data!$B$1*(1-Earth_Data!$B$2^2))/SQRT(1-Earth_Data!$B$2^2*SIN(RADIANS(User_Model_Calcs!B377))^2))*SIN(RADIANS(User_Model_Calcs!B377))</f>
        <v>-1902.0718142261765</v>
      </c>
      <c r="L377">
        <f t="shared" si="37"/>
        <v>-17.35592989713248</v>
      </c>
      <c r="M377">
        <f t="shared" si="38"/>
        <v>6376.2282505072208</v>
      </c>
      <c r="N377">
        <f>SQRT(User_Model_Calcs!M377^2+Sat_Data!$B$3^2-2*User_Model_Calcs!M377*Sat_Data!$B$3*COS(RADIANS(L377))*COS(RADIANS(I377)))</f>
        <v>36332.447892840893</v>
      </c>
      <c r="O377">
        <f>DEGREES(ACOS(((Earth_Data!$B$1+Sat_Data!$B$2)/User_Model_Calcs!N377)*SQRT(1-COS(RADIANS(User_Model_Calcs!I377))^2*COS(RADIANS(User_Model_Calcs!B377))^2)))</f>
        <v>64.089597674182599</v>
      </c>
      <c r="P377">
        <f t="shared" si="34"/>
        <v>39.272696642480874</v>
      </c>
    </row>
    <row r="378" spans="1:16" x14ac:dyDescent="0.25">
      <c r="A378">
        <v>116.38584229342671</v>
      </c>
      <c r="B378">
        <v>-12.833777454012649</v>
      </c>
      <c r="C378" s="6">
        <v>20135.9375</v>
      </c>
      <c r="D378">
        <f t="shared" ca="1" si="33"/>
        <v>3</v>
      </c>
      <c r="E378" s="1">
        <v>0.65</v>
      </c>
      <c r="F378">
        <v>19.899999999999999</v>
      </c>
      <c r="G378">
        <f t="shared" ca="1" si="35"/>
        <v>54.048620189015942</v>
      </c>
      <c r="H378">
        <f t="shared" ca="1" si="36"/>
        <v>20.625313420508355</v>
      </c>
      <c r="I378">
        <f>User_Model_Calcs!A378-Sat_Data!$B$5</f>
        <v>6.3858422934267054</v>
      </c>
      <c r="J378">
        <f>(Earth_Data!$B$1/SQRT(1-Earth_Data!$B$2^2*SIN(RADIANS(User_Model_Calcs!B378))^2))*COS(RADIANS(User_Model_Calcs!B378))</f>
        <v>6219.8322666535732</v>
      </c>
      <c r="K378">
        <f>((Earth_Data!$B$1*(1-Earth_Data!$B$2^2))/SQRT(1-Earth_Data!$B$2^2*SIN(RADIANS(User_Model_Calcs!B378))^2))*SIN(RADIANS(User_Model_Calcs!B378))</f>
        <v>-1407.4818614872688</v>
      </c>
      <c r="L378">
        <f t="shared" si="37"/>
        <v>-12.75067921362699</v>
      </c>
      <c r="M378">
        <f t="shared" si="38"/>
        <v>6377.0932732492311</v>
      </c>
      <c r="N378">
        <f>SQRT(User_Model_Calcs!M378^2+Sat_Data!$B$3^2-2*User_Model_Calcs!M378*Sat_Data!$B$3*COS(RADIANS(L378))*COS(RADIANS(I378)))</f>
        <v>36017.059948441565</v>
      </c>
      <c r="O378">
        <f>DEGREES(ACOS(((Earth_Data!$B$1+Sat_Data!$B$2)/User_Model_Calcs!N378)*SQRT(1-COS(RADIANS(User_Model_Calcs!I378))^2*COS(RADIANS(User_Model_Calcs!B378))^2)))</f>
        <v>73.179806951539788</v>
      </c>
      <c r="P378">
        <f t="shared" si="34"/>
        <v>26.74144124360744</v>
      </c>
    </row>
    <row r="379" spans="1:16" x14ac:dyDescent="0.25">
      <c r="A379">
        <v>121.18130670782624</v>
      </c>
      <c r="B379">
        <v>-16.08912837874632</v>
      </c>
      <c r="C379" s="6">
        <v>20135.9375</v>
      </c>
      <c r="D379">
        <f t="shared" ca="1" si="33"/>
        <v>1.2</v>
      </c>
      <c r="E379" s="1">
        <v>0.65</v>
      </c>
      <c r="F379">
        <v>19.899999999999999</v>
      </c>
      <c r="G379">
        <f t="shared" ca="1" si="35"/>
        <v>46.089820015575185</v>
      </c>
      <c r="H379">
        <f t="shared" ca="1" si="36"/>
        <v>19.999941087079687</v>
      </c>
      <c r="I379">
        <f>User_Model_Calcs!A379-Sat_Data!$B$5</f>
        <v>11.181306707826238</v>
      </c>
      <c r="J379">
        <f>(Earth_Data!$B$1/SQRT(1-Earth_Data!$B$2^2*SIN(RADIANS(User_Model_Calcs!B379))^2))*COS(RADIANS(User_Model_Calcs!B379))</f>
        <v>6129.8955151610471</v>
      </c>
      <c r="K379">
        <f>((Earth_Data!$B$1*(1-Earth_Data!$B$2^2))/SQRT(1-Earth_Data!$B$2^2*SIN(RADIANS(User_Model_Calcs!B379))^2))*SIN(RADIANS(User_Model_Calcs!B379))</f>
        <v>-1756.2072860302153</v>
      </c>
      <c r="L379">
        <f t="shared" si="37"/>
        <v>-15.986940581291339</v>
      </c>
      <c r="M379">
        <f t="shared" si="38"/>
        <v>6376.5102570526096</v>
      </c>
      <c r="N379">
        <f>SQRT(User_Model_Calcs!M379^2+Sat_Data!$B$3^2-2*User_Model_Calcs!M379*Sat_Data!$B$3*COS(RADIANS(L379))*COS(RADIANS(I379)))</f>
        <v>36212.746890726616</v>
      </c>
      <c r="O379">
        <f>DEGREES(ACOS(((Earth_Data!$B$1+Sat_Data!$B$2)/User_Model_Calcs!N379)*SQRT(1-COS(RADIANS(User_Model_Calcs!I379))^2*COS(RADIANS(User_Model_Calcs!B379))^2)))</f>
        <v>67.118684567409034</v>
      </c>
      <c r="P379">
        <f t="shared" si="34"/>
        <v>35.498591698595007</v>
      </c>
    </row>
    <row r="380" spans="1:16" x14ac:dyDescent="0.25">
      <c r="A380">
        <v>120.83019664660901</v>
      </c>
      <c r="B380">
        <v>-13.818547823781323</v>
      </c>
      <c r="C380" s="6">
        <v>20135.9375</v>
      </c>
      <c r="D380">
        <f t="shared" ca="1" si="33"/>
        <v>1.2</v>
      </c>
      <c r="E380" s="1">
        <v>0.65</v>
      </c>
      <c r="F380">
        <v>19.899999999999999</v>
      </c>
      <c r="G380">
        <f t="shared" ca="1" si="35"/>
        <v>46.089820015575185</v>
      </c>
      <c r="H380">
        <f t="shared" ca="1" si="36"/>
        <v>20.85374972454019</v>
      </c>
      <c r="I380">
        <f>User_Model_Calcs!A380-Sat_Data!$B$5</f>
        <v>10.830196646609011</v>
      </c>
      <c r="J380">
        <f>(Earth_Data!$B$1/SQRT(1-Earth_Data!$B$2^2*SIN(RADIANS(User_Model_Calcs!B380))^2))*COS(RADIANS(User_Model_Calcs!B380))</f>
        <v>6194.7205902402202</v>
      </c>
      <c r="K380">
        <f>((Earth_Data!$B$1*(1-Earth_Data!$B$2^2))/SQRT(1-Earth_Data!$B$2^2*SIN(RADIANS(User_Model_Calcs!B380))^2))*SIN(RADIANS(User_Model_Calcs!B380))</f>
        <v>-1513.4954274018055</v>
      </c>
      <c r="L380">
        <f t="shared" si="37"/>
        <v>-13.729551280427449</v>
      </c>
      <c r="M380">
        <f t="shared" si="38"/>
        <v>6376.9296373656434</v>
      </c>
      <c r="N380">
        <f>SQRT(User_Model_Calcs!M380^2+Sat_Data!$B$3^2-2*User_Model_Calcs!M380*Sat_Data!$B$3*COS(RADIANS(L380))*COS(RADIANS(I380)))</f>
        <v>36130.242551229712</v>
      </c>
      <c r="O380">
        <f>DEGREES(ACOS(((Earth_Data!$B$1+Sat_Data!$B$2)/User_Model_Calcs!N380)*SQRT(1-COS(RADIANS(User_Model_Calcs!I380))^2*COS(RADIANS(User_Model_Calcs!B380))^2)))</f>
        <v>69.466057449816631</v>
      </c>
      <c r="P380">
        <f t="shared" si="34"/>
        <v>38.693173070967028</v>
      </c>
    </row>
    <row r="381" spans="1:16" x14ac:dyDescent="0.25">
      <c r="A381">
        <v>124.45172002336383</v>
      </c>
      <c r="B381">
        <v>-17.01423253676478</v>
      </c>
      <c r="C381" s="6">
        <v>20135.9375</v>
      </c>
      <c r="D381">
        <f t="shared" ca="1" si="33"/>
        <v>3</v>
      </c>
      <c r="E381" s="1">
        <v>0.65</v>
      </c>
      <c r="F381">
        <v>19.899999999999999</v>
      </c>
      <c r="G381">
        <f t="shared" ca="1" si="35"/>
        <v>54.048620189015942</v>
      </c>
      <c r="H381">
        <f t="shared" ca="1" si="36"/>
        <v>19.510699430095617</v>
      </c>
      <c r="I381">
        <f>User_Model_Calcs!A381-Sat_Data!$B$5</f>
        <v>14.451720023363833</v>
      </c>
      <c r="J381">
        <f>(Earth_Data!$B$1/SQRT(1-Earth_Data!$B$2^2*SIN(RADIANS(User_Model_Calcs!B381))^2))*COS(RADIANS(User_Model_Calcs!B381))</f>
        <v>6100.7308813685586</v>
      </c>
      <c r="K381">
        <f>((Earth_Data!$B$1*(1-Earth_Data!$B$2^2))/SQRT(1-Earth_Data!$B$2^2*SIN(RADIANS(User_Model_Calcs!B381))^2))*SIN(RADIANS(User_Model_Calcs!B381))</f>
        <v>-1854.3402673706446</v>
      </c>
      <c r="L381">
        <f t="shared" si="37"/>
        <v>-16.906848075984513</v>
      </c>
      <c r="M381">
        <f t="shared" si="38"/>
        <v>6376.3230089194994</v>
      </c>
      <c r="N381">
        <f>SQRT(User_Model_Calcs!M381^2+Sat_Data!$B$3^2-2*User_Model_Calcs!M381*Sat_Data!$B$3*COS(RADIANS(L381))*COS(RADIANS(I381)))</f>
        <v>36335.748051367947</v>
      </c>
      <c r="O381">
        <f>DEGREES(ACOS(((Earth_Data!$B$1+Sat_Data!$B$2)/User_Model_Calcs!N381)*SQRT(1-COS(RADIANS(User_Model_Calcs!I381))^2*COS(RADIANS(User_Model_Calcs!B381))^2)))</f>
        <v>64.014090564488598</v>
      </c>
      <c r="P381">
        <f t="shared" si="34"/>
        <v>41.372336896173955</v>
      </c>
    </row>
    <row r="382" spans="1:16" x14ac:dyDescent="0.25">
      <c r="A382">
        <v>121.40510746958545</v>
      </c>
      <c r="B382">
        <v>-20.912443174348894</v>
      </c>
      <c r="C382" s="6">
        <v>20135.9375</v>
      </c>
      <c r="D382">
        <f t="shared" ca="1" si="33"/>
        <v>1.2</v>
      </c>
      <c r="E382" s="1">
        <v>0.65</v>
      </c>
      <c r="F382">
        <v>19.899999999999999</v>
      </c>
      <c r="G382">
        <f t="shared" ca="1" si="35"/>
        <v>46.089820015575185</v>
      </c>
      <c r="H382">
        <f t="shared" ca="1" si="36"/>
        <v>19.82881159871922</v>
      </c>
      <c r="I382">
        <f>User_Model_Calcs!A382-Sat_Data!$B$5</f>
        <v>11.405107469585445</v>
      </c>
      <c r="J382">
        <f>(Earth_Data!$B$1/SQRT(1-Earth_Data!$B$2^2*SIN(RADIANS(User_Model_Calcs!B382))^2))*COS(RADIANS(User_Model_Calcs!B382))</f>
        <v>5960.5351340323787</v>
      </c>
      <c r="K382">
        <f>((Earth_Data!$B$1*(1-Earth_Data!$B$2^2))/SQRT(1-Earth_Data!$B$2^2*SIN(RADIANS(User_Model_Calcs!B382))^2))*SIN(RADIANS(User_Model_Calcs!B382))</f>
        <v>-2262.3430383730984</v>
      </c>
      <c r="L382">
        <f t="shared" si="37"/>
        <v>-20.784442092671537</v>
      </c>
      <c r="M382">
        <f t="shared" si="38"/>
        <v>6375.4352876732746</v>
      </c>
      <c r="N382">
        <f>SQRT(User_Model_Calcs!M382^2+Sat_Data!$B$3^2-2*User_Model_Calcs!M382*Sat_Data!$B$3*COS(RADIANS(L382))*COS(RADIANS(I382)))</f>
        <v>36410.775732836344</v>
      </c>
      <c r="O382">
        <f>DEGREES(ACOS(((Earth_Data!$B$1+Sat_Data!$B$2)/User_Model_Calcs!N382)*SQRT(1-COS(RADIANS(User_Model_Calcs!I382))^2*COS(RADIANS(User_Model_Calcs!B382))^2)))</f>
        <v>62.263155826060064</v>
      </c>
      <c r="P382">
        <f t="shared" si="34"/>
        <v>29.47332770221545</v>
      </c>
    </row>
    <row r="383" spans="1:16" x14ac:dyDescent="0.25">
      <c r="A383">
        <v>123.23622727797672</v>
      </c>
      <c r="B383">
        <v>-12.027344075403009</v>
      </c>
      <c r="C383" s="6">
        <v>20135.9375</v>
      </c>
      <c r="D383">
        <f t="shared" ca="1" si="33"/>
        <v>0.75</v>
      </c>
      <c r="E383" s="1">
        <v>0.65</v>
      </c>
      <c r="F383">
        <v>19.899999999999999</v>
      </c>
      <c r="G383">
        <f t="shared" ca="1" si="35"/>
        <v>42.007420362456692</v>
      </c>
      <c r="H383">
        <f t="shared" ca="1" si="36"/>
        <v>14.590973066843709</v>
      </c>
      <c r="I383">
        <f>User_Model_Calcs!A383-Sat_Data!$B$5</f>
        <v>13.236227277976724</v>
      </c>
      <c r="J383">
        <f>(Earth_Data!$B$1/SQRT(1-Earth_Data!$B$2^2*SIN(RADIANS(User_Model_Calcs!B383))^2))*COS(RADIANS(User_Model_Calcs!B383))</f>
        <v>6239.035626328322</v>
      </c>
      <c r="K383">
        <f>((Earth_Data!$B$1*(1-Earth_Data!$B$2^2))/SQRT(1-Earth_Data!$B$2^2*SIN(RADIANS(User_Model_Calcs!B383))^2))*SIN(RADIANS(User_Model_Calcs!B383))</f>
        <v>-1320.3615964648639</v>
      </c>
      <c r="L383">
        <f t="shared" si="37"/>
        <v>-11.949148760585866</v>
      </c>
      <c r="M383">
        <f t="shared" si="38"/>
        <v>6377.2188524476151</v>
      </c>
      <c r="N383">
        <f>SQRT(User_Model_Calcs!M383^2+Sat_Data!$B$3^2-2*User_Model_Calcs!M383*Sat_Data!$B$3*COS(RADIANS(L383))*COS(RADIANS(I383)))</f>
        <v>36143.234519082165</v>
      </c>
      <c r="O383">
        <f>DEGREES(ACOS(((Earth_Data!$B$1+Sat_Data!$B$2)/User_Model_Calcs!N383)*SQRT(1-COS(RADIANS(User_Model_Calcs!I383))^2*COS(RADIANS(User_Model_Calcs!B383))^2)))</f>
        <v>69.093095095818057</v>
      </c>
      <c r="P383">
        <f t="shared" si="34"/>
        <v>48.462066462651485</v>
      </c>
    </row>
    <row r="384" spans="1:16" x14ac:dyDescent="0.25">
      <c r="A384">
        <v>116.43694223629315</v>
      </c>
      <c r="B384">
        <v>-16.853845449210258</v>
      </c>
      <c r="C384" s="6">
        <v>20135.9375</v>
      </c>
      <c r="D384">
        <f t="shared" ca="1" si="33"/>
        <v>0.75</v>
      </c>
      <c r="E384" s="1">
        <v>0.65</v>
      </c>
      <c r="F384">
        <v>19.899999999999999</v>
      </c>
      <c r="G384">
        <f t="shared" ca="1" si="35"/>
        <v>42.007420362456692</v>
      </c>
      <c r="H384">
        <f t="shared" ca="1" si="36"/>
        <v>23.130429733165755</v>
      </c>
      <c r="I384">
        <f>User_Model_Calcs!A384-Sat_Data!$B$5</f>
        <v>6.4369422362931488</v>
      </c>
      <c r="J384">
        <f>(Earth_Data!$B$1/SQRT(1-Earth_Data!$B$2^2*SIN(RADIANS(User_Model_Calcs!B384))^2))*COS(RADIANS(User_Model_Calcs!B384))</f>
        <v>6105.9008776173796</v>
      </c>
      <c r="K384">
        <f>((Earth_Data!$B$1*(1-Earth_Data!$B$2^2))/SQRT(1-Earth_Data!$B$2^2*SIN(RADIANS(User_Model_Calcs!B384))^2))*SIN(RADIANS(User_Model_Calcs!B384))</f>
        <v>-1837.3600805736128</v>
      </c>
      <c r="L384">
        <f t="shared" si="37"/>
        <v>-16.74735413700547</v>
      </c>
      <c r="M384">
        <f t="shared" si="38"/>
        <v>6376.3561375580457</v>
      </c>
      <c r="N384">
        <f>SQRT(User_Model_Calcs!M384^2+Sat_Data!$B$3^2-2*User_Model_Calcs!M384*Sat_Data!$B$3*COS(RADIANS(L384))*COS(RADIANS(I384)))</f>
        <v>36149.944849771251</v>
      </c>
      <c r="O384">
        <f>DEGREES(ACOS(((Earth_Data!$B$1+Sat_Data!$B$2)/User_Model_Calcs!N384)*SQRT(1-COS(RADIANS(User_Model_Calcs!I384))^2*COS(RADIANS(User_Model_Calcs!B384))^2)))</f>
        <v>68.864187348093893</v>
      </c>
      <c r="P384">
        <f t="shared" si="34"/>
        <v>21.262489486908578</v>
      </c>
    </row>
    <row r="385" spans="1:16" x14ac:dyDescent="0.25">
      <c r="A385">
        <v>115.47701593534543</v>
      </c>
      <c r="B385">
        <v>-12.79321170445899</v>
      </c>
      <c r="C385" s="6">
        <v>20135.9375</v>
      </c>
      <c r="D385">
        <f t="shared" ca="1" si="33"/>
        <v>3</v>
      </c>
      <c r="E385" s="1">
        <v>0.65</v>
      </c>
      <c r="F385">
        <v>19.899999999999999</v>
      </c>
      <c r="G385">
        <f t="shared" ca="1" si="35"/>
        <v>54.048620189015942</v>
      </c>
      <c r="H385">
        <f t="shared" ca="1" si="36"/>
        <v>14.495829060986107</v>
      </c>
      <c r="I385">
        <f>User_Model_Calcs!A385-Sat_Data!$B$5</f>
        <v>5.4770159353454346</v>
      </c>
      <c r="J385">
        <f>(Earth_Data!$B$1/SQRT(1-Earth_Data!$B$2^2*SIN(RADIANS(User_Model_Calcs!B385))^2))*COS(RADIANS(User_Model_Calcs!B385))</f>
        <v>6220.8275507553772</v>
      </c>
      <c r="K385">
        <f>((Earth_Data!$B$1*(1-Earth_Data!$B$2^2))/SQRT(1-Earth_Data!$B$2^2*SIN(RADIANS(User_Model_Calcs!B385))^2))*SIN(RADIANS(User_Model_Calcs!B385))</f>
        <v>-1403.1058730100469</v>
      </c>
      <c r="L385">
        <f t="shared" si="37"/>
        <v>-12.710358567822025</v>
      </c>
      <c r="M385">
        <f t="shared" si="38"/>
        <v>6377.0997723975142</v>
      </c>
      <c r="N385">
        <f>SQRT(User_Model_Calcs!M385^2+Sat_Data!$B$3^2-2*User_Model_Calcs!M385*Sat_Data!$B$3*COS(RADIANS(L385))*COS(RADIANS(I385)))</f>
        <v>36003.963730981442</v>
      </c>
      <c r="O385">
        <f>DEGREES(ACOS(((Earth_Data!$B$1+Sat_Data!$B$2)/User_Model_Calcs!N385)*SQRT(1-COS(RADIANS(User_Model_Calcs!I385))^2*COS(RADIANS(User_Model_Calcs!B385))^2)))</f>
        <v>73.662360225767699</v>
      </c>
      <c r="P385">
        <f t="shared" si="34"/>
        <v>23.413423096572338</v>
      </c>
    </row>
    <row r="386" spans="1:16" x14ac:dyDescent="0.25">
      <c r="A386">
        <v>116.47453492603672</v>
      </c>
      <c r="B386">
        <v>-14.375685058879384</v>
      </c>
      <c r="C386" s="6">
        <v>20135.9375</v>
      </c>
      <c r="D386">
        <f t="shared" ref="D386:D449" ca="1" si="39">CHOOSE(RANDBETWEEN(1,3),0.75,1.2,3)</f>
        <v>1.2</v>
      </c>
      <c r="E386" s="1">
        <v>0.65</v>
      </c>
      <c r="F386">
        <v>19.899999999999999</v>
      </c>
      <c r="G386">
        <f t="shared" ca="1" si="35"/>
        <v>46.089820015575185</v>
      </c>
      <c r="H386">
        <f t="shared" ca="1" si="36"/>
        <v>18.728089913818266</v>
      </c>
      <c r="I386">
        <f>User_Model_Calcs!A386-Sat_Data!$B$5</f>
        <v>6.4745349260367249</v>
      </c>
      <c r="J386">
        <f>(Earth_Data!$B$1/SQRT(1-Earth_Data!$B$2^2*SIN(RADIANS(User_Model_Calcs!B386))^2))*COS(RADIANS(User_Model_Calcs!B386))</f>
        <v>6179.7067908009312</v>
      </c>
      <c r="K386">
        <f>((Earth_Data!$B$1*(1-Earth_Data!$B$2^2))/SQRT(1-Earth_Data!$B$2^2*SIN(RADIANS(User_Model_Calcs!B386))^2))*SIN(RADIANS(User_Model_Calcs!B386))</f>
        <v>-1573.2805932579222</v>
      </c>
      <c r="L386">
        <f t="shared" si="37"/>
        <v>-14.28339725063462</v>
      </c>
      <c r="M386">
        <f t="shared" si="38"/>
        <v>6376.8321167640242</v>
      </c>
      <c r="N386">
        <f>SQRT(User_Model_Calcs!M386^2+Sat_Data!$B$3^2-2*User_Model_Calcs!M386*Sat_Data!$B$3*COS(RADIANS(L386))*COS(RADIANS(I386)))</f>
        <v>36064.918377226764</v>
      </c>
      <c r="O386">
        <f>DEGREES(ACOS(((Earth_Data!$B$1+Sat_Data!$B$2)/User_Model_Calcs!N386)*SQRT(1-COS(RADIANS(User_Model_Calcs!I386))^2*COS(RADIANS(User_Model_Calcs!B386))^2)))</f>
        <v>71.511326653806606</v>
      </c>
      <c r="P386">
        <f t="shared" ref="P386:P449" si="40">DEGREES(ASIN(SIN(RADIANS(ABS(I386)))/(SIN(ACOS(COS(RADIANS(I386))*COS(RADIANS(B386)))))))</f>
        <v>24.564598621901695</v>
      </c>
    </row>
    <row r="387" spans="1:16" x14ac:dyDescent="0.25">
      <c r="A387">
        <v>124.69991402542402</v>
      </c>
      <c r="B387">
        <v>-22.505358018418303</v>
      </c>
      <c r="C387" s="6">
        <v>20135.9375</v>
      </c>
      <c r="D387">
        <f t="shared" ca="1" si="39"/>
        <v>3</v>
      </c>
      <c r="E387" s="1">
        <v>0.65</v>
      </c>
      <c r="F387">
        <v>19.899999999999999</v>
      </c>
      <c r="G387">
        <f t="shared" ref="G387:G450" ca="1" si="41">20.4+20*LOG(F387)+20*LOG(D387)+10*LOG(E387)</f>
        <v>54.048620189015942</v>
      </c>
      <c r="H387">
        <f t="shared" ref="H387:H450" ca="1" si="42">RAND()*(24-14)+14</f>
        <v>17.879884312949294</v>
      </c>
      <c r="I387">
        <f>User_Model_Calcs!A387-Sat_Data!$B$5</f>
        <v>14.699914025424022</v>
      </c>
      <c r="J387">
        <f>(Earth_Data!$B$1/SQRT(1-Earth_Data!$B$2^2*SIN(RADIANS(User_Model_Calcs!B387))^2))*COS(RADIANS(User_Model_Calcs!B387))</f>
        <v>5895.2965785238657</v>
      </c>
      <c r="K387">
        <f>((Earth_Data!$B$1*(1-Earth_Data!$B$2^2))/SQRT(1-Earth_Data!$B$2^2*SIN(RADIANS(User_Model_Calcs!B387))^2))*SIN(RADIANS(User_Model_Calcs!B387))</f>
        <v>-2426.2059761760784</v>
      </c>
      <c r="L387">
        <f t="shared" ref="L387:L450" si="43">DEGREES(ATAN((K387/J387)))</f>
        <v>-22.369588222245543</v>
      </c>
      <c r="M387">
        <f t="shared" ref="M387:M450" si="44">SQRT(J387^2+K387^2)</f>
        <v>6375.0291911165168</v>
      </c>
      <c r="N387">
        <f>SQRT(User_Model_Calcs!M387^2+Sat_Data!$B$3^2-2*User_Model_Calcs!M387*Sat_Data!$B$3*COS(RADIANS(L387))*COS(RADIANS(I387)))</f>
        <v>36573.047533358171</v>
      </c>
      <c r="O387">
        <f>DEGREES(ACOS(((Earth_Data!$B$1+Sat_Data!$B$2)/User_Model_Calcs!N387)*SQRT(1-COS(RADIANS(User_Model_Calcs!I387))^2*COS(RADIANS(User_Model_Calcs!B387))^2)))</f>
        <v>58.8370662643892</v>
      </c>
      <c r="P387">
        <f t="shared" si="40"/>
        <v>34.426031100067114</v>
      </c>
    </row>
    <row r="388" spans="1:16" x14ac:dyDescent="0.25">
      <c r="A388">
        <v>120.33943235822881</v>
      </c>
      <c r="B388">
        <v>-12.813167141338651</v>
      </c>
      <c r="C388" s="6">
        <v>20135.9375</v>
      </c>
      <c r="D388">
        <f t="shared" ca="1" si="39"/>
        <v>3</v>
      </c>
      <c r="E388" s="1">
        <v>0.65</v>
      </c>
      <c r="F388">
        <v>19.899999999999999</v>
      </c>
      <c r="G388">
        <f t="shared" ca="1" si="41"/>
        <v>54.048620189015942</v>
      </c>
      <c r="H388">
        <f t="shared" ca="1" si="42"/>
        <v>19.727198740078897</v>
      </c>
      <c r="I388">
        <f>User_Model_Calcs!A388-Sat_Data!$B$5</f>
        <v>10.339432358228805</v>
      </c>
      <c r="J388">
        <f>(Earth_Data!$B$1/SQRT(1-Earth_Data!$B$2^2*SIN(RADIANS(User_Model_Calcs!B388))^2))*COS(RADIANS(User_Model_Calcs!B388))</f>
        <v>6220.3383299810439</v>
      </c>
      <c r="K388">
        <f>((Earth_Data!$B$1*(1-Earth_Data!$B$2^2))/SQRT(1-Earth_Data!$B$2^2*SIN(RADIANS(User_Model_Calcs!B388))^2))*SIN(RADIANS(User_Model_Calcs!B388))</f>
        <v>-1405.25863160011</v>
      </c>
      <c r="L388">
        <f t="shared" si="43"/>
        <v>-12.730193410648337</v>
      </c>
      <c r="M388">
        <f t="shared" si="44"/>
        <v>6377.0965776847042</v>
      </c>
      <c r="N388">
        <f>SQRT(User_Model_Calcs!M388^2+Sat_Data!$B$3^2-2*User_Model_Calcs!M388*Sat_Data!$B$3*COS(RADIANS(L388))*COS(RADIANS(I388)))</f>
        <v>36089.464002200664</v>
      </c>
      <c r="O388">
        <f>DEGREES(ACOS(((Earth_Data!$B$1+Sat_Data!$B$2)/User_Model_Calcs!N388)*SQRT(1-COS(RADIANS(User_Model_Calcs!I388))^2*COS(RADIANS(User_Model_Calcs!B388))^2)))</f>
        <v>70.727450451720841</v>
      </c>
      <c r="P388">
        <f t="shared" si="40"/>
        <v>39.442518420956176</v>
      </c>
    </row>
    <row r="389" spans="1:16" x14ac:dyDescent="0.25">
      <c r="A389">
        <v>117.07535328488923</v>
      </c>
      <c r="B389">
        <v>-12.897354085699256</v>
      </c>
      <c r="C389" s="6">
        <v>20135.9375</v>
      </c>
      <c r="D389">
        <f t="shared" ca="1" si="39"/>
        <v>3</v>
      </c>
      <c r="E389" s="1">
        <v>0.65</v>
      </c>
      <c r="F389">
        <v>19.899999999999999</v>
      </c>
      <c r="G389">
        <f t="shared" ca="1" si="41"/>
        <v>54.048620189015942</v>
      </c>
      <c r="H389">
        <f t="shared" ca="1" si="42"/>
        <v>20.14922178509099</v>
      </c>
      <c r="I389">
        <f>User_Model_Calcs!A389-Sat_Data!$B$5</f>
        <v>7.075353284889232</v>
      </c>
      <c r="J389">
        <f>(Earth_Data!$B$1/SQRT(1-Earth_Data!$B$2^2*SIN(RADIANS(User_Model_Calcs!B389))^2))*COS(RADIANS(User_Model_Calcs!B389))</f>
        <v>6218.2661702197729</v>
      </c>
      <c r="K389">
        <f>((Earth_Data!$B$1*(1-Earth_Data!$B$2^2))/SQRT(1-Earth_Data!$B$2^2*SIN(RADIANS(User_Model_Calcs!B389))^2))*SIN(RADIANS(User_Model_Calcs!B389))</f>
        <v>-1414.338731656092</v>
      </c>
      <c r="L389">
        <f t="shared" si="43"/>
        <v>-12.813872039053917</v>
      </c>
      <c r="M389">
        <f t="shared" si="44"/>
        <v>6377.0830488211641</v>
      </c>
      <c r="N389">
        <f>SQRT(User_Model_Calcs!M389^2+Sat_Data!$B$3^2-2*User_Model_Calcs!M389*Sat_Data!$B$3*COS(RADIANS(L389))*COS(RADIANS(I389)))</f>
        <v>36029.145317568102</v>
      </c>
      <c r="O389">
        <f>DEGREES(ACOS(((Earth_Data!$B$1+Sat_Data!$B$2)/User_Model_Calcs!N389)*SQRT(1-COS(RADIANS(User_Model_Calcs!I389))^2*COS(RADIANS(User_Model_Calcs!B389))^2)))</f>
        <v>72.746105947441137</v>
      </c>
      <c r="P389">
        <f t="shared" si="40"/>
        <v>29.077536010908112</v>
      </c>
    </row>
    <row r="390" spans="1:16" x14ac:dyDescent="0.25">
      <c r="A390">
        <v>119.63799545935358</v>
      </c>
      <c r="B390">
        <v>-12.070288948395298</v>
      </c>
      <c r="C390" s="6">
        <v>20135.9375</v>
      </c>
      <c r="D390">
        <f t="shared" ca="1" si="39"/>
        <v>0.75</v>
      </c>
      <c r="E390" s="1">
        <v>0.65</v>
      </c>
      <c r="F390">
        <v>19.899999999999999</v>
      </c>
      <c r="G390">
        <f t="shared" ca="1" si="41"/>
        <v>42.007420362456692</v>
      </c>
      <c r="H390">
        <f t="shared" ca="1" si="42"/>
        <v>14.745376239025031</v>
      </c>
      <c r="I390">
        <f>User_Model_Calcs!A390-Sat_Data!$B$5</f>
        <v>9.6379954593535757</v>
      </c>
      <c r="J390">
        <f>(Earth_Data!$B$1/SQRT(1-Earth_Data!$B$2^2*SIN(RADIANS(User_Model_Calcs!B390))^2))*COS(RADIANS(User_Model_Calcs!B390))</f>
        <v>6238.0439459585414</v>
      </c>
      <c r="K390">
        <f>((Earth_Data!$B$1*(1-Earth_Data!$B$2^2))/SQRT(1-Earth_Data!$B$2^2*SIN(RADIANS(User_Model_Calcs!B390))^2))*SIN(RADIANS(User_Model_Calcs!B390))</f>
        <v>-1325.0076178124959</v>
      </c>
      <c r="L390">
        <f t="shared" si="43"/>
        <v>-11.991830956902298</v>
      </c>
      <c r="M390">
        <f t="shared" si="44"/>
        <v>6377.2123579955487</v>
      </c>
      <c r="N390">
        <f>SQRT(User_Model_Calcs!M390^2+Sat_Data!$B$3^2-2*User_Model_Calcs!M390*Sat_Data!$B$3*COS(RADIANS(L390))*COS(RADIANS(I390)))</f>
        <v>36053.640690317006</v>
      </c>
      <c r="O390">
        <f>DEGREES(ACOS(((Earth_Data!$B$1+Sat_Data!$B$2)/User_Model_Calcs!N390)*SQRT(1-COS(RADIANS(User_Model_Calcs!I390))^2*COS(RADIANS(User_Model_Calcs!B390))^2)))</f>
        <v>71.905189061709478</v>
      </c>
      <c r="P390">
        <f t="shared" si="40"/>
        <v>39.080065178961533</v>
      </c>
    </row>
    <row r="391" spans="1:16" x14ac:dyDescent="0.25">
      <c r="A391">
        <v>115.2013658485584</v>
      </c>
      <c r="B391">
        <v>-16.705989672713841</v>
      </c>
      <c r="C391" s="6">
        <v>20135.9375</v>
      </c>
      <c r="D391">
        <f t="shared" ca="1" si="39"/>
        <v>3</v>
      </c>
      <c r="E391" s="1">
        <v>0.65</v>
      </c>
      <c r="F391">
        <v>19.899999999999999</v>
      </c>
      <c r="G391">
        <f t="shared" ca="1" si="41"/>
        <v>54.048620189015942</v>
      </c>
      <c r="H391">
        <f t="shared" ca="1" si="42"/>
        <v>17.881204918262764</v>
      </c>
      <c r="I391">
        <f>User_Model_Calcs!A391-Sat_Data!$B$5</f>
        <v>5.201365848558396</v>
      </c>
      <c r="J391">
        <f>(Earth_Data!$B$1/SQRT(1-Earth_Data!$B$2^2*SIN(RADIANS(User_Model_Calcs!B391))^2))*COS(RADIANS(User_Model_Calcs!B391))</f>
        <v>6110.6247388323654</v>
      </c>
      <c r="K391">
        <f>((Earth_Data!$B$1*(1-Earth_Data!$B$2^2))/SQRT(1-Earth_Data!$B$2^2*SIN(RADIANS(User_Model_Calcs!B391))^2))*SIN(RADIANS(User_Model_Calcs!B391))</f>
        <v>-1821.6940546942928</v>
      </c>
      <c r="L391">
        <f t="shared" si="43"/>
        <v>-16.600324658692724</v>
      </c>
      <c r="M391">
        <f t="shared" si="44"/>
        <v>6376.3864318074893</v>
      </c>
      <c r="N391">
        <f>SQRT(User_Model_Calcs!M391^2+Sat_Data!$B$3^2-2*User_Model_Calcs!M391*Sat_Data!$B$3*COS(RADIANS(L391))*COS(RADIANS(I391)))</f>
        <v>36128.886067833759</v>
      </c>
      <c r="O391">
        <f>DEGREES(ACOS(((Earth_Data!$B$1+Sat_Data!$B$2)/User_Model_Calcs!N391)*SQRT(1-COS(RADIANS(User_Model_Calcs!I391))^2*COS(RADIANS(User_Model_Calcs!B391))^2)))</f>
        <v>69.485107986263387</v>
      </c>
      <c r="P391">
        <f t="shared" si="40"/>
        <v>17.571613821465881</v>
      </c>
    </row>
    <row r="392" spans="1:16" x14ac:dyDescent="0.25">
      <c r="A392">
        <v>120.00781571238964</v>
      </c>
      <c r="B392">
        <v>-8.0370371912064265</v>
      </c>
      <c r="C392" s="6">
        <v>20135.9375</v>
      </c>
      <c r="D392">
        <f t="shared" ca="1" si="39"/>
        <v>1.2</v>
      </c>
      <c r="E392" s="1">
        <v>0.65</v>
      </c>
      <c r="F392">
        <v>19.899999999999999</v>
      </c>
      <c r="G392">
        <f t="shared" ca="1" si="41"/>
        <v>46.089820015575185</v>
      </c>
      <c r="H392">
        <f t="shared" ca="1" si="42"/>
        <v>18.552807212978767</v>
      </c>
      <c r="I392">
        <f>User_Model_Calcs!A392-Sat_Data!$B$5</f>
        <v>10.007815712389643</v>
      </c>
      <c r="J392">
        <f>(Earth_Data!$B$1/SQRT(1-Earth_Data!$B$2^2*SIN(RADIANS(User_Model_Calcs!B392))^2))*COS(RADIANS(User_Model_Calcs!B392))</f>
        <v>6315.9065260882853</v>
      </c>
      <c r="K392">
        <f>((Earth_Data!$B$1*(1-Earth_Data!$B$2^2))/SQRT(1-Earth_Data!$B$2^2*SIN(RADIANS(User_Model_Calcs!B392))^2))*SIN(RADIANS(User_Model_Calcs!B392))</f>
        <v>-885.83631929416708</v>
      </c>
      <c r="L392">
        <f t="shared" si="43"/>
        <v>-7.9839292208251225</v>
      </c>
      <c r="M392">
        <f t="shared" si="44"/>
        <v>6377.7253963200101</v>
      </c>
      <c r="N392">
        <f>SQRT(User_Model_Calcs!M392^2+Sat_Data!$B$3^2-2*User_Model_Calcs!M392*Sat_Data!$B$3*COS(RADIANS(L392))*COS(RADIANS(I392)))</f>
        <v>35971.99891238258</v>
      </c>
      <c r="O392">
        <f>DEGREES(ACOS(((Earth_Data!$B$1+Sat_Data!$B$2)/User_Model_Calcs!N392)*SQRT(1-COS(RADIANS(User_Model_Calcs!I392))^2*COS(RADIANS(User_Model_Calcs!B392))^2)))</f>
        <v>74.93699446102481</v>
      </c>
      <c r="P392">
        <f t="shared" si="40"/>
        <v>51.610634638135267</v>
      </c>
    </row>
    <row r="393" spans="1:16" x14ac:dyDescent="0.25">
      <c r="A393">
        <v>124.36662968773004</v>
      </c>
      <c r="B393">
        <v>-22.138511028249265</v>
      </c>
      <c r="C393" s="6">
        <v>20135.9375</v>
      </c>
      <c r="D393">
        <f t="shared" ca="1" si="39"/>
        <v>3</v>
      </c>
      <c r="E393" s="1">
        <v>0.65</v>
      </c>
      <c r="F393">
        <v>19.899999999999999</v>
      </c>
      <c r="G393">
        <f t="shared" ca="1" si="41"/>
        <v>54.048620189015942</v>
      </c>
      <c r="H393">
        <f t="shared" ca="1" si="42"/>
        <v>15.784416816085724</v>
      </c>
      <c r="I393">
        <f>User_Model_Calcs!A393-Sat_Data!$B$5</f>
        <v>14.36662968773004</v>
      </c>
      <c r="J393">
        <f>(Earth_Data!$B$1/SQRT(1-Earth_Data!$B$2^2*SIN(RADIANS(User_Model_Calcs!B393))^2))*COS(RADIANS(User_Model_Calcs!B393))</f>
        <v>5910.7254688729945</v>
      </c>
      <c r="K393">
        <f>((Earth_Data!$B$1*(1-Earth_Data!$B$2^2))/SQRT(1-Earth_Data!$B$2^2*SIN(RADIANS(User_Model_Calcs!B393))^2))*SIN(RADIANS(User_Model_Calcs!B393))</f>
        <v>-2388.6274406462067</v>
      </c>
      <c r="L393">
        <f t="shared" si="43"/>
        <v>-22.004494283100989</v>
      </c>
      <c r="M393">
        <f t="shared" si="44"/>
        <v>6375.1248316085484</v>
      </c>
      <c r="N393">
        <f>SQRT(User_Model_Calcs!M393^2+Sat_Data!$B$3^2-2*User_Model_Calcs!M393*Sat_Data!$B$3*COS(RADIANS(L393))*COS(RADIANS(I393)))</f>
        <v>36545.901864035652</v>
      </c>
      <c r="O393">
        <f>DEGREES(ACOS(((Earth_Data!$B$1+Sat_Data!$B$2)/User_Model_Calcs!N393)*SQRT(1-COS(RADIANS(User_Model_Calcs!I393))^2*COS(RADIANS(User_Model_Calcs!B393))^2)))</f>
        <v>59.385416839741026</v>
      </c>
      <c r="P393">
        <f t="shared" si="40"/>
        <v>34.20319496248014</v>
      </c>
    </row>
    <row r="394" spans="1:16" x14ac:dyDescent="0.25">
      <c r="A394">
        <v>127.30596330869756</v>
      </c>
      <c r="B394">
        <v>-9.5915035907020041</v>
      </c>
      <c r="C394" s="6">
        <v>20135.9375</v>
      </c>
      <c r="D394">
        <f t="shared" ca="1" si="39"/>
        <v>1.2</v>
      </c>
      <c r="E394" s="1">
        <v>0.65</v>
      </c>
      <c r="F394">
        <v>19.899999999999999</v>
      </c>
      <c r="G394">
        <f t="shared" ca="1" si="41"/>
        <v>46.089820015575185</v>
      </c>
      <c r="H394">
        <f t="shared" ca="1" si="42"/>
        <v>16.978277686046379</v>
      </c>
      <c r="I394">
        <f>User_Model_Calcs!A394-Sat_Data!$B$5</f>
        <v>17.305963308697557</v>
      </c>
      <c r="J394">
        <f>(Earth_Data!$B$1/SQRT(1-Earth_Data!$B$2^2*SIN(RADIANS(User_Model_Calcs!B394))^2))*COS(RADIANS(User_Model_Calcs!B394))</f>
        <v>6289.5629442322779</v>
      </c>
      <c r="K394">
        <f>((Earth_Data!$B$1*(1-Earth_Data!$B$2^2))/SQRT(1-Earth_Data!$B$2^2*SIN(RADIANS(User_Model_Calcs!B394))^2))*SIN(RADIANS(User_Model_Calcs!B394))</f>
        <v>-1055.7254061249491</v>
      </c>
      <c r="L394">
        <f t="shared" si="43"/>
        <v>-9.5284743728252792</v>
      </c>
      <c r="M394">
        <f t="shared" si="44"/>
        <v>6377.5511101517241</v>
      </c>
      <c r="N394">
        <f>SQRT(User_Model_Calcs!M394^2+Sat_Data!$B$3^2-2*User_Model_Calcs!M394*Sat_Data!$B$3*COS(RADIANS(L394))*COS(RADIANS(I394)))</f>
        <v>36223.067013083877</v>
      </c>
      <c r="O394">
        <f>DEGREES(ACOS(((Earth_Data!$B$1+Sat_Data!$B$2)/User_Model_Calcs!N394)*SQRT(1-COS(RADIANS(User_Model_Calcs!I394))^2*COS(RADIANS(User_Model_Calcs!B394))^2)))</f>
        <v>66.879481643255573</v>
      </c>
      <c r="P394">
        <f t="shared" si="40"/>
        <v>61.863584785240903</v>
      </c>
    </row>
    <row r="395" spans="1:16" x14ac:dyDescent="0.25">
      <c r="A395">
        <v>127.05819706533933</v>
      </c>
      <c r="B395">
        <v>-20.618376071515627</v>
      </c>
      <c r="C395" s="6">
        <v>20135.9375</v>
      </c>
      <c r="D395">
        <f t="shared" ca="1" si="39"/>
        <v>1.2</v>
      </c>
      <c r="E395" s="1">
        <v>0.65</v>
      </c>
      <c r="F395">
        <v>19.899999999999999</v>
      </c>
      <c r="G395">
        <f t="shared" ca="1" si="41"/>
        <v>46.089820015575185</v>
      </c>
      <c r="H395">
        <f t="shared" ca="1" si="42"/>
        <v>22.427902197046038</v>
      </c>
      <c r="I395">
        <f>User_Model_Calcs!A395-Sat_Data!$B$5</f>
        <v>17.058197065339328</v>
      </c>
      <c r="J395">
        <f>(Earth_Data!$B$1/SQRT(1-Earth_Data!$B$2^2*SIN(RADIANS(User_Model_Calcs!B395))^2))*COS(RADIANS(User_Model_Calcs!B395))</f>
        <v>5972.0780889342004</v>
      </c>
      <c r="K395">
        <f>((Earth_Data!$B$1*(1-Earth_Data!$B$2^2))/SQRT(1-Earth_Data!$B$2^2*SIN(RADIANS(User_Model_Calcs!B395))^2))*SIN(RADIANS(User_Model_Calcs!B395))</f>
        <v>-2231.9006458984391</v>
      </c>
      <c r="L395">
        <f t="shared" si="43"/>
        <v>-20.491852838103313</v>
      </c>
      <c r="M395">
        <f t="shared" si="44"/>
        <v>6375.5076028101357</v>
      </c>
      <c r="N395">
        <f>SQRT(User_Model_Calcs!M395^2+Sat_Data!$B$3^2-2*User_Model_Calcs!M395*Sat_Data!$B$3*COS(RADIANS(L395))*COS(RADIANS(I395)))</f>
        <v>36565.039543195824</v>
      </c>
      <c r="O395">
        <f>DEGREES(ACOS(((Earth_Data!$B$1+Sat_Data!$B$2)/User_Model_Calcs!N395)*SQRT(1-COS(RADIANS(User_Model_Calcs!I395))^2*COS(RADIANS(User_Model_Calcs!B395))^2)))</f>
        <v>59.009323808147379</v>
      </c>
      <c r="P395">
        <f t="shared" si="40"/>
        <v>41.067533943714452</v>
      </c>
    </row>
    <row r="396" spans="1:16" x14ac:dyDescent="0.25">
      <c r="A396">
        <v>127.30942018770453</v>
      </c>
      <c r="B396">
        <v>-21.696517518677187</v>
      </c>
      <c r="C396" s="6">
        <v>20135.9375</v>
      </c>
      <c r="D396">
        <f t="shared" ca="1" si="39"/>
        <v>3</v>
      </c>
      <c r="E396" s="1">
        <v>0.65</v>
      </c>
      <c r="F396">
        <v>19.899999999999999</v>
      </c>
      <c r="G396">
        <f t="shared" ca="1" si="41"/>
        <v>54.048620189015942</v>
      </c>
      <c r="H396">
        <f t="shared" ca="1" si="42"/>
        <v>20.63452866432343</v>
      </c>
      <c r="I396">
        <f>User_Model_Calcs!A396-Sat_Data!$B$5</f>
        <v>17.309420187704532</v>
      </c>
      <c r="J396">
        <f>(Earth_Data!$B$1/SQRT(1-Earth_Data!$B$2^2*SIN(RADIANS(User_Model_Calcs!B396))^2))*COS(RADIANS(User_Model_Calcs!B396))</f>
        <v>5928.9939205092096</v>
      </c>
      <c r="K396">
        <f>((Earth_Data!$B$1*(1-Earth_Data!$B$2^2))/SQRT(1-Earth_Data!$B$2^2*SIN(RADIANS(User_Model_Calcs!B396))^2))*SIN(RADIANS(User_Model_Calcs!B396))</f>
        <v>-2343.2233541876603</v>
      </c>
      <c r="L396">
        <f t="shared" si="43"/>
        <v>-21.564641879462062</v>
      </c>
      <c r="M396">
        <f t="shared" si="44"/>
        <v>6375.2383953108483</v>
      </c>
      <c r="N396">
        <f>SQRT(User_Model_Calcs!M396^2+Sat_Data!$B$3^2-2*User_Model_Calcs!M396*Sat_Data!$B$3*COS(RADIANS(L396))*COS(RADIANS(I396)))</f>
        <v>36621.301703107267</v>
      </c>
      <c r="O396">
        <f>DEGREES(ACOS(((Earth_Data!$B$1+Sat_Data!$B$2)/User_Model_Calcs!N396)*SQRT(1-COS(RADIANS(User_Model_Calcs!I396))^2*COS(RADIANS(User_Model_Calcs!B396))^2)))</f>
        <v>57.893540798520974</v>
      </c>
      <c r="P396">
        <f t="shared" si="40"/>
        <v>40.130596945565934</v>
      </c>
    </row>
    <row r="397" spans="1:16" x14ac:dyDescent="0.25">
      <c r="A397">
        <v>120.81007289205299</v>
      </c>
      <c r="B397">
        <v>-14.875908735452782</v>
      </c>
      <c r="C397" s="6">
        <v>20135.9375</v>
      </c>
      <c r="D397">
        <f t="shared" ca="1" si="39"/>
        <v>0.75</v>
      </c>
      <c r="E397" s="1">
        <v>0.65</v>
      </c>
      <c r="F397">
        <v>19.899999999999999</v>
      </c>
      <c r="G397">
        <f t="shared" ca="1" si="41"/>
        <v>42.007420362456692</v>
      </c>
      <c r="H397">
        <f t="shared" ca="1" si="42"/>
        <v>18.978046287395493</v>
      </c>
      <c r="I397">
        <f>User_Model_Calcs!A397-Sat_Data!$B$5</f>
        <v>10.810072892052986</v>
      </c>
      <c r="J397">
        <f>(Earth_Data!$B$1/SQRT(1-Earth_Data!$B$2^2*SIN(RADIANS(User_Model_Calcs!B397))^2))*COS(RADIANS(User_Model_Calcs!B397))</f>
        <v>6165.7313553109416</v>
      </c>
      <c r="K397">
        <f>((Earth_Data!$B$1*(1-Earth_Data!$B$2^2))/SQRT(1-Earth_Data!$B$2^2*SIN(RADIANS(User_Model_Calcs!B397))^2))*SIN(RADIANS(User_Model_Calcs!B397))</f>
        <v>-1626.8342497198391</v>
      </c>
      <c r="L397">
        <f t="shared" si="43"/>
        <v>-14.780695316984097</v>
      </c>
      <c r="M397">
        <f t="shared" si="44"/>
        <v>6376.7415520723443</v>
      </c>
      <c r="N397">
        <f>SQRT(User_Model_Calcs!M397^2+Sat_Data!$B$3^2-2*User_Model_Calcs!M397*Sat_Data!$B$3*COS(RADIANS(L397))*COS(RADIANS(I397)))</f>
        <v>36162.948103096081</v>
      </c>
      <c r="O397">
        <f>DEGREES(ACOS(((Earth_Data!$B$1+Sat_Data!$B$2)/User_Model_Calcs!N397)*SQRT(1-COS(RADIANS(User_Model_Calcs!I397))^2*COS(RADIANS(User_Model_Calcs!B397))^2)))</f>
        <v>68.504733653985681</v>
      </c>
      <c r="P397">
        <f t="shared" si="40"/>
        <v>36.640331315782603</v>
      </c>
    </row>
    <row r="398" spans="1:16" x14ac:dyDescent="0.25">
      <c r="A398">
        <v>125.89299800540385</v>
      </c>
      <c r="B398">
        <v>-24.236976380470438</v>
      </c>
      <c r="C398" s="6">
        <v>20135.9375</v>
      </c>
      <c r="D398">
        <f t="shared" ca="1" si="39"/>
        <v>0.75</v>
      </c>
      <c r="E398" s="1">
        <v>0.65</v>
      </c>
      <c r="F398">
        <v>19.899999999999999</v>
      </c>
      <c r="G398">
        <f t="shared" ca="1" si="41"/>
        <v>42.007420362456692</v>
      </c>
      <c r="H398">
        <f t="shared" ca="1" si="42"/>
        <v>18.164361253020825</v>
      </c>
      <c r="I398">
        <f>User_Model_Calcs!A398-Sat_Data!$B$5</f>
        <v>15.892998005403854</v>
      </c>
      <c r="J398">
        <f>(Earth_Data!$B$1/SQRT(1-Earth_Data!$B$2^2*SIN(RADIANS(User_Model_Calcs!B398))^2))*COS(RADIANS(User_Model_Calcs!B398))</f>
        <v>5819.2246915831383</v>
      </c>
      <c r="K398">
        <f>((Earth_Data!$B$1*(1-Earth_Data!$B$2^2))/SQRT(1-Earth_Data!$B$2^2*SIN(RADIANS(User_Model_Calcs!B398))^2))*SIN(RADIANS(User_Model_Calcs!B398))</f>
        <v>-2602.240455889138</v>
      </c>
      <c r="L398">
        <f t="shared" si="43"/>
        <v>-24.093234840899687</v>
      </c>
      <c r="M398">
        <f t="shared" si="44"/>
        <v>6374.5612712873799</v>
      </c>
      <c r="N398">
        <f>SQRT(User_Model_Calcs!M398^2+Sat_Data!$B$3^2-2*User_Model_Calcs!M398*Sat_Data!$B$3*COS(RADIANS(L398))*COS(RADIANS(I398)))</f>
        <v>36694.449200111441</v>
      </c>
      <c r="O398">
        <f>DEGREES(ACOS(((Earth_Data!$B$1+Sat_Data!$B$2)/User_Model_Calcs!N398)*SQRT(1-COS(RADIANS(User_Model_Calcs!I398))^2*COS(RADIANS(User_Model_Calcs!B398))^2)))</f>
        <v>56.487870013808632</v>
      </c>
      <c r="P398">
        <f t="shared" si="40"/>
        <v>34.744661584642813</v>
      </c>
    </row>
    <row r="399" spans="1:16" x14ac:dyDescent="0.25">
      <c r="A399">
        <v>126.96612431630687</v>
      </c>
      <c r="B399">
        <v>-20.39390602768632</v>
      </c>
      <c r="C399" s="6">
        <v>20135.9375</v>
      </c>
      <c r="D399">
        <f t="shared" ca="1" si="39"/>
        <v>0.75</v>
      </c>
      <c r="E399" s="1">
        <v>0.65</v>
      </c>
      <c r="F399">
        <v>19.899999999999999</v>
      </c>
      <c r="G399">
        <f t="shared" ca="1" si="41"/>
        <v>42.007420362456692</v>
      </c>
      <c r="H399">
        <f t="shared" ca="1" si="42"/>
        <v>14.804083802619395</v>
      </c>
      <c r="I399">
        <f>User_Model_Calcs!A399-Sat_Data!$B$5</f>
        <v>16.966124316306875</v>
      </c>
      <c r="J399">
        <f>(Earth_Data!$B$1/SQRT(1-Earth_Data!$B$2^2*SIN(RADIANS(User_Model_Calcs!B399))^2))*COS(RADIANS(User_Model_Calcs!B399))</f>
        <v>5980.7836656070149</v>
      </c>
      <c r="K399">
        <f>((Earth_Data!$B$1*(1-Earth_Data!$B$2^2))/SQRT(1-Earth_Data!$B$2^2*SIN(RADIANS(User_Model_Calcs!B399))^2))*SIN(RADIANS(User_Model_Calcs!B399))</f>
        <v>-2208.6241297677407</v>
      </c>
      <c r="L399">
        <f t="shared" si="43"/>
        <v>-20.268519791696921</v>
      </c>
      <c r="M399">
        <f t="shared" si="44"/>
        <v>6375.5622341393546</v>
      </c>
      <c r="N399">
        <f>SQRT(User_Model_Calcs!M399^2+Sat_Data!$B$3^2-2*User_Model_Calcs!M399*Sat_Data!$B$3*COS(RADIANS(L399))*COS(RADIANS(I399)))</f>
        <v>36552.207303633317</v>
      </c>
      <c r="O399">
        <f>DEGREES(ACOS(((Earth_Data!$B$1+Sat_Data!$B$2)/User_Model_Calcs!N399)*SQRT(1-COS(RADIANS(User_Model_Calcs!I399))^2*COS(RADIANS(User_Model_Calcs!B399))^2)))</f>
        <v>59.269016474854276</v>
      </c>
      <c r="P399">
        <f t="shared" si="40"/>
        <v>41.201843445201973</v>
      </c>
    </row>
    <row r="400" spans="1:16" x14ac:dyDescent="0.25">
      <c r="A400">
        <v>117.5758055522862</v>
      </c>
      <c r="B400">
        <v>-19.41752322814191</v>
      </c>
      <c r="C400" s="6">
        <v>20135.9375</v>
      </c>
      <c r="D400">
        <f t="shared" ca="1" si="39"/>
        <v>3</v>
      </c>
      <c r="E400" s="1">
        <v>0.65</v>
      </c>
      <c r="F400">
        <v>19.899999999999999</v>
      </c>
      <c r="G400">
        <f t="shared" ca="1" si="41"/>
        <v>54.048620189015942</v>
      </c>
      <c r="H400">
        <f t="shared" ca="1" si="42"/>
        <v>16.756355525103299</v>
      </c>
      <c r="I400">
        <f>User_Model_Calcs!A400-Sat_Data!$B$5</f>
        <v>7.575805552286198</v>
      </c>
      <c r="J400">
        <f>(Earth_Data!$B$1/SQRT(1-Earth_Data!$B$2^2*SIN(RADIANS(User_Model_Calcs!B400))^2))*COS(RADIANS(User_Model_Calcs!B400))</f>
        <v>6017.5845475424976</v>
      </c>
      <c r="K400">
        <f>((Earth_Data!$B$1*(1-Earth_Data!$B$2^2))/SQRT(1-Earth_Data!$B$2^2*SIN(RADIANS(User_Model_Calcs!B400))^2))*SIN(RADIANS(User_Model_Calcs!B400))</f>
        <v>-2106.9945372671591</v>
      </c>
      <c r="L400">
        <f t="shared" si="43"/>
        <v>-19.297170587317225</v>
      </c>
      <c r="M400">
        <f t="shared" si="44"/>
        <v>6375.7940499122069</v>
      </c>
      <c r="N400">
        <f>SQRT(User_Model_Calcs!M400^2+Sat_Data!$B$3^2-2*User_Model_Calcs!M400*Sat_Data!$B$3*COS(RADIANS(L400))*COS(RADIANS(I400)))</f>
        <v>36269.026704558768</v>
      </c>
      <c r="O400">
        <f>DEGREES(ACOS(((Earth_Data!$B$1+Sat_Data!$B$2)/User_Model_Calcs!N400)*SQRT(1-COS(RADIANS(User_Model_Calcs!I400))^2*COS(RADIANS(User_Model_Calcs!B400))^2)))</f>
        <v>65.629702969491106</v>
      </c>
      <c r="P400">
        <f t="shared" si="40"/>
        <v>21.804215252328888</v>
      </c>
    </row>
    <row r="401" spans="1:16" x14ac:dyDescent="0.25">
      <c r="A401">
        <v>118.28372752781078</v>
      </c>
      <c r="B401">
        <v>-16.981795412689827</v>
      </c>
      <c r="C401" s="6">
        <v>20135.9375</v>
      </c>
      <c r="D401">
        <f t="shared" ca="1" si="39"/>
        <v>3</v>
      </c>
      <c r="E401" s="1">
        <v>0.65</v>
      </c>
      <c r="F401">
        <v>19.899999999999999</v>
      </c>
      <c r="G401">
        <f t="shared" ca="1" si="41"/>
        <v>54.048620189015942</v>
      </c>
      <c r="H401">
        <f t="shared" ca="1" si="42"/>
        <v>22.041926717749632</v>
      </c>
      <c r="I401">
        <f>User_Model_Calcs!A401-Sat_Data!$B$5</f>
        <v>8.2837275278107825</v>
      </c>
      <c r="J401">
        <f>(Earth_Data!$B$1/SQRT(1-Earth_Data!$B$2^2*SIN(RADIANS(User_Model_Calcs!B401))^2))*COS(RADIANS(User_Model_Calcs!B401))</f>
        <v>6101.7803162558685</v>
      </c>
      <c r="K401">
        <f>((Earth_Data!$B$1*(1-Earth_Data!$B$2^2))/SQRT(1-Earth_Data!$B$2^2*SIN(RADIANS(User_Model_Calcs!B401))^2))*SIN(RADIANS(User_Model_Calcs!B401))</f>
        <v>-1850.9072949287167</v>
      </c>
      <c r="L401">
        <f t="shared" si="43"/>
        <v>-16.874591316359933</v>
      </c>
      <c r="M401">
        <f t="shared" si="44"/>
        <v>6376.3297313005942</v>
      </c>
      <c r="N401">
        <f>SQRT(User_Model_Calcs!M401^2+Sat_Data!$B$3^2-2*User_Model_Calcs!M401*Sat_Data!$B$3*COS(RADIANS(L401))*COS(RADIANS(I401)))</f>
        <v>36184.086300160372</v>
      </c>
      <c r="O401">
        <f>DEGREES(ACOS(((Earth_Data!$B$1+Sat_Data!$B$2)/User_Model_Calcs!N401)*SQRT(1-COS(RADIANS(User_Model_Calcs!I401))^2*COS(RADIANS(User_Model_Calcs!B401))^2)))</f>
        <v>67.894569059486429</v>
      </c>
      <c r="P401">
        <f t="shared" si="40"/>
        <v>26.495997737065139</v>
      </c>
    </row>
    <row r="402" spans="1:16" x14ac:dyDescent="0.25">
      <c r="A402">
        <v>130.06269430916987</v>
      </c>
      <c r="B402">
        <v>-12.963019749558793</v>
      </c>
      <c r="C402" s="6">
        <v>20135.9375</v>
      </c>
      <c r="D402">
        <f t="shared" ca="1" si="39"/>
        <v>3</v>
      </c>
      <c r="E402" s="1">
        <v>0.65</v>
      </c>
      <c r="F402">
        <v>19.899999999999999</v>
      </c>
      <c r="G402">
        <f t="shared" ca="1" si="41"/>
        <v>54.048620189015942</v>
      </c>
      <c r="H402">
        <f t="shared" ca="1" si="42"/>
        <v>16.426611612746324</v>
      </c>
      <c r="I402">
        <f>User_Model_Calcs!A402-Sat_Data!$B$5</f>
        <v>20.062694309169871</v>
      </c>
      <c r="J402">
        <f>(Earth_Data!$B$1/SQRT(1-Earth_Data!$B$2^2*SIN(RADIANS(User_Model_Calcs!B402))^2))*COS(RADIANS(User_Model_Calcs!B402))</f>
        <v>6216.6406195965592</v>
      </c>
      <c r="K402">
        <f>((Earth_Data!$B$1*(1-Earth_Data!$B$2^2))/SQRT(1-Earth_Data!$B$2^2*SIN(RADIANS(User_Model_Calcs!B402))^2))*SIN(RADIANS(User_Model_Calcs!B402))</f>
        <v>-1421.4191142467807</v>
      </c>
      <c r="L402">
        <f t="shared" si="43"/>
        <v>-12.879141713121413</v>
      </c>
      <c r="M402">
        <f t="shared" si="44"/>
        <v>6377.0724389459465</v>
      </c>
      <c r="N402">
        <f>SQRT(User_Model_Calcs!M402^2+Sat_Data!$B$3^2-2*User_Model_Calcs!M402*Sat_Data!$B$3*COS(RADIANS(L402))*COS(RADIANS(I402)))</f>
        <v>36415.039335217487</v>
      </c>
      <c r="O402">
        <f>DEGREES(ACOS(((Earth_Data!$B$1+Sat_Data!$B$2)/User_Model_Calcs!N402)*SQRT(1-COS(RADIANS(User_Model_Calcs!I402))^2*COS(RADIANS(User_Model_Calcs!B402))^2)))</f>
        <v>62.215162228668497</v>
      </c>
      <c r="P402">
        <f t="shared" si="40"/>
        <v>58.440592253004084</v>
      </c>
    </row>
    <row r="403" spans="1:16" x14ac:dyDescent="0.25">
      <c r="A403">
        <v>131.13969884985778</v>
      </c>
      <c r="B403">
        <v>-15.050310579491796</v>
      </c>
      <c r="C403" s="6">
        <v>20135.9375</v>
      </c>
      <c r="D403">
        <f t="shared" ca="1" si="39"/>
        <v>0.75</v>
      </c>
      <c r="E403" s="1">
        <v>0.65</v>
      </c>
      <c r="F403">
        <v>19.899999999999999</v>
      </c>
      <c r="G403">
        <f t="shared" ca="1" si="41"/>
        <v>42.007420362456692</v>
      </c>
      <c r="H403">
        <f t="shared" ca="1" si="42"/>
        <v>19.663269499416383</v>
      </c>
      <c r="I403">
        <f>User_Model_Calcs!A403-Sat_Data!$B$5</f>
        <v>21.13969884985778</v>
      </c>
      <c r="J403">
        <f>(Earth_Data!$B$1/SQRT(1-Earth_Data!$B$2^2*SIN(RADIANS(User_Model_Calcs!B403))^2))*COS(RADIANS(User_Model_Calcs!B403))</f>
        <v>6160.7488556490207</v>
      </c>
      <c r="K403">
        <f>((Earth_Data!$B$1*(1-Earth_Data!$B$2^2))/SQRT(1-Earth_Data!$B$2^2*SIN(RADIANS(User_Model_Calcs!B403))^2))*SIN(RADIANS(User_Model_Calcs!B403))</f>
        <v>-1645.4771966806875</v>
      </c>
      <c r="L403">
        <f t="shared" si="43"/>
        <v>-14.954083873966661</v>
      </c>
      <c r="M403">
        <f t="shared" si="44"/>
        <v>6376.7093133666403</v>
      </c>
      <c r="N403">
        <f>SQRT(User_Model_Calcs!M403^2+Sat_Data!$B$3^2-2*User_Model_Calcs!M403*Sat_Data!$B$3*COS(RADIANS(L403))*COS(RADIANS(I403)))</f>
        <v>36522.784817127533</v>
      </c>
      <c r="O403">
        <f>DEGREES(ACOS(((Earth_Data!$B$1+Sat_Data!$B$2)/User_Model_Calcs!N403)*SQRT(1-COS(RADIANS(User_Model_Calcs!I403))^2*COS(RADIANS(User_Model_Calcs!B403))^2)))</f>
        <v>59.899320245530944</v>
      </c>
      <c r="P403">
        <f t="shared" si="40"/>
        <v>56.116378282975731</v>
      </c>
    </row>
    <row r="404" spans="1:16" x14ac:dyDescent="0.25">
      <c r="A404">
        <v>132.42199526020215</v>
      </c>
      <c r="B404">
        <v>-18.900436308713786</v>
      </c>
      <c r="C404" s="6">
        <v>20135.9375</v>
      </c>
      <c r="D404">
        <f t="shared" ca="1" si="39"/>
        <v>1.2</v>
      </c>
      <c r="E404" s="1">
        <v>0.65</v>
      </c>
      <c r="F404">
        <v>19.899999999999999</v>
      </c>
      <c r="G404">
        <f t="shared" ca="1" si="41"/>
        <v>46.089820015575185</v>
      </c>
      <c r="H404">
        <f t="shared" ca="1" si="42"/>
        <v>21.937095566650704</v>
      </c>
      <c r="I404">
        <f>User_Model_Calcs!A404-Sat_Data!$B$5</f>
        <v>22.421995260202152</v>
      </c>
      <c r="J404">
        <f>(Earth_Data!$B$1/SQRT(1-Earth_Data!$B$2^2*SIN(RADIANS(User_Model_Calcs!B404))^2))*COS(RADIANS(User_Model_Calcs!B404))</f>
        <v>6036.3695924495369</v>
      </c>
      <c r="K404">
        <f>((Earth_Data!$B$1*(1-Earth_Data!$B$2^2))/SQRT(1-Earth_Data!$B$2^2*SIN(RADIANS(User_Model_Calcs!B404))^2))*SIN(RADIANS(User_Model_Calcs!B404))</f>
        <v>-2052.9266367639061</v>
      </c>
      <c r="L404">
        <f t="shared" si="43"/>
        <v>-18.782805984314262</v>
      </c>
      <c r="M404">
        <f t="shared" si="44"/>
        <v>6375.9129254236332</v>
      </c>
      <c r="N404">
        <f>SQRT(User_Model_Calcs!M404^2+Sat_Data!$B$3^2-2*User_Model_Calcs!M404*Sat_Data!$B$3*COS(RADIANS(L404))*COS(RADIANS(I404)))</f>
        <v>36713.943386136598</v>
      </c>
      <c r="O404">
        <f>DEGREES(ACOS(((Earth_Data!$B$1+Sat_Data!$B$2)/User_Model_Calcs!N404)*SQRT(1-COS(RADIANS(User_Model_Calcs!I404))^2*COS(RADIANS(User_Model_Calcs!B404))^2)))</f>
        <v>56.157897017557687</v>
      </c>
      <c r="P404">
        <f t="shared" si="40"/>
        <v>51.866508401913379</v>
      </c>
    </row>
    <row r="405" spans="1:16" x14ac:dyDescent="0.25">
      <c r="A405">
        <v>130.62826814847111</v>
      </c>
      <c r="B405">
        <v>-13.655472721109881</v>
      </c>
      <c r="C405" s="6">
        <v>20135.9375</v>
      </c>
      <c r="D405">
        <f t="shared" ca="1" si="39"/>
        <v>1.2</v>
      </c>
      <c r="E405" s="1">
        <v>0.65</v>
      </c>
      <c r="F405">
        <v>19.899999999999999</v>
      </c>
      <c r="G405">
        <f t="shared" ca="1" si="41"/>
        <v>46.089820015575185</v>
      </c>
      <c r="H405">
        <f t="shared" ca="1" si="42"/>
        <v>22.782343841022836</v>
      </c>
      <c r="I405">
        <f>User_Model_Calcs!A405-Sat_Data!$B$5</f>
        <v>20.628268148471108</v>
      </c>
      <c r="J405">
        <f>(Earth_Data!$B$1/SQRT(1-Earth_Data!$B$2^2*SIN(RADIANS(User_Model_Calcs!B405))^2))*COS(RADIANS(User_Model_Calcs!B405))</f>
        <v>6199.0049760587335</v>
      </c>
      <c r="K405">
        <f>((Earth_Data!$B$1*(1-Earth_Data!$B$2^2))/SQRT(1-Earth_Data!$B$2^2*SIN(RADIANS(User_Model_Calcs!B405))^2))*SIN(RADIANS(User_Model_Calcs!B405))</f>
        <v>-1495.9693786927323</v>
      </c>
      <c r="L405">
        <f t="shared" si="43"/>
        <v>-13.56744590383501</v>
      </c>
      <c r="M405">
        <f t="shared" si="44"/>
        <v>6376.957509281935</v>
      </c>
      <c r="N405">
        <f>SQRT(User_Model_Calcs!M405^2+Sat_Data!$B$3^2-2*User_Model_Calcs!M405*Sat_Data!$B$3*COS(RADIANS(L405))*COS(RADIANS(I405)))</f>
        <v>36458.807358879305</v>
      </c>
      <c r="O405">
        <f>DEGREES(ACOS(((Earth_Data!$B$1+Sat_Data!$B$2)/User_Model_Calcs!N405)*SQRT(1-COS(RADIANS(User_Model_Calcs!I405))^2*COS(RADIANS(User_Model_Calcs!B405))^2)))</f>
        <v>61.253797252296337</v>
      </c>
      <c r="P405">
        <f t="shared" si="40"/>
        <v>57.906157380831459</v>
      </c>
    </row>
    <row r="406" spans="1:16" x14ac:dyDescent="0.25">
      <c r="A406">
        <v>131.08951278243183</v>
      </c>
      <c r="B406">
        <v>-16.827983289334487</v>
      </c>
      <c r="C406" s="6">
        <v>20135.9375</v>
      </c>
      <c r="D406">
        <f t="shared" ca="1" si="39"/>
        <v>0.75</v>
      </c>
      <c r="E406" s="1">
        <v>0.65</v>
      </c>
      <c r="F406">
        <v>19.899999999999999</v>
      </c>
      <c r="G406">
        <f t="shared" ca="1" si="41"/>
        <v>42.007420362456692</v>
      </c>
      <c r="H406">
        <f t="shared" ca="1" si="42"/>
        <v>15.188738428972172</v>
      </c>
      <c r="I406">
        <f>User_Model_Calcs!A406-Sat_Data!$B$5</f>
        <v>21.089512782431825</v>
      </c>
      <c r="J406">
        <f>(Earth_Data!$B$1/SQRT(1-Earth_Data!$B$2^2*SIN(RADIANS(User_Model_Calcs!B406))^2))*COS(RADIANS(User_Model_Calcs!B406))</f>
        <v>6106.7300726163394</v>
      </c>
      <c r="K406">
        <f>((Earth_Data!$B$1*(1-Earth_Data!$B$2^2))/SQRT(1-Earth_Data!$B$2^2*SIN(RADIANS(User_Model_Calcs!B406))^2))*SIN(RADIANS(User_Model_Calcs!B406))</f>
        <v>-1834.620725430244</v>
      </c>
      <c r="L406">
        <f t="shared" si="43"/>
        <v>-16.721636306526744</v>
      </c>
      <c r="M406">
        <f t="shared" si="44"/>
        <v>6376.361453523079</v>
      </c>
      <c r="N406">
        <f>SQRT(User_Model_Calcs!M406^2+Sat_Data!$B$3^2-2*User_Model_Calcs!M406*Sat_Data!$B$3*COS(RADIANS(L406))*COS(RADIANS(I406)))</f>
        <v>36578.622723140455</v>
      </c>
      <c r="O406">
        <f>DEGREES(ACOS(((Earth_Data!$B$1+Sat_Data!$B$2)/User_Model_Calcs!N406)*SQRT(1-COS(RADIANS(User_Model_Calcs!I406))^2*COS(RADIANS(User_Model_Calcs!B406))^2)))</f>
        <v>58.759655402464062</v>
      </c>
      <c r="P406">
        <f t="shared" si="40"/>
        <v>53.105758588709001</v>
      </c>
    </row>
    <row r="407" spans="1:16" x14ac:dyDescent="0.25">
      <c r="A407">
        <v>128.06875405297808</v>
      </c>
      <c r="B407">
        <v>-13.687531367593202</v>
      </c>
      <c r="C407" s="6">
        <v>20135.9375</v>
      </c>
      <c r="D407">
        <f t="shared" ca="1" si="39"/>
        <v>0.75</v>
      </c>
      <c r="E407" s="1">
        <v>0.65</v>
      </c>
      <c r="F407">
        <v>19.899999999999999</v>
      </c>
      <c r="G407">
        <f t="shared" ca="1" si="41"/>
        <v>42.007420362456692</v>
      </c>
      <c r="H407">
        <f t="shared" ca="1" si="42"/>
        <v>17.904583586082389</v>
      </c>
      <c r="I407">
        <f>User_Model_Calcs!A407-Sat_Data!$B$5</f>
        <v>18.068754052978079</v>
      </c>
      <c r="J407">
        <f>(Earth_Data!$B$1/SQRT(1-Earth_Data!$B$2^2*SIN(RADIANS(User_Model_Calcs!B407))^2))*COS(RADIANS(User_Model_Calcs!B407))</f>
        <v>6198.1666602019686</v>
      </c>
      <c r="K407">
        <f>((Earth_Data!$B$1*(1-Earth_Data!$B$2^2))/SQRT(1-Earth_Data!$B$2^2*SIN(RADIANS(User_Model_Calcs!B407))^2))*SIN(RADIANS(User_Model_Calcs!B407))</f>
        <v>-1499.4157372736847</v>
      </c>
      <c r="L407">
        <f t="shared" si="43"/>
        <v>-13.599313689351662</v>
      </c>
      <c r="M407">
        <f t="shared" si="44"/>
        <v>6376.9520541417915</v>
      </c>
      <c r="N407">
        <f>SQRT(User_Model_Calcs!M407^2+Sat_Data!$B$3^2-2*User_Model_Calcs!M407*Sat_Data!$B$3*COS(RADIANS(L407))*COS(RADIANS(I407)))</f>
        <v>36353.479583713764</v>
      </c>
      <c r="O407">
        <f>DEGREES(ACOS(((Earth_Data!$B$1+Sat_Data!$B$2)/User_Model_Calcs!N407)*SQRT(1-COS(RADIANS(User_Model_Calcs!I407))^2*COS(RADIANS(User_Model_Calcs!B407))^2)))</f>
        <v>63.615569256934847</v>
      </c>
      <c r="P407">
        <f t="shared" si="40"/>
        <v>54.04664057207745</v>
      </c>
    </row>
    <row r="408" spans="1:16" x14ac:dyDescent="0.25">
      <c r="A408">
        <v>128.65823881325753</v>
      </c>
      <c r="B408">
        <v>-15.29154863547461</v>
      </c>
      <c r="C408" s="6">
        <v>20135.9375</v>
      </c>
      <c r="D408">
        <f t="shared" ca="1" si="39"/>
        <v>0.75</v>
      </c>
      <c r="E408" s="1">
        <v>0.65</v>
      </c>
      <c r="F408">
        <v>19.899999999999999</v>
      </c>
      <c r="G408">
        <f t="shared" ca="1" si="41"/>
        <v>42.007420362456692</v>
      </c>
      <c r="H408">
        <f t="shared" ca="1" si="42"/>
        <v>16.566286092050277</v>
      </c>
      <c r="I408">
        <f>User_Model_Calcs!A408-Sat_Data!$B$5</f>
        <v>18.658238813257526</v>
      </c>
      <c r="J408">
        <f>(Earth_Data!$B$1/SQRT(1-Earth_Data!$B$2^2*SIN(RADIANS(User_Model_Calcs!B408))^2))*COS(RADIANS(User_Model_Calcs!B408))</f>
        <v>6153.7632922502926</v>
      </c>
      <c r="K408">
        <f>((Earth_Data!$B$1*(1-Earth_Data!$B$2^2))/SQRT(1-Earth_Data!$B$2^2*SIN(RADIANS(User_Model_Calcs!B408))^2))*SIN(RADIANS(User_Model_Calcs!B408))</f>
        <v>-1671.2399955416927</v>
      </c>
      <c r="L408">
        <f t="shared" si="43"/>
        <v>-15.193926154743972</v>
      </c>
      <c r="M408">
        <f t="shared" si="44"/>
        <v>6376.6641576725169</v>
      </c>
      <c r="N408">
        <f>SQRT(User_Model_Calcs!M408^2+Sat_Data!$B$3^2-2*User_Model_Calcs!M408*Sat_Data!$B$3*COS(RADIANS(L408))*COS(RADIANS(I408)))</f>
        <v>36425.453165980507</v>
      </c>
      <c r="O408">
        <f>DEGREES(ACOS(((Earth_Data!$B$1+Sat_Data!$B$2)/User_Model_Calcs!N408)*SQRT(1-COS(RADIANS(User_Model_Calcs!I408))^2*COS(RADIANS(User_Model_Calcs!B408))^2)))</f>
        <v>61.972736399639551</v>
      </c>
      <c r="P408">
        <f t="shared" si="40"/>
        <v>52.008986828078328</v>
      </c>
    </row>
    <row r="409" spans="1:16" x14ac:dyDescent="0.25">
      <c r="A409">
        <v>129.17429786942333</v>
      </c>
      <c r="B409">
        <v>-16.912934701572112</v>
      </c>
      <c r="C409" s="6">
        <v>20135.9375</v>
      </c>
      <c r="D409">
        <f t="shared" ca="1" si="39"/>
        <v>0.75</v>
      </c>
      <c r="E409" s="1">
        <v>0.65</v>
      </c>
      <c r="F409">
        <v>19.899999999999999</v>
      </c>
      <c r="G409">
        <f t="shared" ca="1" si="41"/>
        <v>42.007420362456692</v>
      </c>
      <c r="H409">
        <f t="shared" ca="1" si="42"/>
        <v>20.053048174570144</v>
      </c>
      <c r="I409">
        <f>User_Model_Calcs!A409-Sat_Data!$B$5</f>
        <v>19.174297869423327</v>
      </c>
      <c r="J409">
        <f>(Earth_Data!$B$1/SQRT(1-Earth_Data!$B$2^2*SIN(RADIANS(User_Model_Calcs!B409))^2))*COS(RADIANS(User_Model_Calcs!B409))</f>
        <v>6104.001705275009</v>
      </c>
      <c r="K409">
        <f>((Earth_Data!$B$1*(1-Earth_Data!$B$2^2))/SQRT(1-Earth_Data!$B$2^2*SIN(RADIANS(User_Model_Calcs!B409))^2))*SIN(RADIANS(User_Model_Calcs!B409))</f>
        <v>-1843.6175139849558</v>
      </c>
      <c r="L409">
        <f t="shared" si="43"/>
        <v>-16.806113952106347</v>
      </c>
      <c r="M409">
        <f t="shared" si="44"/>
        <v>6376.3439646769593</v>
      </c>
      <c r="N409">
        <f>SQRT(User_Model_Calcs!M409^2+Sat_Data!$B$3^2-2*User_Model_Calcs!M409*Sat_Data!$B$3*COS(RADIANS(L409))*COS(RADIANS(I409)))</f>
        <v>36500.524878171855</v>
      </c>
      <c r="O409">
        <f>DEGREES(ACOS(((Earth_Data!$B$1+Sat_Data!$B$2)/User_Model_Calcs!N409)*SQRT(1-COS(RADIANS(User_Model_Calcs!I409))^2*COS(RADIANS(User_Model_Calcs!B409))^2)))</f>
        <v>60.35181090700712</v>
      </c>
      <c r="P409">
        <f t="shared" si="40"/>
        <v>50.083761802009519</v>
      </c>
    </row>
    <row r="410" spans="1:16" x14ac:dyDescent="0.25">
      <c r="A410">
        <v>131.77458682688371</v>
      </c>
      <c r="B410">
        <v>-17.19321578964253</v>
      </c>
      <c r="C410" s="6">
        <v>20135.9375</v>
      </c>
      <c r="D410">
        <f t="shared" ca="1" si="39"/>
        <v>0.75</v>
      </c>
      <c r="E410" s="1">
        <v>0.65</v>
      </c>
      <c r="F410">
        <v>19.899999999999999</v>
      </c>
      <c r="G410">
        <f t="shared" ca="1" si="41"/>
        <v>42.007420362456692</v>
      </c>
      <c r="H410">
        <f t="shared" ca="1" si="42"/>
        <v>15.958505197938983</v>
      </c>
      <c r="I410">
        <f>User_Model_Calcs!A410-Sat_Data!$B$5</f>
        <v>21.774586826883706</v>
      </c>
      <c r="J410">
        <f>(Earth_Data!$B$1/SQRT(1-Earth_Data!$B$2^2*SIN(RADIANS(User_Model_Calcs!B410))^2))*COS(RADIANS(User_Model_Calcs!B410))</f>
        <v>6094.9052573918971</v>
      </c>
      <c r="K410">
        <f>((Earth_Data!$B$1*(1-Earth_Data!$B$2^2))/SQRT(1-Earth_Data!$B$2^2*SIN(RADIANS(User_Model_Calcs!B410))^2))*SIN(RADIANS(User_Model_Calcs!B410))</f>
        <v>-1873.2723750689315</v>
      </c>
      <c r="L410">
        <f t="shared" si="43"/>
        <v>-17.084838565755796</v>
      </c>
      <c r="M410">
        <f t="shared" si="44"/>
        <v>6376.2857125273003</v>
      </c>
      <c r="N410">
        <f>SQRT(User_Model_Calcs!M410^2+Sat_Data!$B$3^2-2*User_Model_Calcs!M410*Sat_Data!$B$3*COS(RADIANS(L410))*COS(RADIANS(I410)))</f>
        <v>36621.995795984105</v>
      </c>
      <c r="O410">
        <f>DEGREES(ACOS(((Earth_Data!$B$1+Sat_Data!$B$2)/User_Model_Calcs!N410)*SQRT(1-COS(RADIANS(User_Model_Calcs!I410))^2*COS(RADIANS(User_Model_Calcs!B410))^2)))</f>
        <v>57.905720203085295</v>
      </c>
      <c r="P410">
        <f t="shared" si="40"/>
        <v>53.498863258959823</v>
      </c>
    </row>
    <row r="411" spans="1:16" x14ac:dyDescent="0.25">
      <c r="A411">
        <v>128.61891818469115</v>
      </c>
      <c r="B411">
        <v>-16.054874971366388</v>
      </c>
      <c r="C411" s="6">
        <v>20135.9375</v>
      </c>
      <c r="D411">
        <f t="shared" ca="1" si="39"/>
        <v>1.2</v>
      </c>
      <c r="E411" s="1">
        <v>0.65</v>
      </c>
      <c r="F411">
        <v>19.899999999999999</v>
      </c>
      <c r="G411">
        <f t="shared" ca="1" si="41"/>
        <v>46.089820015575185</v>
      </c>
      <c r="H411">
        <f t="shared" ca="1" si="42"/>
        <v>16.322416363684876</v>
      </c>
      <c r="I411">
        <f>User_Model_Calcs!A411-Sat_Data!$B$5</f>
        <v>18.618918184691154</v>
      </c>
      <c r="J411">
        <f>(Earth_Data!$B$1/SQRT(1-Earth_Data!$B$2^2*SIN(RADIANS(User_Model_Calcs!B411))^2))*COS(RADIANS(User_Model_Calcs!B411))</f>
        <v>6130.9448865870781</v>
      </c>
      <c r="K411">
        <f>((Earth_Data!$B$1*(1-Earth_Data!$B$2^2))/SQRT(1-Earth_Data!$B$2^2*SIN(RADIANS(User_Model_Calcs!B411))^2))*SIN(RADIANS(User_Model_Calcs!B411))</f>
        <v>-1752.5649741738059</v>
      </c>
      <c r="L411">
        <f t="shared" si="43"/>
        <v>-15.952881650222873</v>
      </c>
      <c r="M411">
        <f t="shared" si="44"/>
        <v>6376.5170109605342</v>
      </c>
      <c r="N411">
        <f>SQRT(User_Model_Calcs!M411^2+Sat_Data!$B$3^2-2*User_Model_Calcs!M411*Sat_Data!$B$3*COS(RADIANS(L411))*COS(RADIANS(I411)))</f>
        <v>36448.888472460458</v>
      </c>
      <c r="O411">
        <f>DEGREES(ACOS(((Earth_Data!$B$1+Sat_Data!$B$2)/User_Model_Calcs!N411)*SQRT(1-COS(RADIANS(User_Model_Calcs!I411))^2*COS(RADIANS(User_Model_Calcs!B411))^2)))</f>
        <v>61.455953041147644</v>
      </c>
      <c r="P411">
        <f t="shared" si="40"/>
        <v>50.618166558548502</v>
      </c>
    </row>
    <row r="412" spans="1:16" x14ac:dyDescent="0.25">
      <c r="A412">
        <v>130.38357828982208</v>
      </c>
      <c r="B412">
        <v>-13.115209745778559</v>
      </c>
      <c r="C412" s="6">
        <v>20135.9375</v>
      </c>
      <c r="D412">
        <f t="shared" ca="1" si="39"/>
        <v>3</v>
      </c>
      <c r="E412" s="1">
        <v>0.65</v>
      </c>
      <c r="F412">
        <v>19.899999999999999</v>
      </c>
      <c r="G412">
        <f t="shared" ca="1" si="41"/>
        <v>54.048620189015942</v>
      </c>
      <c r="H412">
        <f t="shared" ca="1" si="42"/>
        <v>18.166113532483379</v>
      </c>
      <c r="I412">
        <f>User_Model_Calcs!A412-Sat_Data!$B$5</f>
        <v>20.383578289822083</v>
      </c>
      <c r="J412">
        <f>(Earth_Data!$B$1/SQRT(1-Earth_Data!$B$2^2*SIN(RADIANS(User_Model_Calcs!B412))^2))*COS(RADIANS(User_Model_Calcs!B412))</f>
        <v>6212.8419412805515</v>
      </c>
      <c r="K412">
        <f>((Earth_Data!$B$1*(1-Earth_Data!$B$2^2))/SQRT(1-Earth_Data!$B$2^2*SIN(RADIANS(User_Model_Calcs!B412))^2))*SIN(RADIANS(User_Model_Calcs!B412))</f>
        <v>-1437.8219009217512</v>
      </c>
      <c r="L412">
        <f t="shared" si="43"/>
        <v>-13.030415626267704</v>
      </c>
      <c r="M412">
        <f t="shared" si="44"/>
        <v>6377.0476559380459</v>
      </c>
      <c r="N412">
        <f>SQRT(User_Model_Calcs!M412^2+Sat_Data!$B$3^2-2*User_Model_Calcs!M412*Sat_Data!$B$3*COS(RADIANS(L412))*COS(RADIANS(I412)))</f>
        <v>36433.088721319873</v>
      </c>
      <c r="O412">
        <f>DEGREES(ACOS(((Earth_Data!$B$1+Sat_Data!$B$2)/User_Model_Calcs!N412)*SQRT(1-COS(RADIANS(User_Model_Calcs!I412))^2*COS(RADIANS(User_Model_Calcs!B412))^2)))</f>
        <v>61.815537064012439</v>
      </c>
      <c r="P412">
        <f t="shared" si="40"/>
        <v>58.5885109650714</v>
      </c>
    </row>
    <row r="413" spans="1:16" x14ac:dyDescent="0.25">
      <c r="A413">
        <v>128.79102782223109</v>
      </c>
      <c r="B413">
        <v>-16.930127274798551</v>
      </c>
      <c r="C413" s="6">
        <v>20135.9375</v>
      </c>
      <c r="D413">
        <f t="shared" ca="1" si="39"/>
        <v>0.75</v>
      </c>
      <c r="E413" s="1">
        <v>0.65</v>
      </c>
      <c r="F413">
        <v>19.899999999999999</v>
      </c>
      <c r="G413">
        <f t="shared" ca="1" si="41"/>
        <v>42.007420362456692</v>
      </c>
      <c r="H413">
        <f t="shared" ca="1" si="42"/>
        <v>17.345747044641872</v>
      </c>
      <c r="I413">
        <f>User_Model_Calcs!A413-Sat_Data!$B$5</f>
        <v>18.791027822231086</v>
      </c>
      <c r="J413">
        <f>(Earth_Data!$B$1/SQRT(1-Earth_Data!$B$2^2*SIN(RADIANS(User_Model_Calcs!B413))^2))*COS(RADIANS(User_Model_Calcs!B413))</f>
        <v>6103.4479092917345</v>
      </c>
      <c r="K413">
        <f>((Earth_Data!$B$1*(1-Earth_Data!$B$2^2))/SQRT(1-Earth_Data!$B$2^2*SIN(RADIANS(User_Model_Calcs!B413))^2))*SIN(RADIANS(User_Model_Calcs!B413))</f>
        <v>-1845.4378116339333</v>
      </c>
      <c r="L413">
        <f t="shared" si="43"/>
        <v>-16.823210757042027</v>
      </c>
      <c r="M413">
        <f t="shared" si="44"/>
        <v>6376.340415790698</v>
      </c>
      <c r="N413">
        <f>SQRT(User_Model_Calcs!M413^2+Sat_Data!$B$3^2-2*User_Model_Calcs!M413*Sat_Data!$B$3*COS(RADIANS(L413))*COS(RADIANS(I413)))</f>
        <v>36485.784262849607</v>
      </c>
      <c r="O413">
        <f>DEGREES(ACOS(((Earth_Data!$B$1+Sat_Data!$B$2)/User_Model_Calcs!N413)*SQRT(1-COS(RADIANS(User_Model_Calcs!I413))^2*COS(RADIANS(User_Model_Calcs!B413))^2)))</f>
        <v>60.661526901173907</v>
      </c>
      <c r="P413">
        <f t="shared" si="40"/>
        <v>49.4414635828944</v>
      </c>
    </row>
    <row r="414" spans="1:16" x14ac:dyDescent="0.25">
      <c r="A414">
        <v>132.0274855172604</v>
      </c>
      <c r="B414">
        <v>-18.872393084575236</v>
      </c>
      <c r="C414" s="6">
        <v>20135.9375</v>
      </c>
      <c r="D414">
        <f t="shared" ca="1" si="39"/>
        <v>0.75</v>
      </c>
      <c r="E414" s="1">
        <v>0.65</v>
      </c>
      <c r="F414">
        <v>19.899999999999999</v>
      </c>
      <c r="G414">
        <f t="shared" ca="1" si="41"/>
        <v>42.007420362456692</v>
      </c>
      <c r="H414">
        <f t="shared" ca="1" si="42"/>
        <v>15.983005527051271</v>
      </c>
      <c r="I414">
        <f>User_Model_Calcs!A414-Sat_Data!$B$5</f>
        <v>22.027485517260402</v>
      </c>
      <c r="J414">
        <f>(Earth_Data!$B$1/SQRT(1-Earth_Data!$B$2^2*SIN(RADIANS(User_Model_Calcs!B414))^2))*COS(RADIANS(User_Model_Calcs!B414))</f>
        <v>6037.3743764540459</v>
      </c>
      <c r="K414">
        <f>((Earth_Data!$B$1*(1-Earth_Data!$B$2^2))/SQRT(1-Earth_Data!$B$2^2*SIN(RADIANS(User_Model_Calcs!B414))^2))*SIN(RADIANS(User_Model_Calcs!B414))</f>
        <v>-2049.9896306151604</v>
      </c>
      <c r="L414">
        <f t="shared" si="43"/>
        <v>-18.754911494672108</v>
      </c>
      <c r="M414">
        <f t="shared" si="44"/>
        <v>6375.9192942738518</v>
      </c>
      <c r="N414">
        <f>SQRT(User_Model_Calcs!M414^2+Sat_Data!$B$3^2-2*User_Model_Calcs!M414*Sat_Data!$B$3*COS(RADIANS(L414))*COS(RADIANS(I414)))</f>
        <v>36694.815094583515</v>
      </c>
      <c r="O414">
        <f>DEGREES(ACOS(((Earth_Data!$B$1+Sat_Data!$B$2)/User_Model_Calcs!N414)*SQRT(1-COS(RADIANS(User_Model_Calcs!I414))^2*COS(RADIANS(User_Model_Calcs!B414))^2)))</f>
        <v>56.512759309662258</v>
      </c>
      <c r="P414">
        <f t="shared" si="40"/>
        <v>51.3579807829435</v>
      </c>
    </row>
    <row r="415" spans="1:16" x14ac:dyDescent="0.25">
      <c r="A415">
        <v>129.60804479948212</v>
      </c>
      <c r="B415">
        <v>-13.946075196236722</v>
      </c>
      <c r="C415" s="6">
        <v>20135.9375</v>
      </c>
      <c r="D415">
        <f t="shared" ca="1" si="39"/>
        <v>0.75</v>
      </c>
      <c r="E415" s="1">
        <v>0.65</v>
      </c>
      <c r="F415">
        <v>19.899999999999999</v>
      </c>
      <c r="G415">
        <f t="shared" ca="1" si="41"/>
        <v>42.007420362456692</v>
      </c>
      <c r="H415">
        <f t="shared" ca="1" si="42"/>
        <v>23.395627517722161</v>
      </c>
      <c r="I415">
        <f>User_Model_Calcs!A415-Sat_Data!$B$5</f>
        <v>19.608044799482116</v>
      </c>
      <c r="J415">
        <f>(Earth_Data!$B$1/SQRT(1-Earth_Data!$B$2^2*SIN(RADIANS(User_Model_Calcs!B415))^2))*COS(RADIANS(User_Model_Calcs!B415))</f>
        <v>6191.3353441917825</v>
      </c>
      <c r="K415">
        <f>((Earth_Data!$B$1*(1-Earth_Data!$B$2^2))/SQRT(1-Earth_Data!$B$2^2*SIN(RADIANS(User_Model_Calcs!B415))^2))*SIN(RADIANS(User_Model_Calcs!B415))</f>
        <v>-1527.1927042105328</v>
      </c>
      <c r="L415">
        <f t="shared" si="43"/>
        <v>-13.85632230130823</v>
      </c>
      <c r="M415">
        <f t="shared" si="44"/>
        <v>6376.9076283126651</v>
      </c>
      <c r="N415">
        <f>SQRT(User_Model_Calcs!M415^2+Sat_Data!$B$3^2-2*User_Model_Calcs!M415*Sat_Data!$B$3*COS(RADIANS(L415))*COS(RADIANS(I415)))</f>
        <v>36423.229708029605</v>
      </c>
      <c r="O415">
        <f>DEGREES(ACOS(((Earth_Data!$B$1+Sat_Data!$B$2)/User_Model_Calcs!N415)*SQRT(1-COS(RADIANS(User_Model_Calcs!I415))^2*COS(RADIANS(User_Model_Calcs!B415))^2)))</f>
        <v>62.028772831536507</v>
      </c>
      <c r="P415">
        <f t="shared" si="40"/>
        <v>55.920464696397325</v>
      </c>
    </row>
    <row r="416" spans="1:16" x14ac:dyDescent="0.25">
      <c r="A416">
        <v>127.52512075648761</v>
      </c>
      <c r="B416">
        <v>-14.729263055234634</v>
      </c>
      <c r="C416" s="6">
        <v>20135.9375</v>
      </c>
      <c r="D416">
        <f t="shared" ca="1" si="39"/>
        <v>0.75</v>
      </c>
      <c r="E416" s="1">
        <v>0.65</v>
      </c>
      <c r="F416">
        <v>19.899999999999999</v>
      </c>
      <c r="G416">
        <f t="shared" ca="1" si="41"/>
        <v>42.007420362456692</v>
      </c>
      <c r="H416">
        <f t="shared" ca="1" si="42"/>
        <v>15.422640733970976</v>
      </c>
      <c r="I416">
        <f>User_Model_Calcs!A416-Sat_Data!$B$5</f>
        <v>17.52512075648761</v>
      </c>
      <c r="J416">
        <f>(Earth_Data!$B$1/SQRT(1-Earth_Data!$B$2^2*SIN(RADIANS(User_Model_Calcs!B416))^2))*COS(RADIANS(User_Model_Calcs!B416))</f>
        <v>6169.8768944310805</v>
      </c>
      <c r="K416">
        <f>((Earth_Data!$B$1*(1-Earth_Data!$B$2^2))/SQRT(1-Earth_Data!$B$2^2*SIN(RADIANS(User_Model_Calcs!B416))^2))*SIN(RADIANS(User_Model_Calcs!B416))</f>
        <v>-1611.1468808802088</v>
      </c>
      <c r="L416">
        <f t="shared" si="43"/>
        <v>-14.634904367279939</v>
      </c>
      <c r="M416">
        <f t="shared" si="44"/>
        <v>6376.7683950575265</v>
      </c>
      <c r="N416">
        <f>SQRT(User_Model_Calcs!M416^2+Sat_Data!$B$3^2-2*User_Model_Calcs!M416*Sat_Data!$B$3*COS(RADIANS(L416))*COS(RADIANS(I416)))</f>
        <v>36363.886741587303</v>
      </c>
      <c r="O416">
        <f>DEGREES(ACOS(((Earth_Data!$B$1+Sat_Data!$B$2)/User_Model_Calcs!N416)*SQRT(1-COS(RADIANS(User_Model_Calcs!I416))^2*COS(RADIANS(User_Model_Calcs!B416))^2)))</f>
        <v>63.367727564062555</v>
      </c>
      <c r="P416">
        <f t="shared" si="40"/>
        <v>51.16061554631731</v>
      </c>
    </row>
    <row r="417" spans="1:16" x14ac:dyDescent="0.25">
      <c r="A417">
        <v>131.63129869654475</v>
      </c>
      <c r="B417">
        <v>-15.655638590409277</v>
      </c>
      <c r="C417" s="6">
        <v>20135.9375</v>
      </c>
      <c r="D417">
        <f t="shared" ca="1" si="39"/>
        <v>3</v>
      </c>
      <c r="E417" s="1">
        <v>0.65</v>
      </c>
      <c r="F417">
        <v>19.899999999999999</v>
      </c>
      <c r="G417">
        <f t="shared" ca="1" si="41"/>
        <v>54.048620189015942</v>
      </c>
      <c r="H417">
        <f t="shared" ca="1" si="42"/>
        <v>15.184584071045872</v>
      </c>
      <c r="I417">
        <f>User_Model_Calcs!A417-Sat_Data!$B$5</f>
        <v>21.631298696544746</v>
      </c>
      <c r="J417">
        <f>(Earth_Data!$B$1/SQRT(1-Earth_Data!$B$2^2*SIN(RADIANS(User_Model_Calcs!B417))^2))*COS(RADIANS(User_Model_Calcs!B417))</f>
        <v>6143.0147595114204</v>
      </c>
      <c r="K417">
        <f>((Earth_Data!$B$1*(1-Earth_Data!$B$2^2))/SQRT(1-Earth_Data!$B$2^2*SIN(RADIANS(User_Model_Calcs!B417))^2))*SIN(RADIANS(User_Model_Calcs!B417))</f>
        <v>-1710.067429935199</v>
      </c>
      <c r="L417">
        <f t="shared" si="43"/>
        <v>-15.55592255384032</v>
      </c>
      <c r="M417">
        <f t="shared" si="44"/>
        <v>6376.5947770342391</v>
      </c>
      <c r="N417">
        <f>SQRT(User_Model_Calcs!M417^2+Sat_Data!$B$3^2-2*User_Model_Calcs!M417*Sat_Data!$B$3*COS(RADIANS(L417))*COS(RADIANS(I417)))</f>
        <v>36564.024893147114</v>
      </c>
      <c r="O417">
        <f>DEGREES(ACOS(((Earth_Data!$B$1+Sat_Data!$B$2)/User_Model_Calcs!N417)*SQRT(1-COS(RADIANS(User_Model_Calcs!I417))^2*COS(RADIANS(User_Model_Calcs!B417))^2)))</f>
        <v>59.057374229049145</v>
      </c>
      <c r="P417">
        <f t="shared" si="40"/>
        <v>55.765118739677689</v>
      </c>
    </row>
    <row r="418" spans="1:16" x14ac:dyDescent="0.25">
      <c r="A418">
        <v>131.66355843706987</v>
      </c>
      <c r="B418">
        <v>-17.899616796394962</v>
      </c>
      <c r="C418" s="6">
        <v>20135.9375</v>
      </c>
      <c r="D418">
        <f t="shared" ca="1" si="39"/>
        <v>3</v>
      </c>
      <c r="E418" s="1">
        <v>0.65</v>
      </c>
      <c r="F418">
        <v>19.899999999999999</v>
      </c>
      <c r="G418">
        <f t="shared" ca="1" si="41"/>
        <v>54.048620189015942</v>
      </c>
      <c r="H418">
        <f t="shared" ca="1" si="42"/>
        <v>20.791360539332022</v>
      </c>
      <c r="I418">
        <f>User_Model_Calcs!A418-Sat_Data!$B$5</f>
        <v>21.663558437069867</v>
      </c>
      <c r="J418">
        <f>(Earth_Data!$B$1/SQRT(1-Earth_Data!$B$2^2*SIN(RADIANS(User_Model_Calcs!B418))^2))*COS(RADIANS(User_Model_Calcs!B418))</f>
        <v>6071.3354766758075</v>
      </c>
      <c r="K418">
        <f>((Earth_Data!$B$1*(1-Earth_Data!$B$2^2))/SQRT(1-Earth_Data!$B$2^2*SIN(RADIANS(User_Model_Calcs!B418))^2))*SIN(RADIANS(User_Model_Calcs!B418))</f>
        <v>-1947.8155272873987</v>
      </c>
      <c r="L418">
        <f t="shared" si="43"/>
        <v>-17.78736271219136</v>
      </c>
      <c r="M418">
        <f t="shared" si="44"/>
        <v>6376.1351772593516</v>
      </c>
      <c r="N418">
        <f>SQRT(User_Model_Calcs!M418^2+Sat_Data!$B$3^2-2*User_Model_Calcs!M418*Sat_Data!$B$3*COS(RADIANS(L418))*COS(RADIANS(I418)))</f>
        <v>36642.151919411517</v>
      </c>
      <c r="O418">
        <f>DEGREES(ACOS(((Earth_Data!$B$1+Sat_Data!$B$2)/User_Model_Calcs!N418)*SQRT(1-COS(RADIANS(User_Model_Calcs!I418))^2*COS(RADIANS(User_Model_Calcs!B418))^2)))</f>
        <v>57.513325332020145</v>
      </c>
      <c r="P418">
        <f t="shared" si="40"/>
        <v>52.26839776876799</v>
      </c>
    </row>
    <row r="419" spans="1:16" x14ac:dyDescent="0.25">
      <c r="A419">
        <v>131.31848501258159</v>
      </c>
      <c r="B419">
        <v>-13.957176532245285</v>
      </c>
      <c r="C419" s="6">
        <v>20135.9375</v>
      </c>
      <c r="D419">
        <f t="shared" ca="1" si="39"/>
        <v>0.75</v>
      </c>
      <c r="E419" s="1">
        <v>0.65</v>
      </c>
      <c r="F419">
        <v>19.899999999999999</v>
      </c>
      <c r="G419">
        <f t="shared" ca="1" si="41"/>
        <v>42.007420362456692</v>
      </c>
      <c r="H419">
        <f t="shared" ca="1" si="42"/>
        <v>15.010480366130471</v>
      </c>
      <c r="I419">
        <f>User_Model_Calcs!A419-Sat_Data!$B$5</f>
        <v>21.31848501258159</v>
      </c>
      <c r="J419">
        <f>(Earth_Data!$B$1/SQRT(1-Earth_Data!$B$2^2*SIN(RADIANS(User_Model_Calcs!B419))^2))*COS(RADIANS(User_Model_Calcs!B419))</f>
        <v>6191.0392124553937</v>
      </c>
      <c r="K419">
        <f>((Earth_Data!$B$1*(1-Earth_Data!$B$2^2))/SQRT(1-Earth_Data!$B$2^2*SIN(RADIANS(User_Model_Calcs!B419))^2))*SIN(RADIANS(User_Model_Calcs!B419))</f>
        <v>-1528.3847101890422</v>
      </c>
      <c r="L419">
        <f t="shared" si="43"/>
        <v>-13.867357879639147</v>
      </c>
      <c r="M419">
        <f t="shared" si="44"/>
        <v>6376.9057035916676</v>
      </c>
      <c r="N419">
        <f>SQRT(User_Model_Calcs!M419^2+Sat_Data!$B$3^2-2*User_Model_Calcs!M419*Sat_Data!$B$3*COS(RADIANS(L419))*COS(RADIANS(I419)))</f>
        <v>36498.270814560725</v>
      </c>
      <c r="O419">
        <f>DEGREES(ACOS(((Earth_Data!$B$1+Sat_Data!$B$2)/User_Model_Calcs!N419)*SQRT(1-COS(RADIANS(User_Model_Calcs!I419))^2*COS(RADIANS(User_Model_Calcs!B419))^2)))</f>
        <v>60.414023163088522</v>
      </c>
      <c r="P419">
        <f t="shared" si="40"/>
        <v>58.281940817146847</v>
      </c>
    </row>
    <row r="420" spans="1:16" x14ac:dyDescent="0.25">
      <c r="A420">
        <v>130.03958150869423</v>
      </c>
      <c r="B420">
        <v>-15.132962024761543</v>
      </c>
      <c r="C420" s="6">
        <v>20135.9375</v>
      </c>
      <c r="D420">
        <f t="shared" ca="1" si="39"/>
        <v>0.75</v>
      </c>
      <c r="E420" s="1">
        <v>0.65</v>
      </c>
      <c r="F420">
        <v>19.899999999999999</v>
      </c>
      <c r="G420">
        <f t="shared" ca="1" si="41"/>
        <v>42.007420362456692</v>
      </c>
      <c r="H420">
        <f t="shared" ca="1" si="42"/>
        <v>23.562343204477727</v>
      </c>
      <c r="I420">
        <f>User_Model_Calcs!A420-Sat_Data!$B$5</f>
        <v>20.039581508694226</v>
      </c>
      <c r="J420">
        <f>(Earth_Data!$B$1/SQRT(1-Earth_Data!$B$2^2*SIN(RADIANS(User_Model_Calcs!B420))^2))*COS(RADIANS(User_Model_Calcs!B420))</f>
        <v>6158.3677394522629</v>
      </c>
      <c r="K420">
        <f>((Earth_Data!$B$1*(1-Earth_Data!$B$2^2))/SQRT(1-Earth_Data!$B$2^2*SIN(RADIANS(User_Model_Calcs!B420))^2))*SIN(RADIANS(User_Model_Calcs!B420))</f>
        <v>-1654.3071302081878</v>
      </c>
      <c r="L420">
        <f t="shared" si="43"/>
        <v>-15.036256340920039</v>
      </c>
      <c r="M420">
        <f t="shared" si="44"/>
        <v>6376.693915767326</v>
      </c>
      <c r="N420">
        <f>SQRT(User_Model_Calcs!M420^2+Sat_Data!$B$3^2-2*User_Model_Calcs!M420*Sat_Data!$B$3*COS(RADIANS(L420))*COS(RADIANS(I420)))</f>
        <v>36477.312019278514</v>
      </c>
      <c r="O420">
        <f>DEGREES(ACOS(((Earth_Data!$B$1+Sat_Data!$B$2)/User_Model_Calcs!N420)*SQRT(1-COS(RADIANS(User_Model_Calcs!I420))^2*COS(RADIANS(User_Model_Calcs!B420))^2)))</f>
        <v>60.850630466715465</v>
      </c>
      <c r="P420">
        <f t="shared" si="40"/>
        <v>54.408043194671485</v>
      </c>
    </row>
    <row r="421" spans="1:16" x14ac:dyDescent="0.25">
      <c r="A421">
        <v>130.20003972627984</v>
      </c>
      <c r="B421">
        <v>-13.677605733599105</v>
      </c>
      <c r="C421" s="6">
        <v>20135.9375</v>
      </c>
      <c r="D421">
        <f t="shared" ca="1" si="39"/>
        <v>0.75</v>
      </c>
      <c r="E421" s="1">
        <v>0.65</v>
      </c>
      <c r="F421">
        <v>19.899999999999999</v>
      </c>
      <c r="G421">
        <f t="shared" ca="1" si="41"/>
        <v>42.007420362456692</v>
      </c>
      <c r="H421">
        <f t="shared" ca="1" si="42"/>
        <v>18.176561741349829</v>
      </c>
      <c r="I421">
        <f>User_Model_Calcs!A421-Sat_Data!$B$5</f>
        <v>20.20003972627984</v>
      </c>
      <c r="J421">
        <f>(Earth_Data!$B$1/SQRT(1-Earth_Data!$B$2^2*SIN(RADIANS(User_Model_Calcs!B421))^2))*COS(RADIANS(User_Model_Calcs!B421))</f>
        <v>6198.4264163575144</v>
      </c>
      <c r="K421">
        <f>((Earth_Data!$B$1*(1-Earth_Data!$B$2^2))/SQRT(1-Earth_Data!$B$2^2*SIN(RADIANS(User_Model_Calcs!B421))^2))*SIN(RADIANS(User_Model_Calcs!B421))</f>
        <v>-1498.3487640619908</v>
      </c>
      <c r="L421">
        <f t="shared" si="43"/>
        <v>-13.589447135871499</v>
      </c>
      <c r="M421">
        <f t="shared" si="44"/>
        <v>6376.9537443645268</v>
      </c>
      <c r="N421">
        <f>SQRT(User_Model_Calcs!M421^2+Sat_Data!$B$3^2-2*User_Model_Calcs!M421*Sat_Data!$B$3*COS(RADIANS(L421))*COS(RADIANS(I421)))</f>
        <v>36440.740758460095</v>
      </c>
      <c r="O421">
        <f>DEGREES(ACOS(((Earth_Data!$B$1+Sat_Data!$B$2)/User_Model_Calcs!N421)*SQRT(1-COS(RADIANS(User_Model_Calcs!I421))^2*COS(RADIANS(User_Model_Calcs!B421))^2)))</f>
        <v>61.645407329993425</v>
      </c>
      <c r="P421">
        <f t="shared" si="40"/>
        <v>57.272210514132659</v>
      </c>
    </row>
    <row r="422" spans="1:16" x14ac:dyDescent="0.25">
      <c r="A422">
        <v>129.54592376462975</v>
      </c>
      <c r="B422">
        <v>-12.956990451676681</v>
      </c>
      <c r="C422" s="6">
        <v>20135.9375</v>
      </c>
      <c r="D422">
        <f t="shared" ca="1" si="39"/>
        <v>3</v>
      </c>
      <c r="E422" s="1">
        <v>0.65</v>
      </c>
      <c r="F422">
        <v>19.899999999999999</v>
      </c>
      <c r="G422">
        <f t="shared" ca="1" si="41"/>
        <v>54.048620189015942</v>
      </c>
      <c r="H422">
        <f t="shared" ca="1" si="42"/>
        <v>19.267181106803516</v>
      </c>
      <c r="I422">
        <f>User_Model_Calcs!A422-Sat_Data!$B$5</f>
        <v>19.545923764629748</v>
      </c>
      <c r="J422">
        <f>(Earth_Data!$B$1/SQRT(1-Earth_Data!$B$2^2*SIN(RADIANS(User_Model_Calcs!B422))^2))*COS(RADIANS(User_Model_Calcs!B422))</f>
        <v>6216.7902132620502</v>
      </c>
      <c r="K422">
        <f>((Earth_Data!$B$1*(1-Earth_Data!$B$2^2))/SQRT(1-Earth_Data!$B$2^2*SIN(RADIANS(User_Model_Calcs!B422))^2))*SIN(RADIANS(User_Model_Calcs!B422))</f>
        <v>-1420.7690830656331</v>
      </c>
      <c r="L422">
        <f t="shared" si="43"/>
        <v>-12.873148756100825</v>
      </c>
      <c r="M422">
        <f t="shared" si="44"/>
        <v>6377.073415220023</v>
      </c>
      <c r="N422">
        <f>SQRT(User_Model_Calcs!M422^2+Sat_Data!$B$3^2-2*User_Model_Calcs!M422*Sat_Data!$B$3*COS(RADIANS(L422))*COS(RADIANS(I422)))</f>
        <v>36392.873394205351</v>
      </c>
      <c r="O422">
        <f>DEGREES(ACOS(((Earth_Data!$B$1+Sat_Data!$B$2)/User_Model_Calcs!N422)*SQRT(1-COS(RADIANS(User_Model_Calcs!I422))^2*COS(RADIANS(User_Model_Calcs!B422))^2)))</f>
        <v>62.712748275904801</v>
      </c>
      <c r="P422">
        <f t="shared" si="40"/>
        <v>57.724832062925373</v>
      </c>
    </row>
    <row r="423" spans="1:16" x14ac:dyDescent="0.25">
      <c r="A423">
        <v>131.03322060649754</v>
      </c>
      <c r="B423">
        <v>-19.673707196491684</v>
      </c>
      <c r="C423" s="6">
        <v>20135.9375</v>
      </c>
      <c r="D423">
        <f t="shared" ca="1" si="39"/>
        <v>0.75</v>
      </c>
      <c r="E423" s="1">
        <v>0.65</v>
      </c>
      <c r="F423">
        <v>19.899999999999999</v>
      </c>
      <c r="G423">
        <f t="shared" ca="1" si="41"/>
        <v>42.007420362456692</v>
      </c>
      <c r="H423">
        <f t="shared" ca="1" si="42"/>
        <v>21.093750467149711</v>
      </c>
      <c r="I423">
        <f>User_Model_Calcs!A423-Sat_Data!$B$5</f>
        <v>21.033220606497537</v>
      </c>
      <c r="J423">
        <f>(Earth_Data!$B$1/SQRT(1-Earth_Data!$B$2^2*SIN(RADIANS(User_Model_Calcs!B423))^2))*COS(RADIANS(User_Model_Calcs!B423))</f>
        <v>6008.0967681035108</v>
      </c>
      <c r="K423">
        <f>((Earth_Data!$B$1*(1-Earth_Data!$B$2^2))/SQRT(1-Earth_Data!$B$2^2*SIN(RADIANS(User_Model_Calcs!B423))^2))*SIN(RADIANS(User_Model_Calcs!B423))</f>
        <v>-2133.7195617369475</v>
      </c>
      <c r="L423">
        <f t="shared" si="43"/>
        <v>-19.552020176101344</v>
      </c>
      <c r="M423">
        <f t="shared" si="44"/>
        <v>6375.7341493380018</v>
      </c>
      <c r="N423">
        <f>SQRT(User_Model_Calcs!M423^2+Sat_Data!$B$3^2-2*User_Model_Calcs!M423*Sat_Data!$B$3*COS(RADIANS(L423))*COS(RADIANS(I423)))</f>
        <v>36682.001258836135</v>
      </c>
      <c r="O423">
        <f>DEGREES(ACOS(((Earth_Data!$B$1+Sat_Data!$B$2)/User_Model_Calcs!N423)*SQRT(1-COS(RADIANS(User_Model_Calcs!I423))^2*COS(RADIANS(User_Model_Calcs!B423))^2)))</f>
        <v>56.748004994490806</v>
      </c>
      <c r="P423">
        <f t="shared" si="40"/>
        <v>48.797206406011121</v>
      </c>
    </row>
    <row r="424" spans="1:16" x14ac:dyDescent="0.25">
      <c r="A424">
        <v>130.00472193364743</v>
      </c>
      <c r="B424">
        <v>-16.725039948457066</v>
      </c>
      <c r="C424" s="6">
        <v>20135.9375</v>
      </c>
      <c r="D424">
        <f t="shared" ca="1" si="39"/>
        <v>1.2</v>
      </c>
      <c r="E424" s="1">
        <v>0.65</v>
      </c>
      <c r="F424">
        <v>19.899999999999999</v>
      </c>
      <c r="G424">
        <f t="shared" ca="1" si="41"/>
        <v>46.089820015575185</v>
      </c>
      <c r="H424">
        <f t="shared" ca="1" si="42"/>
        <v>19.538297379744606</v>
      </c>
      <c r="I424">
        <f>User_Model_Calcs!A424-Sat_Data!$B$5</f>
        <v>20.004721933647431</v>
      </c>
      <c r="J424">
        <f>(Earth_Data!$B$1/SQRT(1-Earth_Data!$B$2^2*SIN(RADIANS(User_Model_Calcs!B424))^2))*COS(RADIANS(User_Model_Calcs!B424))</f>
        <v>6110.0183722260654</v>
      </c>
      <c r="K424">
        <f>((Earth_Data!$B$1*(1-Earth_Data!$B$2^2))/SQRT(1-Earth_Data!$B$2^2*SIN(RADIANS(User_Model_Calcs!B424))^2))*SIN(RADIANS(User_Model_Calcs!B424))</f>
        <v>-1823.7131932380369</v>
      </c>
      <c r="L424">
        <f t="shared" si="43"/>
        <v>-16.619268314073267</v>
      </c>
      <c r="M424">
        <f t="shared" si="44"/>
        <v>6376.3825418594934</v>
      </c>
      <c r="N424">
        <f>SQRT(User_Model_Calcs!M424^2+Sat_Data!$B$3^2-2*User_Model_Calcs!M424*Sat_Data!$B$3*COS(RADIANS(L424))*COS(RADIANS(I424)))</f>
        <v>36528.25423988168</v>
      </c>
      <c r="O424">
        <f>DEGREES(ACOS(((Earth_Data!$B$1+Sat_Data!$B$2)/User_Model_Calcs!N424)*SQRT(1-COS(RADIANS(User_Model_Calcs!I424))^2*COS(RADIANS(User_Model_Calcs!B424))^2)))</f>
        <v>59.778221401785707</v>
      </c>
      <c r="P424">
        <f t="shared" si="40"/>
        <v>51.674904248117961</v>
      </c>
    </row>
    <row r="425" spans="1:16" x14ac:dyDescent="0.25">
      <c r="A425">
        <v>128.09348055062975</v>
      </c>
      <c r="B425">
        <v>-15.123044606710565</v>
      </c>
      <c r="C425" s="6">
        <v>20135.9375</v>
      </c>
      <c r="D425">
        <f t="shared" ca="1" si="39"/>
        <v>1.2</v>
      </c>
      <c r="E425" s="1">
        <v>0.65</v>
      </c>
      <c r="F425">
        <v>19.899999999999999</v>
      </c>
      <c r="G425">
        <f t="shared" ca="1" si="41"/>
        <v>46.089820015575185</v>
      </c>
      <c r="H425">
        <f t="shared" ca="1" si="42"/>
        <v>17.514684929297275</v>
      </c>
      <c r="I425">
        <f>User_Model_Calcs!A425-Sat_Data!$B$5</f>
        <v>18.093480550629749</v>
      </c>
      <c r="J425">
        <f>(Earth_Data!$B$1/SQRT(1-Earth_Data!$B$2^2*SIN(RADIANS(User_Model_Calcs!B425))^2))*COS(RADIANS(User_Model_Calcs!B425))</f>
        <v>6158.6541250160726</v>
      </c>
      <c r="K425">
        <f>((Earth_Data!$B$1*(1-Earth_Data!$B$2^2))/SQRT(1-Earth_Data!$B$2^2*SIN(RADIANS(User_Model_Calcs!B425))^2))*SIN(RADIANS(User_Model_Calcs!B425))</f>
        <v>-1653.2477969575723</v>
      </c>
      <c r="L425">
        <f t="shared" si="43"/>
        <v>-15.026396353837496</v>
      </c>
      <c r="M425">
        <f t="shared" si="44"/>
        <v>6376.6957673800425</v>
      </c>
      <c r="N425">
        <f>SQRT(User_Model_Calcs!M425^2+Sat_Data!$B$3^2-2*User_Model_Calcs!M425*Sat_Data!$B$3*COS(RADIANS(L425))*COS(RADIANS(I425)))</f>
        <v>36397.932306740055</v>
      </c>
      <c r="O425">
        <f>DEGREES(ACOS(((Earth_Data!$B$1+Sat_Data!$B$2)/User_Model_Calcs!N425)*SQRT(1-COS(RADIANS(User_Model_Calcs!I425))^2*COS(RADIANS(User_Model_Calcs!B425))^2)))</f>
        <v>62.587442213195949</v>
      </c>
      <c r="P425">
        <f t="shared" si="40"/>
        <v>51.392277568325326</v>
      </c>
    </row>
    <row r="426" spans="1:16" x14ac:dyDescent="0.25">
      <c r="A426">
        <v>131.23650116181074</v>
      </c>
      <c r="B426">
        <v>-14.574052645553689</v>
      </c>
      <c r="C426" s="6">
        <v>20135.9375</v>
      </c>
      <c r="D426">
        <f t="shared" ca="1" si="39"/>
        <v>1.2</v>
      </c>
      <c r="E426" s="1">
        <v>0.65</v>
      </c>
      <c r="F426">
        <v>19.899999999999999</v>
      </c>
      <c r="G426">
        <f t="shared" ca="1" si="41"/>
        <v>46.089820015575185</v>
      </c>
      <c r="H426">
        <f t="shared" ca="1" si="42"/>
        <v>20.500807516431678</v>
      </c>
      <c r="I426">
        <f>User_Model_Calcs!A426-Sat_Data!$B$5</f>
        <v>21.236501161810736</v>
      </c>
      <c r="J426">
        <f>(Earth_Data!$B$1/SQRT(1-Earth_Data!$B$2^2*SIN(RADIANS(User_Model_Calcs!B426))^2))*COS(RADIANS(User_Model_Calcs!B426))</f>
        <v>6174.2207417783529</v>
      </c>
      <c r="K426">
        <f>((Earth_Data!$B$1*(1-Earth_Data!$B$2^2))/SQRT(1-Earth_Data!$B$2^2*SIN(RADIANS(User_Model_Calcs!B426))^2))*SIN(RADIANS(User_Model_Calcs!B426))</f>
        <v>-1594.5320196271537</v>
      </c>
      <c r="L426">
        <f t="shared" si="43"/>
        <v>-14.480601277303943</v>
      </c>
      <c r="M426">
        <f t="shared" si="44"/>
        <v>6376.7965413538386</v>
      </c>
      <c r="N426">
        <f>SQRT(User_Model_Calcs!M426^2+Sat_Data!$B$3^2-2*User_Model_Calcs!M426*Sat_Data!$B$3*COS(RADIANS(L426))*COS(RADIANS(I426)))</f>
        <v>36512.645121020221</v>
      </c>
      <c r="O426">
        <f>DEGREES(ACOS(((Earth_Data!$B$1+Sat_Data!$B$2)/User_Model_Calcs!N426)*SQRT(1-COS(RADIANS(User_Model_Calcs!I426))^2*COS(RADIANS(User_Model_Calcs!B426))^2)))</f>
        <v>60.111348241786821</v>
      </c>
      <c r="P426">
        <f t="shared" si="40"/>
        <v>57.076141684741664</v>
      </c>
    </row>
    <row r="427" spans="1:16" x14ac:dyDescent="0.25">
      <c r="A427">
        <v>129.74324298214037</v>
      </c>
      <c r="B427">
        <v>-18.813440762644792</v>
      </c>
      <c r="C427" s="6">
        <v>20135.9375</v>
      </c>
      <c r="D427">
        <f t="shared" ca="1" si="39"/>
        <v>1.2</v>
      </c>
      <c r="E427" s="1">
        <v>0.65</v>
      </c>
      <c r="F427">
        <v>19.899999999999999</v>
      </c>
      <c r="G427">
        <f t="shared" ca="1" si="41"/>
        <v>46.089820015575185</v>
      </c>
      <c r="H427">
        <f t="shared" ca="1" si="42"/>
        <v>22.00811516080222</v>
      </c>
      <c r="I427">
        <f>User_Model_Calcs!A427-Sat_Data!$B$5</f>
        <v>19.743242982140373</v>
      </c>
      <c r="J427">
        <f>(Earth_Data!$B$1/SQRT(1-Earth_Data!$B$2^2*SIN(RADIANS(User_Model_Calcs!B427))^2))*COS(RADIANS(User_Model_Calcs!B427))</f>
        <v>6039.4819304245884</v>
      </c>
      <c r="K427">
        <f>((Earth_Data!$B$1*(1-Earth_Data!$B$2^2))/SQRT(1-Earth_Data!$B$2^2*SIN(RADIANS(User_Model_Calcs!B427))^2))*SIN(RADIANS(User_Model_Calcs!B427))</f>
        <v>-2043.8138985954422</v>
      </c>
      <c r="L427">
        <f t="shared" si="43"/>
        <v>-18.696272205624005</v>
      </c>
      <c r="M427">
        <f t="shared" si="44"/>
        <v>6375.9326564838348</v>
      </c>
      <c r="N427">
        <f>SQRT(User_Model_Calcs!M427^2+Sat_Data!$B$3^2-2*User_Model_Calcs!M427*Sat_Data!$B$3*COS(RADIANS(L427))*COS(RADIANS(I427)))</f>
        <v>36593.80831333113</v>
      </c>
      <c r="O427">
        <f>DEGREES(ACOS(((Earth_Data!$B$1+Sat_Data!$B$2)/User_Model_Calcs!N427)*SQRT(1-COS(RADIANS(User_Model_Calcs!I427))^2*COS(RADIANS(User_Model_Calcs!B427))^2)))</f>
        <v>58.448149695037948</v>
      </c>
      <c r="P427">
        <f t="shared" si="40"/>
        <v>48.059165286577603</v>
      </c>
    </row>
    <row r="428" spans="1:16" x14ac:dyDescent="0.25">
      <c r="A428">
        <v>129.43400172422483</v>
      </c>
      <c r="B428">
        <v>-16.57034882384264</v>
      </c>
      <c r="C428" s="6">
        <v>20135.9375</v>
      </c>
      <c r="D428">
        <f t="shared" ca="1" si="39"/>
        <v>3</v>
      </c>
      <c r="E428" s="1">
        <v>0.65</v>
      </c>
      <c r="F428">
        <v>19.899999999999999</v>
      </c>
      <c r="G428">
        <f t="shared" ca="1" si="41"/>
        <v>54.048620189015942</v>
      </c>
      <c r="H428">
        <f t="shared" ca="1" si="42"/>
        <v>20.10793548749664</v>
      </c>
      <c r="I428">
        <f>User_Model_Calcs!A428-Sat_Data!$B$5</f>
        <v>19.434001724224828</v>
      </c>
      <c r="J428">
        <f>(Earth_Data!$B$1/SQRT(1-Earth_Data!$B$2^2*SIN(RADIANS(User_Model_Calcs!B428))^2))*COS(RADIANS(User_Model_Calcs!B428))</f>
        <v>6114.9227165728644</v>
      </c>
      <c r="K428">
        <f>((Earth_Data!$B$1*(1-Earth_Data!$B$2^2))/SQRT(1-Earth_Data!$B$2^2*SIN(RADIANS(User_Model_Calcs!B428))^2))*SIN(RADIANS(User_Model_Calcs!B428))</f>
        <v>-1807.3117777820366</v>
      </c>
      <c r="L428">
        <f t="shared" si="43"/>
        <v>-16.465444299604666</v>
      </c>
      <c r="M428">
        <f t="shared" si="44"/>
        <v>6376.4140150846952</v>
      </c>
      <c r="N428">
        <f>SQRT(User_Model_Calcs!M428^2+Sat_Data!$B$3^2-2*User_Model_Calcs!M428*Sat_Data!$B$3*COS(RADIANS(L428))*COS(RADIANS(I428)))</f>
        <v>36499.205890657482</v>
      </c>
      <c r="O428">
        <f>DEGREES(ACOS(((Earth_Data!$B$1+Sat_Data!$B$2)/User_Model_Calcs!N428)*SQRT(1-COS(RADIANS(User_Model_Calcs!I428))^2*COS(RADIANS(User_Model_Calcs!B428))^2)))</f>
        <v>60.381280199592545</v>
      </c>
      <c r="P428">
        <f t="shared" si="40"/>
        <v>51.050826706903848</v>
      </c>
    </row>
    <row r="429" spans="1:16" x14ac:dyDescent="0.25">
      <c r="A429">
        <v>132.01168135158574</v>
      </c>
      <c r="B429">
        <v>-14.219791628868441</v>
      </c>
      <c r="C429" s="6">
        <v>20135.9375</v>
      </c>
      <c r="D429">
        <f t="shared" ca="1" si="39"/>
        <v>1.2</v>
      </c>
      <c r="E429" s="1">
        <v>0.65</v>
      </c>
      <c r="F429">
        <v>19.899999999999999</v>
      </c>
      <c r="G429">
        <f t="shared" ca="1" si="41"/>
        <v>46.089820015575185</v>
      </c>
      <c r="H429">
        <f t="shared" ca="1" si="42"/>
        <v>18.499171459331105</v>
      </c>
      <c r="I429">
        <f>User_Model_Calcs!A429-Sat_Data!$B$5</f>
        <v>22.011681351585736</v>
      </c>
      <c r="J429">
        <f>(Earth_Data!$B$1/SQRT(1-Earth_Data!$B$2^2*SIN(RADIANS(User_Model_Calcs!B429))^2))*COS(RADIANS(User_Model_Calcs!B429))</f>
        <v>6183.9664605366988</v>
      </c>
      <c r="K429">
        <f>((Earth_Data!$B$1*(1-Earth_Data!$B$2^2))/SQRT(1-Earth_Data!$B$2^2*SIN(RADIANS(User_Model_Calcs!B429))^2))*SIN(RADIANS(User_Model_Calcs!B429))</f>
        <v>-1556.5664868385691</v>
      </c>
      <c r="L429">
        <f t="shared" si="43"/>
        <v>-14.12842132157415</v>
      </c>
      <c r="M429">
        <f t="shared" si="44"/>
        <v>6376.8597611200257</v>
      </c>
      <c r="N429">
        <f>SQRT(User_Model_Calcs!M429^2+Sat_Data!$B$3^2-2*User_Model_Calcs!M429*Sat_Data!$B$3*COS(RADIANS(L429))*COS(RADIANS(I429)))</f>
        <v>36537.7616384926</v>
      </c>
      <c r="O429">
        <f>DEGREES(ACOS(((Earth_Data!$B$1+Sat_Data!$B$2)/User_Model_Calcs!N429)*SQRT(1-COS(RADIANS(User_Model_Calcs!I429))^2*COS(RADIANS(User_Model_Calcs!B429))^2)))</f>
        <v>59.595985440993509</v>
      </c>
      <c r="P429">
        <f t="shared" si="40"/>
        <v>58.715912816973542</v>
      </c>
    </row>
    <row r="430" spans="1:16" x14ac:dyDescent="0.25">
      <c r="A430">
        <v>132.19521460290798</v>
      </c>
      <c r="B430">
        <v>-13.372246519609591</v>
      </c>
      <c r="C430" s="6">
        <v>20135.9375</v>
      </c>
      <c r="D430">
        <f t="shared" ca="1" si="39"/>
        <v>1.2</v>
      </c>
      <c r="E430" s="1">
        <v>0.65</v>
      </c>
      <c r="F430">
        <v>19.899999999999999</v>
      </c>
      <c r="G430">
        <f t="shared" ca="1" si="41"/>
        <v>46.089820015575185</v>
      </c>
      <c r="H430">
        <f t="shared" ca="1" si="42"/>
        <v>20.42343489152784</v>
      </c>
      <c r="I430">
        <f>User_Model_Calcs!A430-Sat_Data!$B$5</f>
        <v>22.195214602907981</v>
      </c>
      <c r="J430">
        <f>(Earth_Data!$B$1/SQRT(1-Earth_Data!$B$2^2*SIN(RADIANS(User_Model_Calcs!B430))^2))*COS(RADIANS(User_Model_Calcs!B430))</f>
        <v>6206.3272850294998</v>
      </c>
      <c r="K430">
        <f>((Earth_Data!$B$1*(1-Earth_Data!$B$2^2))/SQRT(1-Earth_Data!$B$2^2*SIN(RADIANS(User_Model_Calcs!B430))^2))*SIN(RADIANS(User_Model_Calcs!B430))</f>
        <v>-1465.502237065152</v>
      </c>
      <c r="L430">
        <f t="shared" si="43"/>
        <v>-13.285910607125473</v>
      </c>
      <c r="M430">
        <f t="shared" si="44"/>
        <v>6377.0051886245637</v>
      </c>
      <c r="N430">
        <f>SQRT(User_Model_Calcs!M430^2+Sat_Data!$B$3^2-2*User_Model_Calcs!M430*Sat_Data!$B$3*COS(RADIANS(L430))*COS(RADIANS(I430)))</f>
        <v>36522.493183352104</v>
      </c>
      <c r="O430">
        <f>DEGREES(ACOS(((Earth_Data!$B$1+Sat_Data!$B$2)/User_Model_Calcs!N430)*SQRT(1-COS(RADIANS(User_Model_Calcs!I430))^2*COS(RADIANS(User_Model_Calcs!B430))^2)))</f>
        <v>59.913111373524657</v>
      </c>
      <c r="P430">
        <f t="shared" si="40"/>
        <v>60.452767755517975</v>
      </c>
    </row>
    <row r="431" spans="1:16" x14ac:dyDescent="0.25">
      <c r="A431">
        <v>131.56072689349972</v>
      </c>
      <c r="B431">
        <v>-12.943406442950998</v>
      </c>
      <c r="C431" s="6">
        <v>20135.9375</v>
      </c>
      <c r="D431">
        <f t="shared" ca="1" si="39"/>
        <v>3</v>
      </c>
      <c r="E431" s="1">
        <v>0.65</v>
      </c>
      <c r="F431">
        <v>19.899999999999999</v>
      </c>
      <c r="G431">
        <f t="shared" ca="1" si="41"/>
        <v>54.048620189015942</v>
      </c>
      <c r="H431">
        <f t="shared" ca="1" si="42"/>
        <v>22.834973029783647</v>
      </c>
      <c r="I431">
        <f>User_Model_Calcs!A431-Sat_Data!$B$5</f>
        <v>21.560726893499719</v>
      </c>
      <c r="J431">
        <f>(Earth_Data!$B$1/SQRT(1-Earth_Data!$B$2^2*SIN(RADIANS(User_Model_Calcs!B431))^2))*COS(RADIANS(User_Model_Calcs!B431))</f>
        <v>6217.1269968817342</v>
      </c>
      <c r="K431">
        <f>((Earth_Data!$B$1*(1-Earth_Data!$B$2^2))/SQRT(1-Earth_Data!$B$2^2*SIN(RADIANS(User_Model_Calcs!B431))^2))*SIN(RADIANS(User_Model_Calcs!B431))</f>
        <v>-1419.304506188284</v>
      </c>
      <c r="L431">
        <f t="shared" si="43"/>
        <v>-12.859646636823426</v>
      </c>
      <c r="M431">
        <f t="shared" si="44"/>
        <v>6377.0756132134784</v>
      </c>
      <c r="N431">
        <f>SQRT(User_Model_Calcs!M431^2+Sat_Data!$B$3^2-2*User_Model_Calcs!M431*Sat_Data!$B$3*COS(RADIANS(L431))*COS(RADIANS(I431)))</f>
        <v>36481.320567552772</v>
      </c>
      <c r="O431">
        <f>DEGREES(ACOS(((Earth_Data!$B$1+Sat_Data!$B$2)/User_Model_Calcs!N431)*SQRT(1-COS(RADIANS(User_Model_Calcs!I431))^2*COS(RADIANS(User_Model_Calcs!B431))^2)))</f>
        <v>60.775904585038582</v>
      </c>
      <c r="P431">
        <f t="shared" si="40"/>
        <v>60.452602793766708</v>
      </c>
    </row>
    <row r="432" spans="1:16" x14ac:dyDescent="0.25">
      <c r="A432">
        <v>129.4476144309387</v>
      </c>
      <c r="B432">
        <v>-13.959602071681591</v>
      </c>
      <c r="C432" s="6">
        <v>20135.9375</v>
      </c>
      <c r="D432">
        <f t="shared" ca="1" si="39"/>
        <v>3</v>
      </c>
      <c r="E432" s="1">
        <v>0.65</v>
      </c>
      <c r="F432">
        <v>19.899999999999999</v>
      </c>
      <c r="G432">
        <f t="shared" ca="1" si="41"/>
        <v>54.048620189015942</v>
      </c>
      <c r="H432">
        <f t="shared" ca="1" si="42"/>
        <v>17.675606148058975</v>
      </c>
      <c r="I432">
        <f>User_Model_Calcs!A432-Sat_Data!$B$5</f>
        <v>19.4476144309387</v>
      </c>
      <c r="J432">
        <f>(Earth_Data!$B$1/SQRT(1-Earth_Data!$B$2^2*SIN(RADIANS(User_Model_Calcs!B432))^2))*COS(RADIANS(User_Model_Calcs!B432))</f>
        <v>6190.9744796254327</v>
      </c>
      <c r="K432">
        <f>((Earth_Data!$B$1*(1-Earth_Data!$B$2^2))/SQRT(1-Earth_Data!$B$2^2*SIN(RADIANS(User_Model_Calcs!B432))^2))*SIN(RADIANS(User_Model_Calcs!B432))</f>
        <v>-1528.6451449968094</v>
      </c>
      <c r="L432">
        <f t="shared" si="43"/>
        <v>-13.869769053409048</v>
      </c>
      <c r="M432">
        <f t="shared" si="44"/>
        <v>6376.9052828700314</v>
      </c>
      <c r="N432">
        <f>SQRT(User_Model_Calcs!M432^2+Sat_Data!$B$3^2-2*User_Model_Calcs!M432*Sat_Data!$B$3*COS(RADIANS(L432))*COS(RADIANS(I432)))</f>
        <v>36416.914498955695</v>
      </c>
      <c r="O432">
        <f>DEGREES(ACOS(((Earth_Data!$B$1+Sat_Data!$B$2)/User_Model_Calcs!N432)*SQRT(1-COS(RADIANS(User_Model_Calcs!I432))^2*COS(RADIANS(User_Model_Calcs!B432))^2)))</f>
        <v>62.168679219118687</v>
      </c>
      <c r="P432">
        <f t="shared" si="40"/>
        <v>55.658375208387774</v>
      </c>
    </row>
    <row r="433" spans="1:16" x14ac:dyDescent="0.25">
      <c r="A433">
        <v>132.21453446505765</v>
      </c>
      <c r="B433">
        <v>-15.897804345673446</v>
      </c>
      <c r="C433" s="6">
        <v>20135.9375</v>
      </c>
      <c r="D433">
        <f t="shared" ca="1" si="39"/>
        <v>0.75</v>
      </c>
      <c r="E433" s="1">
        <v>0.65</v>
      </c>
      <c r="F433">
        <v>19.899999999999999</v>
      </c>
      <c r="G433">
        <f t="shared" ca="1" si="41"/>
        <v>42.007420362456692</v>
      </c>
      <c r="H433">
        <f t="shared" ca="1" si="42"/>
        <v>20.101117534058602</v>
      </c>
      <c r="I433">
        <f>User_Model_Calcs!A433-Sat_Data!$B$5</f>
        <v>22.214534465057653</v>
      </c>
      <c r="J433">
        <f>(Earth_Data!$B$1/SQRT(1-Earth_Data!$B$2^2*SIN(RADIANS(User_Model_Calcs!B433))^2))*COS(RADIANS(User_Model_Calcs!B433))</f>
        <v>6135.7288925169896</v>
      </c>
      <c r="K433">
        <f>((Earth_Data!$B$1*(1-Earth_Data!$B$2^2))/SQRT(1-Earth_Data!$B$2^2*SIN(RADIANS(User_Model_Calcs!B433))^2))*SIN(RADIANS(User_Model_Calcs!B433))</f>
        <v>-1735.8551230723581</v>
      </c>
      <c r="L433">
        <f t="shared" si="43"/>
        <v>-15.796704652102894</v>
      </c>
      <c r="M433">
        <f t="shared" si="44"/>
        <v>6376.5478160807606</v>
      </c>
      <c r="N433">
        <f>SQRT(User_Model_Calcs!M433^2+Sat_Data!$B$3^2-2*User_Model_Calcs!M433*Sat_Data!$B$3*COS(RADIANS(L433))*COS(RADIANS(I433)))</f>
        <v>36598.700996083549</v>
      </c>
      <c r="O433">
        <f>DEGREES(ACOS(((Earth_Data!$B$1+Sat_Data!$B$2)/User_Model_Calcs!N433)*SQRT(1-COS(RADIANS(User_Model_Calcs!I433))^2*COS(RADIANS(User_Model_Calcs!B433))^2)))</f>
        <v>58.36714960939652</v>
      </c>
      <c r="P433">
        <f t="shared" si="40"/>
        <v>56.148668489071596</v>
      </c>
    </row>
    <row r="434" spans="1:16" x14ac:dyDescent="0.25">
      <c r="A434">
        <v>130.82658377938148</v>
      </c>
      <c r="B434">
        <v>-14.223026410812693</v>
      </c>
      <c r="C434" s="6">
        <v>20135.9375</v>
      </c>
      <c r="D434">
        <f t="shared" ca="1" si="39"/>
        <v>0.75</v>
      </c>
      <c r="E434" s="1">
        <v>0.65</v>
      </c>
      <c r="F434">
        <v>19.899999999999999</v>
      </c>
      <c r="G434">
        <f t="shared" ca="1" si="41"/>
        <v>42.007420362456692</v>
      </c>
      <c r="H434">
        <f t="shared" ca="1" si="42"/>
        <v>19.993895776687154</v>
      </c>
      <c r="I434">
        <f>User_Model_Calcs!A434-Sat_Data!$B$5</f>
        <v>20.82658377938148</v>
      </c>
      <c r="J434">
        <f>(Earth_Data!$B$1/SQRT(1-Earth_Data!$B$2^2*SIN(RADIANS(User_Model_Calcs!B434))^2))*COS(RADIANS(User_Model_Calcs!B434))</f>
        <v>6183.8785352169534</v>
      </c>
      <c r="K434">
        <f>((Earth_Data!$B$1*(1-Earth_Data!$B$2^2))/SQRT(1-Earth_Data!$B$2^2*SIN(RADIANS(User_Model_Calcs!B434))^2))*SIN(RADIANS(User_Model_Calcs!B434))</f>
        <v>-1556.9134191563687</v>
      </c>
      <c r="L434">
        <f t="shared" si="43"/>
        <v>-14.131637038073585</v>
      </c>
      <c r="M434">
        <f t="shared" si="44"/>
        <v>6376.8591903119632</v>
      </c>
      <c r="N434">
        <f>SQRT(User_Model_Calcs!M434^2+Sat_Data!$B$3^2-2*User_Model_Calcs!M434*Sat_Data!$B$3*COS(RADIANS(L434))*COS(RADIANS(I434)))</f>
        <v>36483.914274373637</v>
      </c>
      <c r="O434">
        <f>DEGREES(ACOS(((Earth_Data!$B$1+Sat_Data!$B$2)/User_Model_Calcs!N434)*SQRT(1-COS(RADIANS(User_Model_Calcs!I434))^2*COS(RADIANS(User_Model_Calcs!B434))^2)))</f>
        <v>60.715095375266813</v>
      </c>
      <c r="P434">
        <f t="shared" si="40"/>
        <v>57.141625739373502</v>
      </c>
    </row>
    <row r="435" spans="1:16" x14ac:dyDescent="0.25">
      <c r="A435">
        <v>130.68404590896293</v>
      </c>
      <c r="B435">
        <v>-15.614426786311139</v>
      </c>
      <c r="C435" s="6">
        <v>20135.9375</v>
      </c>
      <c r="D435">
        <f t="shared" ca="1" si="39"/>
        <v>0.75</v>
      </c>
      <c r="E435" s="1">
        <v>0.65</v>
      </c>
      <c r="F435">
        <v>19.899999999999999</v>
      </c>
      <c r="G435">
        <f t="shared" ca="1" si="41"/>
        <v>42.007420362456692</v>
      </c>
      <c r="H435">
        <f t="shared" ca="1" si="42"/>
        <v>21.217646123939048</v>
      </c>
      <c r="I435">
        <f>User_Model_Calcs!A435-Sat_Data!$B$5</f>
        <v>20.684045908962929</v>
      </c>
      <c r="J435">
        <f>(Earth_Data!$B$1/SQRT(1-Earth_Data!$B$2^2*SIN(RADIANS(User_Model_Calcs!B435))^2))*COS(RADIANS(User_Model_Calcs!B435))</f>
        <v>6144.2437979699835</v>
      </c>
      <c r="K435">
        <f>((Earth_Data!$B$1*(1-Earth_Data!$B$2^2))/SQRT(1-Earth_Data!$B$2^2*SIN(RADIANS(User_Model_Calcs!B435))^2))*SIN(RADIANS(User_Model_Calcs!B435))</f>
        <v>-1705.6758774385821</v>
      </c>
      <c r="L435">
        <f t="shared" si="43"/>
        <v>-15.514946926798141</v>
      </c>
      <c r="M435">
        <f t="shared" si="44"/>
        <v>6376.6027042437327</v>
      </c>
      <c r="N435">
        <f>SQRT(User_Model_Calcs!M435^2+Sat_Data!$B$3^2-2*User_Model_Calcs!M435*Sat_Data!$B$3*COS(RADIANS(L435))*COS(RADIANS(I435)))</f>
        <v>36520.403677870105</v>
      </c>
      <c r="O435">
        <f>DEGREES(ACOS(((Earth_Data!$B$1+Sat_Data!$B$2)/User_Model_Calcs!N435)*SQRT(1-COS(RADIANS(User_Model_Calcs!I435))^2*COS(RADIANS(User_Model_Calcs!B435))^2)))</f>
        <v>59.945637422349343</v>
      </c>
      <c r="P435">
        <f t="shared" si="40"/>
        <v>54.514255526197474</v>
      </c>
    </row>
    <row r="436" spans="1:16" x14ac:dyDescent="0.25">
      <c r="A436">
        <v>129.29091709490143</v>
      </c>
      <c r="B436">
        <v>-14.282036001317909</v>
      </c>
      <c r="C436" s="6">
        <v>20135.9375</v>
      </c>
      <c r="D436">
        <f t="shared" ca="1" si="39"/>
        <v>1.2</v>
      </c>
      <c r="E436" s="1">
        <v>0.65</v>
      </c>
      <c r="F436">
        <v>19.899999999999999</v>
      </c>
      <c r="G436">
        <f t="shared" ca="1" si="41"/>
        <v>46.089820015575185</v>
      </c>
      <c r="H436">
        <f t="shared" ca="1" si="42"/>
        <v>23.27529619893383</v>
      </c>
      <c r="I436">
        <f>User_Model_Calcs!A436-Sat_Data!$B$5</f>
        <v>19.290917094901431</v>
      </c>
      <c r="J436">
        <f>(Earth_Data!$B$1/SQRT(1-Earth_Data!$B$2^2*SIN(RADIANS(User_Model_Calcs!B436))^2))*COS(RADIANS(User_Model_Calcs!B436))</f>
        <v>6182.2711409615522</v>
      </c>
      <c r="K436">
        <f>((Earth_Data!$B$1*(1-Earth_Data!$B$2^2))/SQRT(1-Earth_Data!$B$2^2*SIN(RADIANS(User_Model_Calcs!B436))^2))*SIN(RADIANS(User_Model_Calcs!B436))</f>
        <v>-1563.2413774003007</v>
      </c>
      <c r="L436">
        <f t="shared" si="43"/>
        <v>-14.190299035562782</v>
      </c>
      <c r="M436">
        <f t="shared" si="44"/>
        <v>6376.8487565867872</v>
      </c>
      <c r="N436">
        <f>SQRT(User_Model_Calcs!M436^2+Sat_Data!$B$3^2-2*User_Model_Calcs!M436*Sat_Data!$B$3*COS(RADIANS(L436))*COS(RADIANS(I436)))</f>
        <v>36419.913905500347</v>
      </c>
      <c r="O436">
        <f>DEGREES(ACOS(((Earth_Data!$B$1+Sat_Data!$B$2)/User_Model_Calcs!N436)*SQRT(1-COS(RADIANS(User_Model_Calcs!I436))^2*COS(RADIANS(User_Model_Calcs!B436))^2)))</f>
        <v>62.100501993330482</v>
      </c>
      <c r="P436">
        <f t="shared" si="40"/>
        <v>54.823473218238846</v>
      </c>
    </row>
    <row r="437" spans="1:16" x14ac:dyDescent="0.25">
      <c r="A437">
        <v>130.86503216347216</v>
      </c>
      <c r="B437">
        <v>-14.599568328353168</v>
      </c>
      <c r="C437" s="6">
        <v>20135.9375</v>
      </c>
      <c r="D437">
        <f t="shared" ca="1" si="39"/>
        <v>0.75</v>
      </c>
      <c r="E437" s="1">
        <v>0.65</v>
      </c>
      <c r="F437">
        <v>19.899999999999999</v>
      </c>
      <c r="G437">
        <f t="shared" ca="1" si="41"/>
        <v>42.007420362456692</v>
      </c>
      <c r="H437">
        <f t="shared" ca="1" si="42"/>
        <v>18.105634400014523</v>
      </c>
      <c r="I437">
        <f>User_Model_Calcs!A437-Sat_Data!$B$5</f>
        <v>20.865032163472165</v>
      </c>
      <c r="J437">
        <f>(Earth_Data!$B$1/SQRT(1-Earth_Data!$B$2^2*SIN(RADIANS(User_Model_Calcs!B437))^2))*COS(RADIANS(User_Model_Calcs!B437))</f>
        <v>6173.509734290179</v>
      </c>
      <c r="K437">
        <f>((Earth_Data!$B$1*(1-Earth_Data!$B$2^2))/SQRT(1-Earth_Data!$B$2^2*SIN(RADIANS(User_Model_Calcs!B437))^2))*SIN(RADIANS(User_Model_Calcs!B437))</f>
        <v>-1597.264197658287</v>
      </c>
      <c r="L437">
        <f t="shared" si="43"/>
        <v>-14.505967614591791</v>
      </c>
      <c r="M437">
        <f t="shared" si="44"/>
        <v>6376.7919329782562</v>
      </c>
      <c r="N437">
        <f>SQRT(User_Model_Calcs!M437^2+Sat_Data!$B$3^2-2*User_Model_Calcs!M437*Sat_Data!$B$3*COS(RADIANS(L437))*COS(RADIANS(I437)))</f>
        <v>36496.80413916149</v>
      </c>
      <c r="O437">
        <f>DEGREES(ACOS(((Earth_Data!$B$1+Sat_Data!$B$2)/User_Model_Calcs!N437)*SQRT(1-COS(RADIANS(User_Model_Calcs!I437))^2*COS(RADIANS(User_Model_Calcs!B437))^2)))</f>
        <v>60.441724361779826</v>
      </c>
      <c r="P437">
        <f t="shared" si="40"/>
        <v>56.523493721828928</v>
      </c>
    </row>
    <row r="438" spans="1:16" x14ac:dyDescent="0.25">
      <c r="A438">
        <v>128.3140394660457</v>
      </c>
      <c r="B438">
        <v>-15.842402811134649</v>
      </c>
      <c r="C438" s="6">
        <v>20135.9375</v>
      </c>
      <c r="D438">
        <f t="shared" ca="1" si="39"/>
        <v>0.75</v>
      </c>
      <c r="E438" s="1">
        <v>0.65</v>
      </c>
      <c r="F438">
        <v>19.899999999999999</v>
      </c>
      <c r="G438">
        <f t="shared" ca="1" si="41"/>
        <v>42.007420362456692</v>
      </c>
      <c r="H438">
        <f t="shared" ca="1" si="42"/>
        <v>19.385299336802142</v>
      </c>
      <c r="I438">
        <f>User_Model_Calcs!A438-Sat_Data!$B$5</f>
        <v>18.314039466045699</v>
      </c>
      <c r="J438">
        <f>(Earth_Data!$B$1/SQRT(1-Earth_Data!$B$2^2*SIN(RADIANS(User_Model_Calcs!B438))^2))*COS(RADIANS(User_Model_Calcs!B438))</f>
        <v>6137.4053472588703</v>
      </c>
      <c r="K438">
        <f>((Earth_Data!$B$1*(1-Earth_Data!$B$2^2))/SQRT(1-Earth_Data!$B$2^2*SIN(RADIANS(User_Model_Calcs!B438))^2))*SIN(RADIANS(User_Model_Calcs!B438))</f>
        <v>-1729.9582064794652</v>
      </c>
      <c r="L438">
        <f t="shared" si="43"/>
        <v>-15.741619035736759</v>
      </c>
      <c r="M438">
        <f t="shared" si="44"/>
        <v>6376.5586167404917</v>
      </c>
      <c r="N438">
        <f>SQRT(User_Model_Calcs!M438^2+Sat_Data!$B$3^2-2*User_Model_Calcs!M438*Sat_Data!$B$3*COS(RADIANS(L438))*COS(RADIANS(I438)))</f>
        <v>36429.842026205792</v>
      </c>
      <c r="O438">
        <f>DEGREES(ACOS(((Earth_Data!$B$1+Sat_Data!$B$2)/User_Model_Calcs!N438)*SQRT(1-COS(RADIANS(User_Model_Calcs!I438))^2*COS(RADIANS(User_Model_Calcs!B438))^2)))</f>
        <v>61.873056236171351</v>
      </c>
      <c r="P438">
        <f t="shared" si="40"/>
        <v>50.485060192875451</v>
      </c>
    </row>
    <row r="439" spans="1:16" x14ac:dyDescent="0.25">
      <c r="A439">
        <v>131.10147585480928</v>
      </c>
      <c r="B439">
        <v>-13.93386409159752</v>
      </c>
      <c r="C439" s="6">
        <v>20135.9375</v>
      </c>
      <c r="D439">
        <f t="shared" ca="1" si="39"/>
        <v>0.75</v>
      </c>
      <c r="E439" s="1">
        <v>0.65</v>
      </c>
      <c r="F439">
        <v>19.899999999999999</v>
      </c>
      <c r="G439">
        <f t="shared" ca="1" si="41"/>
        <v>42.007420362456692</v>
      </c>
      <c r="H439">
        <f t="shared" ca="1" si="42"/>
        <v>21.724409085522019</v>
      </c>
      <c r="I439">
        <f>User_Model_Calcs!A439-Sat_Data!$B$5</f>
        <v>21.10147585480928</v>
      </c>
      <c r="J439">
        <f>(Earth_Data!$B$1/SQRT(1-Earth_Data!$B$2^2*SIN(RADIANS(User_Model_Calcs!B439))^2))*COS(RADIANS(User_Model_Calcs!B439))</f>
        <v>6191.6608123049746</v>
      </c>
      <c r="K439">
        <f>((Earth_Data!$B$1*(1-Earth_Data!$B$2^2))/SQRT(1-Earth_Data!$B$2^2*SIN(RADIANS(User_Model_Calcs!B439))^2))*SIN(RADIANS(User_Model_Calcs!B439))</f>
        <v>-1525.8814718366195</v>
      </c>
      <c r="L439">
        <f t="shared" si="43"/>
        <v>-13.844183543380126</v>
      </c>
      <c r="M439">
        <f t="shared" si="44"/>
        <v>6376.9097438122317</v>
      </c>
      <c r="N439">
        <f>SQRT(User_Model_Calcs!M439^2+Sat_Data!$B$3^2-2*User_Model_Calcs!M439*Sat_Data!$B$3*COS(RADIANS(L439))*COS(RADIANS(I439)))</f>
        <v>36487.799702993587</v>
      </c>
      <c r="O439">
        <f>DEGREES(ACOS(((Earth_Data!$B$1+Sat_Data!$B$2)/User_Model_Calcs!N439)*SQRT(1-COS(RADIANS(User_Model_Calcs!I439))^2*COS(RADIANS(User_Model_Calcs!B439))^2)))</f>
        <v>60.634348459339918</v>
      </c>
      <c r="P439">
        <f t="shared" si="40"/>
        <v>58.03565455352831</v>
      </c>
    </row>
    <row r="440" spans="1:16" x14ac:dyDescent="0.25">
      <c r="A440">
        <v>129.35514226912645</v>
      </c>
      <c r="B440">
        <v>-13.173853726824737</v>
      </c>
      <c r="C440" s="6">
        <v>20135.9375</v>
      </c>
      <c r="D440">
        <f t="shared" ca="1" si="39"/>
        <v>1.2</v>
      </c>
      <c r="E440" s="1">
        <v>0.65</v>
      </c>
      <c r="F440">
        <v>19.899999999999999</v>
      </c>
      <c r="G440">
        <f t="shared" ca="1" si="41"/>
        <v>46.089820015575185</v>
      </c>
      <c r="H440">
        <f t="shared" ca="1" si="42"/>
        <v>21.538465807421431</v>
      </c>
      <c r="I440">
        <f>User_Model_Calcs!A440-Sat_Data!$B$5</f>
        <v>19.355142269126446</v>
      </c>
      <c r="J440">
        <f>(Earth_Data!$B$1/SQRT(1-Earth_Data!$B$2^2*SIN(RADIANS(User_Model_Calcs!B440))^2))*COS(RADIANS(User_Model_Calcs!B440))</f>
        <v>6211.3665424321507</v>
      </c>
      <c r="K440">
        <f>((Earth_Data!$B$1*(1-Earth_Data!$B$2^2))/SQRT(1-Earth_Data!$B$2^2*SIN(RADIANS(User_Model_Calcs!B440))^2))*SIN(RADIANS(User_Model_Calcs!B440))</f>
        <v>-1444.1398016845169</v>
      </c>
      <c r="L440">
        <f t="shared" si="43"/>
        <v>-13.088707240927373</v>
      </c>
      <c r="M440">
        <f t="shared" si="44"/>
        <v>6377.0380343271381</v>
      </c>
      <c r="N440">
        <f>SQRT(User_Model_Calcs!M440^2+Sat_Data!$B$3^2-2*User_Model_Calcs!M440*Sat_Data!$B$3*COS(RADIANS(L440))*COS(RADIANS(I440)))</f>
        <v>36390.809537593901</v>
      </c>
      <c r="O440">
        <f>DEGREES(ACOS(((Earth_Data!$B$1+Sat_Data!$B$2)/User_Model_Calcs!N440)*SQRT(1-COS(RADIANS(User_Model_Calcs!I440))^2*COS(RADIANS(User_Model_Calcs!B440))^2)))</f>
        <v>62.758483641984576</v>
      </c>
      <c r="P440">
        <f t="shared" si="40"/>
        <v>57.024629515493736</v>
      </c>
    </row>
    <row r="441" spans="1:16" x14ac:dyDescent="0.25">
      <c r="A441">
        <v>127.58968437811623</v>
      </c>
      <c r="B441">
        <v>-14.095069423456218</v>
      </c>
      <c r="C441" s="6">
        <v>20135.9375</v>
      </c>
      <c r="D441">
        <f t="shared" ca="1" si="39"/>
        <v>0.75</v>
      </c>
      <c r="E441" s="1">
        <v>0.65</v>
      </c>
      <c r="F441">
        <v>19.899999999999999</v>
      </c>
      <c r="G441">
        <f t="shared" ca="1" si="41"/>
        <v>42.007420362456692</v>
      </c>
      <c r="H441">
        <f t="shared" ca="1" si="42"/>
        <v>23.067685111989089</v>
      </c>
      <c r="I441">
        <f>User_Model_Calcs!A441-Sat_Data!$B$5</f>
        <v>17.589684378116232</v>
      </c>
      <c r="J441">
        <f>(Earth_Data!$B$1/SQRT(1-Earth_Data!$B$2^2*SIN(RADIANS(User_Model_Calcs!B441))^2))*COS(RADIANS(User_Model_Calcs!B441))</f>
        <v>6187.3416048002628</v>
      </c>
      <c r="K441">
        <f>((Earth_Data!$B$1*(1-Earth_Data!$B$2^2))/SQRT(1-Earth_Data!$B$2^2*SIN(RADIANS(User_Model_Calcs!B441))^2))*SIN(RADIANS(User_Model_Calcs!B441))</f>
        <v>-1543.186251729295</v>
      </c>
      <c r="L441">
        <f t="shared" si="43"/>
        <v>-14.00443509319398</v>
      </c>
      <c r="M441">
        <f t="shared" si="44"/>
        <v>6376.8816785336867</v>
      </c>
      <c r="N441">
        <f>SQRT(User_Model_Calcs!M441^2+Sat_Data!$B$3^2-2*User_Model_Calcs!M441*Sat_Data!$B$3*COS(RADIANS(L441))*COS(RADIANS(I441)))</f>
        <v>36347.030908292829</v>
      </c>
      <c r="O441">
        <f>DEGREES(ACOS(((Earth_Data!$B$1+Sat_Data!$B$2)/User_Model_Calcs!N441)*SQRT(1-COS(RADIANS(User_Model_Calcs!I441))^2*COS(RADIANS(User_Model_Calcs!B441))^2)))</f>
        <v>63.764664177703224</v>
      </c>
      <c r="P441">
        <f t="shared" si="40"/>
        <v>52.468942699887492</v>
      </c>
    </row>
    <row r="442" spans="1:16" x14ac:dyDescent="0.25">
      <c r="A442">
        <v>132.02464417634741</v>
      </c>
      <c r="B442">
        <v>-13.782247935278377</v>
      </c>
      <c r="C442" s="6">
        <v>20135.9375</v>
      </c>
      <c r="D442">
        <f t="shared" ca="1" si="39"/>
        <v>0.75</v>
      </c>
      <c r="E442" s="1">
        <v>0.65</v>
      </c>
      <c r="F442">
        <v>19.899999999999999</v>
      </c>
      <c r="G442">
        <f t="shared" ca="1" si="41"/>
        <v>42.007420362456692</v>
      </c>
      <c r="H442">
        <f t="shared" ca="1" si="42"/>
        <v>18.218851713841737</v>
      </c>
      <c r="I442">
        <f>User_Model_Calcs!A442-Sat_Data!$B$5</f>
        <v>22.024644176347408</v>
      </c>
      <c r="J442">
        <f>(Earth_Data!$B$1/SQRT(1-Earth_Data!$B$2^2*SIN(RADIANS(User_Model_Calcs!B442))^2))*COS(RADIANS(User_Model_Calcs!B442))</f>
        <v>6195.6785986361283</v>
      </c>
      <c r="K442">
        <f>((Earth_Data!$B$1*(1-Earth_Data!$B$2^2))/SQRT(1-Earth_Data!$B$2^2*SIN(RADIANS(User_Model_Calcs!B442))^2))*SIN(RADIANS(User_Model_Calcs!B442))</f>
        <v>-1509.5952327989844</v>
      </c>
      <c r="L442">
        <f t="shared" si="43"/>
        <v>-13.693467003009516</v>
      </c>
      <c r="M442">
        <f t="shared" si="44"/>
        <v>6376.9358679923353</v>
      </c>
      <c r="N442">
        <f>SQRT(User_Model_Calcs!M442^2+Sat_Data!$B$3^2-2*User_Model_Calcs!M442*Sat_Data!$B$3*COS(RADIANS(L442))*COS(RADIANS(I442)))</f>
        <v>36525.848936887902</v>
      </c>
      <c r="O442">
        <f>DEGREES(ACOS(((Earth_Data!$B$1+Sat_Data!$B$2)/User_Model_Calcs!N442)*SQRT(1-COS(RADIANS(User_Model_Calcs!I442))^2*COS(RADIANS(User_Model_Calcs!B442))^2)))</f>
        <v>59.842159621954167</v>
      </c>
      <c r="P442">
        <f t="shared" si="40"/>
        <v>59.505452168907816</v>
      </c>
    </row>
    <row r="443" spans="1:16" x14ac:dyDescent="0.25">
      <c r="A443">
        <v>128.22290157325997</v>
      </c>
      <c r="B443">
        <v>-14.452276196505718</v>
      </c>
      <c r="C443" s="6">
        <v>20135.9375</v>
      </c>
      <c r="D443">
        <f t="shared" ca="1" si="39"/>
        <v>3</v>
      </c>
      <c r="E443" s="1">
        <v>0.65</v>
      </c>
      <c r="F443">
        <v>19.899999999999999</v>
      </c>
      <c r="G443">
        <f t="shared" ca="1" si="41"/>
        <v>54.048620189015942</v>
      </c>
      <c r="H443">
        <f t="shared" ca="1" si="42"/>
        <v>16.671823735655313</v>
      </c>
      <c r="I443">
        <f>User_Model_Calcs!A443-Sat_Data!$B$5</f>
        <v>18.222901573259975</v>
      </c>
      <c r="J443">
        <f>(Earth_Data!$B$1/SQRT(1-Earth_Data!$B$2^2*SIN(RADIANS(User_Model_Calcs!B443))^2))*COS(RADIANS(User_Model_Calcs!B443))</f>
        <v>6177.597319240248</v>
      </c>
      <c r="K443">
        <f>((Earth_Data!$B$1*(1-Earth_Data!$B$2^2))/SQRT(1-Earth_Data!$B$2^2*SIN(RADIANS(User_Model_Calcs!B443))^2))*SIN(RADIANS(User_Model_Calcs!B443))</f>
        <v>-1581.4881277769882</v>
      </c>
      <c r="L443">
        <f t="shared" si="43"/>
        <v>-14.359538606622989</v>
      </c>
      <c r="M443">
        <f t="shared" si="44"/>
        <v>6376.8184337476523</v>
      </c>
      <c r="N443">
        <f>SQRT(User_Model_Calcs!M443^2+Sat_Data!$B$3^2-2*User_Model_Calcs!M443*Sat_Data!$B$3*COS(RADIANS(L443))*COS(RADIANS(I443)))</f>
        <v>36382.128884293532</v>
      </c>
      <c r="O443">
        <f>DEGREES(ACOS(((Earth_Data!$B$1+Sat_Data!$B$2)/User_Model_Calcs!N443)*SQRT(1-COS(RADIANS(User_Model_Calcs!I443))^2*COS(RADIANS(User_Model_Calcs!B443))^2)))</f>
        <v>62.949569250215731</v>
      </c>
      <c r="P443">
        <f t="shared" si="40"/>
        <v>52.835660301170776</v>
      </c>
    </row>
    <row r="444" spans="1:16" x14ac:dyDescent="0.25">
      <c r="A444">
        <v>131.62314193180467</v>
      </c>
      <c r="B444">
        <v>-15.472087851162581</v>
      </c>
      <c r="C444" s="6">
        <v>20135.9375</v>
      </c>
      <c r="D444">
        <f t="shared" ca="1" si="39"/>
        <v>0.75</v>
      </c>
      <c r="E444" s="1">
        <v>0.65</v>
      </c>
      <c r="F444">
        <v>19.899999999999999</v>
      </c>
      <c r="G444">
        <f t="shared" ca="1" si="41"/>
        <v>42.007420362456692</v>
      </c>
      <c r="H444">
        <f t="shared" ca="1" si="42"/>
        <v>22.241675558086758</v>
      </c>
      <c r="I444">
        <f>User_Model_Calcs!A444-Sat_Data!$B$5</f>
        <v>21.623141931804668</v>
      </c>
      <c r="J444">
        <f>(Earth_Data!$B$1/SQRT(1-Earth_Data!$B$2^2*SIN(RADIANS(User_Model_Calcs!B444))^2))*COS(RADIANS(User_Model_Calcs!B444))</f>
        <v>6148.4643619813605</v>
      </c>
      <c r="K444">
        <f>((Earth_Data!$B$1*(1-Earth_Data!$B$2^2))/SQRT(1-Earth_Data!$B$2^2*SIN(RADIANS(User_Model_Calcs!B444))^2))*SIN(RADIANS(User_Model_Calcs!B444))</f>
        <v>-1690.5015122703148</v>
      </c>
      <c r="L444">
        <f t="shared" si="43"/>
        <v>-15.373425275951503</v>
      </c>
      <c r="M444">
        <f t="shared" si="44"/>
        <v>6376.6299385759467</v>
      </c>
      <c r="N444">
        <f>SQRT(User_Model_Calcs!M444^2+Sat_Data!$B$3^2-2*User_Model_Calcs!M444*Sat_Data!$B$3*COS(RADIANS(L444))*COS(RADIANS(I444)))</f>
        <v>36557.81678611377</v>
      </c>
      <c r="O444">
        <f>DEGREES(ACOS(((Earth_Data!$B$1+Sat_Data!$B$2)/User_Model_Calcs!N444)*SQRT(1-COS(RADIANS(User_Model_Calcs!I444))^2*COS(RADIANS(User_Model_Calcs!B444))^2)))</f>
        <v>59.18317758744962</v>
      </c>
      <c r="P444">
        <f t="shared" si="40"/>
        <v>56.059957149939926</v>
      </c>
    </row>
    <row r="445" spans="1:16" x14ac:dyDescent="0.25">
      <c r="A445">
        <v>128.64308734927755</v>
      </c>
      <c r="B445">
        <v>-14.640197535696631</v>
      </c>
      <c r="C445" s="6">
        <v>20135.9375</v>
      </c>
      <c r="D445">
        <f t="shared" ca="1" si="39"/>
        <v>0.75</v>
      </c>
      <c r="E445" s="1">
        <v>0.65</v>
      </c>
      <c r="F445">
        <v>19.899999999999999</v>
      </c>
      <c r="G445">
        <f t="shared" ca="1" si="41"/>
        <v>42.007420362456692</v>
      </c>
      <c r="H445">
        <f t="shared" ca="1" si="42"/>
        <v>14.630090773029581</v>
      </c>
      <c r="I445">
        <f>User_Model_Calcs!A445-Sat_Data!$B$5</f>
        <v>18.64308734927755</v>
      </c>
      <c r="J445">
        <f>(Earth_Data!$B$1/SQRT(1-Earth_Data!$B$2^2*SIN(RADIANS(User_Model_Calcs!B445))^2))*COS(RADIANS(User_Model_Calcs!B445))</f>
        <v>6172.3750665252483</v>
      </c>
      <c r="K445">
        <f>((Earth_Data!$B$1*(1-Earth_Data!$B$2^2))/SQRT(1-Earth_Data!$B$2^2*SIN(RADIANS(User_Model_Calcs!B445))^2))*SIN(RADIANS(User_Model_Calcs!B445))</f>
        <v>-1601.6140654688279</v>
      </c>
      <c r="L445">
        <f t="shared" si="43"/>
        <v>-14.546359167604281</v>
      </c>
      <c r="M445">
        <f t="shared" si="44"/>
        <v>6376.7845797525697</v>
      </c>
      <c r="N445">
        <f>SQRT(User_Model_Calcs!M445^2+Sat_Data!$B$3^2-2*User_Model_Calcs!M445*Sat_Data!$B$3*COS(RADIANS(L445))*COS(RADIANS(I445)))</f>
        <v>36404.452256216908</v>
      </c>
      <c r="O445">
        <f>DEGREES(ACOS(((Earth_Data!$B$1+Sat_Data!$B$2)/User_Model_Calcs!N445)*SQRT(1-COS(RADIANS(User_Model_Calcs!I445))^2*COS(RADIANS(User_Model_Calcs!B445))^2)))</f>
        <v>62.443407627190581</v>
      </c>
      <c r="P445">
        <f t="shared" si="40"/>
        <v>53.160843026580224</v>
      </c>
    </row>
    <row r="446" spans="1:16" x14ac:dyDescent="0.25">
      <c r="A446">
        <v>129.71662801420356</v>
      </c>
      <c r="B446">
        <v>-12.962509037082622</v>
      </c>
      <c r="C446" s="6">
        <v>20135.9375</v>
      </c>
      <c r="D446">
        <f t="shared" ca="1" si="39"/>
        <v>3</v>
      </c>
      <c r="E446" s="1">
        <v>0.65</v>
      </c>
      <c r="F446">
        <v>19.899999999999999</v>
      </c>
      <c r="G446">
        <f t="shared" ca="1" si="41"/>
        <v>54.048620189015942</v>
      </c>
      <c r="H446">
        <f t="shared" ca="1" si="42"/>
        <v>15.386248149401807</v>
      </c>
      <c r="I446">
        <f>User_Model_Calcs!A446-Sat_Data!$B$5</f>
        <v>19.716628014203565</v>
      </c>
      <c r="J446">
        <f>(Earth_Data!$B$1/SQRT(1-Earth_Data!$B$2^2*SIN(RADIANS(User_Model_Calcs!B446))^2))*COS(RADIANS(User_Model_Calcs!B446))</f>
        <v>6216.6532936021586</v>
      </c>
      <c r="K446">
        <f>((Earth_Data!$B$1*(1-Earth_Data!$B$2^2))/SQRT(1-Earth_Data!$B$2^2*SIN(RADIANS(User_Model_Calcs!B446))^2))*SIN(RADIANS(User_Model_Calcs!B446))</f>
        <v>-1421.3640538680636</v>
      </c>
      <c r="L446">
        <f t="shared" si="43"/>
        <v>-12.87863407876003</v>
      </c>
      <c r="M446">
        <f t="shared" si="44"/>
        <v>6377.0725216577885</v>
      </c>
      <c r="N446">
        <f>SQRT(User_Model_Calcs!M446^2+Sat_Data!$B$3^2-2*User_Model_Calcs!M446*Sat_Data!$B$3*COS(RADIANS(L446))*COS(RADIANS(I446)))</f>
        <v>36400.231401349556</v>
      </c>
      <c r="O446">
        <f>DEGREES(ACOS(((Earth_Data!$B$1+Sat_Data!$B$2)/User_Model_Calcs!N446)*SQRT(1-COS(RADIANS(User_Model_Calcs!I446))^2*COS(RADIANS(User_Model_Calcs!B446))^2)))</f>
        <v>62.546597489268983</v>
      </c>
      <c r="P446">
        <f t="shared" si="40"/>
        <v>57.957109581096937</v>
      </c>
    </row>
    <row r="447" spans="1:16" x14ac:dyDescent="0.25">
      <c r="A447">
        <v>131.49849425461397</v>
      </c>
      <c r="B447">
        <v>-15.211466795504396</v>
      </c>
      <c r="C447" s="6">
        <v>20135.9375</v>
      </c>
      <c r="D447">
        <f t="shared" ca="1" si="39"/>
        <v>3</v>
      </c>
      <c r="E447" s="1">
        <v>0.65</v>
      </c>
      <c r="F447">
        <v>19.899999999999999</v>
      </c>
      <c r="G447">
        <f t="shared" ca="1" si="41"/>
        <v>54.048620189015942</v>
      </c>
      <c r="H447">
        <f t="shared" ca="1" si="42"/>
        <v>15.694466778678873</v>
      </c>
      <c r="I447">
        <f>User_Model_Calcs!A447-Sat_Data!$B$5</f>
        <v>21.498494254613973</v>
      </c>
      <c r="J447">
        <f>(Earth_Data!$B$1/SQRT(1-Earth_Data!$B$2^2*SIN(RADIANS(User_Model_Calcs!B447))^2))*COS(RADIANS(User_Model_Calcs!B447))</f>
        <v>6156.0942763861012</v>
      </c>
      <c r="K447">
        <f>((Earth_Data!$B$1*(1-Earth_Data!$B$2^2))/SQRT(1-Earth_Data!$B$2^2*SIN(RADIANS(User_Model_Calcs!B447))^2))*SIN(RADIANS(User_Model_Calcs!B447))</f>
        <v>-1662.6909312569558</v>
      </c>
      <c r="L447">
        <f t="shared" si="43"/>
        <v>-15.114306902848179</v>
      </c>
      <c r="M447">
        <f t="shared" si="44"/>
        <v>6376.6792198320463</v>
      </c>
      <c r="N447">
        <f>SQRT(User_Model_Calcs!M447^2+Sat_Data!$B$3^2-2*User_Model_Calcs!M447*Sat_Data!$B$3*COS(RADIANS(L447))*COS(RADIANS(I447)))</f>
        <v>36543.965625828248</v>
      </c>
      <c r="O447">
        <f>DEGREES(ACOS(((Earth_Data!$B$1+Sat_Data!$B$2)/User_Model_Calcs!N447)*SQRT(1-COS(RADIANS(User_Model_Calcs!I447))^2*COS(RADIANS(User_Model_Calcs!B447))^2)))</f>
        <v>59.464884349496693</v>
      </c>
      <c r="P447">
        <f t="shared" si="40"/>
        <v>56.330525846956071</v>
      </c>
    </row>
    <row r="448" spans="1:16" x14ac:dyDescent="0.25">
      <c r="A448">
        <v>132.14607662158522</v>
      </c>
      <c r="B448">
        <v>-13.676532867124177</v>
      </c>
      <c r="C448" s="6">
        <v>20135.9375</v>
      </c>
      <c r="D448">
        <f t="shared" ca="1" si="39"/>
        <v>1.2</v>
      </c>
      <c r="E448" s="1">
        <v>0.65</v>
      </c>
      <c r="F448">
        <v>19.899999999999999</v>
      </c>
      <c r="G448">
        <f t="shared" ca="1" si="41"/>
        <v>46.089820015575185</v>
      </c>
      <c r="H448">
        <f t="shared" ca="1" si="42"/>
        <v>21.073713588148873</v>
      </c>
      <c r="I448">
        <f>User_Model_Calcs!A448-Sat_Data!$B$5</f>
        <v>22.146076621585223</v>
      </c>
      <c r="J448">
        <f>(Earth_Data!$B$1/SQRT(1-Earth_Data!$B$2^2*SIN(RADIANS(User_Model_Calcs!B448))^2))*COS(RADIANS(User_Model_Calcs!B448))</f>
        <v>6198.4544824414015</v>
      </c>
      <c r="K448">
        <f>((Earth_Data!$B$1*(1-Earth_Data!$B$2^2))/SQRT(1-Earth_Data!$B$2^2*SIN(RADIANS(User_Model_Calcs!B448))^2))*SIN(RADIANS(User_Model_Calcs!B448))</f>
        <v>-1498.2334317793284</v>
      </c>
      <c r="L448">
        <f t="shared" si="43"/>
        <v>-13.588380656065523</v>
      </c>
      <c r="M448">
        <f t="shared" si="44"/>
        <v>6376.9539269936058</v>
      </c>
      <c r="N448">
        <f>SQRT(User_Model_Calcs!M448^2+Sat_Data!$B$3^2-2*User_Model_Calcs!M448*Sat_Data!$B$3*COS(RADIANS(L448))*COS(RADIANS(I448)))</f>
        <v>36528.583250804069</v>
      </c>
      <c r="O448">
        <f>DEGREES(ACOS(((Earth_Data!$B$1+Sat_Data!$B$2)/User_Model_Calcs!N448)*SQRT(1-COS(RADIANS(User_Model_Calcs!I448))^2*COS(RADIANS(User_Model_Calcs!B448))^2)))</f>
        <v>59.786416312528225</v>
      </c>
      <c r="P448">
        <f t="shared" si="40"/>
        <v>59.845926243468725</v>
      </c>
    </row>
    <row r="449" spans="1:16" x14ac:dyDescent="0.25">
      <c r="A449">
        <v>131.35712561722372</v>
      </c>
      <c r="B449">
        <v>-15.157677179391115</v>
      </c>
      <c r="C449" s="6">
        <v>20135.9375</v>
      </c>
      <c r="D449">
        <f t="shared" ca="1" si="39"/>
        <v>1.2</v>
      </c>
      <c r="E449" s="1">
        <v>0.65</v>
      </c>
      <c r="F449">
        <v>19.899999999999999</v>
      </c>
      <c r="G449">
        <f t="shared" ca="1" si="41"/>
        <v>46.089820015575185</v>
      </c>
      <c r="H449">
        <f t="shared" ca="1" si="42"/>
        <v>20.724480003169951</v>
      </c>
      <c r="I449">
        <f>User_Model_Calcs!A449-Sat_Data!$B$5</f>
        <v>21.357125617223716</v>
      </c>
      <c r="J449">
        <f>(Earth_Data!$B$1/SQRT(1-Earth_Data!$B$2^2*SIN(RADIANS(User_Model_Calcs!B449))^2))*COS(RADIANS(User_Model_Calcs!B449))</f>
        <v>6157.6532403056744</v>
      </c>
      <c r="K449">
        <f>((Earth_Data!$B$1*(1-Earth_Data!$B$2^2))/SQRT(1-Earth_Data!$B$2^2*SIN(RADIANS(User_Model_Calcs!B449))^2))*SIN(RADIANS(User_Model_Calcs!B449))</f>
        <v>-1656.9468782243318</v>
      </c>
      <c r="L449">
        <f t="shared" si="43"/>
        <v>-15.060828422088784</v>
      </c>
      <c r="M449">
        <f t="shared" si="44"/>
        <v>6376.6892965789339</v>
      </c>
      <c r="N449">
        <f>SQRT(User_Model_Calcs!M449^2+Sat_Data!$B$3^2-2*User_Model_Calcs!M449*Sat_Data!$B$3*COS(RADIANS(L449))*COS(RADIANS(I449)))</f>
        <v>36535.888831578843</v>
      </c>
      <c r="O449">
        <f>DEGREES(ACOS(((Earth_Data!$B$1+Sat_Data!$B$2)/User_Model_Calcs!N449)*SQRT(1-COS(RADIANS(User_Model_Calcs!I449))^2*COS(RADIANS(User_Model_Calcs!B449))^2)))</f>
        <v>59.629812380662983</v>
      </c>
      <c r="P449">
        <f t="shared" si="40"/>
        <v>56.230094396376799</v>
      </c>
    </row>
    <row r="450" spans="1:16" x14ac:dyDescent="0.25">
      <c r="A450">
        <v>129.33162454509045</v>
      </c>
      <c r="B450">
        <v>-12.351259765886093</v>
      </c>
      <c r="C450" s="6">
        <v>20135.9375</v>
      </c>
      <c r="D450">
        <f t="shared" ref="D450:D501" ca="1" si="45">CHOOSE(RANDBETWEEN(1,3),0.75,1.2,3)</f>
        <v>1.2</v>
      </c>
      <c r="E450" s="1">
        <v>0.65</v>
      </c>
      <c r="F450">
        <v>19.899999999999999</v>
      </c>
      <c r="G450">
        <f t="shared" ca="1" si="41"/>
        <v>46.089820015575185</v>
      </c>
      <c r="H450">
        <f t="shared" ca="1" si="42"/>
        <v>22.060034768399909</v>
      </c>
      <c r="I450">
        <f>User_Model_Calcs!A450-Sat_Data!$B$5</f>
        <v>19.331624545090449</v>
      </c>
      <c r="J450">
        <f>(Earth_Data!$B$1/SQRT(1-Earth_Data!$B$2^2*SIN(RADIANS(User_Model_Calcs!B450))^2))*COS(RADIANS(User_Model_Calcs!B450))</f>
        <v>6231.4698173047591</v>
      </c>
      <c r="K450">
        <f>((Earth_Data!$B$1*(1-Earth_Data!$B$2^2))/SQRT(1-Earth_Data!$B$2^2*SIN(RADIANS(User_Model_Calcs!B450))^2))*SIN(RADIANS(User_Model_Calcs!B450))</f>
        <v>-1355.3865073792392</v>
      </c>
      <c r="L450">
        <f t="shared" si="43"/>
        <v>-12.271087524977265</v>
      </c>
      <c r="M450">
        <f t="shared" si="44"/>
        <v>6377.1693303820857</v>
      </c>
      <c r="N450">
        <f>SQRT(User_Model_Calcs!M450^2+Sat_Data!$B$3^2-2*User_Model_Calcs!M450*Sat_Data!$B$3*COS(RADIANS(L450))*COS(RADIANS(I450)))</f>
        <v>36367.867517650593</v>
      </c>
      <c r="O450">
        <f>DEGREES(ACOS(((Earth_Data!$B$1+Sat_Data!$B$2)/User_Model_Calcs!N450)*SQRT(1-COS(RADIANS(User_Model_Calcs!I450))^2*COS(RADIANS(User_Model_Calcs!B450))^2)))</f>
        <v>63.287600138624562</v>
      </c>
      <c r="P450">
        <f t="shared" ref="P450:P501" si="46">DEGREES(ASIN(SIN(RADIANS(ABS(I450)))/(SIN(ACOS(COS(RADIANS(I450))*COS(RADIANS(B450)))))))</f>
        <v>58.62783251366109</v>
      </c>
    </row>
    <row r="451" spans="1:16" x14ac:dyDescent="0.25">
      <c r="A451">
        <v>129.6072348410998</v>
      </c>
      <c r="B451">
        <v>-13.368081804428792</v>
      </c>
      <c r="C451" s="6">
        <v>20135.9375</v>
      </c>
      <c r="D451">
        <f t="shared" ca="1" si="45"/>
        <v>1.2</v>
      </c>
      <c r="E451" s="1">
        <v>0.65</v>
      </c>
      <c r="F451">
        <v>19.899999999999999</v>
      </c>
      <c r="G451">
        <f t="shared" ref="G451:G501" ca="1" si="47">20.4+20*LOG(F451)+20*LOG(D451)+10*LOG(E451)</f>
        <v>46.089820015575185</v>
      </c>
      <c r="H451">
        <f t="shared" ref="H451:H501" ca="1" si="48">RAND()*(24-14)+14</f>
        <v>20.67669197024739</v>
      </c>
      <c r="I451">
        <f>User_Model_Calcs!A451-Sat_Data!$B$5</f>
        <v>19.607234841099796</v>
      </c>
      <c r="J451">
        <f>(Earth_Data!$B$1/SQRT(1-Earth_Data!$B$2^2*SIN(RADIANS(User_Model_Calcs!B451))^2))*COS(RADIANS(User_Model_Calcs!B451))</f>
        <v>6206.4338312936206</v>
      </c>
      <c r="K451">
        <f>((Earth_Data!$B$1*(1-Earth_Data!$B$2^2))/SQRT(1-Earth_Data!$B$2^2*SIN(RADIANS(User_Model_Calcs!B451))^2))*SIN(RADIANS(User_Model_Calcs!B451))</f>
        <v>-1465.0539673453425</v>
      </c>
      <c r="L451">
        <f t="shared" ref="L451:L501" si="49">DEGREES(ATAN((K451/J451)))</f>
        <v>-13.28177081874108</v>
      </c>
      <c r="M451">
        <f t="shared" ref="M451:M501" si="50">SQRT(J451^2+K451^2)</f>
        <v>6377.0058828152523</v>
      </c>
      <c r="N451">
        <f>SQRT(User_Model_Calcs!M451^2+Sat_Data!$B$3^2-2*User_Model_Calcs!M451*Sat_Data!$B$3*COS(RADIANS(L451))*COS(RADIANS(I451)))</f>
        <v>36406.744393709807</v>
      </c>
      <c r="O451">
        <f>DEGREES(ACOS(((Earth_Data!$B$1+Sat_Data!$B$2)/User_Model_Calcs!N451)*SQRT(1-COS(RADIANS(User_Model_Calcs!I451))^2*COS(RADIANS(User_Model_Calcs!B451))^2)))</f>
        <v>62.39842848764625</v>
      </c>
      <c r="P451">
        <f t="shared" si="46"/>
        <v>57.014719572620621</v>
      </c>
    </row>
    <row r="452" spans="1:16" x14ac:dyDescent="0.25">
      <c r="A452">
        <v>130.8320750101818</v>
      </c>
      <c r="B452">
        <v>-17.523961914772848</v>
      </c>
      <c r="C452" s="6">
        <v>20135.9375</v>
      </c>
      <c r="D452">
        <f t="shared" ca="1" si="45"/>
        <v>3</v>
      </c>
      <c r="E452" s="1">
        <v>0.65</v>
      </c>
      <c r="F452">
        <v>19.899999999999999</v>
      </c>
      <c r="G452">
        <f t="shared" ca="1" si="47"/>
        <v>54.048620189015942</v>
      </c>
      <c r="H452">
        <f t="shared" ca="1" si="48"/>
        <v>15.273932948341205</v>
      </c>
      <c r="I452">
        <f>User_Model_Calcs!A452-Sat_Data!$B$5</f>
        <v>20.832075010181796</v>
      </c>
      <c r="J452">
        <f>(Earth_Data!$B$1/SQRT(1-Earth_Data!$B$2^2*SIN(RADIANS(User_Model_Calcs!B452))^2))*COS(RADIANS(User_Model_Calcs!B452))</f>
        <v>6083.9842100159058</v>
      </c>
      <c r="K452">
        <f>((Earth_Data!$B$1*(1-Earth_Data!$B$2^2))/SQRT(1-Earth_Data!$B$2^2*SIN(RADIANS(User_Model_Calcs!B452))^2))*SIN(RADIANS(User_Model_Calcs!B452))</f>
        <v>-1908.2099486714028</v>
      </c>
      <c r="L452">
        <f t="shared" si="49"/>
        <v>-17.413761215351474</v>
      </c>
      <c r="M452">
        <f t="shared" si="50"/>
        <v>6376.2158900033628</v>
      </c>
      <c r="N452">
        <f>SQRT(User_Model_Calcs!M452^2+Sat_Data!$B$3^2-2*User_Model_Calcs!M452*Sat_Data!$B$3*COS(RADIANS(L452))*COS(RADIANS(I452)))</f>
        <v>36591.78577180022</v>
      </c>
      <c r="O452">
        <f>DEGREES(ACOS(((Earth_Data!$B$1+Sat_Data!$B$2)/User_Model_Calcs!N452)*SQRT(1-COS(RADIANS(User_Model_Calcs!I452))^2*COS(RADIANS(User_Model_Calcs!B452))^2)))</f>
        <v>58.49511964539743</v>
      </c>
      <c r="P452">
        <f t="shared" si="46"/>
        <v>51.644417571514587</v>
      </c>
    </row>
    <row r="453" spans="1:16" x14ac:dyDescent="0.25">
      <c r="A453">
        <v>131.15513642360048</v>
      </c>
      <c r="B453">
        <v>-14.066166910438897</v>
      </c>
      <c r="C453" s="6">
        <v>20135.9375</v>
      </c>
      <c r="D453">
        <f t="shared" ca="1" si="45"/>
        <v>0.75</v>
      </c>
      <c r="E453" s="1">
        <v>0.65</v>
      </c>
      <c r="F453">
        <v>19.899999999999999</v>
      </c>
      <c r="G453">
        <f t="shared" ca="1" si="47"/>
        <v>42.007420362456692</v>
      </c>
      <c r="H453">
        <f t="shared" ca="1" si="48"/>
        <v>23.254478301931872</v>
      </c>
      <c r="I453">
        <f>User_Model_Calcs!A453-Sat_Data!$B$5</f>
        <v>21.155136423600482</v>
      </c>
      <c r="J453">
        <f>(Earth_Data!$B$1/SQRT(1-Earth_Data!$B$2^2*SIN(RADIANS(User_Model_Calcs!B453))^2))*COS(RADIANS(User_Model_Calcs!B453))</f>
        <v>6188.1195818324322</v>
      </c>
      <c r="K453">
        <f>((Earth_Data!$B$1*(1-Earth_Data!$B$2^2))/SQRT(1-Earth_Data!$B$2^2*SIN(RADIANS(User_Model_Calcs!B453))^2))*SIN(RADIANS(User_Model_Calcs!B453))</f>
        <v>-1540.0845550006459</v>
      </c>
      <c r="L453">
        <f t="shared" si="49"/>
        <v>-13.975703375401984</v>
      </c>
      <c r="M453">
        <f t="shared" si="50"/>
        <v>6376.886732223611</v>
      </c>
      <c r="N453">
        <f>SQRT(User_Model_Calcs!M453^2+Sat_Data!$B$3^2-2*User_Model_Calcs!M453*Sat_Data!$B$3*COS(RADIANS(L453))*COS(RADIANS(I453)))</f>
        <v>36494.026903837716</v>
      </c>
      <c r="O453">
        <f>DEGREES(ACOS(((Earth_Data!$B$1+Sat_Data!$B$2)/User_Model_Calcs!N453)*SQRT(1-COS(RADIANS(User_Model_Calcs!I453))^2*COS(RADIANS(User_Model_Calcs!B453))^2)))</f>
        <v>60.502577482610079</v>
      </c>
      <c r="P453">
        <f t="shared" si="46"/>
        <v>57.868773275649858</v>
      </c>
    </row>
    <row r="454" spans="1:16" x14ac:dyDescent="0.25">
      <c r="A454">
        <v>131.15262332888977</v>
      </c>
      <c r="B454">
        <v>-11.631115067027398</v>
      </c>
      <c r="C454" s="6">
        <v>20135.9375</v>
      </c>
      <c r="D454">
        <f t="shared" ca="1" si="45"/>
        <v>0.75</v>
      </c>
      <c r="E454" s="1">
        <v>0.65</v>
      </c>
      <c r="F454">
        <v>19.899999999999999</v>
      </c>
      <c r="G454">
        <f t="shared" ca="1" si="47"/>
        <v>42.007420362456692</v>
      </c>
      <c r="H454">
        <f t="shared" ca="1" si="48"/>
        <v>21.872554190982751</v>
      </c>
      <c r="I454">
        <f>User_Model_Calcs!A454-Sat_Data!$B$5</f>
        <v>21.152623328889774</v>
      </c>
      <c r="J454">
        <f>(Earth_Data!$B$1/SQRT(1-Earth_Data!$B$2^2*SIN(RADIANS(User_Model_Calcs!B454))^2))*COS(RADIANS(User_Model_Calcs!B454))</f>
        <v>6248.0208129604525</v>
      </c>
      <c r="K454">
        <f>((Earth_Data!$B$1*(1-Earth_Data!$B$2^2))/SQRT(1-Earth_Data!$B$2^2*SIN(RADIANS(User_Model_Calcs!B454))^2))*SIN(RADIANS(User_Model_Calcs!B454))</f>
        <v>-1277.4612821115186</v>
      </c>
      <c r="L454">
        <f t="shared" si="49"/>
        <v>-11.555351465185854</v>
      </c>
      <c r="M454">
        <f t="shared" si="50"/>
        <v>6377.2777426172206</v>
      </c>
      <c r="N454">
        <f>SQRT(User_Model_Calcs!M454^2+Sat_Data!$B$3^2-2*User_Model_Calcs!M454*Sat_Data!$B$3*COS(RADIANS(L454))*COS(RADIANS(I454)))</f>
        <v>36429.379730107823</v>
      </c>
      <c r="O454">
        <f>DEGREES(ACOS(((Earth_Data!$B$1+Sat_Data!$B$2)/User_Model_Calcs!N454)*SQRT(1-COS(RADIANS(User_Model_Calcs!I454))^2*COS(RADIANS(User_Model_Calcs!B454))^2)))</f>
        <v>61.903583426625268</v>
      </c>
      <c r="P454">
        <f t="shared" si="46"/>
        <v>62.477838327729643</v>
      </c>
    </row>
    <row r="455" spans="1:16" x14ac:dyDescent="0.25">
      <c r="A455">
        <v>127.68082653257062</v>
      </c>
      <c r="B455">
        <v>-11.041614145649703</v>
      </c>
      <c r="C455" s="6">
        <v>20135.9375</v>
      </c>
      <c r="D455">
        <f t="shared" ca="1" si="45"/>
        <v>3</v>
      </c>
      <c r="E455" s="1">
        <v>0.65</v>
      </c>
      <c r="F455">
        <v>19.899999999999999</v>
      </c>
      <c r="G455">
        <f t="shared" ca="1" si="47"/>
        <v>54.048620189015942</v>
      </c>
      <c r="H455">
        <f t="shared" ca="1" si="48"/>
        <v>18.379834542052844</v>
      </c>
      <c r="I455">
        <f>User_Model_Calcs!A455-Sat_Data!$B$5</f>
        <v>17.68082653257062</v>
      </c>
      <c r="J455">
        <f>(Earth_Data!$B$1/SQRT(1-Earth_Data!$B$2^2*SIN(RADIANS(User_Model_Calcs!B455))^2))*COS(RADIANS(User_Model_Calcs!B455))</f>
        <v>6260.8387858754777</v>
      </c>
      <c r="K455">
        <f>((Earth_Data!$B$1*(1-Earth_Data!$B$2^2))/SQRT(1-Earth_Data!$B$2^2*SIN(RADIANS(User_Model_Calcs!B455))^2))*SIN(RADIANS(User_Model_Calcs!B455))</f>
        <v>-1213.5248205059183</v>
      </c>
      <c r="L455">
        <f t="shared" si="49"/>
        <v>-10.969494828242416</v>
      </c>
      <c r="M455">
        <f t="shared" si="50"/>
        <v>6377.3618991481617</v>
      </c>
      <c r="N455">
        <f>SQRT(User_Model_Calcs!M455^2+Sat_Data!$B$3^2-2*User_Model_Calcs!M455*Sat_Data!$B$3*COS(RADIANS(L455))*COS(RADIANS(I455)))</f>
        <v>36269.258469520966</v>
      </c>
      <c r="O455">
        <f>DEGREES(ACOS(((Earth_Data!$B$1+Sat_Data!$B$2)/User_Model_Calcs!N455)*SQRT(1-COS(RADIANS(User_Model_Calcs!I455))^2*COS(RADIANS(User_Model_Calcs!B455))^2)))</f>
        <v>65.675579345223227</v>
      </c>
      <c r="P455">
        <f t="shared" si="46"/>
        <v>59.002067035144464</v>
      </c>
    </row>
    <row r="456" spans="1:16" x14ac:dyDescent="0.25">
      <c r="A456">
        <v>129.67254739776115</v>
      </c>
      <c r="B456">
        <v>-12.049061436056316</v>
      </c>
      <c r="C456" s="6">
        <v>20135.9375</v>
      </c>
      <c r="D456">
        <f t="shared" ca="1" si="45"/>
        <v>0.75</v>
      </c>
      <c r="E456" s="1">
        <v>0.65</v>
      </c>
      <c r="F456">
        <v>19.899999999999999</v>
      </c>
      <c r="G456">
        <f t="shared" ca="1" si="47"/>
        <v>42.007420362456692</v>
      </c>
      <c r="H456">
        <f t="shared" ca="1" si="48"/>
        <v>22.717861855015308</v>
      </c>
      <c r="I456">
        <f>User_Model_Calcs!A456-Sat_Data!$B$5</f>
        <v>19.67254739776115</v>
      </c>
      <c r="J456">
        <f>(Earth_Data!$B$1/SQRT(1-Earth_Data!$B$2^2*SIN(RADIANS(User_Model_Calcs!B456))^2))*COS(RADIANS(User_Model_Calcs!B456))</f>
        <v>6238.5345659852974</v>
      </c>
      <c r="K456">
        <f>((Earth_Data!$B$1*(1-Earth_Data!$B$2^2))/SQRT(1-Earth_Data!$B$2^2*SIN(RADIANS(User_Model_Calcs!B456))^2))*SIN(RADIANS(User_Model_Calcs!B456))</f>
        <v>-1322.7111955464702</v>
      </c>
      <c r="L456">
        <f t="shared" si="49"/>
        <v>-11.970733263000165</v>
      </c>
      <c r="M456">
        <f t="shared" si="50"/>
        <v>6377.2155709068938</v>
      </c>
      <c r="N456">
        <f>SQRT(User_Model_Calcs!M456^2+Sat_Data!$B$3^2-2*User_Model_Calcs!M456*Sat_Data!$B$3*COS(RADIANS(L456))*COS(RADIANS(I456)))</f>
        <v>36374.513588599519</v>
      </c>
      <c r="O456">
        <f>DEGREES(ACOS(((Earth_Data!$B$1+Sat_Data!$B$2)/User_Model_Calcs!N456)*SQRT(1-COS(RADIANS(User_Model_Calcs!I456))^2*COS(RADIANS(User_Model_Calcs!B456))^2)))</f>
        <v>63.135792284481859</v>
      </c>
      <c r="P456">
        <f t="shared" si="46"/>
        <v>59.719547474885161</v>
      </c>
    </row>
    <row r="457" spans="1:16" x14ac:dyDescent="0.25">
      <c r="A457">
        <v>129.80768664463756</v>
      </c>
      <c r="B457">
        <v>-12.577803151040511</v>
      </c>
      <c r="C457" s="6">
        <v>20135.9375</v>
      </c>
      <c r="D457">
        <f t="shared" ca="1" si="45"/>
        <v>0.75</v>
      </c>
      <c r="E457" s="1">
        <v>0.65</v>
      </c>
      <c r="F457">
        <v>19.899999999999999</v>
      </c>
      <c r="G457">
        <f t="shared" ca="1" si="47"/>
        <v>42.007420362456692</v>
      </c>
      <c r="H457">
        <f t="shared" ca="1" si="48"/>
        <v>22.817014269243892</v>
      </c>
      <c r="I457">
        <f>User_Model_Calcs!A457-Sat_Data!$B$5</f>
        <v>19.807686644637556</v>
      </c>
      <c r="J457">
        <f>(Earth_Data!$B$1/SQRT(1-Earth_Data!$B$2^2*SIN(RADIANS(User_Model_Calcs!B457))^2))*COS(RADIANS(User_Model_Calcs!B457))</f>
        <v>6226.0606446719612</v>
      </c>
      <c r="K457">
        <f>((Earth_Data!$B$1*(1-Earth_Data!$B$2^2))/SQRT(1-Earth_Data!$B$2^2*SIN(RADIANS(User_Model_Calcs!B457))^2))*SIN(RADIANS(User_Model_Calcs!B457))</f>
        <v>-1379.8573868209492</v>
      </c>
      <c r="L457">
        <f t="shared" si="49"/>
        <v>-12.496254288348201</v>
      </c>
      <c r="M457">
        <f t="shared" si="50"/>
        <v>6377.1339612005468</v>
      </c>
      <c r="N457">
        <f>SQRT(User_Model_Calcs!M457^2+Sat_Data!$B$3^2-2*User_Model_Calcs!M457*Sat_Data!$B$3*COS(RADIANS(L457))*COS(RADIANS(I457)))</f>
        <v>36393.858886468435</v>
      </c>
      <c r="O457">
        <f>DEGREES(ACOS(((Earth_Data!$B$1+Sat_Data!$B$2)/User_Model_Calcs!N457)*SQRT(1-COS(RADIANS(User_Model_Calcs!I457))^2*COS(RADIANS(User_Model_Calcs!B457))^2)))</f>
        <v>62.692210211346996</v>
      </c>
      <c r="P457">
        <f t="shared" si="46"/>
        <v>58.8423617283837</v>
      </c>
    </row>
    <row r="458" spans="1:16" x14ac:dyDescent="0.25">
      <c r="A458">
        <v>130.1223076881335</v>
      </c>
      <c r="B458">
        <v>-12.952526077947004</v>
      </c>
      <c r="C458" s="6">
        <v>20135.9375</v>
      </c>
      <c r="D458">
        <f t="shared" ca="1" si="45"/>
        <v>1.2</v>
      </c>
      <c r="E458" s="1">
        <v>0.65</v>
      </c>
      <c r="F458">
        <v>19.899999999999999</v>
      </c>
      <c r="G458">
        <f t="shared" ca="1" si="47"/>
        <v>46.089820015575185</v>
      </c>
      <c r="H458">
        <f t="shared" ca="1" si="48"/>
        <v>20.760827409854713</v>
      </c>
      <c r="I458">
        <f>User_Model_Calcs!A458-Sat_Data!$B$5</f>
        <v>20.122307688133503</v>
      </c>
      <c r="J458">
        <f>(Earth_Data!$B$1/SQRT(1-Earth_Data!$B$2^2*SIN(RADIANS(User_Model_Calcs!B458))^2))*COS(RADIANS(User_Model_Calcs!B458))</f>
        <v>6216.90093527722</v>
      </c>
      <c r="K458">
        <f>((Earth_Data!$B$1*(1-Earth_Data!$B$2^2))/SQRT(1-Earth_Data!$B$2^2*SIN(RADIANS(User_Model_Calcs!B458))^2))*SIN(RADIANS(User_Model_Calcs!B458))</f>
        <v>-1420.2877596736857</v>
      </c>
      <c r="L458">
        <f t="shared" si="49"/>
        <v>-12.868711293213636</v>
      </c>
      <c r="M458">
        <f t="shared" si="50"/>
        <v>6377.0741378260354</v>
      </c>
      <c r="N458">
        <f>SQRT(User_Model_Calcs!M458^2+Sat_Data!$B$3^2-2*User_Model_Calcs!M458*Sat_Data!$B$3*COS(RADIANS(L458))*COS(RADIANS(I458)))</f>
        <v>36417.329383990815</v>
      </c>
      <c r="O458">
        <f>DEGREES(ACOS(((Earth_Data!$B$1+Sat_Data!$B$2)/User_Model_Calcs!N458)*SQRT(1-COS(RADIANS(User_Model_Calcs!I458))^2*COS(RADIANS(User_Model_Calcs!B458))^2)))</f>
        <v>62.1642928471055</v>
      </c>
      <c r="P458">
        <f t="shared" si="46"/>
        <v>58.54324213664254</v>
      </c>
    </row>
    <row r="459" spans="1:16" x14ac:dyDescent="0.25">
      <c r="A459">
        <v>128.93210098823911</v>
      </c>
      <c r="B459">
        <v>-14.263653474361096</v>
      </c>
      <c r="C459" s="6">
        <v>20135.9375</v>
      </c>
      <c r="D459">
        <f t="shared" ca="1" si="45"/>
        <v>3</v>
      </c>
      <c r="E459" s="1">
        <v>0.65</v>
      </c>
      <c r="F459">
        <v>19.899999999999999</v>
      </c>
      <c r="G459">
        <f t="shared" ca="1" si="47"/>
        <v>54.048620189015942</v>
      </c>
      <c r="H459">
        <f t="shared" ca="1" si="48"/>
        <v>15.946377572783735</v>
      </c>
      <c r="I459">
        <f>User_Model_Calcs!A459-Sat_Data!$B$5</f>
        <v>18.932100988239114</v>
      </c>
      <c r="J459">
        <f>(Earth_Data!$B$1/SQRT(1-Earth_Data!$B$2^2*SIN(RADIANS(User_Model_Calcs!B459))^2))*COS(RADIANS(User_Model_Calcs!B459))</f>
        <v>6182.7725723185977</v>
      </c>
      <c r="K459">
        <f>((Earth_Data!$B$1*(1-Earth_Data!$B$2^2))/SQRT(1-Earth_Data!$B$2^2*SIN(RADIANS(User_Model_Calcs!B459))^2))*SIN(RADIANS(User_Model_Calcs!B459))</f>
        <v>-1561.2702811561253</v>
      </c>
      <c r="L459">
        <f t="shared" si="49"/>
        <v>-14.17202474865045</v>
      </c>
      <c r="M459">
        <f t="shared" si="50"/>
        <v>6376.8520111287244</v>
      </c>
      <c r="N459">
        <f>SQRT(User_Model_Calcs!M459^2+Sat_Data!$B$3^2-2*User_Model_Calcs!M459*Sat_Data!$B$3*COS(RADIANS(L459))*COS(RADIANS(I459)))</f>
        <v>36404.686780665455</v>
      </c>
      <c r="O459">
        <f>DEGREES(ACOS(((Earth_Data!$B$1+Sat_Data!$B$2)/User_Model_Calcs!N459)*SQRT(1-COS(RADIANS(User_Model_Calcs!I459))^2*COS(RADIANS(User_Model_Calcs!B459))^2)))</f>
        <v>62.440097328851337</v>
      </c>
      <c r="P459">
        <f t="shared" si="46"/>
        <v>54.309707652306358</v>
      </c>
    </row>
    <row r="460" spans="1:16" x14ac:dyDescent="0.25">
      <c r="A460">
        <v>129.13021637936993</v>
      </c>
      <c r="B460">
        <v>-14.010410267054317</v>
      </c>
      <c r="C460" s="6">
        <v>20135.9375</v>
      </c>
      <c r="D460">
        <f t="shared" ca="1" si="45"/>
        <v>1.2</v>
      </c>
      <c r="E460" s="1">
        <v>0.65</v>
      </c>
      <c r="F460">
        <v>19.899999999999999</v>
      </c>
      <c r="G460">
        <f t="shared" ca="1" si="47"/>
        <v>46.089820015575185</v>
      </c>
      <c r="H460">
        <f t="shared" ca="1" si="48"/>
        <v>17.992959577700212</v>
      </c>
      <c r="I460">
        <f>User_Model_Calcs!A460-Sat_Data!$B$5</f>
        <v>19.130216379369926</v>
      </c>
      <c r="J460">
        <f>(Earth_Data!$B$1/SQRT(1-Earth_Data!$B$2^2*SIN(RADIANS(User_Model_Calcs!B460))^2))*COS(RADIANS(User_Model_Calcs!B460))</f>
        <v>6189.615972719087</v>
      </c>
      <c r="K460">
        <f>((Earth_Data!$B$1*(1-Earth_Data!$B$2^2))/SQRT(1-Earth_Data!$B$2^2*SIN(RADIANS(User_Model_Calcs!B460))^2))*SIN(RADIANS(User_Model_Calcs!B460))</f>
        <v>-1534.0998993432245</v>
      </c>
      <c r="L460">
        <f t="shared" si="49"/>
        <v>-13.920276475546592</v>
      </c>
      <c r="M460">
        <f t="shared" si="50"/>
        <v>6376.8964544599703</v>
      </c>
      <c r="N460">
        <f>SQRT(User_Model_Calcs!M460^2+Sat_Data!$B$3^2-2*User_Model_Calcs!M460*Sat_Data!$B$3*COS(RADIANS(L460))*COS(RADIANS(I460)))</f>
        <v>36405.280255498692</v>
      </c>
      <c r="O460">
        <f>DEGREES(ACOS(((Earth_Data!$B$1+Sat_Data!$B$2)/User_Model_Calcs!N460)*SQRT(1-COS(RADIANS(User_Model_Calcs!I460))^2*COS(RADIANS(User_Model_Calcs!B460))^2)))</f>
        <v>62.428074575529578</v>
      </c>
      <c r="P460">
        <f t="shared" si="46"/>
        <v>55.086992450228983</v>
      </c>
    </row>
    <row r="461" spans="1:16" x14ac:dyDescent="0.25">
      <c r="A461">
        <v>132.97550093672834</v>
      </c>
      <c r="B461">
        <v>-9.1093061856924127</v>
      </c>
      <c r="C461" s="6">
        <v>20135.9375</v>
      </c>
      <c r="D461">
        <f t="shared" ca="1" si="45"/>
        <v>1.2</v>
      </c>
      <c r="E461" s="1">
        <v>0.65</v>
      </c>
      <c r="F461">
        <v>19.899999999999999</v>
      </c>
      <c r="G461">
        <f t="shared" ca="1" si="47"/>
        <v>46.089820015575185</v>
      </c>
      <c r="H461">
        <f t="shared" ca="1" si="48"/>
        <v>14.035079788316114</v>
      </c>
      <c r="I461">
        <f>User_Model_Calcs!A461-Sat_Data!$B$5</f>
        <v>22.975500936728338</v>
      </c>
      <c r="J461">
        <f>(Earth_Data!$B$1/SQRT(1-Earth_Data!$B$2^2*SIN(RADIANS(User_Model_Calcs!B461))^2))*COS(RADIANS(User_Model_Calcs!B461))</f>
        <v>6298.2280001895051</v>
      </c>
      <c r="K461">
        <f>((Earth_Data!$B$1*(1-Earth_Data!$B$2^2))/SQRT(1-Earth_Data!$B$2^2*SIN(RADIANS(User_Model_Calcs!B461))^2))*SIN(RADIANS(User_Model_Calcs!B461))</f>
        <v>-1003.1013991062398</v>
      </c>
      <c r="L461">
        <f t="shared" si="49"/>
        <v>-9.049336232710381</v>
      </c>
      <c r="M461">
        <f t="shared" si="50"/>
        <v>6377.6083573123233</v>
      </c>
      <c r="N461">
        <f>SQRT(User_Model_Calcs!M461^2+Sat_Data!$B$3^2-2*User_Model_Calcs!M461*Sat_Data!$B$3*COS(RADIANS(L461))*COS(RADIANS(I461)))</f>
        <v>36462.343959170532</v>
      </c>
      <c r="O461">
        <f>DEGREES(ACOS(((Earth_Data!$B$1+Sat_Data!$B$2)/User_Model_Calcs!N461)*SQRT(1-COS(RADIANS(User_Model_Calcs!I461))^2*COS(RADIANS(User_Model_Calcs!B461))^2)))</f>
        <v>61.195653390817526</v>
      </c>
      <c r="P461">
        <f t="shared" si="46"/>
        <v>69.523425972552516</v>
      </c>
    </row>
    <row r="462" spans="1:16" x14ac:dyDescent="0.25">
      <c r="A462">
        <v>132.58628157221062</v>
      </c>
      <c r="B462">
        <v>-12.79441235052521</v>
      </c>
      <c r="C462" s="6">
        <v>20135.9375</v>
      </c>
      <c r="D462">
        <f t="shared" ca="1" si="45"/>
        <v>0.75</v>
      </c>
      <c r="E462" s="1">
        <v>0.65</v>
      </c>
      <c r="F462">
        <v>19.899999999999999</v>
      </c>
      <c r="G462">
        <f t="shared" ca="1" si="47"/>
        <v>42.007420362456692</v>
      </c>
      <c r="H462">
        <f t="shared" ca="1" si="48"/>
        <v>23.191820159626282</v>
      </c>
      <c r="I462">
        <f>User_Model_Calcs!A462-Sat_Data!$B$5</f>
        <v>22.586281572210623</v>
      </c>
      <c r="J462">
        <f>(Earth_Data!$B$1/SQRT(1-Earth_Data!$B$2^2*SIN(RADIANS(User_Model_Calcs!B462))^2))*COS(RADIANS(User_Model_Calcs!B462))</f>
        <v>6220.7981373403272</v>
      </c>
      <c r="K462">
        <f>((Earth_Data!$B$1*(1-Earth_Data!$B$2^2))/SQRT(1-Earth_Data!$B$2^2*SIN(RADIANS(User_Model_Calcs!B462))^2))*SIN(RADIANS(User_Model_Calcs!B462))</f>
        <v>-1403.2354013899594</v>
      </c>
      <c r="L462">
        <f t="shared" si="49"/>
        <v>-12.711551957055683</v>
      </c>
      <c r="M462">
        <f t="shared" si="50"/>
        <v>6377.0995803147789</v>
      </c>
      <c r="N462">
        <f>SQRT(User_Model_Calcs!M462^2+Sat_Data!$B$3^2-2*User_Model_Calcs!M462*Sat_Data!$B$3*COS(RADIANS(L462))*COS(RADIANS(I462)))</f>
        <v>36525.713275584705</v>
      </c>
      <c r="O462">
        <f>DEGREES(ACOS(((Earth_Data!$B$1+Sat_Data!$B$2)/User_Model_Calcs!N462)*SQRT(1-COS(RADIANS(User_Model_Calcs!I462))^2*COS(RADIANS(User_Model_Calcs!B462))^2)))</f>
        <v>59.849246014255641</v>
      </c>
      <c r="P462">
        <f t="shared" si="46"/>
        <v>61.97064242662109</v>
      </c>
    </row>
    <row r="463" spans="1:16" x14ac:dyDescent="0.25">
      <c r="A463">
        <v>134.57308913629461</v>
      </c>
      <c r="B463">
        <v>-14.455911590446558</v>
      </c>
      <c r="C463" s="6">
        <v>20135.9375</v>
      </c>
      <c r="D463">
        <f t="shared" ca="1" si="45"/>
        <v>3</v>
      </c>
      <c r="E463" s="1">
        <v>0.65</v>
      </c>
      <c r="F463">
        <v>19.899999999999999</v>
      </c>
      <c r="G463">
        <f t="shared" ca="1" si="47"/>
        <v>54.048620189015942</v>
      </c>
      <c r="H463">
        <f t="shared" ca="1" si="48"/>
        <v>21.979478508052139</v>
      </c>
      <c r="I463">
        <f>User_Model_Calcs!A463-Sat_Data!$B$5</f>
        <v>24.573089136294612</v>
      </c>
      <c r="J463">
        <f>(Earth_Data!$B$1/SQRT(1-Earth_Data!$B$2^2*SIN(RADIANS(User_Model_Calcs!B463))^2))*COS(RADIANS(User_Model_Calcs!B463))</f>
        <v>6177.496920229185</v>
      </c>
      <c r="K463">
        <f>((Earth_Data!$B$1*(1-Earth_Data!$B$2^2))/SQRT(1-Earth_Data!$B$2^2*SIN(RADIANS(User_Model_Calcs!B463))^2))*SIN(RADIANS(User_Model_Calcs!B463))</f>
        <v>-1581.8776290873145</v>
      </c>
      <c r="L463">
        <f t="shared" si="49"/>
        <v>-14.363152668012512</v>
      </c>
      <c r="M463">
        <f t="shared" si="50"/>
        <v>6376.8177826285719</v>
      </c>
      <c r="N463">
        <f>SQRT(User_Model_Calcs!M463^2+Sat_Data!$B$3^2-2*User_Model_Calcs!M463*Sat_Data!$B$3*COS(RADIANS(L463))*COS(RADIANS(I463)))</f>
        <v>36670.442418094506</v>
      </c>
      <c r="O463">
        <f>DEGREES(ACOS(((Earth_Data!$B$1+Sat_Data!$B$2)/User_Model_Calcs!N463)*SQRT(1-COS(RADIANS(User_Model_Calcs!I463))^2*COS(RADIANS(User_Model_Calcs!B463))^2)))</f>
        <v>56.991227712363653</v>
      </c>
      <c r="P463">
        <f t="shared" si="46"/>
        <v>61.368667356384137</v>
      </c>
    </row>
    <row r="464" spans="1:16" x14ac:dyDescent="0.25">
      <c r="A464">
        <v>134.09137381862587</v>
      </c>
      <c r="B464">
        <v>-14.620120766585982</v>
      </c>
      <c r="C464" s="6">
        <v>20135.9375</v>
      </c>
      <c r="D464">
        <f t="shared" ca="1" si="45"/>
        <v>1.2</v>
      </c>
      <c r="E464" s="1">
        <v>0.65</v>
      </c>
      <c r="F464">
        <v>19.899999999999999</v>
      </c>
      <c r="G464">
        <f t="shared" ca="1" si="47"/>
        <v>46.089820015575185</v>
      </c>
      <c r="H464">
        <f t="shared" ca="1" si="48"/>
        <v>21.005485225709805</v>
      </c>
      <c r="I464">
        <f>User_Model_Calcs!A464-Sat_Data!$B$5</f>
        <v>24.091373818625868</v>
      </c>
      <c r="J464">
        <f>(Earth_Data!$B$1/SQRT(1-Earth_Data!$B$2^2*SIN(RADIANS(User_Model_Calcs!B464))^2))*COS(RADIANS(User_Model_Calcs!B464))</f>
        <v>6172.9361443181142</v>
      </c>
      <c r="K464">
        <f>((Earth_Data!$B$1*(1-Earth_Data!$B$2^2))/SQRT(1-Earth_Data!$B$2^2*SIN(RADIANS(User_Model_Calcs!B464))^2))*SIN(RADIANS(User_Model_Calcs!B464))</f>
        <v>-1599.4646934165442</v>
      </c>
      <c r="L464">
        <f t="shared" si="49"/>
        <v>-14.526399811128595</v>
      </c>
      <c r="M464">
        <f t="shared" si="50"/>
        <v>6376.7882156548894</v>
      </c>
      <c r="N464">
        <f>SQRT(User_Model_Calcs!M464^2+Sat_Data!$B$3^2-2*User_Model_Calcs!M464*Sat_Data!$B$3*COS(RADIANS(L464))*COS(RADIANS(I464)))</f>
        <v>36650.613694292973</v>
      </c>
      <c r="O464">
        <f>DEGREES(ACOS(((Earth_Data!$B$1+Sat_Data!$B$2)/User_Model_Calcs!N464)*SQRT(1-COS(RADIANS(User_Model_Calcs!I464))^2*COS(RADIANS(User_Model_Calcs!B464))^2)))</f>
        <v>57.367141106733271</v>
      </c>
      <c r="P464">
        <f t="shared" si="46"/>
        <v>60.555455610964493</v>
      </c>
    </row>
    <row r="465" spans="1:16" x14ac:dyDescent="0.25">
      <c r="A465">
        <v>128.60604641307444</v>
      </c>
      <c r="B465">
        <v>-15.68102435274557</v>
      </c>
      <c r="C465" s="6">
        <v>20135.9375</v>
      </c>
      <c r="D465">
        <f t="shared" ca="1" si="45"/>
        <v>1.2</v>
      </c>
      <c r="E465" s="1">
        <v>0.65</v>
      </c>
      <c r="F465">
        <v>19.899999999999999</v>
      </c>
      <c r="G465">
        <f t="shared" ca="1" si="47"/>
        <v>46.089820015575185</v>
      </c>
      <c r="H465">
        <f t="shared" ca="1" si="48"/>
        <v>18.30323177533333</v>
      </c>
      <c r="I465">
        <f>User_Model_Calcs!A465-Sat_Data!$B$5</f>
        <v>18.606046413074438</v>
      </c>
      <c r="J465">
        <f>(Earth_Data!$B$1/SQRT(1-Earth_Data!$B$2^2*SIN(RADIANS(User_Model_Calcs!B465))^2))*COS(RADIANS(User_Model_Calcs!B465))</f>
        <v>6142.2561186373459</v>
      </c>
      <c r="K465">
        <f>((Earth_Data!$B$1*(1-Earth_Data!$B$2^2))/SQRT(1-Earth_Data!$B$2^2*SIN(RADIANS(User_Model_Calcs!B465))^2))*SIN(RADIANS(User_Model_Calcs!B465))</f>
        <v>-1712.7721185200214</v>
      </c>
      <c r="L465">
        <f t="shared" si="49"/>
        <v>-15.581162936968131</v>
      </c>
      <c r="M465">
        <f t="shared" si="50"/>
        <v>6376.5898846419059</v>
      </c>
      <c r="N465">
        <f>SQRT(User_Model_Calcs!M465^2+Sat_Data!$B$3^2-2*User_Model_Calcs!M465*Sat_Data!$B$3*COS(RADIANS(L465))*COS(RADIANS(I465)))</f>
        <v>36435.989436346841</v>
      </c>
      <c r="O465">
        <f>DEGREES(ACOS(((Earth_Data!$B$1+Sat_Data!$B$2)/User_Model_Calcs!N465)*SQRT(1-COS(RADIANS(User_Model_Calcs!I465))^2*COS(RADIANS(User_Model_Calcs!B465))^2)))</f>
        <v>61.739045516937097</v>
      </c>
      <c r="P465">
        <f t="shared" si="46"/>
        <v>51.240926779297681</v>
      </c>
    </row>
    <row r="466" spans="1:16" x14ac:dyDescent="0.25">
      <c r="A466">
        <v>125.55773793184461</v>
      </c>
      <c r="B466">
        <v>-13.597445528982417</v>
      </c>
      <c r="C466" s="6">
        <v>20135.9375</v>
      </c>
      <c r="D466">
        <f t="shared" ca="1" si="45"/>
        <v>3</v>
      </c>
      <c r="E466" s="1">
        <v>0.65</v>
      </c>
      <c r="F466">
        <v>19.899999999999999</v>
      </c>
      <c r="G466">
        <f t="shared" ca="1" si="47"/>
        <v>54.048620189015942</v>
      </c>
      <c r="H466">
        <f t="shared" ca="1" si="48"/>
        <v>18.514145689061294</v>
      </c>
      <c r="I466">
        <f>User_Model_Calcs!A466-Sat_Data!$B$5</f>
        <v>15.557737931844613</v>
      </c>
      <c r="J466">
        <f>(Earth_Data!$B$1/SQRT(1-Earth_Data!$B$2^2*SIN(RADIANS(User_Model_Calcs!B466))^2))*COS(RADIANS(User_Model_Calcs!B466))</f>
        <v>6200.5174450152454</v>
      </c>
      <c r="K466">
        <f>((Earth_Data!$B$1*(1-Earth_Data!$B$2^2))/SQRT(1-Earth_Data!$B$2^2*SIN(RADIANS(User_Model_Calcs!B466))^2))*SIN(RADIANS(User_Model_Calcs!B466))</f>
        <v>-1489.7301894693392</v>
      </c>
      <c r="L466">
        <f t="shared" si="49"/>
        <v>-13.509764453940281</v>
      </c>
      <c r="M466">
        <f t="shared" si="50"/>
        <v>6376.967353166765</v>
      </c>
      <c r="N466">
        <f>SQRT(User_Model_Calcs!M466^2+Sat_Data!$B$3^2-2*User_Model_Calcs!M466*Sat_Data!$B$3*COS(RADIANS(L466))*COS(RADIANS(I466)))</f>
        <v>36259.610891287455</v>
      </c>
      <c r="O466">
        <f>DEGREES(ACOS(((Earth_Data!$B$1+Sat_Data!$B$2)/User_Model_Calcs!N466)*SQRT(1-COS(RADIANS(User_Model_Calcs!I466))^2*COS(RADIANS(User_Model_Calcs!B466))^2)))</f>
        <v>65.907702369716034</v>
      </c>
      <c r="P466">
        <f t="shared" si="46"/>
        <v>49.821133144432345</v>
      </c>
    </row>
    <row r="467" spans="1:16" x14ac:dyDescent="0.25">
      <c r="A467">
        <v>129.90816144417892</v>
      </c>
      <c r="B467">
        <v>-13.021664843252948</v>
      </c>
      <c r="C467" s="6">
        <v>20135.9375</v>
      </c>
      <c r="D467">
        <f t="shared" ca="1" si="45"/>
        <v>1.2</v>
      </c>
      <c r="E467" s="1">
        <v>0.65</v>
      </c>
      <c r="F467">
        <v>19.899999999999999</v>
      </c>
      <c r="G467">
        <f t="shared" ca="1" si="47"/>
        <v>46.089820015575185</v>
      </c>
      <c r="H467">
        <f t="shared" ca="1" si="48"/>
        <v>17.661494881082575</v>
      </c>
      <c r="I467">
        <f>User_Model_Calcs!A467-Sat_Data!$B$5</f>
        <v>19.908161444178916</v>
      </c>
      <c r="J467">
        <f>(Earth_Data!$B$1/SQRT(1-Earth_Data!$B$2^2*SIN(RADIANS(User_Model_Calcs!B467))^2))*COS(RADIANS(User_Model_Calcs!B467))</f>
        <v>6215.1819970547904</v>
      </c>
      <c r="K467">
        <f>((Earth_Data!$B$1*(1-Earth_Data!$B$2^2))/SQRT(1-Earth_Data!$B$2^2*SIN(RADIANS(User_Model_Calcs!B467))^2))*SIN(RADIANS(User_Model_Calcs!B467))</f>
        <v>-1427.7409573177526</v>
      </c>
      <c r="L467">
        <f t="shared" si="49"/>
        <v>-12.937433522941257</v>
      </c>
      <c r="M467">
        <f t="shared" si="50"/>
        <v>6377.0629209469616</v>
      </c>
      <c r="N467">
        <f>SQRT(User_Model_Calcs!M467^2+Sat_Data!$B$3^2-2*User_Model_Calcs!M467*Sat_Data!$B$3*COS(RADIANS(L467))*COS(RADIANS(I467)))</f>
        <v>36409.98993556908</v>
      </c>
      <c r="O467">
        <f>DEGREES(ACOS(((Earth_Data!$B$1+Sat_Data!$B$2)/User_Model_Calcs!N467)*SQRT(1-COS(RADIANS(User_Model_Calcs!I467))^2*COS(RADIANS(User_Model_Calcs!B467))^2)))</f>
        <v>62.327476372207606</v>
      </c>
      <c r="P467">
        <f t="shared" si="46"/>
        <v>58.111726699852234</v>
      </c>
    </row>
    <row r="468" spans="1:16" x14ac:dyDescent="0.25">
      <c r="A468">
        <v>133.42869233822583</v>
      </c>
      <c r="B468">
        <v>-11.976484248872078</v>
      </c>
      <c r="C468" s="6">
        <v>20135.9375</v>
      </c>
      <c r="D468">
        <f t="shared" ca="1" si="45"/>
        <v>1.2</v>
      </c>
      <c r="E468" s="1">
        <v>0.65</v>
      </c>
      <c r="F468">
        <v>19.899999999999999</v>
      </c>
      <c r="G468">
        <f t="shared" ca="1" si="47"/>
        <v>46.089820015575185</v>
      </c>
      <c r="H468">
        <f t="shared" ca="1" si="48"/>
        <v>19.517358009714677</v>
      </c>
      <c r="I468">
        <f>User_Model_Calcs!A468-Sat_Data!$B$5</f>
        <v>23.428692338225829</v>
      </c>
      <c r="J468">
        <f>(Earth_Data!$B$1/SQRT(1-Earth_Data!$B$2^2*SIN(RADIANS(User_Model_Calcs!B468))^2))*COS(RADIANS(User_Model_Calcs!B468))</f>
        <v>6240.2055698049608</v>
      </c>
      <c r="K468">
        <f>((Earth_Data!$B$1*(1-Earth_Data!$B$2^2))/SQRT(1-Earth_Data!$B$2^2*SIN(RADIANS(User_Model_Calcs!B468))^2))*SIN(RADIANS(User_Model_Calcs!B468))</f>
        <v>-1314.8583492206342</v>
      </c>
      <c r="L468">
        <f t="shared" si="49"/>
        <v>-11.898600248501442</v>
      </c>
      <c r="M468">
        <f t="shared" si="50"/>
        <v>6377.2265156524008</v>
      </c>
      <c r="N468">
        <f>SQRT(User_Model_Calcs!M468^2+Sat_Data!$B$3^2-2*User_Model_Calcs!M468*Sat_Data!$B$3*COS(RADIANS(L468))*COS(RADIANS(I468)))</f>
        <v>36546.439948948449</v>
      </c>
      <c r="O468">
        <f>DEGREES(ACOS(((Earth_Data!$B$1+Sat_Data!$B$2)/User_Model_Calcs!N468)*SQRT(1-COS(RADIANS(User_Model_Calcs!I468))^2*COS(RADIANS(User_Model_Calcs!B468))^2)))</f>
        <v>59.428746513486786</v>
      </c>
      <c r="P468">
        <f t="shared" si="46"/>
        <v>64.411650082324726</v>
      </c>
    </row>
    <row r="469" spans="1:16" x14ac:dyDescent="0.25">
      <c r="A469">
        <v>133.01564990955049</v>
      </c>
      <c r="B469">
        <v>-7.7954130590815875</v>
      </c>
      <c r="C469" s="6">
        <v>20135.9375</v>
      </c>
      <c r="D469">
        <f t="shared" ca="1" si="45"/>
        <v>0.75</v>
      </c>
      <c r="E469" s="1">
        <v>0.65</v>
      </c>
      <c r="F469">
        <v>19.899999999999999</v>
      </c>
      <c r="G469">
        <f t="shared" ca="1" si="47"/>
        <v>42.007420362456692</v>
      </c>
      <c r="H469">
        <f t="shared" ca="1" si="48"/>
        <v>19.830539219657972</v>
      </c>
      <c r="I469">
        <f>User_Model_Calcs!A469-Sat_Data!$B$5</f>
        <v>23.01564990955049</v>
      </c>
      <c r="J469">
        <f>(Earth_Data!$B$1/SQRT(1-Earth_Data!$B$2^2*SIN(RADIANS(User_Model_Calcs!B469))^2))*COS(RADIANS(User_Model_Calcs!B469))</f>
        <v>6319.5868824477702</v>
      </c>
      <c r="K469">
        <f>((Earth_Data!$B$1*(1-Earth_Data!$B$2^2))/SQRT(1-Earth_Data!$B$2^2*SIN(RADIANS(User_Model_Calcs!B469))^2))*SIN(RADIANS(User_Model_Calcs!B469))</f>
        <v>-859.36847845547322</v>
      </c>
      <c r="L469">
        <f t="shared" si="49"/>
        <v>-7.743861875130901</v>
      </c>
      <c r="M469">
        <f t="shared" si="50"/>
        <v>6377.7498027571455</v>
      </c>
      <c r="N469">
        <f>SQRT(User_Model_Calcs!M469^2+Sat_Data!$B$3^2-2*User_Model_Calcs!M469*Sat_Data!$B$3*COS(RADIANS(L469))*COS(RADIANS(I469)))</f>
        <v>36441.623751025872</v>
      </c>
      <c r="O469">
        <f>DEGREES(ACOS(((Earth_Data!$B$1+Sat_Data!$B$2)/User_Model_Calcs!N469)*SQRT(1-COS(RADIANS(User_Model_Calcs!I469))^2*COS(RADIANS(User_Model_Calcs!B469))^2)))</f>
        <v>61.648462361483453</v>
      </c>
      <c r="P469">
        <f t="shared" si="46"/>
        <v>72.291900182270027</v>
      </c>
    </row>
    <row r="470" spans="1:16" x14ac:dyDescent="0.25">
      <c r="A470">
        <v>128.6863664138682</v>
      </c>
      <c r="B470">
        <v>-8.4758425360858034</v>
      </c>
      <c r="C470" s="6">
        <v>20135.9375</v>
      </c>
      <c r="D470">
        <f t="shared" ca="1" si="45"/>
        <v>1.2</v>
      </c>
      <c r="E470" s="1">
        <v>0.65</v>
      </c>
      <c r="F470">
        <v>19.899999999999999</v>
      </c>
      <c r="G470">
        <f t="shared" ca="1" si="47"/>
        <v>46.089820015575185</v>
      </c>
      <c r="H470">
        <f t="shared" ca="1" si="48"/>
        <v>23.270696639274036</v>
      </c>
      <c r="I470">
        <f>User_Model_Calcs!A470-Sat_Data!$B$5</f>
        <v>18.6863664138682</v>
      </c>
      <c r="J470">
        <f>(Earth_Data!$B$1/SQRT(1-Earth_Data!$B$2^2*SIN(RADIANS(User_Model_Calcs!B470))^2))*COS(RADIANS(User_Model_Calcs!B470))</f>
        <v>6308.9373538418949</v>
      </c>
      <c r="K470">
        <f>((Earth_Data!$B$1*(1-Earth_Data!$B$2^2))/SQRT(1-Earth_Data!$B$2^2*SIN(RADIANS(User_Model_Calcs!B470))^2))*SIN(RADIANS(User_Model_Calcs!B470))</f>
        <v>-933.86384522635899</v>
      </c>
      <c r="L470">
        <f t="shared" si="49"/>
        <v>-8.4199169825383358</v>
      </c>
      <c r="M470">
        <f t="shared" si="50"/>
        <v>6377.6792186596003</v>
      </c>
      <c r="N470">
        <f>SQRT(User_Model_Calcs!M470^2+Sat_Data!$B$3^2-2*User_Model_Calcs!M470*Sat_Data!$B$3*COS(RADIANS(L470))*COS(RADIANS(I470)))</f>
        <v>36256.204567591696</v>
      </c>
      <c r="O470">
        <f>DEGREES(ACOS(((Earth_Data!$B$1+Sat_Data!$B$2)/User_Model_Calcs!N470)*SQRT(1-COS(RADIANS(User_Model_Calcs!I470))^2*COS(RADIANS(User_Model_Calcs!B470))^2)))</f>
        <v>66.018702981520789</v>
      </c>
      <c r="P470">
        <f t="shared" si="46"/>
        <v>66.452739477053271</v>
      </c>
    </row>
    <row r="471" spans="1:16" x14ac:dyDescent="0.25">
      <c r="A471">
        <v>130.50715148247775</v>
      </c>
      <c r="B471">
        <v>-7.7305859654914482</v>
      </c>
      <c r="C471" s="6">
        <v>20135.9375</v>
      </c>
      <c r="D471">
        <f t="shared" ca="1" si="45"/>
        <v>0.75</v>
      </c>
      <c r="E471" s="1">
        <v>0.65</v>
      </c>
      <c r="F471">
        <v>19.899999999999999</v>
      </c>
      <c r="G471">
        <f t="shared" ca="1" si="47"/>
        <v>42.007420362456692</v>
      </c>
      <c r="H471">
        <f t="shared" ca="1" si="48"/>
        <v>20.014227960516152</v>
      </c>
      <c r="I471">
        <f>User_Model_Calcs!A471-Sat_Data!$B$5</f>
        <v>20.507151482477752</v>
      </c>
      <c r="J471">
        <f>(Earth_Data!$B$1/SQRT(1-Earth_Data!$B$2^2*SIN(RADIANS(User_Model_Calcs!B471))^2))*COS(RADIANS(User_Model_Calcs!B471))</f>
        <v>6320.5553112684393</v>
      </c>
      <c r="K471">
        <f>((Earth_Data!$B$1*(1-Earth_Data!$B$2^2))/SQRT(1-Earth_Data!$B$2^2*SIN(RADIANS(User_Model_Calcs!B471))^2))*SIN(RADIANS(User_Model_Calcs!B471))</f>
        <v>-852.26466066216199</v>
      </c>
      <c r="L471">
        <f t="shared" si="49"/>
        <v>-7.6794530855518586</v>
      </c>
      <c r="M471">
        <f t="shared" si="50"/>
        <v>6377.7562272806617</v>
      </c>
      <c r="N471">
        <f>SQRT(User_Model_Calcs!M471^2+Sat_Data!$B$3^2-2*User_Model_Calcs!M471*Sat_Data!$B$3*COS(RADIANS(L471))*COS(RADIANS(I471)))</f>
        <v>36321.702087558682</v>
      </c>
      <c r="O471">
        <f>DEGREES(ACOS(((Earth_Data!$B$1+Sat_Data!$B$2)/User_Model_Calcs!N471)*SQRT(1-COS(RADIANS(User_Model_Calcs!I471))^2*COS(RADIANS(User_Model_Calcs!B471))^2)))</f>
        <v>64.394313919329605</v>
      </c>
      <c r="P471">
        <f t="shared" si="46"/>
        <v>70.219368637362933</v>
      </c>
    </row>
    <row r="472" spans="1:16" x14ac:dyDescent="0.25">
      <c r="A472">
        <v>125.6696303470066</v>
      </c>
      <c r="B472">
        <v>-12.332911864165627</v>
      </c>
      <c r="C472" s="6">
        <v>20135.9375</v>
      </c>
      <c r="D472">
        <f t="shared" ca="1" si="45"/>
        <v>1.2</v>
      </c>
      <c r="E472" s="1">
        <v>0.65</v>
      </c>
      <c r="F472">
        <v>19.899999999999999</v>
      </c>
      <c r="G472">
        <f t="shared" ca="1" si="47"/>
        <v>46.089820015575185</v>
      </c>
      <c r="H472">
        <f t="shared" ca="1" si="48"/>
        <v>20.050892072733838</v>
      </c>
      <c r="I472">
        <f>User_Model_Calcs!A472-Sat_Data!$B$5</f>
        <v>15.669630347006603</v>
      </c>
      <c r="J472">
        <f>(Earth_Data!$B$1/SQRT(1-Earth_Data!$B$2^2*SIN(RADIANS(User_Model_Calcs!B472))^2))*COS(RADIANS(User_Model_Calcs!B472))</f>
        <v>6231.9036697025076</v>
      </c>
      <c r="K472">
        <f>((Earth_Data!$B$1*(1-Earth_Data!$B$2^2))/SQRT(1-Earth_Data!$B$2^2*SIN(RADIANS(User_Model_Calcs!B472))^2))*SIN(RADIANS(User_Model_Calcs!B472))</f>
        <v>-1353.4036792152465</v>
      </c>
      <c r="L472">
        <f t="shared" si="49"/>
        <v>-12.252851335398438</v>
      </c>
      <c r="M472">
        <f t="shared" si="50"/>
        <v>6377.1721685528419</v>
      </c>
      <c r="N472">
        <f>SQRT(User_Model_Calcs!M472^2+Sat_Data!$B$3^2-2*User_Model_Calcs!M472*Sat_Data!$B$3*COS(RADIANS(L472))*COS(RADIANS(I472)))</f>
        <v>36228.282458265043</v>
      </c>
      <c r="O472">
        <f>DEGREES(ACOS(((Earth_Data!$B$1+Sat_Data!$B$2)/User_Model_Calcs!N472)*SQRT(1-COS(RADIANS(User_Model_Calcs!I472))^2*COS(RADIANS(User_Model_Calcs!B472))^2)))</f>
        <v>66.728134248481183</v>
      </c>
      <c r="P472">
        <f t="shared" si="46"/>
        <v>52.713436580520835</v>
      </c>
    </row>
    <row r="473" spans="1:16" x14ac:dyDescent="0.25">
      <c r="A473">
        <v>133.96567787781132</v>
      </c>
      <c r="B473">
        <v>-7.4805275967928715</v>
      </c>
      <c r="C473" s="6">
        <v>20135.9375</v>
      </c>
      <c r="D473">
        <f t="shared" ca="1" si="45"/>
        <v>3</v>
      </c>
      <c r="E473" s="1">
        <v>0.65</v>
      </c>
      <c r="F473">
        <v>19.899999999999999</v>
      </c>
      <c r="G473">
        <f t="shared" ca="1" si="47"/>
        <v>54.048620189015942</v>
      </c>
      <c r="H473">
        <f t="shared" ca="1" si="48"/>
        <v>22.928703952460946</v>
      </c>
      <c r="I473">
        <f>User_Model_Calcs!A473-Sat_Data!$B$5</f>
        <v>23.965677877811316</v>
      </c>
      <c r="J473">
        <f>(Earth_Data!$B$1/SQRT(1-Earth_Data!$B$2^2*SIN(RADIANS(User_Model_Calcs!B473))^2))*COS(RADIANS(User_Model_Calcs!B473))</f>
        <v>6324.2155038668907</v>
      </c>
      <c r="K473">
        <f>((Earth_Data!$B$1*(1-Earth_Data!$B$2^2))/SQRT(1-Earth_Data!$B$2^2*SIN(RADIANS(User_Model_Calcs!B473))^2))*SIN(RADIANS(User_Model_Calcs!B473))</f>
        <v>-824.85307338643179</v>
      </c>
      <c r="L473">
        <f t="shared" si="49"/>
        <v>-7.4310106564492582</v>
      </c>
      <c r="M473">
        <f t="shared" si="50"/>
        <v>6377.7805177056225</v>
      </c>
      <c r="N473">
        <f>SQRT(User_Model_Calcs!M473^2+Sat_Data!$B$3^2-2*User_Model_Calcs!M473*Sat_Data!$B$3*COS(RADIANS(L473))*COS(RADIANS(I473)))</f>
        <v>36485.035397998858</v>
      </c>
      <c r="O473">
        <f>DEGREES(ACOS(((Earth_Data!$B$1+Sat_Data!$B$2)/User_Model_Calcs!N473)*SQRT(1-COS(RADIANS(User_Model_Calcs!I473))^2*COS(RADIANS(User_Model_Calcs!B473))^2)))</f>
        <v>60.71632193208783</v>
      </c>
      <c r="P473">
        <f t="shared" si="46"/>
        <v>73.675649716507749</v>
      </c>
    </row>
    <row r="474" spans="1:16" x14ac:dyDescent="0.25">
      <c r="A474">
        <v>132.66480199989869</v>
      </c>
      <c r="B474">
        <v>-10.82321903809634</v>
      </c>
      <c r="C474" s="6">
        <v>20135.9375</v>
      </c>
      <c r="D474">
        <f t="shared" ca="1" si="45"/>
        <v>1.2</v>
      </c>
      <c r="E474" s="1">
        <v>0.65</v>
      </c>
      <c r="F474">
        <v>19.899999999999999</v>
      </c>
      <c r="G474">
        <f t="shared" ca="1" si="47"/>
        <v>46.089820015575185</v>
      </c>
      <c r="H474">
        <f t="shared" ca="1" si="48"/>
        <v>18.803415918483768</v>
      </c>
      <c r="I474">
        <f>User_Model_Calcs!A474-Sat_Data!$B$5</f>
        <v>22.664801999898685</v>
      </c>
      <c r="J474">
        <f>(Earth_Data!$B$1/SQRT(1-Earth_Data!$B$2^2*SIN(RADIANS(User_Model_Calcs!B474))^2))*COS(RADIANS(User_Model_Calcs!B474))</f>
        <v>6265.4202984045905</v>
      </c>
      <c r="K474">
        <f>((Earth_Data!$B$1*(1-Earth_Data!$B$2^2))/SQRT(1-Earth_Data!$B$2^2*SIN(RADIANS(User_Model_Calcs!B474))^2))*SIN(RADIANS(User_Model_Calcs!B474))</f>
        <v>-1189.8056437267503</v>
      </c>
      <c r="L474">
        <f t="shared" si="49"/>
        <v>-10.75245759748436</v>
      </c>
      <c r="M474">
        <f t="shared" si="50"/>
        <v>6377.3920206855955</v>
      </c>
      <c r="N474">
        <f>SQRT(User_Model_Calcs!M474^2+Sat_Data!$B$3^2-2*User_Model_Calcs!M474*Sat_Data!$B$3*COS(RADIANS(L474))*COS(RADIANS(I474)))</f>
        <v>36481.991633880949</v>
      </c>
      <c r="O474">
        <f>DEGREES(ACOS(((Earth_Data!$B$1+Sat_Data!$B$2)/User_Model_Calcs!N474)*SQRT(1-COS(RADIANS(User_Model_Calcs!I474))^2*COS(RADIANS(User_Model_Calcs!B474))^2)))</f>
        <v>60.770263768104577</v>
      </c>
      <c r="P474">
        <f t="shared" si="46"/>
        <v>65.787657223923205</v>
      </c>
    </row>
    <row r="475" spans="1:16" x14ac:dyDescent="0.25">
      <c r="A475">
        <v>133.60222835801653</v>
      </c>
      <c r="B475">
        <v>-7.5965465958936136</v>
      </c>
      <c r="C475" s="6">
        <v>20135.9375</v>
      </c>
      <c r="D475">
        <f t="shared" ca="1" si="45"/>
        <v>1.2</v>
      </c>
      <c r="E475" s="1">
        <v>0.65</v>
      </c>
      <c r="F475">
        <v>19.899999999999999</v>
      </c>
      <c r="G475">
        <f t="shared" ca="1" si="47"/>
        <v>46.089820015575185</v>
      </c>
      <c r="H475">
        <f t="shared" ca="1" si="48"/>
        <v>21.419726411741756</v>
      </c>
      <c r="I475">
        <f>User_Model_Calcs!A475-Sat_Data!$B$5</f>
        <v>23.602228358016532</v>
      </c>
      <c r="J475">
        <f>(Earth_Data!$B$1/SQRT(1-Earth_Data!$B$2^2*SIN(RADIANS(User_Model_Calcs!B475))^2))*COS(RADIANS(User_Model_Calcs!B475))</f>
        <v>6322.5321746978616</v>
      </c>
      <c r="K475">
        <f>((Earth_Data!$B$1*(1-Earth_Data!$B$2^2))/SQRT(1-Earth_Data!$B$2^2*SIN(RADIANS(User_Model_Calcs!B475))^2))*SIN(RADIANS(User_Model_Calcs!B475))</f>
        <v>-837.57311016782978</v>
      </c>
      <c r="L475">
        <f t="shared" si="49"/>
        <v>-7.5462794398160087</v>
      </c>
      <c r="M475">
        <f t="shared" si="50"/>
        <v>6377.7693447604297</v>
      </c>
      <c r="N475">
        <f>SQRT(User_Model_Calcs!M475^2+Sat_Data!$B$3^2-2*User_Model_Calcs!M475*Sat_Data!$B$3*COS(RADIANS(L475))*COS(RADIANS(I475)))</f>
        <v>36468.115121326569</v>
      </c>
      <c r="O475">
        <f>DEGREES(ACOS(((Earth_Data!$B$1+Sat_Data!$B$2)/User_Model_Calcs!N475)*SQRT(1-COS(RADIANS(User_Model_Calcs!I475))^2*COS(RADIANS(User_Model_Calcs!B475))^2)))</f>
        <v>61.076243961907181</v>
      </c>
      <c r="P475">
        <f t="shared" si="46"/>
        <v>73.166594595684259</v>
      </c>
    </row>
    <row r="476" spans="1:16" x14ac:dyDescent="0.25">
      <c r="A476">
        <v>129.96946411371235</v>
      </c>
      <c r="B476">
        <v>-11.613935156393641</v>
      </c>
      <c r="C476" s="6">
        <v>20135.9375</v>
      </c>
      <c r="D476">
        <f t="shared" ca="1" si="45"/>
        <v>0.75</v>
      </c>
      <c r="E476" s="1">
        <v>0.65</v>
      </c>
      <c r="F476">
        <v>19.899999999999999</v>
      </c>
      <c r="G476">
        <f t="shared" ca="1" si="47"/>
        <v>42.007420362456692</v>
      </c>
      <c r="H476">
        <f t="shared" ca="1" si="48"/>
        <v>21.354847258167041</v>
      </c>
      <c r="I476">
        <f>User_Model_Calcs!A476-Sat_Data!$B$5</f>
        <v>19.969464113712348</v>
      </c>
      <c r="J476">
        <f>(Earth_Data!$B$1/SQRT(1-Earth_Data!$B$2^2*SIN(RADIANS(User_Model_Calcs!B476))^2))*COS(RADIANS(User_Model_Calcs!B476))</f>
        <v>6248.4036795794755</v>
      </c>
      <c r="K476">
        <f>((Earth_Data!$B$1*(1-Earth_Data!$B$2^2))/SQRT(1-Earth_Data!$B$2^2*SIN(RADIANS(User_Model_Calcs!B476))^2))*SIN(RADIANS(User_Model_Calcs!B476))</f>
        <v>-1275.5998170080138</v>
      </c>
      <c r="L476">
        <f t="shared" si="49"/>
        <v>-11.538277318214924</v>
      </c>
      <c r="M476">
        <f t="shared" si="50"/>
        <v>6377.280253849066</v>
      </c>
      <c r="N476">
        <f>SQRT(User_Model_Calcs!M476^2+Sat_Data!$B$3^2-2*User_Model_Calcs!M476*Sat_Data!$B$3*COS(RADIANS(L476))*COS(RADIANS(I476)))</f>
        <v>36376.47984003873</v>
      </c>
      <c r="O476">
        <f>DEGREES(ACOS(((Earth_Data!$B$1+Sat_Data!$B$2)/User_Model_Calcs!N476)*SQRT(1-COS(RADIANS(User_Model_Calcs!I476))^2*COS(RADIANS(User_Model_Calcs!B476))^2)))</f>
        <v>63.092550626467087</v>
      </c>
      <c r="P476">
        <f t="shared" si="46"/>
        <v>61.012225300384983</v>
      </c>
    </row>
    <row r="477" spans="1:16" x14ac:dyDescent="0.25">
      <c r="A477">
        <v>133.42953326187029</v>
      </c>
      <c r="B477">
        <v>-11.964512617183221</v>
      </c>
      <c r="C477" s="6">
        <v>20135.9375</v>
      </c>
      <c r="D477">
        <f t="shared" ca="1" si="45"/>
        <v>1.2</v>
      </c>
      <c r="E477" s="1">
        <v>0.65</v>
      </c>
      <c r="F477">
        <v>19.899999999999999</v>
      </c>
      <c r="G477">
        <f t="shared" ca="1" si="47"/>
        <v>46.089820015575185</v>
      </c>
      <c r="H477">
        <f t="shared" ca="1" si="48"/>
        <v>21.836448692497179</v>
      </c>
      <c r="I477">
        <f>User_Model_Calcs!A477-Sat_Data!$B$5</f>
        <v>23.42953326187029</v>
      </c>
      <c r="J477">
        <f>(Earth_Data!$B$1/SQRT(1-Earth_Data!$B$2^2*SIN(RADIANS(User_Model_Calcs!B477))^2))*COS(RADIANS(User_Model_Calcs!B477))</f>
        <v>6240.4802458372806</v>
      </c>
      <c r="K477">
        <f>((Earth_Data!$B$1*(1-Earth_Data!$B$2^2))/SQRT(1-Earth_Data!$B$2^2*SIN(RADIANS(User_Model_Calcs!B477))^2))*SIN(RADIANS(User_Model_Calcs!B477))</f>
        <v>-1313.5628203537469</v>
      </c>
      <c r="L477">
        <f t="shared" si="49"/>
        <v>-11.886701930911418</v>
      </c>
      <c r="M477">
        <f t="shared" si="50"/>
        <v>6377.2283150049616</v>
      </c>
      <c r="N477">
        <f>SQRT(User_Model_Calcs!M477^2+Sat_Data!$B$3^2-2*User_Model_Calcs!M477*Sat_Data!$B$3*COS(RADIANS(L477))*COS(RADIANS(I477)))</f>
        <v>36546.191506653355</v>
      </c>
      <c r="O477">
        <f>DEGREES(ACOS(((Earth_Data!$B$1+Sat_Data!$B$2)/User_Model_Calcs!N477)*SQRT(1-COS(RADIANS(User_Model_Calcs!I477))^2*COS(RADIANS(User_Model_Calcs!B477))^2)))</f>
        <v>59.433840225364257</v>
      </c>
      <c r="P477">
        <f t="shared" si="46"/>
        <v>64.434536081362438</v>
      </c>
    </row>
    <row r="478" spans="1:16" x14ac:dyDescent="0.25">
      <c r="A478">
        <v>132.8513579079011</v>
      </c>
      <c r="B478">
        <v>-5.5924814219977641</v>
      </c>
      <c r="C478" s="6">
        <v>20135.9375</v>
      </c>
      <c r="D478">
        <f t="shared" ca="1" si="45"/>
        <v>3</v>
      </c>
      <c r="E478" s="1">
        <v>0.65</v>
      </c>
      <c r="F478">
        <v>19.899999999999999</v>
      </c>
      <c r="G478">
        <f t="shared" ca="1" si="47"/>
        <v>54.048620189015942</v>
      </c>
      <c r="H478">
        <f t="shared" ca="1" si="48"/>
        <v>19.447651888423184</v>
      </c>
      <c r="I478">
        <f>User_Model_Calcs!A478-Sat_Data!$B$5</f>
        <v>22.851357907901104</v>
      </c>
      <c r="J478">
        <f>(Earth_Data!$B$1/SQRT(1-Earth_Data!$B$2^2*SIN(RADIANS(User_Model_Calcs!B478))^2))*COS(RADIANS(User_Model_Calcs!B478))</f>
        <v>6347.9831052233467</v>
      </c>
      <c r="K478">
        <f>((Earth_Data!$B$1*(1-Earth_Data!$B$2^2))/SQRT(1-Earth_Data!$B$2^2*SIN(RADIANS(User_Model_Calcs!B478))^2))*SIN(RADIANS(User_Model_Calcs!B478))</f>
        <v>-617.42297742379151</v>
      </c>
      <c r="L478">
        <f t="shared" si="49"/>
        <v>-5.5552774643453473</v>
      </c>
      <c r="M478">
        <f t="shared" si="50"/>
        <v>6377.9385883882496</v>
      </c>
      <c r="N478">
        <f>SQRT(User_Model_Calcs!M478^2+Sat_Data!$B$3^2-2*User_Model_Calcs!M478*Sat_Data!$B$3*COS(RADIANS(L478))*COS(RADIANS(I478)))</f>
        <v>36403.1899159194</v>
      </c>
      <c r="O478">
        <f>DEGREES(ACOS(((Earth_Data!$B$1+Sat_Data!$B$2)/User_Model_Calcs!N478)*SQRT(1-COS(RADIANS(User_Model_Calcs!I478))^2*COS(RADIANS(User_Model_Calcs!B478))^2)))</f>
        <v>62.505172383871852</v>
      </c>
      <c r="P478">
        <f t="shared" si="46"/>
        <v>76.97926521366621</v>
      </c>
    </row>
    <row r="479" spans="1:16" x14ac:dyDescent="0.25">
      <c r="A479">
        <v>126.0479646890908</v>
      </c>
      <c r="B479">
        <v>-12.486323012464155</v>
      </c>
      <c r="C479" s="6">
        <v>20135.9375</v>
      </c>
      <c r="D479">
        <f t="shared" ca="1" si="45"/>
        <v>0.75</v>
      </c>
      <c r="E479" s="1">
        <v>0.65</v>
      </c>
      <c r="F479">
        <v>19.899999999999999</v>
      </c>
      <c r="G479">
        <f t="shared" ca="1" si="47"/>
        <v>42.007420362456692</v>
      </c>
      <c r="H479">
        <f t="shared" ca="1" si="48"/>
        <v>14.563588407435821</v>
      </c>
      <c r="I479">
        <f>User_Model_Calcs!A479-Sat_Data!$B$5</f>
        <v>16.047964689090804</v>
      </c>
      <c r="J479">
        <f>(Earth_Data!$B$1/SQRT(1-Earth_Data!$B$2^2*SIN(RADIANS(User_Model_Calcs!B479))^2))*COS(RADIANS(User_Model_Calcs!B479))</f>
        <v>6228.2565718914038</v>
      </c>
      <c r="K479">
        <f>((Earth_Data!$B$1*(1-Earth_Data!$B$2^2))/SQRT(1-Earth_Data!$B$2^2*SIN(RADIANS(User_Model_Calcs!B479))^2))*SIN(RADIANS(User_Model_Calcs!B479))</f>
        <v>-1369.9783649739716</v>
      </c>
      <c r="L479">
        <f t="shared" si="49"/>
        <v>-12.405329437840734</v>
      </c>
      <c r="M479">
        <f t="shared" si="50"/>
        <v>6377.1483161210244</v>
      </c>
      <c r="N479">
        <f>SQRT(User_Model_Calcs!M479^2+Sat_Data!$B$3^2-2*User_Model_Calcs!M479*Sat_Data!$B$3*COS(RADIANS(L479))*COS(RADIANS(I479)))</f>
        <v>36245.440942441121</v>
      </c>
      <c r="O479">
        <f>DEGREES(ACOS(((Earth_Data!$B$1+Sat_Data!$B$2)/User_Model_Calcs!N479)*SQRT(1-COS(RADIANS(User_Model_Calcs!I479))^2*COS(RADIANS(User_Model_Calcs!B479))^2)))</f>
        <v>66.278364682492295</v>
      </c>
      <c r="P479">
        <f t="shared" si="46"/>
        <v>53.070505111594031</v>
      </c>
    </row>
    <row r="480" spans="1:16" x14ac:dyDescent="0.25">
      <c r="A480">
        <v>127.47423575408861</v>
      </c>
      <c r="B480">
        <v>-10.591591814491338</v>
      </c>
      <c r="C480" s="6">
        <v>20135.9375</v>
      </c>
      <c r="D480">
        <f t="shared" ca="1" si="45"/>
        <v>0.75</v>
      </c>
      <c r="E480" s="1">
        <v>0.65</v>
      </c>
      <c r="F480">
        <v>19.899999999999999</v>
      </c>
      <c r="G480">
        <f t="shared" ca="1" si="47"/>
        <v>42.007420362456692</v>
      </c>
      <c r="H480">
        <f t="shared" ca="1" si="48"/>
        <v>20.548869401591869</v>
      </c>
      <c r="I480">
        <f>User_Model_Calcs!A480-Sat_Data!$B$5</f>
        <v>17.47423575408861</v>
      </c>
      <c r="J480">
        <f>(Earth_Data!$B$1/SQRT(1-Earth_Data!$B$2^2*SIN(RADIANS(User_Model_Calcs!B480))^2))*COS(RADIANS(User_Model_Calcs!B480))</f>
        <v>6270.1804953154042</v>
      </c>
      <c r="K480">
        <f>((Earth_Data!$B$1*(1-Earth_Data!$B$2^2))/SQRT(1-Earth_Data!$B$2^2*SIN(RADIANS(User_Model_Calcs!B480))^2))*SIN(RADIANS(User_Model_Calcs!B480))</f>
        <v>-1164.6308497260609</v>
      </c>
      <c r="L480">
        <f t="shared" si="49"/>
        <v>-10.522274971746311</v>
      </c>
      <c r="M480">
        <f t="shared" si="50"/>
        <v>6377.423340187428</v>
      </c>
      <c r="N480">
        <f>SQRT(User_Model_Calcs!M480^2+Sat_Data!$B$3^2-2*User_Model_Calcs!M480*Sat_Data!$B$3*COS(RADIANS(L480))*COS(RADIANS(I480)))</f>
        <v>36250.980311641171</v>
      </c>
      <c r="O480">
        <f>DEGREES(ACOS(((Earth_Data!$B$1+Sat_Data!$B$2)/User_Model_Calcs!N480)*SQRT(1-COS(RADIANS(User_Model_Calcs!I480))^2*COS(RADIANS(User_Model_Calcs!B480))^2)))</f>
        <v>66.144454946040455</v>
      </c>
      <c r="P480">
        <f t="shared" si="46"/>
        <v>59.720326456172103</v>
      </c>
    </row>
    <row r="481" spans="1:16" x14ac:dyDescent="0.25">
      <c r="A481">
        <v>131.08536203682888</v>
      </c>
      <c r="B481">
        <v>-6.4472669417599064</v>
      </c>
      <c r="C481" s="6">
        <v>20135.9375</v>
      </c>
      <c r="D481">
        <f t="shared" ca="1" si="45"/>
        <v>0.75</v>
      </c>
      <c r="E481" s="1">
        <v>0.65</v>
      </c>
      <c r="F481">
        <v>19.899999999999999</v>
      </c>
      <c r="G481">
        <f t="shared" ca="1" si="47"/>
        <v>42.007420362456692</v>
      </c>
      <c r="H481">
        <f t="shared" ca="1" si="48"/>
        <v>20.976324817539972</v>
      </c>
      <c r="I481">
        <f>User_Model_Calcs!A481-Sat_Data!$B$5</f>
        <v>21.085362036828883</v>
      </c>
      <c r="J481">
        <f>(Earth_Data!$B$1/SQRT(1-Earth_Data!$B$2^2*SIN(RADIANS(User_Model_Calcs!B481))^2))*COS(RADIANS(User_Model_Calcs!B481))</f>
        <v>6338.0697414339556</v>
      </c>
      <c r="K481">
        <f>((Earth_Data!$B$1*(1-Earth_Data!$B$2^2))/SQRT(1-Earth_Data!$B$2^2*SIN(RADIANS(User_Model_Calcs!B481))^2))*SIN(RADIANS(User_Model_Calcs!B481))</f>
        <v>-711.42861787984998</v>
      </c>
      <c r="L481">
        <f t="shared" si="49"/>
        <v>-6.4044654489471444</v>
      </c>
      <c r="M481">
        <f t="shared" si="50"/>
        <v>6377.8725861857038</v>
      </c>
      <c r="N481">
        <f>SQRT(User_Model_Calcs!M481^2+Sat_Data!$B$3^2-2*User_Model_Calcs!M481*Sat_Data!$B$3*COS(RADIANS(L481))*COS(RADIANS(I481)))</f>
        <v>36329.040661891871</v>
      </c>
      <c r="O481">
        <f>DEGREES(ACOS(((Earth_Data!$B$1+Sat_Data!$B$2)/User_Model_Calcs!N481)*SQRT(1-COS(RADIANS(User_Model_Calcs!I481))^2*COS(RADIANS(User_Model_Calcs!B481))^2)))</f>
        <v>64.221827921120735</v>
      </c>
      <c r="P481">
        <f t="shared" si="46"/>
        <v>73.763145262947845</v>
      </c>
    </row>
    <row r="482" spans="1:16" x14ac:dyDescent="0.25">
      <c r="A482">
        <v>127.92790290120686</v>
      </c>
      <c r="B482">
        <v>-7.6881614699921412</v>
      </c>
      <c r="C482" s="6">
        <v>20135.9375</v>
      </c>
      <c r="D482">
        <f t="shared" ca="1" si="45"/>
        <v>0.75</v>
      </c>
      <c r="E482" s="1">
        <v>0.65</v>
      </c>
      <c r="F482">
        <v>19.899999999999999</v>
      </c>
      <c r="G482">
        <f t="shared" ca="1" si="47"/>
        <v>42.007420362456692</v>
      </c>
      <c r="H482">
        <f t="shared" ca="1" si="48"/>
        <v>18.664207683672171</v>
      </c>
      <c r="I482">
        <f>User_Model_Calcs!A482-Sat_Data!$B$5</f>
        <v>17.927902901206863</v>
      </c>
      <c r="J482">
        <f>(Earth_Data!$B$1/SQRT(1-Earth_Data!$B$2^2*SIN(RADIANS(User_Model_Calcs!B482))^2))*COS(RADIANS(User_Model_Calcs!B482))</f>
        <v>6321.1847226923337</v>
      </c>
      <c r="K482">
        <f>((Earth_Data!$B$1*(1-Earth_Data!$B$2^2))/SQRT(1-Earth_Data!$B$2^2*SIN(RADIANS(User_Model_Calcs!B482))^2))*SIN(RADIANS(User_Model_Calcs!B482))</f>
        <v>-847.61516237425951</v>
      </c>
      <c r="L482">
        <f t="shared" si="49"/>
        <v>-7.6373024793221331</v>
      </c>
      <c r="M482">
        <f t="shared" si="50"/>
        <v>6377.7604032987711</v>
      </c>
      <c r="N482">
        <f>SQRT(User_Model_Calcs!M482^2+Sat_Data!$B$3^2-2*User_Model_Calcs!M482*Sat_Data!$B$3*COS(RADIANS(L482))*COS(RADIANS(I482)))</f>
        <v>36212.132920313692</v>
      </c>
      <c r="O482">
        <f>DEGREES(ACOS(((Earth_Data!$B$1+Sat_Data!$B$2)/User_Model_Calcs!N482)*SQRT(1-COS(RADIANS(User_Model_Calcs!I482))^2*COS(RADIANS(User_Model_Calcs!B482))^2)))</f>
        <v>67.179304920258616</v>
      </c>
      <c r="P482">
        <f t="shared" si="46"/>
        <v>67.534580876133845</v>
      </c>
    </row>
    <row r="483" spans="1:16" x14ac:dyDescent="0.25">
      <c r="A483">
        <v>127.09228559386325</v>
      </c>
      <c r="B483">
        <v>-12.832119115151055</v>
      </c>
      <c r="C483" s="6">
        <v>20135.9375</v>
      </c>
      <c r="D483">
        <f t="shared" ca="1" si="45"/>
        <v>3</v>
      </c>
      <c r="E483" s="1">
        <v>0.65</v>
      </c>
      <c r="F483">
        <v>19.899999999999999</v>
      </c>
      <c r="G483">
        <f t="shared" ca="1" si="47"/>
        <v>54.048620189015942</v>
      </c>
      <c r="H483">
        <f t="shared" ca="1" si="48"/>
        <v>23.758005289557406</v>
      </c>
      <c r="I483">
        <f>User_Model_Calcs!A483-Sat_Data!$B$5</f>
        <v>17.092285593863252</v>
      </c>
      <c r="J483">
        <f>(Earth_Data!$B$1/SQRT(1-Earth_Data!$B$2^2*SIN(RADIANS(User_Model_Calcs!B483))^2))*COS(RADIANS(User_Model_Calcs!B483))</f>
        <v>6219.8730149359153</v>
      </c>
      <c r="K483">
        <f>((Earth_Data!$B$1*(1-Earth_Data!$B$2^2))/SQRT(1-Earth_Data!$B$2^2*SIN(RADIANS(User_Model_Calcs!B483))^2))*SIN(RADIANS(User_Model_Calcs!B483))</f>
        <v>-1407.3029834468239</v>
      </c>
      <c r="L483">
        <f t="shared" si="49"/>
        <v>-12.749030891439581</v>
      </c>
      <c r="M483">
        <f t="shared" si="50"/>
        <v>6377.0935393128993</v>
      </c>
      <c r="N483">
        <f>SQRT(User_Model_Calcs!M483^2+Sat_Data!$B$3^2-2*User_Model_Calcs!M483*Sat_Data!$B$3*COS(RADIANS(L483))*COS(RADIANS(I483)))</f>
        <v>36292.383890026846</v>
      </c>
      <c r="O483">
        <f>DEGREES(ACOS(((Earth_Data!$B$1+Sat_Data!$B$2)/User_Model_Calcs!N483)*SQRT(1-COS(RADIANS(User_Model_Calcs!I483))^2*COS(RADIANS(User_Model_Calcs!B483))^2)))</f>
        <v>65.088494338163699</v>
      </c>
      <c r="P483">
        <f t="shared" si="46"/>
        <v>54.160266634654171</v>
      </c>
    </row>
    <row r="484" spans="1:16" x14ac:dyDescent="0.25">
      <c r="A484">
        <v>133.25107581471309</v>
      </c>
      <c r="B484">
        <v>-7.9457952306356425</v>
      </c>
      <c r="C484" s="6">
        <v>20135.9375</v>
      </c>
      <c r="D484">
        <f t="shared" ca="1" si="45"/>
        <v>1.2</v>
      </c>
      <c r="E484" s="1">
        <v>0.65</v>
      </c>
      <c r="F484">
        <v>19.899999999999999</v>
      </c>
      <c r="G484">
        <f t="shared" ca="1" si="47"/>
        <v>46.089820015575185</v>
      </c>
      <c r="H484">
        <f t="shared" ca="1" si="48"/>
        <v>17.529166083062911</v>
      </c>
      <c r="I484">
        <f>User_Model_Calcs!A484-Sat_Data!$B$5</f>
        <v>23.25107581471309</v>
      </c>
      <c r="J484">
        <f>(Earth_Data!$B$1/SQRT(1-Earth_Data!$B$2^2*SIN(RADIANS(User_Model_Calcs!B484))^2))*COS(RADIANS(User_Model_Calcs!B484))</f>
        <v>6317.3094212239748</v>
      </c>
      <c r="K484">
        <f>((Earth_Data!$B$1*(1-Earth_Data!$B$2^2))/SQRT(1-Earth_Data!$B$2^2*SIN(RADIANS(User_Model_Calcs!B484))^2))*SIN(RADIANS(User_Model_Calcs!B484))</f>
        <v>-875.84333915382206</v>
      </c>
      <c r="L484">
        <f t="shared" si="49"/>
        <v>-7.8932746992618874</v>
      </c>
      <c r="M484">
        <f t="shared" si="50"/>
        <v>6377.7346980119282</v>
      </c>
      <c r="N484">
        <f>SQRT(User_Model_Calcs!M484^2+Sat_Data!$B$3^2-2*User_Model_Calcs!M484*Sat_Data!$B$3*COS(RADIANS(L484))*COS(RADIANS(I484)))</f>
        <v>36455.843094589087</v>
      </c>
      <c r="O484">
        <f>DEGREES(ACOS(((Earth_Data!$B$1+Sat_Data!$B$2)/User_Model_Calcs!N484)*SQRT(1-COS(RADIANS(User_Model_Calcs!I484))^2*COS(RADIANS(User_Model_Calcs!B484))^2)))</f>
        <v>61.339254058044467</v>
      </c>
      <c r="P484">
        <f t="shared" si="46"/>
        <v>72.165106091546491</v>
      </c>
    </row>
    <row r="485" spans="1:16" x14ac:dyDescent="0.25">
      <c r="A485">
        <v>125.50921912627764</v>
      </c>
      <c r="B485">
        <v>-8.6580946415307629</v>
      </c>
      <c r="C485" s="6">
        <v>20135.9375</v>
      </c>
      <c r="D485">
        <f t="shared" ca="1" si="45"/>
        <v>3</v>
      </c>
      <c r="E485" s="1">
        <v>0.65</v>
      </c>
      <c r="F485">
        <v>19.899999999999999</v>
      </c>
      <c r="G485">
        <f t="shared" ca="1" si="47"/>
        <v>54.048620189015942</v>
      </c>
      <c r="H485">
        <f t="shared" ca="1" si="48"/>
        <v>21.772119831771981</v>
      </c>
      <c r="I485">
        <f>User_Model_Calcs!A485-Sat_Data!$B$5</f>
        <v>15.509219126277642</v>
      </c>
      <c r="J485">
        <f>(Earth_Data!$B$1/SQRT(1-Earth_Data!$B$2^2*SIN(RADIANS(User_Model_Calcs!B485))^2))*COS(RADIANS(User_Model_Calcs!B485))</f>
        <v>6305.9346775715385</v>
      </c>
      <c r="K485">
        <f>((Earth_Data!$B$1*(1-Earth_Data!$B$2^2))/SQRT(1-Earth_Data!$B$2^2*SIN(RADIANS(User_Model_Calcs!B485))^2))*SIN(RADIANS(User_Model_Calcs!B485))</f>
        <v>-953.79582776368704</v>
      </c>
      <c r="L485">
        <f t="shared" si="49"/>
        <v>-8.601002623448462</v>
      </c>
      <c r="M485">
        <f t="shared" si="50"/>
        <v>6377.6593385707492</v>
      </c>
      <c r="N485">
        <f>SQRT(User_Model_Calcs!M485^2+Sat_Data!$B$3^2-2*User_Model_Calcs!M485*Sat_Data!$B$3*COS(RADIANS(L485))*COS(RADIANS(I485)))</f>
        <v>36139.779632334627</v>
      </c>
      <c r="O485">
        <f>DEGREES(ACOS(((Earth_Data!$B$1+Sat_Data!$B$2)/User_Model_Calcs!N485)*SQRT(1-COS(RADIANS(User_Model_Calcs!I485))^2*COS(RADIANS(User_Model_Calcs!B485))^2)))</f>
        <v>69.211789299023451</v>
      </c>
      <c r="P485">
        <f t="shared" si="46"/>
        <v>61.520928907495232</v>
      </c>
    </row>
    <row r="486" spans="1:16" x14ac:dyDescent="0.25">
      <c r="A486">
        <v>133.32742035212308</v>
      </c>
      <c r="B486">
        <v>-12.041486426820679</v>
      </c>
      <c r="C486" s="6">
        <v>20135.9375</v>
      </c>
      <c r="D486">
        <f t="shared" ca="1" si="45"/>
        <v>3</v>
      </c>
      <c r="E486" s="1">
        <v>0.65</v>
      </c>
      <c r="F486">
        <v>19.899999999999999</v>
      </c>
      <c r="G486">
        <f t="shared" ca="1" si="47"/>
        <v>54.048620189015942</v>
      </c>
      <c r="H486">
        <f t="shared" ca="1" si="48"/>
        <v>22.091774736746093</v>
      </c>
      <c r="I486">
        <f>User_Model_Calcs!A486-Sat_Data!$B$5</f>
        <v>23.327420352123085</v>
      </c>
      <c r="J486">
        <f>(Earth_Data!$B$1/SQRT(1-Earth_Data!$B$2^2*SIN(RADIANS(User_Model_Calcs!B486))^2))*COS(RADIANS(User_Model_Calcs!B486))</f>
        <v>6238.7094369225242</v>
      </c>
      <c r="K486">
        <f>((Earth_Data!$B$1*(1-Earth_Data!$B$2^2))/SQRT(1-Earth_Data!$B$2^2*SIN(RADIANS(User_Model_Calcs!B486))^2))*SIN(RADIANS(User_Model_Calcs!B486))</f>
        <v>-1321.8916772099724</v>
      </c>
      <c r="L486">
        <f t="shared" si="49"/>
        <v>-11.963204589619089</v>
      </c>
      <c r="M486">
        <f t="shared" si="50"/>
        <v>6377.2167161406051</v>
      </c>
      <c r="N486">
        <f>SQRT(User_Model_Calcs!M486^2+Sat_Data!$B$3^2-2*User_Model_Calcs!M486*Sat_Data!$B$3*COS(RADIANS(L486))*COS(RADIANS(I486)))</f>
        <v>36542.973784097252</v>
      </c>
      <c r="O486">
        <f>DEGREES(ACOS(((Earth_Data!$B$1+Sat_Data!$B$2)/User_Model_Calcs!N486)*SQRT(1-COS(RADIANS(User_Model_Calcs!I486))^2*COS(RADIANS(User_Model_Calcs!B486))^2)))</f>
        <v>59.498980790016681</v>
      </c>
      <c r="P486">
        <f t="shared" si="46"/>
        <v>64.183578124102439</v>
      </c>
    </row>
    <row r="487" spans="1:16" x14ac:dyDescent="0.25">
      <c r="A487">
        <v>128.30636233007795</v>
      </c>
      <c r="B487">
        <v>-11.850893410409469</v>
      </c>
      <c r="C487" s="6">
        <v>20135.9375</v>
      </c>
      <c r="D487">
        <f t="shared" ca="1" si="45"/>
        <v>3</v>
      </c>
      <c r="E487" s="1">
        <v>0.65</v>
      </c>
      <c r="F487">
        <v>19.899999999999999</v>
      </c>
      <c r="G487">
        <f t="shared" ca="1" si="47"/>
        <v>54.048620189015942</v>
      </c>
      <c r="H487">
        <f t="shared" ca="1" si="48"/>
        <v>16.282143204045717</v>
      </c>
      <c r="I487">
        <f>User_Model_Calcs!A487-Sat_Data!$B$5</f>
        <v>18.306362330077945</v>
      </c>
      <c r="J487">
        <f>(Earth_Data!$B$1/SQRT(1-Earth_Data!$B$2^2*SIN(RADIANS(User_Model_Calcs!B487))^2))*COS(RADIANS(User_Model_Calcs!B487))</f>
        <v>6243.0736254180856</v>
      </c>
      <c r="K487">
        <f>((Earth_Data!$B$1*(1-Earth_Data!$B$2^2))/SQRT(1-Earth_Data!$B$2^2*SIN(RADIANS(User_Model_Calcs!B487))^2))*SIN(RADIANS(User_Model_Calcs!B487))</f>
        <v>-1301.2645470576326</v>
      </c>
      <c r="L487">
        <f t="shared" si="49"/>
        <v>-11.773779194966137</v>
      </c>
      <c r="M487">
        <f t="shared" si="50"/>
        <v>6377.2453076402844</v>
      </c>
      <c r="N487">
        <f>SQRT(User_Model_Calcs!M487^2+Sat_Data!$B$3^2-2*User_Model_Calcs!M487*Sat_Data!$B$3*COS(RADIANS(L487))*COS(RADIANS(I487)))</f>
        <v>36313.365428462392</v>
      </c>
      <c r="O487">
        <f>DEGREES(ACOS(((Earth_Data!$B$1+Sat_Data!$B$2)/User_Model_Calcs!N487)*SQRT(1-COS(RADIANS(User_Model_Calcs!I487))^2*COS(RADIANS(User_Model_Calcs!B487))^2)))</f>
        <v>64.579679908521044</v>
      </c>
      <c r="P487">
        <f t="shared" si="46"/>
        <v>58.170613782044278</v>
      </c>
    </row>
    <row r="488" spans="1:16" x14ac:dyDescent="0.25">
      <c r="A488">
        <v>125.26094829348342</v>
      </c>
      <c r="B488">
        <v>-11.731947059467917</v>
      </c>
      <c r="C488" s="6">
        <v>20135.9375</v>
      </c>
      <c r="D488">
        <f t="shared" ca="1" si="45"/>
        <v>0.75</v>
      </c>
      <c r="E488" s="1">
        <v>0.65</v>
      </c>
      <c r="F488">
        <v>19.899999999999999</v>
      </c>
      <c r="G488">
        <f t="shared" ca="1" si="47"/>
        <v>42.007420362456692</v>
      </c>
      <c r="H488">
        <f t="shared" ca="1" si="48"/>
        <v>17.778918948613406</v>
      </c>
      <c r="I488">
        <f>User_Model_Calcs!A488-Sat_Data!$B$5</f>
        <v>15.260948293483423</v>
      </c>
      <c r="J488">
        <f>(Earth_Data!$B$1/SQRT(1-Earth_Data!$B$2^2*SIN(RADIANS(User_Model_Calcs!B488))^2))*COS(RADIANS(User_Model_Calcs!B488))</f>
        <v>6245.7624406012883</v>
      </c>
      <c r="K488">
        <f>((Earth_Data!$B$1*(1-Earth_Data!$B$2^2))/SQRT(1-Earth_Data!$B$2^2*SIN(RADIANS(User_Model_Calcs!B488))^2))*SIN(RADIANS(User_Model_Calcs!B488))</f>
        <v>-1288.384279736576</v>
      </c>
      <c r="L488">
        <f t="shared" si="49"/>
        <v>-11.655563257046937</v>
      </c>
      <c r="M488">
        <f t="shared" si="50"/>
        <v>6377.2629330064547</v>
      </c>
      <c r="N488">
        <f>SQRT(User_Model_Calcs!M488^2+Sat_Data!$B$3^2-2*User_Model_Calcs!M488*Sat_Data!$B$3*COS(RADIANS(L488))*COS(RADIANS(I488)))</f>
        <v>36198.930667903755</v>
      </c>
      <c r="O488">
        <f>DEGREES(ACOS(((Earth_Data!$B$1+Sat_Data!$B$2)/User_Model_Calcs!N488)*SQRT(1-COS(RADIANS(User_Model_Calcs!I488))^2*COS(RADIANS(User_Model_Calcs!B488))^2)))</f>
        <v>67.519582105294532</v>
      </c>
      <c r="P488">
        <f t="shared" si="46"/>
        <v>53.304437057209526</v>
      </c>
    </row>
    <row r="489" spans="1:16" x14ac:dyDescent="0.25">
      <c r="A489">
        <v>126.66163280543749</v>
      </c>
      <c r="B489">
        <v>-6.9122827189223441</v>
      </c>
      <c r="C489" s="6">
        <v>20135.9375</v>
      </c>
      <c r="D489">
        <f t="shared" ca="1" si="45"/>
        <v>0.75</v>
      </c>
      <c r="E489" s="1">
        <v>0.65</v>
      </c>
      <c r="F489">
        <v>19.899999999999999</v>
      </c>
      <c r="G489">
        <f t="shared" ca="1" si="47"/>
        <v>42.007420362456692</v>
      </c>
      <c r="H489">
        <f t="shared" ca="1" si="48"/>
        <v>23.37970177691356</v>
      </c>
      <c r="I489">
        <f>User_Model_Calcs!A489-Sat_Data!$B$5</f>
        <v>16.661632805437492</v>
      </c>
      <c r="J489">
        <f>(Earth_Data!$B$1/SQRT(1-Earth_Data!$B$2^2*SIN(RADIANS(User_Model_Calcs!B489))^2))*COS(RADIANS(User_Model_Calcs!B489))</f>
        <v>6332.0879018748628</v>
      </c>
      <c r="K489">
        <f>((Earth_Data!$B$1*(1-Earth_Data!$B$2^2))/SQRT(1-Earth_Data!$B$2^2*SIN(RADIANS(User_Model_Calcs!B489))^2))*SIN(RADIANS(User_Model_Calcs!B489))</f>
        <v>-762.50517753165161</v>
      </c>
      <c r="L489">
        <f t="shared" si="49"/>
        <v>-6.866451617770668</v>
      </c>
      <c r="M489">
        <f t="shared" si="50"/>
        <v>6377.8328092568072</v>
      </c>
      <c r="N489">
        <f>SQRT(User_Model_Calcs!M489^2+Sat_Data!$B$3^2-2*User_Model_Calcs!M489*Sat_Data!$B$3*COS(RADIANS(L489))*COS(RADIANS(I489)))</f>
        <v>36151.575764933914</v>
      </c>
      <c r="O489">
        <f>DEGREES(ACOS(((Earth_Data!$B$1+Sat_Data!$B$2)/User_Model_Calcs!N489)*SQRT(1-COS(RADIANS(User_Model_Calcs!I489))^2*COS(RADIANS(User_Model_Calcs!B489))^2)))</f>
        <v>68.873424022689434</v>
      </c>
      <c r="P489">
        <f t="shared" si="46"/>
        <v>68.093735482934605</v>
      </c>
    </row>
    <row r="490" spans="1:16" x14ac:dyDescent="0.25">
      <c r="A490">
        <v>132.55377134332502</v>
      </c>
      <c r="B490">
        <v>-8.1401690417323049</v>
      </c>
      <c r="C490" s="6">
        <v>20135.9375</v>
      </c>
      <c r="D490">
        <f t="shared" ca="1" si="45"/>
        <v>1.2</v>
      </c>
      <c r="E490" s="1">
        <v>0.65</v>
      </c>
      <c r="F490">
        <v>19.899999999999999</v>
      </c>
      <c r="G490">
        <f t="shared" ca="1" si="47"/>
        <v>46.089820015575185</v>
      </c>
      <c r="H490">
        <f t="shared" ca="1" si="48"/>
        <v>15.539914283938931</v>
      </c>
      <c r="I490">
        <f>User_Model_Calcs!A490-Sat_Data!$B$5</f>
        <v>22.553771343325025</v>
      </c>
      <c r="J490">
        <f>(Earth_Data!$B$1/SQRT(1-Earth_Data!$B$2^2*SIN(RADIANS(User_Model_Calcs!B490))^2))*COS(RADIANS(User_Model_Calcs!B490))</f>
        <v>6314.3016528990265</v>
      </c>
      <c r="K490">
        <f>((Earth_Data!$B$1*(1-Earth_Data!$B$2^2))/SQRT(1-Earth_Data!$B$2^2*SIN(RADIANS(User_Model_Calcs!B490))^2))*SIN(RADIANS(User_Model_Calcs!B490))</f>
        <v>-897.12884809387299</v>
      </c>
      <c r="L490">
        <f t="shared" si="49"/>
        <v>-8.0863977248580934</v>
      </c>
      <c r="M490">
        <f t="shared" si="50"/>
        <v>6377.7147579588118</v>
      </c>
      <c r="N490">
        <f>SQRT(User_Model_Calcs!M490^2+Sat_Data!$B$3^2-2*User_Model_Calcs!M490*Sat_Data!$B$3*COS(RADIANS(L490))*COS(RADIANS(I490)))</f>
        <v>36424.433911349442</v>
      </c>
      <c r="O490">
        <f>DEGREES(ACOS(((Earth_Data!$B$1+Sat_Data!$B$2)/User_Model_Calcs!N490)*SQRT(1-COS(RADIANS(User_Model_Calcs!I490))^2*COS(RADIANS(User_Model_Calcs!B490))^2)))</f>
        <v>62.025117060520486</v>
      </c>
      <c r="P490">
        <f t="shared" si="46"/>
        <v>71.17391332563011</v>
      </c>
    </row>
    <row r="491" spans="1:16" x14ac:dyDescent="0.25">
      <c r="A491">
        <v>135.88829838485583</v>
      </c>
      <c r="B491">
        <v>-1.6030398865563029</v>
      </c>
      <c r="C491" s="6">
        <v>20135.9375</v>
      </c>
      <c r="D491">
        <f t="shared" ca="1" si="45"/>
        <v>1.2</v>
      </c>
      <c r="E491" s="1">
        <v>0.65</v>
      </c>
      <c r="F491">
        <v>19.899999999999999</v>
      </c>
      <c r="G491">
        <f t="shared" ca="1" si="47"/>
        <v>46.089820015575185</v>
      </c>
      <c r="H491">
        <f t="shared" ca="1" si="48"/>
        <v>15.474108224342146</v>
      </c>
      <c r="I491">
        <f>User_Model_Calcs!A491-Sat_Data!$B$5</f>
        <v>25.88829838485583</v>
      </c>
      <c r="J491">
        <f>(Earth_Data!$B$1/SQRT(1-Earth_Data!$B$2^2*SIN(RADIANS(User_Model_Calcs!B491))^2))*COS(RADIANS(User_Model_Calcs!B491))</f>
        <v>6375.6605026098359</v>
      </c>
      <c r="K491">
        <f>((Earth_Data!$B$1*(1-Earth_Data!$B$2^2))/SQRT(1-Earth_Data!$B$2^2*SIN(RADIANS(User_Model_Calcs!B491))^2))*SIN(RADIANS(User_Model_Calcs!B491))</f>
        <v>-177.2323740021354</v>
      </c>
      <c r="L491">
        <f t="shared" si="49"/>
        <v>-1.5923138595660362</v>
      </c>
      <c r="M491">
        <f t="shared" si="50"/>
        <v>6378.123404178813</v>
      </c>
      <c r="N491">
        <f>SQRT(User_Model_Calcs!M491^2+Sat_Data!$B$3^2-2*User_Model_Calcs!M491*Sat_Data!$B$3*COS(RADIANS(L491))*COS(RADIANS(I491)))</f>
        <v>36534.933023777798</v>
      </c>
      <c r="O491">
        <f>DEGREES(ACOS(((Earth_Data!$B$1+Sat_Data!$B$2)/User_Model_Calcs!N491)*SQRT(1-COS(RADIANS(User_Model_Calcs!I491))^2*COS(RADIANS(User_Model_Calcs!B491))^2)))</f>
        <v>59.686739318856951</v>
      </c>
      <c r="P491">
        <f t="shared" si="46"/>
        <v>86.701034339665256</v>
      </c>
    </row>
    <row r="492" spans="1:16" x14ac:dyDescent="0.25">
      <c r="A492">
        <v>124.47106514817926</v>
      </c>
      <c r="B492">
        <v>-13.555849448973888</v>
      </c>
      <c r="C492" s="6">
        <v>20135.9375</v>
      </c>
      <c r="D492">
        <f t="shared" ca="1" si="45"/>
        <v>0.75</v>
      </c>
      <c r="E492" s="1">
        <v>0.65</v>
      </c>
      <c r="F492">
        <v>19.899999999999999</v>
      </c>
      <c r="G492">
        <f t="shared" ca="1" si="47"/>
        <v>42.007420362456692</v>
      </c>
      <c r="H492">
        <f t="shared" ca="1" si="48"/>
        <v>19.872281067014523</v>
      </c>
      <c r="I492">
        <f>User_Model_Calcs!A492-Sat_Data!$B$5</f>
        <v>14.471065148179264</v>
      </c>
      <c r="J492">
        <f>(Earth_Data!$B$1/SQRT(1-Earth_Data!$B$2^2*SIN(RADIANS(User_Model_Calcs!B492))^2))*COS(RADIANS(User_Model_Calcs!B492))</f>
        <v>6201.5977468332367</v>
      </c>
      <c r="K492">
        <f>((Earth_Data!$B$1*(1-Earth_Data!$B$2^2))/SQRT(1-Earth_Data!$B$2^2*SIN(RADIANS(User_Model_Calcs!B492))^2))*SIN(RADIANS(User_Model_Calcs!B492))</f>
        <v>-1485.256780186337</v>
      </c>
      <c r="L492">
        <f t="shared" si="49"/>
        <v>-13.468416434473887</v>
      </c>
      <c r="M492">
        <f t="shared" si="50"/>
        <v>6376.9743857582298</v>
      </c>
      <c r="N492">
        <f>SQRT(User_Model_Calcs!M492^2+Sat_Data!$B$3^2-2*User_Model_Calcs!M492*Sat_Data!$B$3*COS(RADIANS(L492))*COS(RADIANS(I492)))</f>
        <v>36222.951314407925</v>
      </c>
      <c r="O492">
        <f>DEGREES(ACOS(((Earth_Data!$B$1+Sat_Data!$B$2)/User_Model_Calcs!N492)*SQRT(1-COS(RADIANS(User_Model_Calcs!I492))^2*COS(RADIANS(User_Model_Calcs!B492))^2)))</f>
        <v>66.862460831767308</v>
      </c>
      <c r="P492">
        <f t="shared" si="46"/>
        <v>47.753559889418376</v>
      </c>
    </row>
    <row r="493" spans="1:16" x14ac:dyDescent="0.25">
      <c r="A493">
        <v>134.26549883966908</v>
      </c>
      <c r="B493">
        <v>-7.5962203286405163</v>
      </c>
      <c r="C493" s="6">
        <v>20135.9375</v>
      </c>
      <c r="D493">
        <f t="shared" ca="1" si="45"/>
        <v>1.2</v>
      </c>
      <c r="E493" s="1">
        <v>0.65</v>
      </c>
      <c r="F493">
        <v>19.899999999999999</v>
      </c>
      <c r="G493">
        <f t="shared" ca="1" si="47"/>
        <v>46.089820015575185</v>
      </c>
      <c r="H493">
        <f t="shared" ca="1" si="48"/>
        <v>19.807342931360242</v>
      </c>
      <c r="I493">
        <f>User_Model_Calcs!A493-Sat_Data!$B$5</f>
        <v>24.265498839669078</v>
      </c>
      <c r="J493">
        <f>(Earth_Data!$B$1/SQRT(1-Earth_Data!$B$2^2*SIN(RADIANS(User_Model_Calcs!B493))^2))*COS(RADIANS(User_Model_Calcs!B493))</f>
        <v>6322.5369446620407</v>
      </c>
      <c r="K493">
        <f>((Earth_Data!$B$1*(1-Earth_Data!$B$2^2))/SQRT(1-Earth_Data!$B$2^2*SIN(RADIANS(User_Model_Calcs!B493))^2))*SIN(RADIANS(User_Model_Calcs!B493))</f>
        <v>-837.53734372815006</v>
      </c>
      <c r="L493">
        <f t="shared" si="49"/>
        <v>-7.5459552811716177</v>
      </c>
      <c r="M493">
        <f t="shared" si="50"/>
        <v>6377.7693764164615</v>
      </c>
      <c r="N493">
        <f>SQRT(User_Model_Calcs!M493^2+Sat_Data!$B$3^2-2*User_Model_Calcs!M493*Sat_Data!$B$3*COS(RADIANS(L493))*COS(RADIANS(I493)))</f>
        <v>36502.42383283862</v>
      </c>
      <c r="O493">
        <f>DEGREES(ACOS(((Earth_Data!$B$1+Sat_Data!$B$2)/User_Model_Calcs!N493)*SQRT(1-COS(RADIANS(User_Model_Calcs!I493))^2*COS(RADIANS(User_Model_Calcs!B493))^2)))</f>
        <v>60.35018212204556</v>
      </c>
      <c r="P493">
        <f t="shared" si="46"/>
        <v>73.65668432591238</v>
      </c>
    </row>
    <row r="494" spans="1:16" x14ac:dyDescent="0.25">
      <c r="A494">
        <v>131.56075199228863</v>
      </c>
      <c r="B494">
        <v>-9.984661511597789</v>
      </c>
      <c r="C494" s="6">
        <v>20135.9375</v>
      </c>
      <c r="D494">
        <f t="shared" ca="1" si="45"/>
        <v>3</v>
      </c>
      <c r="E494" s="1">
        <v>0.65</v>
      </c>
      <c r="F494">
        <v>19.899999999999999</v>
      </c>
      <c r="G494">
        <f t="shared" ca="1" si="47"/>
        <v>54.048620189015942</v>
      </c>
      <c r="H494">
        <f t="shared" ca="1" si="48"/>
        <v>19.905870155411449</v>
      </c>
      <c r="I494">
        <f>User_Model_Calcs!A494-Sat_Data!$B$5</f>
        <v>21.56075199228863</v>
      </c>
      <c r="J494">
        <f>(Earth_Data!$B$1/SQRT(1-Earth_Data!$B$2^2*SIN(RADIANS(User_Model_Calcs!B494))^2))*COS(RADIANS(User_Model_Calcs!B494))</f>
        <v>6282.1701770344907</v>
      </c>
      <c r="K494">
        <f>((Earth_Data!$B$1*(1-Earth_Data!$B$2^2))/SQRT(1-Earth_Data!$B$2^2*SIN(RADIANS(User_Model_Calcs!B494))^2))*SIN(RADIANS(User_Model_Calcs!B494))</f>
        <v>-1098.5781001313042</v>
      </c>
      <c r="L494">
        <f t="shared" si="49"/>
        <v>-9.9191509839867642</v>
      </c>
      <c r="M494">
        <f t="shared" si="50"/>
        <v>6377.5023304824963</v>
      </c>
      <c r="N494">
        <f>SQRT(User_Model_Calcs!M494^2+Sat_Data!$B$3^2-2*User_Model_Calcs!M494*Sat_Data!$B$3*COS(RADIANS(L494))*COS(RADIANS(I494)))</f>
        <v>36411.414287812215</v>
      </c>
      <c r="O494">
        <f>DEGREES(ACOS(((Earth_Data!$B$1+Sat_Data!$B$2)/User_Model_Calcs!N494)*SQRT(1-COS(RADIANS(User_Model_Calcs!I494))^2*COS(RADIANS(User_Model_Calcs!B494))^2)))</f>
        <v>62.308311975716776</v>
      </c>
      <c r="P494">
        <f t="shared" si="46"/>
        <v>66.308264473337616</v>
      </c>
    </row>
    <row r="495" spans="1:16" x14ac:dyDescent="0.25">
      <c r="A495">
        <v>137.0510386621124</v>
      </c>
      <c r="B495">
        <v>-2.3649979090901576</v>
      </c>
      <c r="C495" s="6">
        <v>20135.9375</v>
      </c>
      <c r="D495">
        <f t="shared" ca="1" si="45"/>
        <v>0.75</v>
      </c>
      <c r="E495" s="1">
        <v>0.65</v>
      </c>
      <c r="F495">
        <v>19.899999999999999</v>
      </c>
      <c r="G495">
        <f t="shared" ca="1" si="47"/>
        <v>42.007420362456692</v>
      </c>
      <c r="H495">
        <f t="shared" ca="1" si="48"/>
        <v>18.498875073750483</v>
      </c>
      <c r="I495">
        <f>User_Model_Calcs!A495-Sat_Data!$B$5</f>
        <v>27.051038662112404</v>
      </c>
      <c r="J495">
        <f>(Earth_Data!$B$1/SQRT(1-Earth_Data!$B$2^2*SIN(RADIANS(User_Model_Calcs!B495))^2))*COS(RADIANS(User_Model_Calcs!B495))</f>
        <v>6372.7435868142402</v>
      </c>
      <c r="K495">
        <f>((Earth_Data!$B$1*(1-Earth_Data!$B$2^2))/SQRT(1-Earth_Data!$B$2^2*SIN(RADIANS(User_Model_Calcs!B495))^2))*SIN(RADIANS(User_Model_Calcs!B495))</f>
        <v>-261.4352565571541</v>
      </c>
      <c r="L495">
        <f t="shared" si="49"/>
        <v>-2.3491831987757443</v>
      </c>
      <c r="M495">
        <f t="shared" si="50"/>
        <v>6378.1038888256699</v>
      </c>
      <c r="N495">
        <f>SQRT(User_Model_Calcs!M495^2+Sat_Data!$B$3^2-2*User_Model_Calcs!M495*Sat_Data!$B$3*COS(RADIANS(L495))*COS(RADIANS(I495)))</f>
        <v>36604.416321683791</v>
      </c>
      <c r="O495">
        <f>DEGREES(ACOS(((Earth_Data!$B$1+Sat_Data!$B$2)/User_Model_Calcs!N495)*SQRT(1-COS(RADIANS(User_Model_Calcs!I495))^2*COS(RADIANS(User_Model_Calcs!B495))^2)))</f>
        <v>58.293556379658327</v>
      </c>
      <c r="P495">
        <f t="shared" si="46"/>
        <v>85.379988015838336</v>
      </c>
    </row>
    <row r="496" spans="1:16" x14ac:dyDescent="0.25">
      <c r="A496">
        <v>123.11660927919003</v>
      </c>
      <c r="B496">
        <v>-1.5000424503492118</v>
      </c>
      <c r="C496" s="6">
        <v>20135.9375</v>
      </c>
      <c r="D496">
        <f t="shared" ca="1" si="45"/>
        <v>1.2</v>
      </c>
      <c r="E496" s="1">
        <v>0.65</v>
      </c>
      <c r="F496">
        <v>19.899999999999999</v>
      </c>
      <c r="G496">
        <f t="shared" ca="1" si="47"/>
        <v>46.089820015575185</v>
      </c>
      <c r="H496">
        <f t="shared" ca="1" si="48"/>
        <v>21.348304755285682</v>
      </c>
      <c r="I496">
        <f>User_Model_Calcs!A496-Sat_Data!$B$5</f>
        <v>13.11660927919003</v>
      </c>
      <c r="J496">
        <f>(Earth_Data!$B$1/SQRT(1-Earth_Data!$B$2^2*SIN(RADIANS(User_Model_Calcs!B496))^2))*COS(RADIANS(User_Model_Calcs!B496))</f>
        <v>6375.9688720971672</v>
      </c>
      <c r="K496">
        <f>((Earth_Data!$B$1*(1-Earth_Data!$B$2^2))/SQRT(1-Earth_Data!$B$2^2*SIN(RADIANS(User_Model_Calcs!B496))^2))*SIN(RADIANS(User_Model_Calcs!B496))</f>
        <v>-165.84759640398897</v>
      </c>
      <c r="L496">
        <f t="shared" si="49"/>
        <v>-1.4900049397268653</v>
      </c>
      <c r="M496">
        <f t="shared" si="50"/>
        <v>6378.1254678145842</v>
      </c>
      <c r="N496">
        <f>SQRT(User_Model_Calcs!M496^2+Sat_Data!$B$3^2-2*User_Model_Calcs!M496*Sat_Data!$B$3*COS(RADIANS(L496))*COS(RADIANS(I496)))</f>
        <v>35984.003466938288</v>
      </c>
      <c r="O496">
        <f>DEGREES(ACOS(((Earth_Data!$B$1+Sat_Data!$B$2)/User_Model_Calcs!N496)*SQRT(1-COS(RADIANS(User_Model_Calcs!I496))^2*COS(RADIANS(User_Model_Calcs!B496))^2)))</f>
        <v>74.479594387385703</v>
      </c>
      <c r="P496">
        <f t="shared" si="46"/>
        <v>83.590018416837509</v>
      </c>
    </row>
    <row r="497" spans="1:16" x14ac:dyDescent="0.25">
      <c r="A497">
        <v>129.50707307622508</v>
      </c>
      <c r="B497">
        <v>-2.0948129837317992</v>
      </c>
      <c r="C497" s="6">
        <v>20135.9375</v>
      </c>
      <c r="D497">
        <f t="shared" ca="1" si="45"/>
        <v>3</v>
      </c>
      <c r="E497" s="1">
        <v>0.65</v>
      </c>
      <c r="F497">
        <v>19.899999999999999</v>
      </c>
      <c r="G497">
        <f t="shared" ca="1" si="47"/>
        <v>54.048620189015942</v>
      </c>
      <c r="H497">
        <f t="shared" ca="1" si="48"/>
        <v>16.306865339229393</v>
      </c>
      <c r="I497">
        <f>User_Model_Calcs!A497-Sat_Data!$B$5</f>
        <v>19.507073076225083</v>
      </c>
      <c r="J497">
        <f>(Earth_Data!$B$1/SQRT(1-Earth_Data!$B$2^2*SIN(RADIANS(User_Model_Calcs!B497))^2))*COS(RADIANS(User_Model_Calcs!B497))</f>
        <v>6373.9060407740717</v>
      </c>
      <c r="K497">
        <f>((Earth_Data!$B$1*(1-Earth_Data!$B$2^2))/SQRT(1-Earth_Data!$B$2^2*SIN(RADIANS(User_Model_Calcs!B497))^2))*SIN(RADIANS(User_Model_Calcs!B497))</f>
        <v>-231.58194070426919</v>
      </c>
      <c r="L497">
        <f t="shared" si="49"/>
        <v>-2.0808016012037105</v>
      </c>
      <c r="M497">
        <f t="shared" si="50"/>
        <v>6378.1116650523254</v>
      </c>
      <c r="N497">
        <f>SQRT(User_Model_Calcs!M497^2+Sat_Data!$B$3^2-2*User_Model_Calcs!M497*Sat_Data!$B$3*COS(RADIANS(L497))*COS(RADIANS(I497)))</f>
        <v>36219.426546150295</v>
      </c>
      <c r="O497">
        <f>DEGREES(ACOS(((Earth_Data!$B$1+Sat_Data!$B$2)/User_Model_Calcs!N497)*SQRT(1-COS(RADIANS(User_Model_Calcs!I497))^2*COS(RADIANS(User_Model_Calcs!B497))^2)))</f>
        <v>66.99608162334134</v>
      </c>
      <c r="P497">
        <f t="shared" si="46"/>
        <v>84.108915720775769</v>
      </c>
    </row>
    <row r="498" spans="1:16" x14ac:dyDescent="0.25">
      <c r="A498">
        <v>137.2429350088567</v>
      </c>
      <c r="B498">
        <v>-10.091071589725418</v>
      </c>
      <c r="C498" s="6">
        <v>20135.9375</v>
      </c>
      <c r="D498">
        <f t="shared" ca="1" si="45"/>
        <v>1.2</v>
      </c>
      <c r="E498" s="1">
        <v>0.65</v>
      </c>
      <c r="F498">
        <v>19.899999999999999</v>
      </c>
      <c r="G498">
        <f t="shared" ca="1" si="47"/>
        <v>46.089820015575185</v>
      </c>
      <c r="H498">
        <f t="shared" ca="1" si="48"/>
        <v>21.559237967627283</v>
      </c>
      <c r="I498">
        <f>User_Model_Calcs!A498-Sat_Data!$B$5</f>
        <v>27.242935008856705</v>
      </c>
      <c r="J498">
        <f>(Earth_Data!$B$1/SQRT(1-Earth_Data!$B$2^2*SIN(RADIANS(User_Model_Calcs!B498))^2))*COS(RADIANS(User_Model_Calcs!B498))</f>
        <v>6280.1187109537132</v>
      </c>
      <c r="K498">
        <f>((Earth_Data!$B$1*(1-Earth_Data!$B$2^2))/SQRT(1-Earth_Data!$B$2^2*SIN(RADIANS(User_Model_Calcs!B498))^2))*SIN(RADIANS(User_Model_Calcs!B498))</f>
        <v>-1110.1677470663078</v>
      </c>
      <c r="L498">
        <f t="shared" si="49"/>
        <v>-10.024891566025449</v>
      </c>
      <c r="M498">
        <f t="shared" si="50"/>
        <v>6377.4888044039099</v>
      </c>
      <c r="N498">
        <f>SQRT(User_Model_Calcs!M498^2+Sat_Data!$B$3^2-2*User_Model_Calcs!M498*Sat_Data!$B$3*COS(RADIANS(L498))*COS(RADIANS(I498)))</f>
        <v>36710.232227137501</v>
      </c>
      <c r="O498">
        <f>DEGREES(ACOS(((Earth_Data!$B$1+Sat_Data!$B$2)/User_Model_Calcs!N498)*SQRT(1-COS(RADIANS(User_Model_Calcs!I498))^2*COS(RADIANS(User_Model_Calcs!B498))^2)))</f>
        <v>56.262943809574629</v>
      </c>
      <c r="P498">
        <f t="shared" si="46"/>
        <v>71.206522611716622</v>
      </c>
    </row>
    <row r="499" spans="1:16" x14ac:dyDescent="0.25">
      <c r="A499">
        <v>122.63208776588299</v>
      </c>
      <c r="B499">
        <v>-1.7964186137913583</v>
      </c>
      <c r="C499" s="6">
        <v>20135.9375</v>
      </c>
      <c r="D499">
        <f t="shared" ca="1" si="45"/>
        <v>0.75</v>
      </c>
      <c r="E499" s="1">
        <v>0.65</v>
      </c>
      <c r="F499">
        <v>19.899999999999999</v>
      </c>
      <c r="G499">
        <f t="shared" ca="1" si="47"/>
        <v>42.007420362456692</v>
      </c>
      <c r="H499">
        <f t="shared" ca="1" si="48"/>
        <v>20.31345494127693</v>
      </c>
      <c r="I499">
        <f>User_Model_Calcs!A499-Sat_Data!$B$5</f>
        <v>12.632087765882986</v>
      </c>
      <c r="J499">
        <f>(Earth_Data!$B$1/SQRT(1-Earth_Data!$B$2^2*SIN(RADIANS(User_Model_Calcs!B499))^2))*COS(RADIANS(User_Model_Calcs!B499))</f>
        <v>6375.0262532996958</v>
      </c>
      <c r="K499">
        <f>((Earth_Data!$B$1*(1-Earth_Data!$B$2^2))/SQRT(1-Earth_Data!$B$2^2*SIN(RADIANS(User_Model_Calcs!B499))^2))*SIN(RADIANS(User_Model_Calcs!B499))</f>
        <v>-198.60586443099112</v>
      </c>
      <c r="L499">
        <f t="shared" si="49"/>
        <v>-1.7844002680971311</v>
      </c>
      <c r="M499">
        <f t="shared" si="50"/>
        <v>6378.1191600382272</v>
      </c>
      <c r="N499">
        <f>SQRT(User_Model_Calcs!M499^2+Sat_Data!$B$3^2-2*User_Model_Calcs!M499*Sat_Data!$B$3*COS(RADIANS(L499))*COS(RADIANS(I499)))</f>
        <v>35971.000747184764</v>
      </c>
      <c r="O499">
        <f>DEGREES(ACOS(((Earth_Data!$B$1+Sat_Data!$B$2)/User_Model_Calcs!N499)*SQRT(1-COS(RADIANS(User_Model_Calcs!I499))^2*COS(RADIANS(User_Model_Calcs!B499))^2)))</f>
        <v>74.998922910564374</v>
      </c>
      <c r="P499">
        <f t="shared" si="46"/>
        <v>82.037349672313283</v>
      </c>
    </row>
    <row r="500" spans="1:16" x14ac:dyDescent="0.25">
      <c r="A500">
        <v>133.21103659773192</v>
      </c>
      <c r="B500">
        <v>-2.1608203166665314</v>
      </c>
      <c r="C500" s="6">
        <v>20135.9375</v>
      </c>
      <c r="D500">
        <f t="shared" ca="1" si="45"/>
        <v>0.75</v>
      </c>
      <c r="E500" s="1">
        <v>0.65</v>
      </c>
      <c r="F500">
        <v>19.899999999999999</v>
      </c>
      <c r="G500">
        <f t="shared" ca="1" si="47"/>
        <v>42.007420362456692</v>
      </c>
      <c r="H500">
        <f t="shared" ca="1" si="48"/>
        <v>17.951490893576384</v>
      </c>
      <c r="I500">
        <f>User_Model_Calcs!A500-Sat_Data!$B$5</f>
        <v>23.211036597731919</v>
      </c>
      <c r="J500">
        <f>(Earth_Data!$B$1/SQRT(1-Earth_Data!$B$2^2*SIN(RADIANS(User_Model_Calcs!B500))^2))*COS(RADIANS(User_Model_Calcs!B500))</f>
        <v>6373.6350439745966</v>
      </c>
      <c r="K500">
        <f>((Earth_Data!$B$1*(1-Earth_Data!$B$2^2))/SQRT(1-Earth_Data!$B$2^2*SIN(RADIANS(User_Model_Calcs!B500))^2))*SIN(RADIANS(User_Model_Calcs!B500))</f>
        <v>-238.87572420747577</v>
      </c>
      <c r="L500">
        <f t="shared" si="49"/>
        <v>-2.1463682534705066</v>
      </c>
      <c r="M500">
        <f t="shared" si="50"/>
        <v>6378.1098520954229</v>
      </c>
      <c r="N500">
        <f>SQRT(User_Model_Calcs!M500^2+Sat_Data!$B$3^2-2*User_Model_Calcs!M500*Sat_Data!$B$3*COS(RADIANS(L500))*COS(RADIANS(I500)))</f>
        <v>36393.969988562931</v>
      </c>
      <c r="O500">
        <f>DEGREES(ACOS(((Earth_Data!$B$1+Sat_Data!$B$2)/User_Model_Calcs!N500)*SQRT(1-COS(RADIANS(User_Model_Calcs!I500))^2*COS(RADIANS(User_Model_Calcs!B500))^2)))</f>
        <v>62.718214659630135</v>
      </c>
      <c r="P500">
        <f t="shared" si="46"/>
        <v>84.975225456387946</v>
      </c>
    </row>
    <row r="501" spans="1:16" x14ac:dyDescent="0.25">
      <c r="A501">
        <v>124.64733806215911</v>
      </c>
      <c r="B501">
        <v>-6.9192754834169587</v>
      </c>
      <c r="C501" s="6">
        <v>20135.9375</v>
      </c>
      <c r="D501">
        <f t="shared" ca="1" si="45"/>
        <v>1.2</v>
      </c>
      <c r="E501" s="1">
        <v>0.65</v>
      </c>
      <c r="F501">
        <v>19.899999999999999</v>
      </c>
      <c r="G501">
        <f t="shared" ca="1" si="47"/>
        <v>46.089820015575185</v>
      </c>
      <c r="H501">
        <f t="shared" ca="1" si="48"/>
        <v>22.346493280857739</v>
      </c>
      <c r="I501">
        <f>User_Model_Calcs!A501-Sat_Data!$B$5</f>
        <v>14.647338062159108</v>
      </c>
      <c r="J501">
        <f>(Earth_Data!$B$1/SQRT(1-Earth_Data!$B$2^2*SIN(RADIANS(User_Model_Calcs!B501))^2))*COS(RADIANS(User_Model_Calcs!B501))</f>
        <v>6331.9947846990162</v>
      </c>
      <c r="K501">
        <f>((Earth_Data!$B$1*(1-Earth_Data!$B$2^2))/SQRT(1-Earth_Data!$B$2^2*SIN(RADIANS(User_Model_Calcs!B501))^2))*SIN(RADIANS(User_Model_Calcs!B501))</f>
        <v>-763.272883650425</v>
      </c>
      <c r="L501">
        <f t="shared" si="49"/>
        <v>-6.8733989132286055</v>
      </c>
      <c r="M501">
        <f t="shared" si="50"/>
        <v>6377.8321903583801</v>
      </c>
      <c r="N501">
        <f>SQRT(User_Model_Calcs!M501^2+Sat_Data!$B$3^2-2*User_Model_Calcs!M501*Sat_Data!$B$3*COS(RADIANS(L501))*COS(RADIANS(I501)))</f>
        <v>36081.557745981336</v>
      </c>
      <c r="O501">
        <f>DEGREES(ACOS(((Earth_Data!$B$1+Sat_Data!$B$2)/User_Model_Calcs!N501)*SQRT(1-COS(RADIANS(User_Model_Calcs!I501))^2*COS(RADIANS(User_Model_Calcs!B501))^2)))</f>
        <v>71.011585713695268</v>
      </c>
      <c r="P501">
        <f t="shared" si="46"/>
        <v>65.253462467873661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1" sqref="B1"/>
    </sheetView>
  </sheetViews>
  <sheetFormatPr defaultRowHeight="15" x14ac:dyDescent="0.25"/>
  <cols>
    <col min="1" max="1" width="11.140625" bestFit="1" customWidth="1"/>
  </cols>
  <sheetData>
    <row r="1" spans="1:3" x14ac:dyDescent="0.25">
      <c r="A1" t="s">
        <v>34</v>
      </c>
      <c r="B1">
        <v>6378.14</v>
      </c>
      <c r="C1" t="s">
        <v>11</v>
      </c>
    </row>
    <row r="2" spans="1:3" x14ac:dyDescent="0.25">
      <c r="A2" t="s">
        <v>35</v>
      </c>
      <c r="B2">
        <v>8.1820000000000004E-2</v>
      </c>
      <c r="C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J29" sqref="J29"/>
    </sheetView>
  </sheetViews>
  <sheetFormatPr defaultRowHeight="15" x14ac:dyDescent="0.25"/>
  <cols>
    <col min="1" max="1" width="23.28515625" bestFit="1" customWidth="1"/>
  </cols>
  <sheetData>
    <row r="1" spans="1:3" x14ac:dyDescent="0.25">
      <c r="A1" s="2" t="s">
        <v>7</v>
      </c>
      <c r="B1" s="2" t="s">
        <v>8</v>
      </c>
      <c r="C1" s="2" t="s">
        <v>9</v>
      </c>
    </row>
    <row r="2" spans="1:3" x14ac:dyDescent="0.25">
      <c r="A2" s="3" t="s">
        <v>10</v>
      </c>
      <c r="B2" s="3">
        <v>35786</v>
      </c>
      <c r="C2" s="3" t="s">
        <v>11</v>
      </c>
    </row>
    <row r="3" spans="1:3" x14ac:dyDescent="0.25">
      <c r="A3" s="3" t="s">
        <v>38</v>
      </c>
      <c r="B3" s="3">
        <f>B2+Earth_Data!B1</f>
        <v>42164.14</v>
      </c>
      <c r="C3" s="3" t="s">
        <v>11</v>
      </c>
    </row>
    <row r="4" spans="1:3" x14ac:dyDescent="0.25">
      <c r="A4" s="3" t="s">
        <v>12</v>
      </c>
      <c r="B4" s="3">
        <v>0</v>
      </c>
      <c r="C4" s="3" t="s">
        <v>13</v>
      </c>
    </row>
    <row r="5" spans="1:3" x14ac:dyDescent="0.25">
      <c r="A5" s="3" t="s">
        <v>14</v>
      </c>
      <c r="B5" s="3">
        <v>110</v>
      </c>
      <c r="C5" s="3" t="s">
        <v>13</v>
      </c>
    </row>
    <row r="6" spans="1:3" x14ac:dyDescent="0.25">
      <c r="A6" s="3" t="s">
        <v>15</v>
      </c>
      <c r="B6" s="3">
        <v>3</v>
      </c>
      <c r="C6" s="3" t="s">
        <v>16</v>
      </c>
    </row>
    <row r="7" spans="1:3" x14ac:dyDescent="0.25">
      <c r="A7" s="3" t="s">
        <v>17</v>
      </c>
      <c r="B7" s="3">
        <v>19.899999999999999</v>
      </c>
      <c r="C7" s="3" t="s">
        <v>18</v>
      </c>
    </row>
    <row r="8" spans="1:3" x14ac:dyDescent="0.25">
      <c r="A8" s="3" t="s">
        <v>19</v>
      </c>
      <c r="B8" s="3" t="s">
        <v>20</v>
      </c>
      <c r="C8" s="3" t="s">
        <v>18</v>
      </c>
    </row>
    <row r="9" spans="1:3" x14ac:dyDescent="0.25">
      <c r="A9" s="3" t="s">
        <v>21</v>
      </c>
      <c r="B9" s="3">
        <v>500</v>
      </c>
      <c r="C9" s="3" t="s">
        <v>22</v>
      </c>
    </row>
    <row r="10" spans="1:3" x14ac:dyDescent="0.25">
      <c r="A10" s="3" t="s">
        <v>23</v>
      </c>
      <c r="B10" s="3">
        <v>72</v>
      </c>
      <c r="C10" s="3" t="s">
        <v>16</v>
      </c>
    </row>
    <row r="11" spans="1:3" x14ac:dyDescent="0.25">
      <c r="A11" s="3" t="s">
        <v>24</v>
      </c>
      <c r="B11" s="3">
        <v>150</v>
      </c>
      <c r="C11" s="3" t="s">
        <v>11</v>
      </c>
    </row>
    <row r="12" spans="1:3" x14ac:dyDescent="0.25">
      <c r="A12" s="3" t="s">
        <v>25</v>
      </c>
      <c r="B12" s="3">
        <v>4</v>
      </c>
      <c r="C12" s="3" t="s">
        <v>16</v>
      </c>
    </row>
    <row r="13" spans="1:3" x14ac:dyDescent="0.25">
      <c r="A13" s="3" t="s">
        <v>26</v>
      </c>
      <c r="B13" s="3">
        <v>250</v>
      </c>
      <c r="C13" s="3" t="s">
        <v>22</v>
      </c>
    </row>
    <row r="14" spans="1:3" x14ac:dyDescent="0.25">
      <c r="A14" s="3" t="s">
        <v>27</v>
      </c>
      <c r="B14" s="3">
        <v>5</v>
      </c>
      <c r="C14" s="3" t="s">
        <v>22</v>
      </c>
    </row>
    <row r="15" spans="1:3" x14ac:dyDescent="0.25">
      <c r="A15" s="4" t="s">
        <v>28</v>
      </c>
      <c r="B15" s="4">
        <f>B10*((2*B9)/B12)</f>
        <v>18000</v>
      </c>
      <c r="C15" s="4" t="s">
        <v>22</v>
      </c>
    </row>
    <row r="16" spans="1:3" x14ac:dyDescent="0.25">
      <c r="A16" s="4" t="s">
        <v>29</v>
      </c>
      <c r="B16" s="4">
        <f>B15/B9</f>
        <v>36</v>
      </c>
      <c r="C16" s="4" t="s">
        <v>16</v>
      </c>
    </row>
    <row r="17" spans="1:3" x14ac:dyDescent="0.25">
      <c r="A17" s="4" t="s">
        <v>30</v>
      </c>
      <c r="B17" s="4" t="s">
        <v>31</v>
      </c>
      <c r="C17" s="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User_Model_Vals</vt:lpstr>
      <vt:lpstr>User_Model_Calcs</vt:lpstr>
      <vt:lpstr>Earth_Data</vt:lpstr>
      <vt:lpstr>Sat_Data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Gaudry</dc:creator>
  <cp:lastModifiedBy>Angus Gaudry</cp:lastModifiedBy>
  <dcterms:created xsi:type="dcterms:W3CDTF">2022-05-13T16:56:54Z</dcterms:created>
  <dcterms:modified xsi:type="dcterms:W3CDTF">2022-09-30T19:11:05Z</dcterms:modified>
</cp:coreProperties>
</file>