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15" sheetId="2" r:id="rId5"/>
    <sheet state="visible" name="2010" sheetId="3" r:id="rId6"/>
    <sheet state="visible" name="2020ID" sheetId="4" r:id="rId7"/>
    <sheet state="hidden" name="2020ARESTASCALCULO" sheetId="5" r:id="rId8"/>
    <sheet state="visible" name="2020ARESTAS" sheetId="6" r:id="rId9"/>
    <sheet state="hidden" name="2015ARESTASCALCULO" sheetId="7" r:id="rId10"/>
    <sheet state="visible" name="2015ID" sheetId="8" r:id="rId11"/>
    <sheet state="visible" name="2015ARESTAS" sheetId="9" r:id="rId12"/>
    <sheet state="visible" name="2010ID" sheetId="10" r:id="rId13"/>
    <sheet state="hidden" name="2010ARESTASCALCULO" sheetId="11" r:id="rId14"/>
    <sheet state="visible" name="2010ARESTAS" sheetId="12" r:id="rId15"/>
  </sheets>
  <definedNames/>
  <calcPr/>
</workbook>
</file>

<file path=xl/sharedStrings.xml><?xml version="1.0" encoding="utf-8"?>
<sst xmlns="http://schemas.openxmlformats.org/spreadsheetml/2006/main" count="5553" uniqueCount="298">
  <si>
    <t>Artista</t>
  </si>
  <si>
    <t>Musica</t>
  </si>
  <si>
    <t>Aparições</t>
  </si>
  <si>
    <t>Posição</t>
  </si>
  <si>
    <t>Artistas</t>
  </si>
  <si>
    <t>Relevância</t>
  </si>
  <si>
    <t xml:space="preserve">Gênero </t>
  </si>
  <si>
    <t>Nacionalidade</t>
  </si>
  <si>
    <t>Gêneros</t>
  </si>
  <si>
    <t>Nacionalide</t>
  </si>
  <si>
    <t>Posição 1</t>
  </si>
  <si>
    <t>PostMalone</t>
  </si>
  <si>
    <t>Circles</t>
  </si>
  <si>
    <t>Hip-hop</t>
  </si>
  <si>
    <t>Estadunidense</t>
  </si>
  <si>
    <t>Posição 2</t>
  </si>
  <si>
    <t>Maroon5</t>
  </si>
  <si>
    <t>Memories</t>
  </si>
  <si>
    <t>R&amp;B</t>
  </si>
  <si>
    <t>Canadense</t>
  </si>
  <si>
    <t>Pop</t>
  </si>
  <si>
    <t>Posição 3</t>
  </si>
  <si>
    <t>RoddyRicch</t>
  </si>
  <si>
    <t>The Box</t>
  </si>
  <si>
    <t>Country</t>
  </si>
  <si>
    <t>Britânico</t>
  </si>
  <si>
    <t>Posição 4</t>
  </si>
  <si>
    <t>LewisCapaldi</t>
  </si>
  <si>
    <t>Someone You Loved</t>
  </si>
  <si>
    <t>Eletrônico</t>
  </si>
  <si>
    <t>Porto-riquenho</t>
  </si>
  <si>
    <t>Posição 5</t>
  </si>
  <si>
    <t>ArizonaZervas</t>
  </si>
  <si>
    <t>Roxanne</t>
  </si>
  <si>
    <t>Reggaeton</t>
  </si>
  <si>
    <t>Coreano</t>
  </si>
  <si>
    <t/>
  </si>
  <si>
    <t>Australiano</t>
  </si>
  <si>
    <t>Pop rock</t>
  </si>
  <si>
    <t>Neozelandês</t>
  </si>
  <si>
    <t>JustinBieber</t>
  </si>
  <si>
    <t>Yummy</t>
  </si>
  <si>
    <t>Dan+Shay</t>
  </si>
  <si>
    <t>10,000 Hours</t>
  </si>
  <si>
    <t>Future</t>
  </si>
  <si>
    <t>Life Is Good</t>
  </si>
  <si>
    <t>SelenaGomez</t>
  </si>
  <si>
    <t>Lose You To Love Me</t>
  </si>
  <si>
    <t>Drake</t>
  </si>
  <si>
    <t>Eminem</t>
  </si>
  <si>
    <t>Godzilla</t>
  </si>
  <si>
    <t>JuiceWRLD</t>
  </si>
  <si>
    <t>TonesAndI</t>
  </si>
  <si>
    <t>Dance Monkey</t>
  </si>
  <si>
    <t>DuaLipa</t>
  </si>
  <si>
    <t>Don't Start Now</t>
  </si>
  <si>
    <t>BTS</t>
  </si>
  <si>
    <t>ON</t>
  </si>
  <si>
    <t>LadyGaga</t>
  </si>
  <si>
    <t>Stupid Love</t>
  </si>
  <si>
    <t>TheWeeknd</t>
  </si>
  <si>
    <t>Blinding Lights</t>
  </si>
  <si>
    <t>Heartless</t>
  </si>
  <si>
    <t>Toosie Slide</t>
  </si>
  <si>
    <t>DojaCat</t>
  </si>
  <si>
    <t>Say So</t>
  </si>
  <si>
    <t>NickiMinaj</t>
  </si>
  <si>
    <t>Beyonce</t>
  </si>
  <si>
    <t>THESCOTTS</t>
  </si>
  <si>
    <t>The Scotts</t>
  </si>
  <si>
    <t>MeganTheeStallion</t>
  </si>
  <si>
    <t>Savage</t>
  </si>
  <si>
    <t>TravisScott</t>
  </si>
  <si>
    <t>KidCudi</t>
  </si>
  <si>
    <t>ArianaGrande</t>
  </si>
  <si>
    <t>Stuck With U</t>
  </si>
  <si>
    <t>6ix9ine</t>
  </si>
  <si>
    <t>Gooba</t>
  </si>
  <si>
    <t>DaBa</t>
  </si>
  <si>
    <t>Rockstar</t>
  </si>
  <si>
    <t>Rain On Me</t>
  </si>
  <si>
    <t>DaBaby</t>
  </si>
  <si>
    <t>Intentions</t>
  </si>
  <si>
    <t>Trollz</t>
  </si>
  <si>
    <t>LilBa</t>
  </si>
  <si>
    <t>The Bigger Picture</t>
  </si>
  <si>
    <t>SAINtJHN</t>
  </si>
  <si>
    <t>Roses</t>
  </si>
  <si>
    <t>JackHarlow</t>
  </si>
  <si>
    <t>Whats Poppin</t>
  </si>
  <si>
    <t>ToryLanez</t>
  </si>
  <si>
    <t>LilWayne</t>
  </si>
  <si>
    <t>Quavo</t>
  </si>
  <si>
    <t>Come &amp; Go</t>
  </si>
  <si>
    <t>Marshmello</t>
  </si>
  <si>
    <t>Wishing Well</t>
  </si>
  <si>
    <t>DJKhaled</t>
  </si>
  <si>
    <t>Popstar</t>
  </si>
  <si>
    <t>TaylorSwift</t>
  </si>
  <si>
    <t>Cardigan</t>
  </si>
  <si>
    <t>The 1</t>
  </si>
  <si>
    <t>HarryStyles</t>
  </si>
  <si>
    <t>Watermelon Sugar</t>
  </si>
  <si>
    <t>CardiB</t>
  </si>
  <si>
    <t>WAP</t>
  </si>
  <si>
    <t>Laugh Now Cry Later</t>
  </si>
  <si>
    <t>LilDurk</t>
  </si>
  <si>
    <t>Dynamite</t>
  </si>
  <si>
    <t>Holy</t>
  </si>
  <si>
    <t>ChanceTheRapper</t>
  </si>
  <si>
    <t>24kGoldn</t>
  </si>
  <si>
    <t>Mood</t>
  </si>
  <si>
    <t>ianndior</t>
  </si>
  <si>
    <t>Franchise</t>
  </si>
  <si>
    <t>YoungThug</t>
  </si>
  <si>
    <t>M.I.A.</t>
  </si>
  <si>
    <t>Jawsh685</t>
  </si>
  <si>
    <t>Savage Love (Laxed - Siren Beat)</t>
  </si>
  <si>
    <t>JasonDerulo</t>
  </si>
  <si>
    <t>Positions</t>
  </si>
  <si>
    <t>LukeCombs</t>
  </si>
  <si>
    <t>Forever After All</t>
  </si>
  <si>
    <t>Gab</t>
  </si>
  <si>
    <t>I Hope</t>
  </si>
  <si>
    <t>CharliePuth</t>
  </si>
  <si>
    <t>BillieEilish</t>
  </si>
  <si>
    <t>Therefore I Am</t>
  </si>
  <si>
    <t>Life Goes On</t>
  </si>
  <si>
    <t>MariahCarey</t>
  </si>
  <si>
    <t>All I Want For Christmas Is You</t>
  </si>
  <si>
    <t>BrendaLee</t>
  </si>
  <si>
    <t>Rockin' Around The Christmas Tree</t>
  </si>
  <si>
    <t>BadBunny</t>
  </si>
  <si>
    <t>Dakiti</t>
  </si>
  <si>
    <t>JhayCortez</t>
  </si>
  <si>
    <t>Bob</t>
  </si>
  <si>
    <t>Jingle Bell Rock</t>
  </si>
  <si>
    <t>Helms</t>
  </si>
  <si>
    <t>Willow</t>
  </si>
  <si>
    <t>BurlIves</t>
  </si>
  <si>
    <t>A Holly Jolly Christmas</t>
  </si>
  <si>
    <t>AndyWilliams</t>
  </si>
  <si>
    <t>It's The Most Wonderful Time Of The Year</t>
  </si>
  <si>
    <t>Música</t>
  </si>
  <si>
    <t>Blank Space</t>
  </si>
  <si>
    <t>MarkRonson</t>
  </si>
  <si>
    <t>Uptown Funk!</t>
  </si>
  <si>
    <t>Hozier</t>
  </si>
  <si>
    <t>Take Me To Church</t>
  </si>
  <si>
    <t>MeghanTrainor</t>
  </si>
  <si>
    <t>Lips Are Movin</t>
  </si>
  <si>
    <t>Jamaicano</t>
  </si>
  <si>
    <t>All About That Bass</t>
  </si>
  <si>
    <t>Irlandês</t>
  </si>
  <si>
    <t>BrunoMars</t>
  </si>
  <si>
    <t>Reggae</t>
  </si>
  <si>
    <t>Barbadeense</t>
  </si>
  <si>
    <t>Data</t>
  </si>
  <si>
    <t>Indie rock</t>
  </si>
  <si>
    <t>Dinamarquesa</t>
  </si>
  <si>
    <t>Indie pop</t>
  </si>
  <si>
    <t>Francês</t>
  </si>
  <si>
    <t>Rock</t>
  </si>
  <si>
    <t>EdSheeran</t>
  </si>
  <si>
    <t>Thinking Out Loud</t>
  </si>
  <si>
    <t>SamSmith</t>
  </si>
  <si>
    <t>I'm Not The Only One</t>
  </si>
  <si>
    <t>Shake It Off</t>
  </si>
  <si>
    <t>Sugar</t>
  </si>
  <si>
    <t>PaulMcCartney</t>
  </si>
  <si>
    <t>Rihanna</t>
  </si>
  <si>
    <t>FourFiveSeconds</t>
  </si>
  <si>
    <t>KanyeWest</t>
  </si>
  <si>
    <t>EllieGoulding</t>
  </si>
  <si>
    <t>Love Me Like You Do</t>
  </si>
  <si>
    <t>Earned It (Fifty Shades Of Grey)</t>
  </si>
  <si>
    <t>WizKhalifa</t>
  </si>
  <si>
    <t>See You Again</t>
  </si>
  <si>
    <t>FettyWap</t>
  </si>
  <si>
    <t>Trap Queen</t>
  </si>
  <si>
    <t>WALKTHEMOON</t>
  </si>
  <si>
    <t>Shut Up And Dance</t>
  </si>
  <si>
    <t>Roddy Ricch</t>
  </si>
  <si>
    <t xml:space="preserve"> Roddy Ricch</t>
  </si>
  <si>
    <t>Bad Blood</t>
  </si>
  <si>
    <t>KendrickLamar</t>
  </si>
  <si>
    <t>Want To Want Me</t>
  </si>
  <si>
    <t>OMI</t>
  </si>
  <si>
    <t>Cheerleader</t>
  </si>
  <si>
    <t>Silento</t>
  </si>
  <si>
    <t>Watch Me</t>
  </si>
  <si>
    <t>Can't Feel My Face</t>
  </si>
  <si>
    <t>OneDirection</t>
  </si>
  <si>
    <t>Drag Me Down</t>
  </si>
  <si>
    <t>MajorLazer</t>
  </si>
  <si>
    <t>Lean On</t>
  </si>
  <si>
    <t>MO</t>
  </si>
  <si>
    <t>DJSnake</t>
  </si>
  <si>
    <t>The Hills</t>
  </si>
  <si>
    <t>What Do You Mean?</t>
  </si>
  <si>
    <r>
      <rPr>
        <rFont val="&quot;Google Sans&quot;, Roboto, sans-serif"/>
        <color rgb="FF1F1F1F"/>
        <sz val="11.0"/>
      </rPr>
      <t>Roddy Ricch</t>
    </r>
  </si>
  <si>
    <r>
      <rPr>
        <rFont val="&quot;Google Sans&quot;, Roboto, sans-serif"/>
        <color rgb="FF1F1F1F"/>
        <sz val="11.0"/>
      </rPr>
      <t>Roddy Ricch</t>
    </r>
  </si>
  <si>
    <t>Good For You</t>
  </si>
  <si>
    <t>A$APRocky</t>
  </si>
  <si>
    <t>Hotline Bling</t>
  </si>
  <si>
    <r>
      <rPr>
        <rFont val="&quot;Google Sans&quot;, Roboto, sans-serif"/>
        <color rgb="FF1F1F1F"/>
        <sz val="11.0"/>
      </rPr>
      <t>Roddy Ricch</t>
    </r>
  </si>
  <si>
    <t>RemyBoyz</t>
  </si>
  <si>
    <t>ShawnMendes</t>
  </si>
  <si>
    <t>Stitches</t>
  </si>
  <si>
    <t>Wildest Dreams</t>
  </si>
  <si>
    <t>Adele</t>
  </si>
  <si>
    <t>Hello</t>
  </si>
  <si>
    <t>Sorry</t>
  </si>
  <si>
    <t>Barrett Featuring Charlie Puth</t>
  </si>
  <si>
    <t>Love Yourself</t>
  </si>
  <si>
    <t>Ke$ha</t>
  </si>
  <si>
    <t>TiK ToK</t>
  </si>
  <si>
    <t>Barbadense</t>
  </si>
  <si>
    <t>Iyaz</t>
  </si>
  <si>
    <t>Replay</t>
  </si>
  <si>
    <t>Bad Romance</t>
  </si>
  <si>
    <t>OwlCity</t>
  </si>
  <si>
    <t>Fireflies</t>
  </si>
  <si>
    <t>Hip Hop</t>
  </si>
  <si>
    <t>Jay-Z</t>
  </si>
  <si>
    <t>Empire State Of Mind</t>
  </si>
  <si>
    <t>Espanhol</t>
  </si>
  <si>
    <t>AliciaKeys</t>
  </si>
  <si>
    <t>Dance</t>
  </si>
  <si>
    <t>Electro</t>
  </si>
  <si>
    <t>Senegaleso</t>
  </si>
  <si>
    <t>Pop Rock</t>
  </si>
  <si>
    <t>Synth-pop</t>
  </si>
  <si>
    <t>YoungMoney</t>
  </si>
  <si>
    <t>BedRock</t>
  </si>
  <si>
    <t>Lloyd</t>
  </si>
  <si>
    <t>Today Was A Fairytale</t>
  </si>
  <si>
    <t>Baby</t>
  </si>
  <si>
    <t>Ludacris</t>
  </si>
  <si>
    <t>TheBlackEyedPeas</t>
  </si>
  <si>
    <t>Imma Be</t>
  </si>
  <si>
    <t>DavidGuetta</t>
  </si>
  <si>
    <t>Sexy Chick</t>
  </si>
  <si>
    <t>Akon</t>
  </si>
  <si>
    <t>LadyAntebellum</t>
  </si>
  <si>
    <t>Need You Now</t>
  </si>
  <si>
    <t>We Are The World 25</t>
  </si>
  <si>
    <t>TaioCruz</t>
  </si>
  <si>
    <t>Break Your Heart</t>
  </si>
  <si>
    <t>Rude Boy</t>
  </si>
  <si>
    <t>B.o.B</t>
  </si>
  <si>
    <t>Nothin' On You</t>
  </si>
  <si>
    <t>Telephone</t>
  </si>
  <si>
    <t>Train</t>
  </si>
  <si>
    <t>Hey, Soul Sister</t>
  </si>
  <si>
    <t>In My Head</t>
  </si>
  <si>
    <t>Usher</t>
  </si>
  <si>
    <t>OMG</t>
  </si>
  <si>
    <t>will.i.am</t>
  </si>
  <si>
    <t>Not Afraid</t>
  </si>
  <si>
    <t>Airplanes</t>
  </si>
  <si>
    <t>HayleyWilliams</t>
  </si>
  <si>
    <t>KatyPerry</t>
  </si>
  <si>
    <t>California Gurls</t>
  </si>
  <si>
    <t>SnoopDogg</t>
  </si>
  <si>
    <t>Your Love Is My Drug</t>
  </si>
  <si>
    <t>TravieMcCoy</t>
  </si>
  <si>
    <t>Billionaire</t>
  </si>
  <si>
    <t>Alejandro</t>
  </si>
  <si>
    <t>Find Your Love</t>
  </si>
  <si>
    <t>Love The Way You Lie</t>
  </si>
  <si>
    <t>EnriqueIglesias</t>
  </si>
  <si>
    <t>I Like It</t>
  </si>
  <si>
    <t>Pitbull</t>
  </si>
  <si>
    <t>Mine</t>
  </si>
  <si>
    <t>Teenage Dream</t>
  </si>
  <si>
    <t>DJ Got Us Fallin' In Love</t>
  </si>
  <si>
    <t>Just The Way You Are</t>
  </si>
  <si>
    <t>Only Girl (In The World)</t>
  </si>
  <si>
    <t>Far*EastMovement</t>
  </si>
  <si>
    <t>Like A G6</t>
  </si>
  <si>
    <t>Cataracs</t>
  </si>
  <si>
    <t>Dev</t>
  </si>
  <si>
    <t>Nelly</t>
  </si>
  <si>
    <t>Just A Dream</t>
  </si>
  <si>
    <t>We R Who We R</t>
  </si>
  <si>
    <t>What's My Name?</t>
  </si>
  <si>
    <t>P!nk</t>
  </si>
  <si>
    <t>Raise Your Glass</t>
  </si>
  <si>
    <t>Firework</t>
  </si>
  <si>
    <t>The Time (Dirty Bit)</t>
  </si>
  <si>
    <t>Grenade</t>
  </si>
  <si>
    <t>ID</t>
  </si>
  <si>
    <t>LABEL</t>
  </si>
  <si>
    <t>Source</t>
  </si>
  <si>
    <t>Target</t>
  </si>
  <si>
    <t>Type</t>
  </si>
  <si>
    <t>Weight(Gênero)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</si>
</sst>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Times New Roman"/>
    </font>
    <font>
      <b/>
      <color theme="1"/>
      <name val="Arial"/>
    </font>
    <font>
      <color theme="1"/>
      <name val="Times New Roman"/>
    </font>
    <font>
      <sz val="11.0"/>
      <color rgb="FF1F1F1F"/>
      <name val="&quot;Google Sans&quot;"/>
    </font>
    <font>
      <sz val="8.0"/>
      <color rgb="FF000000"/>
      <name val="Arial"/>
    </font>
    <font>
      <color rgb="FF000000"/>
      <name val="Arial"/>
    </font>
    <font>
      <sz val="9.0"/>
      <color rgb="FF1F1F1F"/>
      <name val="Arial"/>
      <scheme val="minor"/>
    </font>
    <font>
      <b/>
      <color theme="1"/>
      <name val="Arial"/>
      <scheme val="minor"/>
    </font>
    <font>
      <sz val="11.0"/>
      <color rgb="FF1F1F1F"/>
      <name val="Arial"/>
      <scheme val="minor"/>
    </font>
    <font>
      <b/>
      <i/>
      <color theme="1"/>
      <name val="Arial"/>
      <scheme val="minor"/>
    </font>
    <font>
      <u/>
      <color rgb="FF0000FF"/>
      <name val="Arial"/>
    </font>
    <font>
      <u/>
      <color rgb="FF0000FF"/>
    </font>
    <font>
      <u/>
      <sz val="8.0"/>
      <color rgb="FF000000"/>
      <name val="Arial"/>
    </font>
    <font>
      <sz val="10.0"/>
      <color rgb="FF000000"/>
      <name val="Arial"/>
    </font>
    <font>
      <sz val="9.0"/>
      <color rgb="FF000000"/>
      <name val="&quot;Google Sans Mono&quot;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2" fontId="6" numFmtId="0" xfId="0" applyFill="1" applyFont="1"/>
    <xf borderId="0" fillId="3" fontId="2" numFmtId="0" xfId="0" applyAlignment="1" applyFill="1" applyFont="1">
      <alignment readingOrder="0" vertical="bottom"/>
    </xf>
    <xf borderId="0" fillId="3" fontId="1" numFmtId="0" xfId="0" applyAlignment="1" applyFont="1">
      <alignment readingOrder="0"/>
    </xf>
    <xf borderId="0" fillId="3" fontId="2" numFmtId="0" xfId="0" applyAlignment="1" applyFont="1">
      <alignment vertical="bottom"/>
    </xf>
    <xf borderId="0" fillId="2" fontId="7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8" numFmtId="0" xfId="0" applyAlignment="1" applyFont="1">
      <alignment horizontal="left"/>
    </xf>
    <xf borderId="0" fillId="2" fontId="1" numFmtId="164" xfId="0" applyAlignment="1" applyFont="1" applyNumberFormat="1">
      <alignment readingOrder="0"/>
    </xf>
    <xf borderId="0" fillId="0" fontId="9" numFmtId="0" xfId="0" applyFont="1"/>
    <xf borderId="0" fillId="2" fontId="9" numFmtId="0" xfId="0" applyAlignment="1" applyFont="1">
      <alignment horizontal="left"/>
    </xf>
    <xf borderId="0" fillId="2" fontId="1" numFmtId="0" xfId="0" applyFont="1"/>
    <xf borderId="1" fillId="0" fontId="3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Font="1"/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3" fontId="1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1" fillId="4" fontId="12" numFmtId="0" xfId="0" applyAlignment="1" applyBorder="1" applyFill="1" applyFont="1">
      <alignment horizontal="center"/>
    </xf>
    <xf borderId="0" fillId="0" fontId="2" numFmtId="164" xfId="0" applyAlignment="1" applyFont="1" applyNumberFormat="1">
      <alignment vertical="bottom"/>
    </xf>
    <xf borderId="1" fillId="0" fontId="13" numFmtId="0" xfId="0" applyAlignment="1" applyBorder="1" applyFont="1">
      <alignment horizontal="center" vertical="bottom"/>
    </xf>
    <xf borderId="0" fillId="0" fontId="14" numFmtId="0" xfId="0" applyFont="1"/>
    <xf borderId="0" fillId="2" fontId="2" numFmtId="0" xfId="0" applyAlignment="1" applyFont="1">
      <alignment vertical="bottom"/>
    </xf>
    <xf borderId="0" fillId="2" fontId="15" numFmtId="0" xfId="0" applyAlignment="1" applyFont="1">
      <alignment horizontal="left"/>
    </xf>
    <xf borderId="0" fillId="2" fontId="16" numFmtId="0" xfId="0" applyAlignment="1" applyFont="1">
      <alignment horizontal="left"/>
    </xf>
    <xf borderId="0" fillId="0" fontId="1" numFmtId="0" xfId="0" applyFont="1"/>
    <xf borderId="0" fillId="2" fontId="17" numFmtId="0" xfId="0" applyFont="1"/>
    <xf borderId="0" fillId="2" fontId="17" numFmtId="0" xfId="0" applyAlignment="1" applyFont="1">
      <alignment readingOrder="0"/>
    </xf>
    <xf borderId="1" fillId="0" fontId="1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1" max="2" width="12.63"/>
    <col customWidth="1" hidden="1" min="3" max="3" width="16.38"/>
    <col hidden="1" min="4" max="4" width="12.63"/>
    <col customWidth="1" hidden="1" min="5" max="5" width="27.88"/>
    <col hidden="1" min="6" max="6" width="12.63"/>
    <col customWidth="1" min="8" max="8" width="7.25"/>
    <col customWidth="1" min="10" max="10" width="9.5"/>
    <col customWidth="1" min="11" max="11" width="9.88"/>
    <col customWidth="1" hidden="1" min="13" max="13" width="13.75"/>
    <col customWidth="1" hidden="1" min="14" max="14" width="21.0"/>
    <col hidden="1" min="15" max="17" width="12.63"/>
    <col customWidth="1" min="20" max="20" width="10.75"/>
    <col hidden="1" min="21" max="21" width="12.63"/>
    <col customWidth="1" hidden="1" min="22" max="22" width="34.0"/>
    <col hidden="1" min="23" max="23" width="12.63"/>
  </cols>
  <sheetData>
    <row r="1">
      <c r="A1" s="1"/>
      <c r="C1" s="1"/>
      <c r="D1" s="1"/>
      <c r="E1" s="2" t="str">
        <f>IFERROR(__xludf.DUMMYFUNCTION("UNIQUE(B:B)"),"")</f>
        <v/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B2" s="1" t="s">
        <v>0</v>
      </c>
      <c r="C2" s="1" t="s">
        <v>1</v>
      </c>
      <c r="D2" s="4"/>
      <c r="E2" s="2" t="str">
        <f>IFERROR(__xludf.DUMMYFUNCTION("""COMPUTED_VALUE"""),"Artista")</f>
        <v>Artista</v>
      </c>
      <c r="F2" s="1" t="s">
        <v>2</v>
      </c>
      <c r="H2" s="5" t="s">
        <v>3</v>
      </c>
      <c r="I2" s="5" t="s">
        <v>4</v>
      </c>
      <c r="J2" s="5" t="s">
        <v>5</v>
      </c>
      <c r="K2" s="6" t="s">
        <v>6</v>
      </c>
      <c r="L2" s="6" t="s">
        <v>7</v>
      </c>
      <c r="M2" s="7" t="s">
        <v>7</v>
      </c>
      <c r="N2" s="7" t="s">
        <v>7</v>
      </c>
      <c r="O2" s="8"/>
      <c r="P2" s="8" t="s">
        <v>8</v>
      </c>
      <c r="Q2" s="8" t="s">
        <v>2</v>
      </c>
      <c r="R2" s="8"/>
      <c r="S2" s="9" t="s">
        <v>8</v>
      </c>
      <c r="T2" s="9" t="s">
        <v>2</v>
      </c>
      <c r="U2" s="8"/>
      <c r="V2" s="8" t="s">
        <v>9</v>
      </c>
      <c r="W2" s="8" t="s">
        <v>2</v>
      </c>
      <c r="X2" s="8"/>
      <c r="Y2" s="9" t="str">
        <f t="array" ref="Y2:Z1093">SORT(V:W,2,0)</f>
        <v>Nacionalide</v>
      </c>
      <c r="Z2" s="9" t="s">
        <v>2</v>
      </c>
      <c r="AA2" s="3"/>
    </row>
    <row r="3">
      <c r="A3" s="1" t="s">
        <v>10</v>
      </c>
      <c r="B3" s="2" t="s">
        <v>11</v>
      </c>
      <c r="C3" s="1" t="s">
        <v>12</v>
      </c>
      <c r="D3" s="1"/>
      <c r="E3" s="2" t="str">
        <f>IFERROR(__xludf.DUMMYFUNCTION("""COMPUTED_VALUE"""),"PostMalone")</f>
        <v>PostMalone</v>
      </c>
      <c r="F3" s="2">
        <f t="shared" ref="F3:F136" si="1">IF(E3&lt;&gt;"",COUNTIF(B:B,E3),"")</f>
        <v>14</v>
      </c>
      <c r="H3" s="10">
        <v>1.0</v>
      </c>
      <c r="I3" s="11" t="str">
        <f>IFERROR(__xludf.DUMMYFUNCTION("SORT(FILTER(E3:F1092,F3:F1092&lt;&gt;""""),2,0)"),"RoddyRicch")</f>
        <v>RoddyRicch</v>
      </c>
      <c r="J3" s="11">
        <f>IFERROR(__xludf.DUMMYFUNCTION("""COMPUTED_VALUE"""),37.0)</f>
        <v>37</v>
      </c>
      <c r="K3" s="10" t="s">
        <v>13</v>
      </c>
      <c r="L3" s="10" t="s">
        <v>14</v>
      </c>
      <c r="M3" s="12" t="s">
        <v>14</v>
      </c>
      <c r="N3" s="12" t="s">
        <v>14</v>
      </c>
      <c r="O3" s="3"/>
      <c r="P3" s="3" t="str">
        <f>IFERROR(__xludf.DUMMYFUNCTION("SORT(UNIQUE(QUERY({K3:K1092},""Select * Where Col1 &lt;&gt; '' and Col1 &lt;&gt; '#ERROR!'"")),2,0)"),"Hip-hop")</f>
        <v>Hip-hop</v>
      </c>
      <c r="Q3" s="13">
        <f t="shared" ref="Q3:Q9" si="2">COUNTIF(K:M,P3)</f>
        <v>30</v>
      </c>
      <c r="R3" s="3"/>
      <c r="S3" s="14" t="str">
        <f t="array" ref="S3:T1092">SORT(P3:Q1092,2,0)</f>
        <v>Hip-hop</v>
      </c>
      <c r="T3" s="14">
        <v>30.0</v>
      </c>
      <c r="U3" s="3"/>
      <c r="V3" s="3" t="str">
        <f>IFERROR(__xludf.DUMMYFUNCTION("UNIQUE(N3:N1092)"),"Estadunidense")</f>
        <v>Estadunidense</v>
      </c>
      <c r="W3" s="13">
        <f t="shared" ref="W3:W9" si="3">COUNTIF(N:N,V3)</f>
        <v>44</v>
      </c>
      <c r="X3" s="3"/>
      <c r="Y3" s="14" t="s">
        <v>14</v>
      </c>
      <c r="Z3" s="14">
        <v>44.0</v>
      </c>
      <c r="AA3" s="13"/>
    </row>
    <row r="4">
      <c r="A4" s="1" t="s">
        <v>15</v>
      </c>
      <c r="B4" s="2" t="s">
        <v>16</v>
      </c>
      <c r="C4" s="1" t="s">
        <v>17</v>
      </c>
      <c r="D4" s="1"/>
      <c r="E4" s="2" t="str">
        <f>IFERROR(__xludf.DUMMYFUNCTION("""COMPUTED_VALUE"""),"Maroon5")</f>
        <v>Maroon5</v>
      </c>
      <c r="F4" s="2">
        <f t="shared" si="1"/>
        <v>7</v>
      </c>
      <c r="H4" s="11">
        <f t="shared" ref="H4:H136" si="4">IF(I4&lt;&gt;"",H3+1,"")</f>
        <v>2</v>
      </c>
      <c r="I4" s="11" t="str">
        <f>IFERROR(__xludf.DUMMYFUNCTION("""COMPUTED_VALUE"""),"TheWeeknd")</f>
        <v>TheWeeknd</v>
      </c>
      <c r="J4" s="11">
        <f>IFERROR(__xludf.DUMMYFUNCTION("""COMPUTED_VALUE"""),34.0)</f>
        <v>34</v>
      </c>
      <c r="K4" s="10" t="s">
        <v>18</v>
      </c>
      <c r="L4" s="10" t="s">
        <v>19</v>
      </c>
      <c r="M4" s="12" t="s">
        <v>19</v>
      </c>
      <c r="N4" s="12" t="s">
        <v>19</v>
      </c>
      <c r="O4" s="3"/>
      <c r="P4" s="3" t="str">
        <f>IFERROR(__xludf.DUMMYFUNCTION("""COMPUTED_VALUE"""),"R&amp;B")</f>
        <v>R&amp;B</v>
      </c>
      <c r="Q4" s="13">
        <f t="shared" si="2"/>
        <v>1</v>
      </c>
      <c r="R4" s="3"/>
      <c r="S4" s="14" t="s">
        <v>20</v>
      </c>
      <c r="T4" s="14">
        <v>19.0</v>
      </c>
      <c r="U4" s="3"/>
      <c r="V4" s="3" t="str">
        <f>IFERROR(__xludf.DUMMYFUNCTION("""COMPUTED_VALUE"""),"Canadense")</f>
        <v>Canadense</v>
      </c>
      <c r="W4" s="13">
        <f t="shared" si="3"/>
        <v>4</v>
      </c>
      <c r="X4" s="3"/>
      <c r="Y4" s="14" t="s">
        <v>19</v>
      </c>
      <c r="Z4" s="14">
        <v>4.0</v>
      </c>
      <c r="AA4" s="13"/>
    </row>
    <row r="5">
      <c r="A5" s="1" t="s">
        <v>21</v>
      </c>
      <c r="B5" s="2" t="s">
        <v>22</v>
      </c>
      <c r="C5" s="1" t="s">
        <v>23</v>
      </c>
      <c r="D5" s="1"/>
      <c r="E5" s="2" t="str">
        <f>IFERROR(__xludf.DUMMYFUNCTION("""COMPUTED_VALUE"""),"RoddyRicch")</f>
        <v>RoddyRicch</v>
      </c>
      <c r="F5" s="2">
        <f t="shared" si="1"/>
        <v>37</v>
      </c>
      <c r="H5" s="11">
        <f t="shared" si="4"/>
        <v>3</v>
      </c>
      <c r="I5" s="11" t="str">
        <f>IFERROR(__xludf.DUMMYFUNCTION("""COMPUTED_VALUE"""),"Drake")</f>
        <v>Drake</v>
      </c>
      <c r="J5" s="11">
        <f>IFERROR(__xludf.DUMMYFUNCTION("""COMPUTED_VALUE"""),33.0)</f>
        <v>33</v>
      </c>
      <c r="K5" s="10" t="s">
        <v>13</v>
      </c>
      <c r="L5" s="10" t="s">
        <v>19</v>
      </c>
      <c r="M5" s="12" t="s">
        <v>19</v>
      </c>
      <c r="N5" s="12" t="s">
        <v>19</v>
      </c>
      <c r="O5" s="3"/>
      <c r="P5" s="3" t="str">
        <f>IFERROR(__xludf.DUMMYFUNCTION("""COMPUTED_VALUE"""),"Pop")</f>
        <v>Pop</v>
      </c>
      <c r="Q5" s="13">
        <f t="shared" si="2"/>
        <v>19</v>
      </c>
      <c r="R5" s="3"/>
      <c r="S5" s="14" t="s">
        <v>24</v>
      </c>
      <c r="T5" s="14">
        <v>3.0</v>
      </c>
      <c r="U5" s="3"/>
      <c r="V5" s="3" t="str">
        <f>IFERROR(__xludf.DUMMYFUNCTION("""COMPUTED_VALUE"""),"Porto-riquenho")</f>
        <v>Porto-riquenho</v>
      </c>
      <c r="W5" s="13">
        <f t="shared" si="3"/>
        <v>3</v>
      </c>
      <c r="X5" s="3"/>
      <c r="Y5" s="14" t="s">
        <v>25</v>
      </c>
      <c r="Z5" s="14">
        <v>4.0</v>
      </c>
      <c r="AA5" s="13"/>
    </row>
    <row r="6">
      <c r="A6" s="1" t="s">
        <v>26</v>
      </c>
      <c r="B6" s="2" t="s">
        <v>27</v>
      </c>
      <c r="C6" s="1" t="s">
        <v>28</v>
      </c>
      <c r="D6" s="1"/>
      <c r="E6" s="2" t="str">
        <f>IFERROR(__xludf.DUMMYFUNCTION("""COMPUTED_VALUE"""),"LewisCapaldi")</f>
        <v>LewisCapaldi</v>
      </c>
      <c r="F6" s="2">
        <f t="shared" si="1"/>
        <v>2</v>
      </c>
      <c r="H6" s="11">
        <f t="shared" si="4"/>
        <v>4</v>
      </c>
      <c r="I6" s="11" t="str">
        <f>IFERROR(__xludf.DUMMYFUNCTION("""COMPUTED_VALUE"""),"DaBa")</f>
        <v>DaBa</v>
      </c>
      <c r="J6" s="11">
        <f>IFERROR(__xludf.DUMMYFUNCTION("""COMPUTED_VALUE"""),25.0)</f>
        <v>25</v>
      </c>
      <c r="K6" s="10" t="s">
        <v>13</v>
      </c>
      <c r="L6" s="10" t="s">
        <v>14</v>
      </c>
      <c r="M6" s="12" t="s">
        <v>14</v>
      </c>
      <c r="N6" s="12" t="s">
        <v>14</v>
      </c>
      <c r="O6" s="3"/>
      <c r="P6" s="3" t="str">
        <f>IFERROR(__xludf.DUMMYFUNCTION("""COMPUTED_VALUE"""),"Pop rock")</f>
        <v>Pop rock</v>
      </c>
      <c r="Q6" s="13">
        <f t="shared" si="2"/>
        <v>1</v>
      </c>
      <c r="R6" s="3"/>
      <c r="S6" s="14" t="s">
        <v>29</v>
      </c>
      <c r="T6" s="14">
        <v>2.0</v>
      </c>
      <c r="U6" s="3"/>
      <c r="V6" s="3" t="str">
        <f>IFERROR(__xludf.DUMMYFUNCTION("""COMPUTED_VALUE"""),"Coreano")</f>
        <v>Coreano</v>
      </c>
      <c r="W6" s="13">
        <f t="shared" si="3"/>
        <v>1</v>
      </c>
      <c r="X6" s="3"/>
      <c r="Y6" s="14" t="s">
        <v>30</v>
      </c>
      <c r="Z6" s="14">
        <v>3.0</v>
      </c>
      <c r="AA6" s="13"/>
    </row>
    <row r="7">
      <c r="A7" s="1" t="s">
        <v>31</v>
      </c>
      <c r="B7" s="2" t="s">
        <v>32</v>
      </c>
      <c r="C7" s="1" t="s">
        <v>33</v>
      </c>
      <c r="D7" s="1"/>
      <c r="E7" s="2" t="str">
        <f>IFERROR(__xludf.DUMMYFUNCTION("""COMPUTED_VALUE"""),"ArizonaZervas")</f>
        <v>ArizonaZervas</v>
      </c>
      <c r="F7" s="2">
        <f t="shared" si="1"/>
        <v>1</v>
      </c>
      <c r="H7" s="11">
        <f t="shared" si="4"/>
        <v>5</v>
      </c>
      <c r="I7" s="11" t="str">
        <f>IFERROR(__xludf.DUMMYFUNCTION("""COMPUTED_VALUE"""),"MeganTheeStallion")</f>
        <v>MeganTheeStallion</v>
      </c>
      <c r="J7" s="11">
        <f>IFERROR(__xludf.DUMMYFUNCTION("""COMPUTED_VALUE"""),22.0)</f>
        <v>22</v>
      </c>
      <c r="K7" s="10" t="s">
        <v>13</v>
      </c>
      <c r="L7" s="10" t="s">
        <v>14</v>
      </c>
      <c r="M7" s="12" t="s">
        <v>14</v>
      </c>
      <c r="N7" s="12" t="s">
        <v>14</v>
      </c>
      <c r="O7" s="3"/>
      <c r="P7" s="3" t="str">
        <f>IFERROR(__xludf.DUMMYFUNCTION("""COMPUTED_VALUE"""),"Eletrônico")</f>
        <v>Eletrônico</v>
      </c>
      <c r="Q7" s="13">
        <f t="shared" si="2"/>
        <v>2</v>
      </c>
      <c r="R7" s="3"/>
      <c r="S7" s="14" t="s">
        <v>34</v>
      </c>
      <c r="T7" s="14">
        <v>2.0</v>
      </c>
      <c r="U7" s="3"/>
      <c r="V7" s="3" t="str">
        <f>IFERROR(__xludf.DUMMYFUNCTION("""COMPUTED_VALUE"""),"Britânico")</f>
        <v>Britânico</v>
      </c>
      <c r="W7" s="13">
        <f t="shared" si="3"/>
        <v>4</v>
      </c>
      <c r="X7" s="3"/>
      <c r="Y7" s="14" t="s">
        <v>35</v>
      </c>
      <c r="Z7" s="14">
        <v>1.0</v>
      </c>
      <c r="AA7" s="13"/>
    </row>
    <row r="8">
      <c r="B8" s="2" t="s">
        <v>36</v>
      </c>
      <c r="E8" s="2" t="str">
        <f>IFERROR(__xludf.DUMMYFUNCTION("""COMPUTED_VALUE"""),"")</f>
        <v/>
      </c>
      <c r="F8" s="2" t="str">
        <f t="shared" si="1"/>
        <v/>
      </c>
      <c r="H8" s="11">
        <f t="shared" si="4"/>
        <v>6</v>
      </c>
      <c r="I8" s="11" t="str">
        <f>IFERROR(__xludf.DUMMYFUNCTION("""COMPUTED_VALUE"""),"PostMalone")</f>
        <v>PostMalone</v>
      </c>
      <c r="J8" s="11">
        <f>IFERROR(__xludf.DUMMYFUNCTION("""COMPUTED_VALUE"""),14.0)</f>
        <v>14</v>
      </c>
      <c r="K8" s="10" t="s">
        <v>13</v>
      </c>
      <c r="L8" s="10" t="s">
        <v>14</v>
      </c>
      <c r="M8" s="12" t="s">
        <v>14</v>
      </c>
      <c r="N8" s="12" t="s">
        <v>14</v>
      </c>
      <c r="O8" s="3"/>
      <c r="P8" s="3" t="str">
        <f>IFERROR(__xludf.DUMMYFUNCTION("""COMPUTED_VALUE"""),"Country")</f>
        <v>Country</v>
      </c>
      <c r="Q8" s="13">
        <f t="shared" si="2"/>
        <v>3</v>
      </c>
      <c r="R8" s="3"/>
      <c r="S8" s="14" t="s">
        <v>18</v>
      </c>
      <c r="T8" s="14">
        <v>1.0</v>
      </c>
      <c r="U8" s="3"/>
      <c r="V8" s="3" t="str">
        <f>IFERROR(__xludf.DUMMYFUNCTION("""COMPUTED_VALUE"""),"Australiano")</f>
        <v>Australiano</v>
      </c>
      <c r="W8" s="13">
        <f t="shared" si="3"/>
        <v>1</v>
      </c>
      <c r="X8" s="3"/>
      <c r="Y8" s="14" t="s">
        <v>37</v>
      </c>
      <c r="Z8" s="14">
        <v>1.0</v>
      </c>
      <c r="AA8" s="13"/>
    </row>
    <row r="9">
      <c r="B9" s="2" t="s">
        <v>36</v>
      </c>
      <c r="C9" s="4"/>
      <c r="D9" s="4"/>
      <c r="E9" s="2" t="str">
        <f>IFERROR(__xludf.DUMMYFUNCTION("""COMPUTED_VALUE"""),"JustinBieber")</f>
        <v>JustinBieber</v>
      </c>
      <c r="F9" s="2">
        <f t="shared" si="1"/>
        <v>6</v>
      </c>
      <c r="H9" s="11">
        <f t="shared" si="4"/>
        <v>7</v>
      </c>
      <c r="I9" s="11" t="str">
        <f>IFERROR(__xludf.DUMMYFUNCTION("""COMPUTED_VALUE"""),"LilDurk")</f>
        <v>LilDurk</v>
      </c>
      <c r="J9" s="11">
        <f>IFERROR(__xludf.DUMMYFUNCTION("""COMPUTED_VALUE"""),14.0)</f>
        <v>14</v>
      </c>
      <c r="K9" s="10" t="s">
        <v>13</v>
      </c>
      <c r="L9" s="10" t="s">
        <v>14</v>
      </c>
      <c r="M9" s="12" t="s">
        <v>14</v>
      </c>
      <c r="N9" s="12" t="s">
        <v>14</v>
      </c>
      <c r="O9" s="3"/>
      <c r="P9" s="3" t="str">
        <f>IFERROR(__xludf.DUMMYFUNCTION("""COMPUTED_VALUE"""),"Reggaeton")</f>
        <v>Reggaeton</v>
      </c>
      <c r="Q9" s="13">
        <f t="shared" si="2"/>
        <v>2</v>
      </c>
      <c r="R9" s="3"/>
      <c r="S9" s="14" t="s">
        <v>38</v>
      </c>
      <c r="T9" s="14">
        <v>1.0</v>
      </c>
      <c r="U9" s="3"/>
      <c r="V9" s="3" t="str">
        <f>IFERROR(__xludf.DUMMYFUNCTION("""COMPUTED_VALUE"""),"Neozelandês")</f>
        <v>Neozelandês</v>
      </c>
      <c r="W9" s="13">
        <f t="shared" si="3"/>
        <v>1</v>
      </c>
      <c r="X9" s="3"/>
      <c r="Y9" s="14" t="s">
        <v>39</v>
      </c>
      <c r="Z9" s="14">
        <v>1.0</v>
      </c>
      <c r="AA9" s="13"/>
    </row>
    <row r="10">
      <c r="A10" s="1" t="s">
        <v>10</v>
      </c>
      <c r="B10" s="2" t="s">
        <v>22</v>
      </c>
      <c r="C10" s="1" t="s">
        <v>23</v>
      </c>
      <c r="D10" s="1"/>
      <c r="E10" s="2" t="str">
        <f>IFERROR(__xludf.DUMMYFUNCTION("""COMPUTED_VALUE"""),"Dan+Shay")</f>
        <v>Dan+Shay</v>
      </c>
      <c r="F10" s="2">
        <f t="shared" si="1"/>
        <v>1</v>
      </c>
      <c r="H10" s="11">
        <f t="shared" si="4"/>
        <v>8</v>
      </c>
      <c r="I10" s="11" t="str">
        <f>IFERROR(__xludf.DUMMYFUNCTION("""COMPUTED_VALUE"""),"24kGoldn")</f>
        <v>24kGoldn</v>
      </c>
      <c r="J10" s="11">
        <f>IFERROR(__xludf.DUMMYFUNCTION("""COMPUTED_VALUE"""),13.0)</f>
        <v>13</v>
      </c>
      <c r="K10" s="10" t="s">
        <v>13</v>
      </c>
      <c r="L10" s="10" t="s">
        <v>14</v>
      </c>
      <c r="M10" s="12" t="s">
        <v>14</v>
      </c>
      <c r="N10" s="12" t="s">
        <v>14</v>
      </c>
      <c r="O10" s="3"/>
      <c r="P10" s="3"/>
      <c r="Q10" s="13"/>
      <c r="R10" s="3"/>
      <c r="S10" s="3"/>
      <c r="T10" s="13"/>
      <c r="U10" s="3"/>
      <c r="V10" s="3"/>
      <c r="W10" s="13"/>
      <c r="X10" s="3"/>
      <c r="Y10" s="3"/>
      <c r="Z10" s="13"/>
      <c r="AA10" s="13"/>
    </row>
    <row r="11">
      <c r="A11" s="1" t="s">
        <v>15</v>
      </c>
      <c r="B11" s="2" t="s">
        <v>40</v>
      </c>
      <c r="C11" s="1" t="s">
        <v>41</v>
      </c>
      <c r="D11" s="1"/>
      <c r="E11" s="2" t="str">
        <f>IFERROR(__xludf.DUMMYFUNCTION("""COMPUTED_VALUE"""),"Future")</f>
        <v>Future</v>
      </c>
      <c r="F11" s="2">
        <f t="shared" si="1"/>
        <v>12</v>
      </c>
      <c r="H11" s="11">
        <f t="shared" si="4"/>
        <v>9</v>
      </c>
      <c r="I11" s="11" t="str">
        <f>IFERROR(__xludf.DUMMYFUNCTION("""COMPUTED_VALUE"""),"ianndior")</f>
        <v>ianndior</v>
      </c>
      <c r="J11" s="11">
        <f>IFERROR(__xludf.DUMMYFUNCTION("""COMPUTED_VALUE"""),13.0)</f>
        <v>13</v>
      </c>
      <c r="K11" s="10" t="s">
        <v>13</v>
      </c>
      <c r="L11" s="10" t="s">
        <v>30</v>
      </c>
      <c r="M11" s="12" t="s">
        <v>30</v>
      </c>
      <c r="N11" s="12" t="s">
        <v>30</v>
      </c>
      <c r="O11" s="3"/>
      <c r="P11" s="3"/>
      <c r="Q11" s="13"/>
      <c r="R11" s="3"/>
      <c r="S11" s="3"/>
      <c r="T11" s="13"/>
      <c r="U11" s="3"/>
      <c r="V11" s="3"/>
      <c r="W11" s="3"/>
      <c r="X11" s="3"/>
      <c r="Y11" s="3"/>
      <c r="Z11" s="3"/>
      <c r="AA11" s="3"/>
    </row>
    <row r="12">
      <c r="A12" s="1" t="s">
        <v>21</v>
      </c>
      <c r="B12" s="2" t="s">
        <v>11</v>
      </c>
      <c r="C12" s="1" t="s">
        <v>12</v>
      </c>
      <c r="D12" s="1"/>
      <c r="E12" s="2" t="str">
        <f>IFERROR(__xludf.DUMMYFUNCTION("""COMPUTED_VALUE"""),"SelenaGomez")</f>
        <v>SelenaGomez</v>
      </c>
      <c r="F12" s="2">
        <f t="shared" si="1"/>
        <v>1</v>
      </c>
      <c r="H12" s="11">
        <f t="shared" si="4"/>
        <v>10</v>
      </c>
      <c r="I12" s="11" t="str">
        <f>IFERROR(__xludf.DUMMYFUNCTION("""COMPUTED_VALUE"""),"Future")</f>
        <v>Future</v>
      </c>
      <c r="J12" s="11">
        <f>IFERROR(__xludf.DUMMYFUNCTION("""COMPUTED_VALUE"""),12.0)</f>
        <v>12</v>
      </c>
      <c r="K12" s="10" t="s">
        <v>13</v>
      </c>
      <c r="L12" s="10" t="s">
        <v>14</v>
      </c>
      <c r="M12" s="12" t="s">
        <v>14</v>
      </c>
      <c r="N12" s="12" t="s">
        <v>14</v>
      </c>
      <c r="O12" s="3"/>
      <c r="P12" s="3"/>
      <c r="Q12" s="13"/>
      <c r="R12" s="3"/>
      <c r="S12" s="3"/>
      <c r="T12" s="13"/>
      <c r="U12" s="3"/>
      <c r="V12" s="3"/>
      <c r="W12" s="3"/>
      <c r="X12" s="3"/>
      <c r="Y12" s="3"/>
      <c r="Z12" s="3"/>
      <c r="AA12" s="3"/>
    </row>
    <row r="13">
      <c r="A13" s="1" t="s">
        <v>26</v>
      </c>
      <c r="B13" s="2" t="s">
        <v>16</v>
      </c>
      <c r="C13" s="1" t="s">
        <v>17</v>
      </c>
      <c r="D13" s="1"/>
      <c r="E13" s="2" t="str">
        <f>IFERROR(__xludf.DUMMYFUNCTION("""COMPUTED_VALUE"""),"Drake")</f>
        <v>Drake</v>
      </c>
      <c r="F13" s="2">
        <f t="shared" si="1"/>
        <v>33</v>
      </c>
      <c r="H13" s="14">
        <f t="shared" si="4"/>
        <v>11</v>
      </c>
      <c r="I13" s="14" t="str">
        <f>IFERROR(__xludf.DUMMYFUNCTION("""COMPUTED_VALUE"""),"BTS")</f>
        <v>BTS</v>
      </c>
      <c r="J13" s="14">
        <f>IFERROR(__xludf.DUMMYFUNCTION("""COMPUTED_VALUE"""),11.0)</f>
        <v>11</v>
      </c>
      <c r="K13" s="15" t="s">
        <v>20</v>
      </c>
      <c r="L13" s="15" t="s">
        <v>35</v>
      </c>
      <c r="M13" s="12" t="s">
        <v>35</v>
      </c>
      <c r="N13" s="12" t="s">
        <v>35</v>
      </c>
      <c r="O13" s="3"/>
      <c r="P13" s="3"/>
      <c r="Q13" s="13"/>
      <c r="R13" s="3"/>
      <c r="S13" s="3"/>
      <c r="T13" s="13"/>
      <c r="U13" s="3"/>
      <c r="V13" s="3"/>
      <c r="W13" s="3"/>
      <c r="X13" s="3"/>
      <c r="Y13" s="3"/>
      <c r="Z13" s="3"/>
      <c r="AA13" s="3"/>
    </row>
    <row r="14">
      <c r="A14" s="1" t="s">
        <v>31</v>
      </c>
      <c r="B14" s="2" t="s">
        <v>42</v>
      </c>
      <c r="C14" s="1" t="s">
        <v>43</v>
      </c>
      <c r="D14" s="1"/>
      <c r="E14" s="2" t="str">
        <f>IFERROR(__xludf.DUMMYFUNCTION("""COMPUTED_VALUE"""),"Eminem")</f>
        <v>Eminem</v>
      </c>
      <c r="F14" s="2">
        <f t="shared" si="1"/>
        <v>1</v>
      </c>
      <c r="H14" s="14">
        <f t="shared" si="4"/>
        <v>12</v>
      </c>
      <c r="I14" s="14" t="str">
        <f>IFERROR(__xludf.DUMMYFUNCTION("""COMPUTED_VALUE"""),"Beyonce")</f>
        <v>Beyonce</v>
      </c>
      <c r="J14" s="14">
        <f>IFERROR(__xludf.DUMMYFUNCTION("""COMPUTED_VALUE"""),11.0)</f>
        <v>11</v>
      </c>
      <c r="K14" s="15" t="s">
        <v>20</v>
      </c>
      <c r="L14" s="15" t="s">
        <v>14</v>
      </c>
      <c r="M14" s="12" t="s">
        <v>14</v>
      </c>
      <c r="N14" s="12" t="s">
        <v>14</v>
      </c>
      <c r="O14" s="3"/>
      <c r="P14" s="3"/>
      <c r="Q14" s="13"/>
      <c r="R14" s="3"/>
      <c r="S14" s="3"/>
      <c r="T14" s="13"/>
      <c r="U14" s="3"/>
      <c r="V14" s="3"/>
      <c r="W14" s="3"/>
      <c r="X14" s="3"/>
      <c r="Y14" s="3"/>
      <c r="Z14" s="3"/>
      <c r="AA14" s="3"/>
    </row>
    <row r="15">
      <c r="B15" s="2" t="s">
        <v>40</v>
      </c>
      <c r="E15" s="2" t="str">
        <f>IFERROR(__xludf.DUMMYFUNCTION("""COMPUTED_VALUE"""),"JuiceWRLD")</f>
        <v>JuiceWRLD</v>
      </c>
      <c r="F15" s="2">
        <f t="shared" si="1"/>
        <v>3</v>
      </c>
      <c r="H15" s="14">
        <f t="shared" si="4"/>
        <v>13</v>
      </c>
      <c r="I15" s="14" t="str">
        <f>IFERROR(__xludf.DUMMYFUNCTION("""COMPUTED_VALUE"""),"CardiB")</f>
        <v>CardiB</v>
      </c>
      <c r="J15" s="14">
        <f>IFERROR(__xludf.DUMMYFUNCTION("""COMPUTED_VALUE"""),11.0)</f>
        <v>11</v>
      </c>
      <c r="K15" s="15" t="s">
        <v>13</v>
      </c>
      <c r="L15" s="15" t="s">
        <v>14</v>
      </c>
      <c r="M15" s="12" t="s">
        <v>14</v>
      </c>
      <c r="N15" s="12" t="s">
        <v>14</v>
      </c>
      <c r="O15" s="3"/>
      <c r="P15" s="3"/>
      <c r="Q15" s="13"/>
      <c r="R15" s="3"/>
      <c r="S15" s="3"/>
      <c r="T15" s="13"/>
      <c r="U15" s="3"/>
      <c r="V15" s="3"/>
      <c r="W15" s="3"/>
      <c r="X15" s="3"/>
      <c r="Y15" s="3"/>
      <c r="Z15" s="3"/>
      <c r="AA15" s="3"/>
    </row>
    <row r="16">
      <c r="B16" s="2" t="s">
        <v>36</v>
      </c>
      <c r="C16" s="4"/>
      <c r="D16" s="4"/>
      <c r="E16" s="2" t="str">
        <f>IFERROR(__xludf.DUMMYFUNCTION("""COMPUTED_VALUE"""),"TonesAndI")</f>
        <v>TonesAndI</v>
      </c>
      <c r="F16" s="2">
        <f t="shared" si="1"/>
        <v>3</v>
      </c>
      <c r="H16" s="14">
        <f t="shared" si="4"/>
        <v>14</v>
      </c>
      <c r="I16" s="14" t="str">
        <f>IFERROR(__xludf.DUMMYFUNCTION("""COMPUTED_VALUE"""),"DuaLipa")</f>
        <v>DuaLipa</v>
      </c>
      <c r="J16" s="14">
        <f>IFERROR(__xludf.DUMMYFUNCTION("""COMPUTED_VALUE"""),10.0)</f>
        <v>10</v>
      </c>
      <c r="K16" s="15" t="s">
        <v>20</v>
      </c>
      <c r="L16" s="16" t="s">
        <v>25</v>
      </c>
      <c r="M16" s="17" t="s">
        <v>25</v>
      </c>
      <c r="N16" s="17" t="s">
        <v>25</v>
      </c>
      <c r="O16" s="3"/>
      <c r="P16" s="3"/>
      <c r="Q16" s="13"/>
      <c r="R16" s="3"/>
      <c r="S16" s="3"/>
      <c r="T16" s="13"/>
      <c r="U16" s="3"/>
      <c r="V16" s="3"/>
      <c r="W16" s="3"/>
      <c r="X16" s="3"/>
      <c r="Y16" s="3"/>
      <c r="Z16" s="3"/>
      <c r="AA16" s="3"/>
    </row>
    <row r="17">
      <c r="A17" s="1" t="s">
        <v>10</v>
      </c>
      <c r="B17" s="2" t="s">
        <v>22</v>
      </c>
      <c r="C17" s="1" t="s">
        <v>23</v>
      </c>
      <c r="D17" s="1"/>
      <c r="E17" s="2" t="str">
        <f>IFERROR(__xludf.DUMMYFUNCTION("""COMPUTED_VALUE"""),"DuaLipa")</f>
        <v>DuaLipa</v>
      </c>
      <c r="F17" s="2">
        <f t="shared" si="1"/>
        <v>10</v>
      </c>
      <c r="H17" s="14">
        <f t="shared" si="4"/>
        <v>15</v>
      </c>
      <c r="I17" s="14" t="str">
        <f>IFERROR(__xludf.DUMMYFUNCTION("""COMPUTED_VALUE"""),"ArianaGrande")</f>
        <v>ArianaGrande</v>
      </c>
      <c r="J17" s="14">
        <f>IFERROR(__xludf.DUMMYFUNCTION("""COMPUTED_VALUE"""),10.0)</f>
        <v>10</v>
      </c>
      <c r="K17" s="15" t="s">
        <v>20</v>
      </c>
      <c r="L17" s="15" t="s">
        <v>14</v>
      </c>
      <c r="M17" s="12" t="s">
        <v>14</v>
      </c>
      <c r="N17" s="12" t="s">
        <v>14</v>
      </c>
      <c r="O17" s="3"/>
      <c r="P17" s="3"/>
      <c r="Q17" s="13"/>
      <c r="R17" s="3"/>
      <c r="S17" s="3"/>
      <c r="T17" s="13"/>
      <c r="U17" s="3"/>
      <c r="V17" s="3"/>
      <c r="W17" s="3"/>
      <c r="X17" s="3"/>
      <c r="Y17" s="3"/>
      <c r="Z17" s="3"/>
      <c r="AA17" s="3"/>
    </row>
    <row r="18">
      <c r="A18" s="1" t="s">
        <v>15</v>
      </c>
      <c r="B18" s="2" t="s">
        <v>44</v>
      </c>
      <c r="C18" s="1" t="s">
        <v>45</v>
      </c>
      <c r="D18" s="1"/>
      <c r="E18" s="2" t="str">
        <f>IFERROR(__xludf.DUMMYFUNCTION("""COMPUTED_VALUE"""),"BTS")</f>
        <v>BTS</v>
      </c>
      <c r="F18" s="2">
        <f t="shared" si="1"/>
        <v>11</v>
      </c>
      <c r="H18" s="14">
        <f t="shared" si="4"/>
        <v>16</v>
      </c>
      <c r="I18" s="14" t="str">
        <f>IFERROR(__xludf.DUMMYFUNCTION("""COMPUTED_VALUE"""),"NickiMinaj")</f>
        <v>NickiMinaj</v>
      </c>
      <c r="J18" s="14">
        <f>IFERROR(__xludf.DUMMYFUNCTION("""COMPUTED_VALUE"""),9.0)</f>
        <v>9</v>
      </c>
      <c r="K18" s="15" t="s">
        <v>13</v>
      </c>
      <c r="L18" s="15" t="s">
        <v>14</v>
      </c>
      <c r="M18" s="12" t="s">
        <v>14</v>
      </c>
      <c r="N18" s="12" t="s">
        <v>14</v>
      </c>
      <c r="O18" s="3"/>
      <c r="P18" s="3"/>
      <c r="Q18" s="13"/>
      <c r="R18" s="3"/>
      <c r="S18" s="3"/>
      <c r="T18" s="13"/>
      <c r="U18" s="3"/>
      <c r="V18" s="3"/>
      <c r="W18" s="3"/>
      <c r="X18" s="3"/>
      <c r="Y18" s="3"/>
      <c r="Z18" s="3"/>
      <c r="AA18" s="3"/>
    </row>
    <row r="19">
      <c r="A19" s="1" t="s">
        <v>21</v>
      </c>
      <c r="B19" s="2" t="s">
        <v>11</v>
      </c>
      <c r="C19" s="1" t="s">
        <v>12</v>
      </c>
      <c r="D19" s="1"/>
      <c r="E19" s="2" t="str">
        <f>IFERROR(__xludf.DUMMYFUNCTION("""COMPUTED_VALUE"""),"LadyGaga")</f>
        <v>LadyGaga</v>
      </c>
      <c r="F19" s="2">
        <f t="shared" si="1"/>
        <v>3</v>
      </c>
      <c r="H19" s="14">
        <f t="shared" si="4"/>
        <v>17</v>
      </c>
      <c r="I19" s="14" t="str">
        <f>IFERROR(__xludf.DUMMYFUNCTION("""COMPUTED_VALUE"""),"DojaCat")</f>
        <v>DojaCat</v>
      </c>
      <c r="J19" s="14">
        <f>IFERROR(__xludf.DUMMYFUNCTION("""COMPUTED_VALUE"""),8.0)</f>
        <v>8</v>
      </c>
      <c r="K19" s="15" t="s">
        <v>20</v>
      </c>
      <c r="L19" s="15" t="s">
        <v>14</v>
      </c>
      <c r="M19" s="12" t="s">
        <v>14</v>
      </c>
      <c r="N19" s="12" t="s">
        <v>14</v>
      </c>
      <c r="O19" s="3"/>
      <c r="P19" s="3"/>
      <c r="Q19" s="13"/>
      <c r="R19" s="3"/>
      <c r="S19" s="3"/>
      <c r="T19" s="13"/>
      <c r="U19" s="3"/>
      <c r="V19" s="3"/>
      <c r="W19" s="3"/>
      <c r="X19" s="3"/>
      <c r="Y19" s="3"/>
      <c r="Z19" s="3"/>
      <c r="AA19" s="3"/>
    </row>
    <row r="20">
      <c r="A20" s="1" t="s">
        <v>26</v>
      </c>
      <c r="B20" s="2" t="s">
        <v>16</v>
      </c>
      <c r="C20" s="1" t="s">
        <v>17</v>
      </c>
      <c r="D20" s="1"/>
      <c r="E20" s="2" t="str">
        <f>IFERROR(__xludf.DUMMYFUNCTION("""COMPUTED_VALUE"""),"TheWeeknd")</f>
        <v>TheWeeknd</v>
      </c>
      <c r="F20" s="2">
        <f t="shared" si="1"/>
        <v>34</v>
      </c>
      <c r="H20" s="14">
        <f t="shared" si="4"/>
        <v>18</v>
      </c>
      <c r="I20" s="14" t="str">
        <f>IFERROR(__xludf.DUMMYFUNCTION("""COMPUTED_VALUE"""),"JackHarlow")</f>
        <v>JackHarlow</v>
      </c>
      <c r="J20" s="14">
        <f>IFERROR(__xludf.DUMMYFUNCTION("""COMPUTED_VALUE"""),8.0)</f>
        <v>8</v>
      </c>
      <c r="K20" s="15" t="s">
        <v>13</v>
      </c>
      <c r="L20" s="15" t="s">
        <v>14</v>
      </c>
      <c r="M20" s="12" t="s">
        <v>14</v>
      </c>
      <c r="N20" s="12" t="s">
        <v>14</v>
      </c>
      <c r="O20" s="3"/>
      <c r="P20" s="3"/>
      <c r="Q20" s="13"/>
      <c r="R20" s="3"/>
      <c r="S20" s="3"/>
      <c r="T20" s="13"/>
      <c r="U20" s="3"/>
      <c r="V20" s="3"/>
      <c r="W20" s="3"/>
      <c r="X20" s="3"/>
      <c r="Y20" s="3"/>
      <c r="Z20" s="3"/>
      <c r="AA20" s="3"/>
    </row>
    <row r="21">
      <c r="A21" s="1" t="s">
        <v>31</v>
      </c>
      <c r="B21" s="2" t="s">
        <v>46</v>
      </c>
      <c r="C21" s="1" t="s">
        <v>47</v>
      </c>
      <c r="D21" s="1"/>
      <c r="E21" s="2" t="str">
        <f>IFERROR(__xludf.DUMMYFUNCTION("""COMPUTED_VALUE"""),"DojaCat")</f>
        <v>DojaCat</v>
      </c>
      <c r="F21" s="2">
        <f t="shared" si="1"/>
        <v>8</v>
      </c>
      <c r="H21" s="14">
        <f t="shared" si="4"/>
        <v>19</v>
      </c>
      <c r="I21" s="14" t="str">
        <f>IFERROR(__xludf.DUMMYFUNCTION("""COMPUTED_VALUE"""),"ToryLanez")</f>
        <v>ToryLanez</v>
      </c>
      <c r="J21" s="14">
        <f>IFERROR(__xludf.DUMMYFUNCTION("""COMPUTED_VALUE"""),8.0)</f>
        <v>8</v>
      </c>
      <c r="K21" s="15" t="s">
        <v>13</v>
      </c>
      <c r="L21" s="15" t="s">
        <v>19</v>
      </c>
      <c r="M21" s="12" t="s">
        <v>19</v>
      </c>
      <c r="N21" s="12" t="s">
        <v>19</v>
      </c>
      <c r="O21" s="3"/>
      <c r="P21" s="3"/>
      <c r="Q21" s="13"/>
      <c r="R21" s="3"/>
      <c r="S21" s="3"/>
      <c r="T21" s="13"/>
      <c r="U21" s="3"/>
      <c r="V21" s="3"/>
      <c r="W21" s="3"/>
      <c r="X21" s="3"/>
      <c r="Y21" s="3"/>
      <c r="Z21" s="3"/>
      <c r="AA21" s="3"/>
    </row>
    <row r="22">
      <c r="B22" s="2" t="s">
        <v>48</v>
      </c>
      <c r="E22" s="2" t="str">
        <f>IFERROR(__xludf.DUMMYFUNCTION("""COMPUTED_VALUE"""),"NickiMinaj")</f>
        <v>NickiMinaj</v>
      </c>
      <c r="F22" s="2">
        <f t="shared" si="1"/>
        <v>9</v>
      </c>
      <c r="H22" s="14">
        <f t="shared" si="4"/>
        <v>20</v>
      </c>
      <c r="I22" s="14" t="str">
        <f>IFERROR(__xludf.DUMMYFUNCTION("""COMPUTED_VALUE"""),"LilWayne")</f>
        <v>LilWayne</v>
      </c>
      <c r="J22" s="14">
        <f>IFERROR(__xludf.DUMMYFUNCTION("""COMPUTED_VALUE"""),8.0)</f>
        <v>8</v>
      </c>
      <c r="K22" s="15" t="s">
        <v>13</v>
      </c>
      <c r="L22" s="15" t="s">
        <v>14</v>
      </c>
      <c r="M22" s="12" t="s">
        <v>14</v>
      </c>
      <c r="N22" s="12" t="s">
        <v>14</v>
      </c>
      <c r="O22" s="3"/>
      <c r="P22" s="3"/>
      <c r="Q22" s="13"/>
      <c r="R22" s="3"/>
      <c r="S22" s="3"/>
      <c r="T22" s="13"/>
      <c r="U22" s="3"/>
      <c r="V22" s="12"/>
      <c r="W22" s="3"/>
      <c r="X22" s="3"/>
      <c r="Y22" s="3"/>
      <c r="Z22" s="3"/>
      <c r="AA22" s="3"/>
    </row>
    <row r="23">
      <c r="B23" s="2" t="s">
        <v>36</v>
      </c>
      <c r="C23" s="4"/>
      <c r="D23" s="4"/>
      <c r="E23" s="2" t="str">
        <f>IFERROR(__xludf.DUMMYFUNCTION("""COMPUTED_VALUE"""),"Beyonce")</f>
        <v>Beyonce</v>
      </c>
      <c r="F23" s="2">
        <f t="shared" si="1"/>
        <v>11</v>
      </c>
      <c r="H23" s="14">
        <f t="shared" si="4"/>
        <v>21</v>
      </c>
      <c r="I23" s="14" t="str">
        <f>IFERROR(__xludf.DUMMYFUNCTION("""COMPUTED_VALUE"""),"Maroon5")</f>
        <v>Maroon5</v>
      </c>
      <c r="J23" s="14">
        <f>IFERROR(__xludf.DUMMYFUNCTION("""COMPUTED_VALUE"""),7.0)</f>
        <v>7</v>
      </c>
      <c r="K23" s="15" t="s">
        <v>38</v>
      </c>
      <c r="L23" s="15" t="s">
        <v>14</v>
      </c>
      <c r="M23" s="12" t="s">
        <v>14</v>
      </c>
      <c r="N23" s="12" t="s">
        <v>14</v>
      </c>
      <c r="O23" s="3"/>
      <c r="P23" s="3"/>
      <c r="Q23" s="13"/>
      <c r="R23" s="3"/>
      <c r="S23" s="3"/>
      <c r="T23" s="13"/>
      <c r="U23" s="3"/>
      <c r="V23" s="12"/>
      <c r="W23" s="3"/>
      <c r="X23" s="3"/>
      <c r="Y23" s="3"/>
      <c r="Z23" s="3"/>
      <c r="AA23" s="3"/>
    </row>
    <row r="24">
      <c r="A24" s="1" t="s">
        <v>10</v>
      </c>
      <c r="B24" s="2" t="s">
        <v>22</v>
      </c>
      <c r="C24" s="1" t="s">
        <v>23</v>
      </c>
      <c r="D24" s="1"/>
      <c r="E24" s="2" t="str">
        <f>IFERROR(__xludf.DUMMYFUNCTION("""COMPUTED_VALUE"""),"THESCOTTS")</f>
        <v>THESCOTTS</v>
      </c>
      <c r="F24" s="2">
        <f t="shared" si="1"/>
        <v>1</v>
      </c>
      <c r="H24" s="14">
        <f t="shared" si="4"/>
        <v>22</v>
      </c>
      <c r="I24" s="14" t="str">
        <f>IFERROR(__xludf.DUMMYFUNCTION("""COMPUTED_VALUE"""),"JustinBieber")</f>
        <v>JustinBieber</v>
      </c>
      <c r="J24" s="14">
        <f>IFERROR(__xludf.DUMMYFUNCTION("""COMPUTED_VALUE"""),6.0)</f>
        <v>6</v>
      </c>
      <c r="K24" s="15" t="s">
        <v>20</v>
      </c>
      <c r="L24" s="15" t="s">
        <v>19</v>
      </c>
      <c r="M24" s="12" t="s">
        <v>19</v>
      </c>
      <c r="N24" s="12" t="s">
        <v>19</v>
      </c>
      <c r="O24" s="3"/>
      <c r="P24" s="3"/>
      <c r="Q24" s="13"/>
      <c r="R24" s="3"/>
      <c r="S24" s="3"/>
      <c r="T24" s="13"/>
      <c r="U24" s="3"/>
      <c r="V24" s="12"/>
      <c r="W24" s="3"/>
      <c r="X24" s="3"/>
      <c r="Y24" s="3"/>
      <c r="Z24" s="3"/>
      <c r="AA24" s="3"/>
    </row>
    <row r="25">
      <c r="A25" s="1" t="s">
        <v>15</v>
      </c>
      <c r="B25" s="2" t="s">
        <v>44</v>
      </c>
      <c r="C25" s="1" t="s">
        <v>45</v>
      </c>
      <c r="D25" s="1"/>
      <c r="E25" s="2" t="str">
        <f>IFERROR(__xludf.DUMMYFUNCTION("""COMPUTED_VALUE"""),"MeganTheeStallion")</f>
        <v>MeganTheeStallion</v>
      </c>
      <c r="F25" s="2">
        <f t="shared" si="1"/>
        <v>22</v>
      </c>
      <c r="H25" s="14">
        <f t="shared" si="4"/>
        <v>23</v>
      </c>
      <c r="I25" s="14" t="str">
        <f>IFERROR(__xludf.DUMMYFUNCTION("""COMPUTED_VALUE"""),"SAINtJHN")</f>
        <v>SAINtJHN</v>
      </c>
      <c r="J25" s="14">
        <f>IFERROR(__xludf.DUMMYFUNCTION("""COMPUTED_VALUE"""),5.0)</f>
        <v>5</v>
      </c>
      <c r="K25" s="15" t="s">
        <v>13</v>
      </c>
      <c r="L25" s="15" t="s">
        <v>14</v>
      </c>
      <c r="M25" s="12" t="s">
        <v>14</v>
      </c>
      <c r="N25" s="12" t="s">
        <v>14</v>
      </c>
      <c r="O25" s="3"/>
      <c r="P25" s="3"/>
      <c r="Q25" s="13"/>
      <c r="R25" s="3"/>
      <c r="S25" s="3"/>
      <c r="T25" s="13"/>
      <c r="U25" s="3"/>
      <c r="V25" s="12"/>
      <c r="W25" s="3"/>
      <c r="X25" s="3"/>
      <c r="Y25" s="3"/>
      <c r="Z25" s="3"/>
      <c r="AA25" s="3"/>
    </row>
    <row r="26">
      <c r="A26" s="1" t="s">
        <v>21</v>
      </c>
      <c r="B26" s="2" t="s">
        <v>49</v>
      </c>
      <c r="C26" s="1" t="s">
        <v>50</v>
      </c>
      <c r="D26" s="1"/>
      <c r="E26" s="2" t="str">
        <f>IFERROR(__xludf.DUMMYFUNCTION("""COMPUTED_VALUE"""),"TravisScott")</f>
        <v>TravisScott</v>
      </c>
      <c r="F26" s="2">
        <f t="shared" si="1"/>
        <v>2</v>
      </c>
      <c r="H26" s="14">
        <f t="shared" si="4"/>
        <v>24</v>
      </c>
      <c r="I26" s="14" t="str">
        <f>IFERROR(__xludf.DUMMYFUNCTION("""COMPUTED_VALUE"""),"Gab")</f>
        <v>Gab</v>
      </c>
      <c r="J26" s="14">
        <f>IFERROR(__xludf.DUMMYFUNCTION("""COMPUTED_VALUE"""),4.0)</f>
        <v>4</v>
      </c>
      <c r="K26" s="15" t="s">
        <v>20</v>
      </c>
      <c r="L26" s="15" t="s">
        <v>14</v>
      </c>
      <c r="M26" s="12" t="s">
        <v>14</v>
      </c>
      <c r="N26" s="12" t="s">
        <v>14</v>
      </c>
      <c r="O26" s="3"/>
      <c r="P26" s="3"/>
      <c r="Q26" s="13"/>
      <c r="R26" s="3"/>
      <c r="S26" s="3"/>
      <c r="T26" s="13"/>
      <c r="U26" s="3"/>
      <c r="V26" s="3"/>
      <c r="W26" s="3"/>
      <c r="X26" s="3"/>
      <c r="Y26" s="3"/>
      <c r="Z26" s="3"/>
      <c r="AA26" s="3"/>
    </row>
    <row r="27">
      <c r="A27" s="1" t="s">
        <v>26</v>
      </c>
      <c r="B27" s="2" t="s">
        <v>11</v>
      </c>
      <c r="C27" s="1" t="s">
        <v>12</v>
      </c>
      <c r="D27" s="1"/>
      <c r="E27" s="2" t="str">
        <f>IFERROR(__xludf.DUMMYFUNCTION("""COMPUTED_VALUE"""),"KidCudi")</f>
        <v>KidCudi</v>
      </c>
      <c r="F27" s="2">
        <f t="shared" si="1"/>
        <v>1</v>
      </c>
      <c r="H27" s="14">
        <f t="shared" si="4"/>
        <v>25</v>
      </c>
      <c r="I27" s="14" t="str">
        <f>IFERROR(__xludf.DUMMYFUNCTION("""COMPUTED_VALUE"""),"CharliePuth")</f>
        <v>CharliePuth</v>
      </c>
      <c r="J27" s="14">
        <f>IFERROR(__xludf.DUMMYFUNCTION("""COMPUTED_VALUE"""),4.0)</f>
        <v>4</v>
      </c>
      <c r="K27" s="15" t="s">
        <v>20</v>
      </c>
      <c r="L27" s="15" t="s">
        <v>14</v>
      </c>
      <c r="M27" s="12" t="s">
        <v>14</v>
      </c>
      <c r="N27" s="12" t="s">
        <v>14</v>
      </c>
      <c r="O27" s="3"/>
      <c r="P27" s="3"/>
      <c r="Q27" s="1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31</v>
      </c>
      <c r="B28" s="2" t="s">
        <v>16</v>
      </c>
      <c r="C28" s="1" t="s">
        <v>17</v>
      </c>
      <c r="D28" s="1"/>
      <c r="E28" s="2" t="str">
        <f>IFERROR(__xludf.DUMMYFUNCTION("""COMPUTED_VALUE"""),"ArianaGrande")</f>
        <v>ArianaGrande</v>
      </c>
      <c r="F28" s="2">
        <f t="shared" si="1"/>
        <v>10</v>
      </c>
      <c r="H28" s="14">
        <f t="shared" si="4"/>
        <v>26</v>
      </c>
      <c r="I28" s="14" t="str">
        <f>IFERROR(__xludf.DUMMYFUNCTION("""COMPUTED_VALUE"""),"MariahCarey")</f>
        <v>MariahCarey</v>
      </c>
      <c r="J28" s="14">
        <f>IFERROR(__xludf.DUMMYFUNCTION("""COMPUTED_VALUE"""),4.0)</f>
        <v>4</v>
      </c>
      <c r="K28" s="15" t="s">
        <v>20</v>
      </c>
      <c r="L28" s="15" t="s">
        <v>14</v>
      </c>
      <c r="M28" s="12" t="s">
        <v>14</v>
      </c>
      <c r="N28" s="12" t="s">
        <v>14</v>
      </c>
      <c r="O28" s="3"/>
      <c r="P28" s="3"/>
      <c r="Q28" s="1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B29" s="2" t="s">
        <v>48</v>
      </c>
      <c r="E29" s="2" t="str">
        <f>IFERROR(__xludf.DUMMYFUNCTION("""COMPUTED_VALUE"""),"6ix9ine")</f>
        <v>6ix9ine</v>
      </c>
      <c r="F29" s="2">
        <f t="shared" si="1"/>
        <v>2</v>
      </c>
      <c r="H29" s="14">
        <f t="shared" si="4"/>
        <v>27</v>
      </c>
      <c r="I29" s="14" t="str">
        <f>IFERROR(__xludf.DUMMYFUNCTION("""COMPUTED_VALUE"""),"BrendaLee")</f>
        <v>BrendaLee</v>
      </c>
      <c r="J29" s="14">
        <f>IFERROR(__xludf.DUMMYFUNCTION("""COMPUTED_VALUE"""),4.0)</f>
        <v>4</v>
      </c>
      <c r="K29" s="15" t="s">
        <v>20</v>
      </c>
      <c r="L29" s="15" t="s">
        <v>14</v>
      </c>
      <c r="M29" s="12" t="s">
        <v>14</v>
      </c>
      <c r="N29" s="12" t="s">
        <v>14</v>
      </c>
      <c r="O29" s="3"/>
      <c r="P29" s="3"/>
      <c r="Q29" s="1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/>
      <c r="B30" s="18" t="s">
        <v>51</v>
      </c>
      <c r="C30" s="4"/>
      <c r="D30" s="4"/>
      <c r="E30" s="2" t="str">
        <f>IFERROR(__xludf.DUMMYFUNCTION("""COMPUTED_VALUE"""),"DaBa")</f>
        <v>DaBa</v>
      </c>
      <c r="F30" s="2">
        <f t="shared" si="1"/>
        <v>25</v>
      </c>
      <c r="H30" s="14">
        <f t="shared" si="4"/>
        <v>28</v>
      </c>
      <c r="I30" s="14" t="str">
        <f>IFERROR(__xludf.DUMMYFUNCTION("""COMPUTED_VALUE"""),"JuiceWRLD")</f>
        <v>JuiceWRLD</v>
      </c>
      <c r="J30" s="14">
        <f>IFERROR(__xludf.DUMMYFUNCTION("""COMPUTED_VALUE"""),3.0)</f>
        <v>3</v>
      </c>
      <c r="K30" s="15" t="s">
        <v>13</v>
      </c>
      <c r="L30" s="15" t="s">
        <v>14</v>
      </c>
      <c r="M30" s="12" t="s">
        <v>14</v>
      </c>
      <c r="N30" s="12" t="s">
        <v>14</v>
      </c>
      <c r="O30" s="3"/>
      <c r="P30" s="3"/>
      <c r="Q30" s="1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10</v>
      </c>
      <c r="B31" s="2" t="s">
        <v>22</v>
      </c>
      <c r="C31" s="1" t="s">
        <v>23</v>
      </c>
      <c r="D31" s="1"/>
      <c r="E31" s="2" t="str">
        <f>IFERROR(__xludf.DUMMYFUNCTION("""COMPUTED_VALUE"""),"DaBaby")</f>
        <v>DaBaby</v>
      </c>
      <c r="F31" s="2">
        <f t="shared" si="1"/>
        <v>1</v>
      </c>
      <c r="H31" s="14">
        <f t="shared" si="4"/>
        <v>29</v>
      </c>
      <c r="I31" s="14" t="str">
        <f>IFERROR(__xludf.DUMMYFUNCTION("""COMPUTED_VALUE"""),"TonesAndI")</f>
        <v>TonesAndI</v>
      </c>
      <c r="J31" s="14">
        <f>IFERROR(__xludf.DUMMYFUNCTION("""COMPUTED_VALUE"""),3.0)</f>
        <v>3</v>
      </c>
      <c r="K31" s="15" t="s">
        <v>20</v>
      </c>
      <c r="L31" s="16" t="s">
        <v>37</v>
      </c>
      <c r="M31" s="17" t="s">
        <v>37</v>
      </c>
      <c r="N31" s="17" t="s">
        <v>37</v>
      </c>
      <c r="O31" s="3"/>
      <c r="P31" s="3"/>
      <c r="Q31" s="1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15</v>
      </c>
      <c r="B32" s="2" t="s">
        <v>44</v>
      </c>
      <c r="C32" s="1" t="s">
        <v>45</v>
      </c>
      <c r="D32" s="1"/>
      <c r="E32" s="2" t="str">
        <f>IFERROR(__xludf.DUMMYFUNCTION("""COMPUTED_VALUE"""),"LilBa")</f>
        <v>LilBa</v>
      </c>
      <c r="F32" s="2">
        <f t="shared" si="1"/>
        <v>1</v>
      </c>
      <c r="H32" s="14">
        <f t="shared" si="4"/>
        <v>30</v>
      </c>
      <c r="I32" s="14" t="str">
        <f>IFERROR(__xludf.DUMMYFUNCTION("""COMPUTED_VALUE"""),"LadyGaga")</f>
        <v>LadyGaga</v>
      </c>
      <c r="J32" s="14">
        <f>IFERROR(__xludf.DUMMYFUNCTION("""COMPUTED_VALUE"""),3.0)</f>
        <v>3</v>
      </c>
      <c r="K32" s="15" t="s">
        <v>20</v>
      </c>
      <c r="L32" s="15" t="s">
        <v>14</v>
      </c>
      <c r="M32" s="12" t="s">
        <v>14</v>
      </c>
      <c r="N32" s="12" t="s">
        <v>14</v>
      </c>
      <c r="O32" s="3"/>
      <c r="P32" s="3"/>
      <c r="Q32" s="1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21</v>
      </c>
      <c r="B33" s="2" t="s">
        <v>11</v>
      </c>
      <c r="C33" s="1" t="s">
        <v>12</v>
      </c>
      <c r="D33" s="1"/>
      <c r="E33" s="2" t="str">
        <f>IFERROR(__xludf.DUMMYFUNCTION("""COMPUTED_VALUE"""),"SAINtJHN")</f>
        <v>SAINtJHN</v>
      </c>
      <c r="F33" s="2">
        <f t="shared" si="1"/>
        <v>5</v>
      </c>
      <c r="H33" s="14">
        <f t="shared" si="4"/>
        <v>31</v>
      </c>
      <c r="I33" s="14" t="str">
        <f>IFERROR(__xludf.DUMMYFUNCTION("""COMPUTED_VALUE"""),"TaylorSwift")</f>
        <v>TaylorSwift</v>
      </c>
      <c r="J33" s="14">
        <f>IFERROR(__xludf.DUMMYFUNCTION("""COMPUTED_VALUE"""),3.0)</f>
        <v>3</v>
      </c>
      <c r="K33" s="15" t="s">
        <v>20</v>
      </c>
      <c r="L33" s="15" t="s">
        <v>14</v>
      </c>
      <c r="M33" s="12" t="s">
        <v>14</v>
      </c>
      <c r="N33" s="12" t="s">
        <v>14</v>
      </c>
      <c r="O33" s="3"/>
      <c r="P33" s="3"/>
      <c r="Q33" s="1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26</v>
      </c>
      <c r="B34" s="2" t="s">
        <v>16</v>
      </c>
      <c r="C34" s="1" t="s">
        <v>17</v>
      </c>
      <c r="D34" s="1"/>
      <c r="E34" s="2" t="str">
        <f>IFERROR(__xludf.DUMMYFUNCTION("""COMPUTED_VALUE"""),"JackHarlow")</f>
        <v>JackHarlow</v>
      </c>
      <c r="F34" s="2">
        <f t="shared" si="1"/>
        <v>8</v>
      </c>
      <c r="H34" s="14">
        <f t="shared" si="4"/>
        <v>32</v>
      </c>
      <c r="I34" s="14" t="str">
        <f>IFERROR(__xludf.DUMMYFUNCTION("""COMPUTED_VALUE"""),"Bob")</f>
        <v>Bob</v>
      </c>
      <c r="J34" s="14">
        <f>IFERROR(__xludf.DUMMYFUNCTION("""COMPUTED_VALUE"""),3.0)</f>
        <v>3</v>
      </c>
      <c r="K34" s="15" t="s">
        <v>13</v>
      </c>
      <c r="L34" s="15" t="s">
        <v>14</v>
      </c>
      <c r="M34" s="12" t="s">
        <v>14</v>
      </c>
      <c r="N34" s="12" t="s">
        <v>14</v>
      </c>
      <c r="O34" s="3"/>
      <c r="P34" s="3"/>
      <c r="Q34" s="1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31</v>
      </c>
      <c r="B35" s="2" t="s">
        <v>27</v>
      </c>
      <c r="C35" s="1" t="s">
        <v>28</v>
      </c>
      <c r="D35" s="1"/>
      <c r="E35" s="2" t="str">
        <f>IFERROR(__xludf.DUMMYFUNCTION("""COMPUTED_VALUE"""),"ToryLanez")</f>
        <v>ToryLanez</v>
      </c>
      <c r="F35" s="2">
        <f t="shared" si="1"/>
        <v>8</v>
      </c>
      <c r="H35" s="14">
        <f t="shared" si="4"/>
        <v>33</v>
      </c>
      <c r="I35" s="14" t="str">
        <f>IFERROR(__xludf.DUMMYFUNCTION("""COMPUTED_VALUE"""),"LewisCapaldi")</f>
        <v>LewisCapaldi</v>
      </c>
      <c r="J35" s="14">
        <f>IFERROR(__xludf.DUMMYFUNCTION("""COMPUTED_VALUE"""),2.0)</f>
        <v>2</v>
      </c>
      <c r="K35" s="15" t="s">
        <v>20</v>
      </c>
      <c r="L35" s="15" t="s">
        <v>25</v>
      </c>
      <c r="M35" s="12" t="s">
        <v>25</v>
      </c>
      <c r="N35" s="12" t="s">
        <v>25</v>
      </c>
      <c r="O35" s="3"/>
      <c r="P35" s="3"/>
      <c r="Q35" s="1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B36" s="2" t="s">
        <v>48</v>
      </c>
      <c r="E36" s="2" t="str">
        <f>IFERROR(__xludf.DUMMYFUNCTION("""COMPUTED_VALUE"""),"LilWayne")</f>
        <v>LilWayne</v>
      </c>
      <c r="F36" s="2">
        <f t="shared" si="1"/>
        <v>8</v>
      </c>
      <c r="H36" s="14">
        <f t="shared" si="4"/>
        <v>34</v>
      </c>
      <c r="I36" s="14" t="str">
        <f>IFERROR(__xludf.DUMMYFUNCTION("""COMPUTED_VALUE"""),"TravisScott")</f>
        <v>TravisScott</v>
      </c>
      <c r="J36" s="14">
        <f>IFERROR(__xludf.DUMMYFUNCTION("""COMPUTED_VALUE"""),2.0)</f>
        <v>2</v>
      </c>
      <c r="K36" s="15" t="s">
        <v>13</v>
      </c>
      <c r="L36" s="15" t="s">
        <v>14</v>
      </c>
      <c r="M36" s="12" t="s">
        <v>14</v>
      </c>
      <c r="N36" s="12" t="s">
        <v>14</v>
      </c>
      <c r="O36" s="3"/>
      <c r="P36" s="3"/>
      <c r="Q36" s="1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/>
      <c r="B37" s="2" t="s">
        <v>36</v>
      </c>
      <c r="C37" s="4"/>
      <c r="D37" s="4"/>
      <c r="E37" s="2" t="str">
        <f>IFERROR(__xludf.DUMMYFUNCTION("""COMPUTED_VALUE"""),"Quavo")</f>
        <v>Quavo</v>
      </c>
      <c r="F37" s="2">
        <f t="shared" si="1"/>
        <v>2</v>
      </c>
      <c r="H37" s="14">
        <f t="shared" si="4"/>
        <v>35</v>
      </c>
      <c r="I37" s="14" t="str">
        <f>IFERROR(__xludf.DUMMYFUNCTION("""COMPUTED_VALUE"""),"6ix9ine")</f>
        <v>6ix9ine</v>
      </c>
      <c r="J37" s="14">
        <f>IFERROR(__xludf.DUMMYFUNCTION("""COMPUTED_VALUE"""),2.0)</f>
        <v>2</v>
      </c>
      <c r="K37" s="15" t="s">
        <v>13</v>
      </c>
      <c r="L37" s="15" t="s">
        <v>14</v>
      </c>
      <c r="M37" s="12" t="s">
        <v>14</v>
      </c>
      <c r="N37" s="12" t="s">
        <v>14</v>
      </c>
      <c r="O37" s="3"/>
      <c r="P37" s="3"/>
      <c r="Q37" s="1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10</v>
      </c>
      <c r="B38" s="2" t="s">
        <v>22</v>
      </c>
      <c r="C38" s="1" t="s">
        <v>23</v>
      </c>
      <c r="D38" s="1"/>
      <c r="E38" s="2" t="str">
        <f>IFERROR(__xludf.DUMMYFUNCTION("""COMPUTED_VALUE"""),"Marshmello")</f>
        <v>Marshmello</v>
      </c>
      <c r="F38" s="2">
        <f t="shared" si="1"/>
        <v>1</v>
      </c>
      <c r="H38" s="14">
        <f t="shared" si="4"/>
        <v>36</v>
      </c>
      <c r="I38" s="14" t="str">
        <f>IFERROR(__xludf.DUMMYFUNCTION("""COMPUTED_VALUE"""),"Quavo")</f>
        <v>Quavo</v>
      </c>
      <c r="J38" s="14">
        <f>IFERROR(__xludf.DUMMYFUNCTION("""COMPUTED_VALUE"""),2.0)</f>
        <v>2</v>
      </c>
      <c r="K38" s="15" t="s">
        <v>13</v>
      </c>
      <c r="L38" s="15" t="s">
        <v>14</v>
      </c>
      <c r="M38" s="12" t="s">
        <v>14</v>
      </c>
      <c r="N38" s="12" t="s">
        <v>14</v>
      </c>
      <c r="O38" s="3"/>
      <c r="P38" s="3"/>
      <c r="Q38" s="1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15</v>
      </c>
      <c r="B39" s="2" t="s">
        <v>44</v>
      </c>
      <c r="C39" s="1" t="s">
        <v>45</v>
      </c>
      <c r="D39" s="1"/>
      <c r="E39" s="2" t="str">
        <f>IFERROR(__xludf.DUMMYFUNCTION("""COMPUTED_VALUE"""),"DJKhaled")</f>
        <v>DJKhaled</v>
      </c>
      <c r="F39" s="2">
        <f t="shared" si="1"/>
        <v>1</v>
      </c>
      <c r="H39" s="14">
        <f t="shared" si="4"/>
        <v>37</v>
      </c>
      <c r="I39" s="14" t="str">
        <f>IFERROR(__xludf.DUMMYFUNCTION("""COMPUTED_VALUE"""),"HarryStyles")</f>
        <v>HarryStyles</v>
      </c>
      <c r="J39" s="14">
        <f>IFERROR(__xludf.DUMMYFUNCTION("""COMPUTED_VALUE"""),2.0)</f>
        <v>2</v>
      </c>
      <c r="K39" s="15" t="s">
        <v>20</v>
      </c>
      <c r="L39" s="15" t="s">
        <v>25</v>
      </c>
      <c r="M39" s="12" t="s">
        <v>25</v>
      </c>
      <c r="N39" s="12" t="s">
        <v>25</v>
      </c>
      <c r="O39" s="3"/>
      <c r="P39" s="3"/>
      <c r="Q39" s="1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21</v>
      </c>
      <c r="B40" s="2" t="s">
        <v>11</v>
      </c>
      <c r="C40" s="1" t="s">
        <v>12</v>
      </c>
      <c r="D40" s="1"/>
      <c r="E40" s="2" t="str">
        <f>IFERROR(__xludf.DUMMYFUNCTION("""COMPUTED_VALUE"""),"TaylorSwift")</f>
        <v>TaylorSwift</v>
      </c>
      <c r="F40" s="2">
        <f t="shared" si="1"/>
        <v>3</v>
      </c>
      <c r="H40" s="14">
        <f t="shared" si="4"/>
        <v>38</v>
      </c>
      <c r="I40" s="14" t="str">
        <f>IFERROR(__xludf.DUMMYFUNCTION("""COMPUTED_VALUE"""),"Jawsh685")</f>
        <v>Jawsh685</v>
      </c>
      <c r="J40" s="14">
        <f>IFERROR(__xludf.DUMMYFUNCTION("""COMPUTED_VALUE"""),2.0)</f>
        <v>2</v>
      </c>
      <c r="K40" s="15" t="s">
        <v>29</v>
      </c>
      <c r="L40" s="15" t="s">
        <v>39</v>
      </c>
      <c r="M40" s="12" t="s">
        <v>39</v>
      </c>
      <c r="N40" s="12" t="s">
        <v>39</v>
      </c>
      <c r="O40" s="3"/>
      <c r="P40" s="3"/>
      <c r="Q40" s="1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26</v>
      </c>
      <c r="B41" s="2" t="s">
        <v>16</v>
      </c>
      <c r="C41" s="1" t="s">
        <v>17</v>
      </c>
      <c r="D41" s="1"/>
      <c r="E41" s="2" t="str">
        <f>IFERROR(__xludf.DUMMYFUNCTION("""COMPUTED_VALUE"""),"HarryStyles")</f>
        <v>HarryStyles</v>
      </c>
      <c r="F41" s="2">
        <f t="shared" si="1"/>
        <v>2</v>
      </c>
      <c r="H41" s="14">
        <f t="shared" si="4"/>
        <v>39</v>
      </c>
      <c r="I41" s="14" t="str">
        <f>IFERROR(__xludf.DUMMYFUNCTION("""COMPUTED_VALUE"""),"JasonDerulo")</f>
        <v>JasonDerulo</v>
      </c>
      <c r="J41" s="14">
        <f>IFERROR(__xludf.DUMMYFUNCTION("""COMPUTED_VALUE"""),2.0)</f>
        <v>2</v>
      </c>
      <c r="K41" s="15" t="s">
        <v>20</v>
      </c>
      <c r="L41" s="15" t="s">
        <v>14</v>
      </c>
      <c r="M41" s="12" t="s">
        <v>14</v>
      </c>
      <c r="N41" s="12" t="s">
        <v>14</v>
      </c>
      <c r="O41" s="3"/>
      <c r="P41" s="3"/>
      <c r="Q41" s="1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31</v>
      </c>
      <c r="B42" s="2" t="s">
        <v>52</v>
      </c>
      <c r="C42" s="1" t="s">
        <v>53</v>
      </c>
      <c r="D42" s="1"/>
      <c r="E42" s="2" t="str">
        <f>IFERROR(__xludf.DUMMYFUNCTION("""COMPUTED_VALUE"""),"CardiB")</f>
        <v>CardiB</v>
      </c>
      <c r="F42" s="2">
        <f t="shared" si="1"/>
        <v>11</v>
      </c>
      <c r="H42" s="14">
        <f t="shared" si="4"/>
        <v>40</v>
      </c>
      <c r="I42" s="14" t="str">
        <f>IFERROR(__xludf.DUMMYFUNCTION("""COMPUTED_VALUE"""),"ArizonaZervas")</f>
        <v>ArizonaZervas</v>
      </c>
      <c r="J42" s="14">
        <f>IFERROR(__xludf.DUMMYFUNCTION("""COMPUTED_VALUE"""),1.0)</f>
        <v>1</v>
      </c>
      <c r="K42" s="15" t="s">
        <v>13</v>
      </c>
      <c r="L42" s="15" t="s">
        <v>14</v>
      </c>
      <c r="M42" s="12" t="s">
        <v>14</v>
      </c>
      <c r="N42" s="12" t="s">
        <v>14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B43" s="2" t="s">
        <v>48</v>
      </c>
      <c r="E43" s="2" t="str">
        <f>IFERROR(__xludf.DUMMYFUNCTION("""COMPUTED_VALUE"""),"LilDurk")</f>
        <v>LilDurk</v>
      </c>
      <c r="F43" s="2">
        <f t="shared" si="1"/>
        <v>14</v>
      </c>
      <c r="H43" s="14">
        <f t="shared" si="4"/>
        <v>41</v>
      </c>
      <c r="I43" s="14" t="str">
        <f>IFERROR(__xludf.DUMMYFUNCTION("""COMPUTED_VALUE"""),"Dan+Shay")</f>
        <v>Dan+Shay</v>
      </c>
      <c r="J43" s="14">
        <f>IFERROR(__xludf.DUMMYFUNCTION("""COMPUTED_VALUE"""),1.0)</f>
        <v>1</v>
      </c>
      <c r="K43" s="15" t="s">
        <v>24</v>
      </c>
      <c r="L43" s="15" t="s">
        <v>14</v>
      </c>
      <c r="M43" s="12" t="s">
        <v>14</v>
      </c>
      <c r="N43" s="12" t="s">
        <v>14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/>
      <c r="B44" s="2" t="s">
        <v>36</v>
      </c>
      <c r="C44" s="4"/>
      <c r="D44" s="4"/>
      <c r="E44" s="2" t="str">
        <f>IFERROR(__xludf.DUMMYFUNCTION("""COMPUTED_VALUE"""),"ChanceTheRapper")</f>
        <v>ChanceTheRapper</v>
      </c>
      <c r="F44" s="2">
        <f t="shared" si="1"/>
        <v>1</v>
      </c>
      <c r="H44" s="14">
        <f t="shared" si="4"/>
        <v>42</v>
      </c>
      <c r="I44" s="14" t="str">
        <f>IFERROR(__xludf.DUMMYFUNCTION("""COMPUTED_VALUE"""),"SelenaGomez")</f>
        <v>SelenaGomez</v>
      </c>
      <c r="J44" s="14">
        <f>IFERROR(__xludf.DUMMYFUNCTION("""COMPUTED_VALUE"""),1.0)</f>
        <v>1</v>
      </c>
      <c r="K44" s="15" t="s">
        <v>20</v>
      </c>
      <c r="L44" s="15" t="s">
        <v>14</v>
      </c>
      <c r="M44" s="12" t="s">
        <v>14</v>
      </c>
      <c r="N44" s="12" t="s">
        <v>14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10</v>
      </c>
      <c r="B45" s="2" t="s">
        <v>22</v>
      </c>
      <c r="C45" s="1" t="s">
        <v>23</v>
      </c>
      <c r="D45" s="1"/>
      <c r="E45" s="2" t="str">
        <f>IFERROR(__xludf.DUMMYFUNCTION("""COMPUTED_VALUE"""),"24kGoldn")</f>
        <v>24kGoldn</v>
      </c>
      <c r="F45" s="2">
        <f t="shared" si="1"/>
        <v>13</v>
      </c>
      <c r="H45" s="14">
        <f t="shared" si="4"/>
        <v>43</v>
      </c>
      <c r="I45" s="14" t="str">
        <f>IFERROR(__xludf.DUMMYFUNCTION("""COMPUTED_VALUE"""),"Eminem")</f>
        <v>Eminem</v>
      </c>
      <c r="J45" s="14">
        <f>IFERROR(__xludf.DUMMYFUNCTION("""COMPUTED_VALUE"""),1.0)</f>
        <v>1</v>
      </c>
      <c r="K45" s="15" t="s">
        <v>13</v>
      </c>
      <c r="L45" s="15" t="s">
        <v>14</v>
      </c>
      <c r="M45" s="12" t="s">
        <v>14</v>
      </c>
      <c r="N45" s="12" t="s">
        <v>14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15</v>
      </c>
      <c r="B46" s="2" t="s">
        <v>44</v>
      </c>
      <c r="C46" s="1" t="s">
        <v>45</v>
      </c>
      <c r="D46" s="1"/>
      <c r="E46" s="2" t="str">
        <f>IFERROR(__xludf.DUMMYFUNCTION("""COMPUTED_VALUE"""),"ianndior")</f>
        <v>ianndior</v>
      </c>
      <c r="F46" s="2">
        <f t="shared" si="1"/>
        <v>13</v>
      </c>
      <c r="H46" s="14">
        <f t="shared" si="4"/>
        <v>44</v>
      </c>
      <c r="I46" s="14" t="str">
        <f>IFERROR(__xludf.DUMMYFUNCTION("""COMPUTED_VALUE"""),"THESCOTTS")</f>
        <v>THESCOTTS</v>
      </c>
      <c r="J46" s="14">
        <f>IFERROR(__xludf.DUMMYFUNCTION("""COMPUTED_VALUE"""),1.0)</f>
        <v>1</v>
      </c>
      <c r="K46" s="15" t="s">
        <v>13</v>
      </c>
      <c r="L46" s="15" t="s">
        <v>14</v>
      </c>
      <c r="M46" s="12" t="s">
        <v>14</v>
      </c>
      <c r="N46" s="12" t="s">
        <v>14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21</v>
      </c>
      <c r="B47" s="2" t="s">
        <v>11</v>
      </c>
      <c r="C47" s="1" t="s">
        <v>12</v>
      </c>
      <c r="D47" s="1"/>
      <c r="E47" s="2" t="str">
        <f>IFERROR(__xludf.DUMMYFUNCTION("""COMPUTED_VALUE"""),"YoungThug")</f>
        <v>YoungThug</v>
      </c>
      <c r="F47" s="2">
        <f t="shared" si="1"/>
        <v>1</v>
      </c>
      <c r="H47" s="14">
        <f t="shared" si="4"/>
        <v>45</v>
      </c>
      <c r="I47" s="14" t="str">
        <f>IFERROR(__xludf.DUMMYFUNCTION("""COMPUTED_VALUE"""),"KidCudi")</f>
        <v>KidCudi</v>
      </c>
      <c r="J47" s="14">
        <f>IFERROR(__xludf.DUMMYFUNCTION("""COMPUTED_VALUE"""),1.0)</f>
        <v>1</v>
      </c>
      <c r="K47" s="15" t="s">
        <v>13</v>
      </c>
      <c r="L47" s="15" t="s">
        <v>14</v>
      </c>
      <c r="M47" s="12" t="s">
        <v>14</v>
      </c>
      <c r="N47" s="12" t="s">
        <v>14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26</v>
      </c>
      <c r="B48" s="2" t="s">
        <v>16</v>
      </c>
      <c r="C48" s="1" t="s">
        <v>17</v>
      </c>
      <c r="D48" s="1"/>
      <c r="E48" s="2" t="str">
        <f>IFERROR(__xludf.DUMMYFUNCTION("""COMPUTED_VALUE"""),"M.I.A.")</f>
        <v>M.I.A.</v>
      </c>
      <c r="F48" s="2">
        <f t="shared" si="1"/>
        <v>1</v>
      </c>
      <c r="H48" s="14">
        <f t="shared" si="4"/>
        <v>46</v>
      </c>
      <c r="I48" s="14" t="str">
        <f>IFERROR(__xludf.DUMMYFUNCTION("""COMPUTED_VALUE"""),"DaBaby")</f>
        <v>DaBaby</v>
      </c>
      <c r="J48" s="14">
        <f>IFERROR(__xludf.DUMMYFUNCTION("""COMPUTED_VALUE"""),1.0)</f>
        <v>1</v>
      </c>
      <c r="K48" s="15" t="s">
        <v>13</v>
      </c>
      <c r="L48" s="15" t="s">
        <v>14</v>
      </c>
      <c r="M48" s="12" t="s">
        <v>14</v>
      </c>
      <c r="N48" s="12" t="s">
        <v>14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31</v>
      </c>
      <c r="B49" s="2" t="s">
        <v>52</v>
      </c>
      <c r="C49" s="1" t="s">
        <v>53</v>
      </c>
      <c r="D49" s="1"/>
      <c r="E49" s="2" t="str">
        <f>IFERROR(__xludf.DUMMYFUNCTION("""COMPUTED_VALUE"""),"Jawsh685")</f>
        <v>Jawsh685</v>
      </c>
      <c r="F49" s="2">
        <f t="shared" si="1"/>
        <v>2</v>
      </c>
      <c r="H49" s="14">
        <f t="shared" si="4"/>
        <v>47</v>
      </c>
      <c r="I49" s="14" t="str">
        <f>IFERROR(__xludf.DUMMYFUNCTION("""COMPUTED_VALUE"""),"LilBa")</f>
        <v>LilBa</v>
      </c>
      <c r="J49" s="14">
        <f>IFERROR(__xludf.DUMMYFUNCTION("""COMPUTED_VALUE"""),1.0)</f>
        <v>1</v>
      </c>
      <c r="K49" s="15" t="s">
        <v>13</v>
      </c>
      <c r="L49" s="15" t="s">
        <v>14</v>
      </c>
      <c r="M49" s="12" t="s">
        <v>14</v>
      </c>
      <c r="N49" s="12" t="s">
        <v>14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B50" s="2" t="s">
        <v>48</v>
      </c>
      <c r="E50" s="2" t="str">
        <f>IFERROR(__xludf.DUMMYFUNCTION("""COMPUTED_VALUE"""),"JasonDerulo")</f>
        <v>JasonDerulo</v>
      </c>
      <c r="F50" s="2">
        <f t="shared" si="1"/>
        <v>2</v>
      </c>
      <c r="H50" s="14">
        <f t="shared" si="4"/>
        <v>48</v>
      </c>
      <c r="I50" s="14" t="str">
        <f>IFERROR(__xludf.DUMMYFUNCTION("""COMPUTED_VALUE"""),"Marshmello")</f>
        <v>Marshmello</v>
      </c>
      <c r="J50" s="14">
        <f>IFERROR(__xludf.DUMMYFUNCTION("""COMPUTED_VALUE"""),1.0)</f>
        <v>1</v>
      </c>
      <c r="K50" s="15" t="s">
        <v>29</v>
      </c>
      <c r="L50" s="15" t="s">
        <v>14</v>
      </c>
      <c r="M50" s="12" t="s">
        <v>14</v>
      </c>
      <c r="N50" s="12" t="s">
        <v>14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/>
      <c r="B51" s="2" t="s">
        <v>36</v>
      </c>
      <c r="C51" s="4"/>
      <c r="D51" s="4"/>
      <c r="E51" s="2" t="str">
        <f>IFERROR(__xludf.DUMMYFUNCTION("""COMPUTED_VALUE"""),"LukeCombs")</f>
        <v>LukeCombs</v>
      </c>
      <c r="F51" s="2">
        <f t="shared" si="1"/>
        <v>1</v>
      </c>
      <c r="H51" s="14">
        <f t="shared" si="4"/>
        <v>49</v>
      </c>
      <c r="I51" s="14" t="str">
        <f>IFERROR(__xludf.DUMMYFUNCTION("""COMPUTED_VALUE"""),"DJKhaled")</f>
        <v>DJKhaled</v>
      </c>
      <c r="J51" s="14">
        <f>IFERROR(__xludf.DUMMYFUNCTION("""COMPUTED_VALUE"""),1.0)</f>
        <v>1</v>
      </c>
      <c r="K51" s="15" t="s">
        <v>13</v>
      </c>
      <c r="L51" s="15" t="s">
        <v>14</v>
      </c>
      <c r="M51" s="12" t="s">
        <v>14</v>
      </c>
      <c r="N51" s="12" t="s">
        <v>14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10</v>
      </c>
      <c r="B52" s="2" t="s">
        <v>22</v>
      </c>
      <c r="C52" s="1" t="s">
        <v>23</v>
      </c>
      <c r="D52" s="1"/>
      <c r="E52" s="2" t="str">
        <f>IFERROR(__xludf.DUMMYFUNCTION("""COMPUTED_VALUE"""),"Gab")</f>
        <v>Gab</v>
      </c>
      <c r="F52" s="2">
        <f t="shared" si="1"/>
        <v>4</v>
      </c>
      <c r="H52" s="14">
        <f t="shared" si="4"/>
        <v>50</v>
      </c>
      <c r="I52" s="14" t="str">
        <f>IFERROR(__xludf.DUMMYFUNCTION("""COMPUTED_VALUE"""),"ChanceTheRapper")</f>
        <v>ChanceTheRapper</v>
      </c>
      <c r="J52" s="14">
        <f>IFERROR(__xludf.DUMMYFUNCTION("""COMPUTED_VALUE"""),1.0)</f>
        <v>1</v>
      </c>
      <c r="K52" s="15" t="s">
        <v>13</v>
      </c>
      <c r="L52" s="15" t="s">
        <v>14</v>
      </c>
      <c r="M52" s="12" t="s">
        <v>14</v>
      </c>
      <c r="N52" s="12" t="s">
        <v>14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15</v>
      </c>
      <c r="B53" s="2" t="s">
        <v>44</v>
      </c>
      <c r="C53" s="1" t="s">
        <v>45</v>
      </c>
      <c r="D53" s="1"/>
      <c r="E53" s="2" t="str">
        <f>IFERROR(__xludf.DUMMYFUNCTION("""COMPUTED_VALUE"""),"CharliePuth")</f>
        <v>CharliePuth</v>
      </c>
      <c r="F53" s="2">
        <f t="shared" si="1"/>
        <v>4</v>
      </c>
      <c r="H53" s="14">
        <f t="shared" si="4"/>
        <v>51</v>
      </c>
      <c r="I53" s="14" t="str">
        <f>IFERROR(__xludf.DUMMYFUNCTION("""COMPUTED_VALUE"""),"YoungThug")</f>
        <v>YoungThug</v>
      </c>
      <c r="J53" s="14">
        <f>IFERROR(__xludf.DUMMYFUNCTION("""COMPUTED_VALUE"""),1.0)</f>
        <v>1</v>
      </c>
      <c r="K53" s="15" t="s">
        <v>13</v>
      </c>
      <c r="L53" s="15" t="s">
        <v>14</v>
      </c>
      <c r="M53" s="12" t="s">
        <v>14</v>
      </c>
      <c r="N53" s="12" t="s">
        <v>14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21</v>
      </c>
      <c r="B54" s="2" t="s">
        <v>11</v>
      </c>
      <c r="C54" s="1" t="s">
        <v>12</v>
      </c>
      <c r="D54" s="1"/>
      <c r="E54" s="2" t="str">
        <f>IFERROR(__xludf.DUMMYFUNCTION("""COMPUTED_VALUE"""),"BillieEilish")</f>
        <v>BillieEilish</v>
      </c>
      <c r="F54" s="2">
        <f t="shared" si="1"/>
        <v>1</v>
      </c>
      <c r="H54" s="14">
        <f t="shared" si="4"/>
        <v>52</v>
      </c>
      <c r="I54" s="14" t="str">
        <f>IFERROR(__xludf.DUMMYFUNCTION("""COMPUTED_VALUE"""),"M.I.A.")</f>
        <v>M.I.A.</v>
      </c>
      <c r="J54" s="14">
        <f>IFERROR(__xludf.DUMMYFUNCTION("""COMPUTED_VALUE"""),1.0)</f>
        <v>1</v>
      </c>
      <c r="K54" s="15" t="s">
        <v>13</v>
      </c>
      <c r="L54" s="16" t="s">
        <v>25</v>
      </c>
      <c r="M54" s="17" t="s">
        <v>25</v>
      </c>
      <c r="N54" s="17" t="s">
        <v>25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26</v>
      </c>
      <c r="B55" s="2" t="s">
        <v>52</v>
      </c>
      <c r="C55" s="1" t="s">
        <v>53</v>
      </c>
      <c r="D55" s="1"/>
      <c r="E55" s="2" t="str">
        <f>IFERROR(__xludf.DUMMYFUNCTION("""COMPUTED_VALUE"""),"MariahCarey")</f>
        <v>MariahCarey</v>
      </c>
      <c r="F55" s="2">
        <f t="shared" si="1"/>
        <v>4</v>
      </c>
      <c r="H55" s="14">
        <f t="shared" si="4"/>
        <v>53</v>
      </c>
      <c r="I55" s="14" t="str">
        <f>IFERROR(__xludf.DUMMYFUNCTION("""COMPUTED_VALUE"""),"LukeCombs")</f>
        <v>LukeCombs</v>
      </c>
      <c r="J55" s="14">
        <f>IFERROR(__xludf.DUMMYFUNCTION("""COMPUTED_VALUE"""),1.0)</f>
        <v>1</v>
      </c>
      <c r="K55" s="15" t="s">
        <v>24</v>
      </c>
      <c r="L55" s="15" t="s">
        <v>14</v>
      </c>
      <c r="M55" s="12" t="s">
        <v>14</v>
      </c>
      <c r="N55" s="12" t="s">
        <v>14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31</v>
      </c>
      <c r="B56" s="2" t="s">
        <v>54</v>
      </c>
      <c r="C56" s="1" t="s">
        <v>55</v>
      </c>
      <c r="D56" s="1"/>
      <c r="E56" s="2" t="str">
        <f>IFERROR(__xludf.DUMMYFUNCTION("""COMPUTED_VALUE"""),"BrendaLee")</f>
        <v>BrendaLee</v>
      </c>
      <c r="F56" s="2">
        <f t="shared" si="1"/>
        <v>4</v>
      </c>
      <c r="H56" s="14">
        <f t="shared" si="4"/>
        <v>54</v>
      </c>
      <c r="I56" s="14" t="str">
        <f>IFERROR(__xludf.DUMMYFUNCTION("""COMPUTED_VALUE"""),"BillieEilish")</f>
        <v>BillieEilish</v>
      </c>
      <c r="J56" s="14">
        <f>IFERROR(__xludf.DUMMYFUNCTION("""COMPUTED_VALUE"""),1.0)</f>
        <v>1</v>
      </c>
      <c r="K56" s="15" t="s">
        <v>20</v>
      </c>
      <c r="L56" s="15" t="s">
        <v>14</v>
      </c>
      <c r="M56" s="12" t="s">
        <v>14</v>
      </c>
      <c r="N56" s="12" t="s">
        <v>14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B57" s="2" t="s">
        <v>48</v>
      </c>
      <c r="E57" s="2" t="str">
        <f>IFERROR(__xludf.DUMMYFUNCTION("""COMPUTED_VALUE"""),"BadBunny")</f>
        <v>BadBunny</v>
      </c>
      <c r="F57" s="2">
        <f t="shared" si="1"/>
        <v>1</v>
      </c>
      <c r="H57" s="14">
        <f t="shared" si="4"/>
        <v>55</v>
      </c>
      <c r="I57" s="14" t="str">
        <f>IFERROR(__xludf.DUMMYFUNCTION("""COMPUTED_VALUE"""),"BadBunny")</f>
        <v>BadBunny</v>
      </c>
      <c r="J57" s="14">
        <f>IFERROR(__xludf.DUMMYFUNCTION("""COMPUTED_VALUE"""),1.0)</f>
        <v>1</v>
      </c>
      <c r="K57" s="15" t="s">
        <v>34</v>
      </c>
      <c r="L57" s="15" t="s">
        <v>30</v>
      </c>
      <c r="M57" s="12" t="s">
        <v>30</v>
      </c>
      <c r="N57" s="12" t="s">
        <v>30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/>
      <c r="B58" s="2" t="s">
        <v>36</v>
      </c>
      <c r="C58" s="4"/>
      <c r="D58" s="4"/>
      <c r="E58" s="2" t="str">
        <f>IFERROR(__xludf.DUMMYFUNCTION("""COMPUTED_VALUE"""),"JhayCortez")</f>
        <v>JhayCortez</v>
      </c>
      <c r="F58" s="2">
        <f t="shared" si="1"/>
        <v>1</v>
      </c>
      <c r="H58" s="14">
        <f t="shared" si="4"/>
        <v>56</v>
      </c>
      <c r="I58" s="14" t="str">
        <f>IFERROR(__xludf.DUMMYFUNCTION("""COMPUTED_VALUE"""),"JhayCortez")</f>
        <v>JhayCortez</v>
      </c>
      <c r="J58" s="14">
        <f>IFERROR(__xludf.DUMMYFUNCTION("""COMPUTED_VALUE"""),1.0)</f>
        <v>1</v>
      </c>
      <c r="K58" s="15" t="s">
        <v>34</v>
      </c>
      <c r="L58" s="15" t="s">
        <v>30</v>
      </c>
      <c r="M58" s="12" t="s">
        <v>30</v>
      </c>
      <c r="N58" s="12" t="s">
        <v>30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10</v>
      </c>
      <c r="B59" s="2" t="s">
        <v>22</v>
      </c>
      <c r="C59" s="1" t="s">
        <v>23</v>
      </c>
      <c r="D59" s="1"/>
      <c r="E59" s="2" t="str">
        <f>IFERROR(__xludf.DUMMYFUNCTION("""COMPUTED_VALUE"""),"Bob")</f>
        <v>Bob</v>
      </c>
      <c r="F59" s="2">
        <f t="shared" si="1"/>
        <v>3</v>
      </c>
      <c r="H59" s="14">
        <f t="shared" si="4"/>
        <v>57</v>
      </c>
      <c r="I59" s="14" t="str">
        <f>IFERROR(__xludf.DUMMYFUNCTION("""COMPUTED_VALUE"""),"BurlIves")</f>
        <v>BurlIves</v>
      </c>
      <c r="J59" s="14">
        <f>IFERROR(__xludf.DUMMYFUNCTION("""COMPUTED_VALUE"""),1.0)</f>
        <v>1</v>
      </c>
      <c r="K59" s="15" t="s">
        <v>24</v>
      </c>
      <c r="L59" s="15" t="s">
        <v>14</v>
      </c>
      <c r="M59" s="12" t="s">
        <v>14</v>
      </c>
      <c r="N59" s="12" t="s">
        <v>14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15</v>
      </c>
      <c r="B60" s="2" t="s">
        <v>44</v>
      </c>
      <c r="C60" s="1" t="s">
        <v>45</v>
      </c>
      <c r="D60" s="1"/>
      <c r="E60" s="2" t="str">
        <f>IFERROR(__xludf.DUMMYFUNCTION("""COMPUTED_VALUE"""),"BurlIves")</f>
        <v>BurlIves</v>
      </c>
      <c r="F60" s="2">
        <f t="shared" si="1"/>
        <v>1</v>
      </c>
      <c r="H60" s="14">
        <f t="shared" si="4"/>
        <v>58</v>
      </c>
      <c r="I60" s="14" t="str">
        <f>IFERROR(__xludf.DUMMYFUNCTION("""COMPUTED_VALUE"""),"AndyWilliams")</f>
        <v>AndyWilliams</v>
      </c>
      <c r="J60" s="14">
        <f>IFERROR(__xludf.DUMMYFUNCTION("""COMPUTED_VALUE"""),1.0)</f>
        <v>1</v>
      </c>
      <c r="K60" s="15" t="s">
        <v>20</v>
      </c>
      <c r="L60" s="15" t="s">
        <v>14</v>
      </c>
      <c r="M60" s="12" t="s">
        <v>14</v>
      </c>
      <c r="N60" s="12" t="s">
        <v>14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21</v>
      </c>
      <c r="B61" s="2" t="s">
        <v>11</v>
      </c>
      <c r="C61" s="1" t="s">
        <v>12</v>
      </c>
      <c r="D61" s="1"/>
      <c r="E61" s="2" t="str">
        <f>IFERROR(__xludf.DUMMYFUNCTION("""COMPUTED_VALUE"""),"AndyWilliams")</f>
        <v>AndyWilliams</v>
      </c>
      <c r="F61" s="2">
        <f t="shared" si="1"/>
        <v>1</v>
      </c>
      <c r="H61" s="3" t="str">
        <f t="shared" si="4"/>
        <v/>
      </c>
      <c r="I61" s="3"/>
      <c r="J61" s="3"/>
      <c r="K61" s="17"/>
      <c r="L61" s="17"/>
      <c r="M61" s="19"/>
      <c r="N61" s="20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26</v>
      </c>
      <c r="B62" s="2" t="s">
        <v>56</v>
      </c>
      <c r="C62" s="1" t="s">
        <v>57</v>
      </c>
      <c r="D62" s="1"/>
      <c r="F62" s="2" t="str">
        <f t="shared" si="1"/>
        <v/>
      </c>
      <c r="H62" s="3" t="str">
        <f t="shared" si="4"/>
        <v/>
      </c>
      <c r="I62" s="3"/>
      <c r="J62" s="3"/>
      <c r="K62" s="17"/>
      <c r="L62" s="17"/>
      <c r="M62" s="21"/>
      <c r="N62" s="20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31</v>
      </c>
      <c r="B63" s="2" t="s">
        <v>54</v>
      </c>
      <c r="C63" s="1" t="s">
        <v>55</v>
      </c>
      <c r="D63" s="1"/>
      <c r="F63" s="2" t="str">
        <f t="shared" si="1"/>
        <v/>
      </c>
      <c r="H63" s="3" t="str">
        <f t="shared" si="4"/>
        <v/>
      </c>
      <c r="I63" s="3"/>
      <c r="J63" s="3"/>
      <c r="K63" s="17"/>
      <c r="L63" s="17"/>
      <c r="M63" s="19"/>
      <c r="N63" s="20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B64" s="2" t="s">
        <v>48</v>
      </c>
      <c r="F64" s="2" t="str">
        <f t="shared" si="1"/>
        <v/>
      </c>
      <c r="H64" s="3" t="str">
        <f t="shared" si="4"/>
        <v/>
      </c>
      <c r="I64" s="3"/>
      <c r="J64" s="3"/>
      <c r="K64" s="17"/>
      <c r="L64" s="17"/>
      <c r="M64" s="19"/>
      <c r="N64" s="20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/>
      <c r="B65" s="2" t="s">
        <v>36</v>
      </c>
      <c r="C65" s="4"/>
      <c r="D65" s="4"/>
      <c r="F65" s="2" t="str">
        <f t="shared" si="1"/>
        <v/>
      </c>
      <c r="H65" s="3" t="str">
        <f t="shared" si="4"/>
        <v/>
      </c>
      <c r="I65" s="3"/>
      <c r="J65" s="3"/>
      <c r="K65" s="17"/>
      <c r="L65" s="17"/>
      <c r="M65" s="19"/>
      <c r="N65" s="20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10</v>
      </c>
      <c r="B66" s="2" t="s">
        <v>22</v>
      </c>
      <c r="C66" s="1" t="s">
        <v>23</v>
      </c>
      <c r="D66" s="1"/>
      <c r="F66" s="2" t="str">
        <f t="shared" si="1"/>
        <v/>
      </c>
      <c r="H66" s="3" t="str">
        <f t="shared" si="4"/>
        <v/>
      </c>
      <c r="I66" s="3"/>
      <c r="J66" s="3"/>
      <c r="K66" s="17"/>
      <c r="L66" s="17"/>
      <c r="M66" s="19"/>
      <c r="N66" s="20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15</v>
      </c>
      <c r="B67" s="2" t="s">
        <v>44</v>
      </c>
      <c r="C67" s="1" t="s">
        <v>45</v>
      </c>
      <c r="D67" s="1"/>
      <c r="F67" s="2" t="str">
        <f t="shared" si="1"/>
        <v/>
      </c>
      <c r="H67" s="3" t="str">
        <f t="shared" si="4"/>
        <v/>
      </c>
      <c r="I67" s="3"/>
      <c r="J67" s="3"/>
      <c r="K67" s="17"/>
      <c r="L67" s="17"/>
      <c r="M67" s="19"/>
      <c r="N67" s="20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21</v>
      </c>
      <c r="B68" s="2" t="s">
        <v>54</v>
      </c>
      <c r="C68" s="1" t="s">
        <v>55</v>
      </c>
      <c r="D68" s="1"/>
      <c r="F68" s="2" t="str">
        <f t="shared" si="1"/>
        <v/>
      </c>
      <c r="H68" s="3" t="str">
        <f t="shared" si="4"/>
        <v/>
      </c>
      <c r="I68" s="3"/>
      <c r="J68" s="3"/>
      <c r="K68" s="17"/>
      <c r="L68" s="3"/>
      <c r="M68" s="21"/>
      <c r="N68" s="19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26</v>
      </c>
      <c r="B69" s="2" t="s">
        <v>11</v>
      </c>
      <c r="C69" s="1" t="s">
        <v>12</v>
      </c>
      <c r="D69" s="1"/>
      <c r="F69" s="2" t="str">
        <f t="shared" si="1"/>
        <v/>
      </c>
      <c r="H69" s="3" t="str">
        <f t="shared" si="4"/>
        <v/>
      </c>
      <c r="I69" s="3"/>
      <c r="J69" s="3"/>
      <c r="K69" s="17"/>
      <c r="L69" s="3"/>
      <c r="M69" s="21"/>
      <c r="N69" s="19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31</v>
      </c>
      <c r="B70" s="2" t="s">
        <v>58</v>
      </c>
      <c r="C70" s="1" t="s">
        <v>59</v>
      </c>
      <c r="D70" s="1"/>
      <c r="F70" s="2" t="str">
        <f t="shared" si="1"/>
        <v/>
      </c>
      <c r="H70" s="3" t="str">
        <f t="shared" si="4"/>
        <v/>
      </c>
      <c r="I70" s="3"/>
      <c r="J70" s="3"/>
      <c r="K70" s="17"/>
      <c r="L70" s="3"/>
      <c r="M70" s="21"/>
      <c r="N70" s="19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B71" s="2" t="s">
        <v>48</v>
      </c>
      <c r="F71" s="2" t="str">
        <f t="shared" si="1"/>
        <v/>
      </c>
      <c r="H71" s="3" t="str">
        <f t="shared" si="4"/>
        <v/>
      </c>
      <c r="I71" s="3"/>
      <c r="J71" s="3"/>
      <c r="K71" s="17"/>
      <c r="L71" s="17"/>
      <c r="M71" s="19"/>
      <c r="N71" s="19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/>
      <c r="B72" s="2" t="s">
        <v>36</v>
      </c>
      <c r="C72" s="4"/>
      <c r="D72" s="4"/>
      <c r="F72" s="2" t="str">
        <f t="shared" si="1"/>
        <v/>
      </c>
      <c r="H72" s="3" t="str">
        <f t="shared" si="4"/>
        <v/>
      </c>
      <c r="I72" s="3"/>
      <c r="J72" s="3"/>
      <c r="K72" s="17"/>
      <c r="L72" s="17"/>
      <c r="M72" s="21"/>
      <c r="N72" s="19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10</v>
      </c>
      <c r="B73" s="2" t="s">
        <v>22</v>
      </c>
      <c r="C73" s="1" t="s">
        <v>23</v>
      </c>
      <c r="D73" s="1"/>
      <c r="F73" s="2" t="str">
        <f t="shared" si="1"/>
        <v/>
      </c>
      <c r="H73" s="3" t="str">
        <f t="shared" si="4"/>
        <v/>
      </c>
      <c r="I73" s="3"/>
      <c r="J73" s="3"/>
      <c r="K73" s="17"/>
      <c r="L73" s="17"/>
      <c r="M73" s="19"/>
      <c r="N73" s="19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15</v>
      </c>
      <c r="B74" s="2" t="s">
        <v>54</v>
      </c>
      <c r="C74" s="1" t="s">
        <v>55</v>
      </c>
      <c r="D74" s="1"/>
      <c r="F74" s="2" t="str">
        <f t="shared" si="1"/>
        <v/>
      </c>
      <c r="H74" s="3" t="str">
        <f t="shared" si="4"/>
        <v/>
      </c>
      <c r="I74" s="3"/>
      <c r="J74" s="3"/>
      <c r="K74" s="17"/>
      <c r="L74" s="3"/>
      <c r="M74" s="21"/>
      <c r="N74" s="19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21</v>
      </c>
      <c r="B75" s="2" t="s">
        <v>44</v>
      </c>
      <c r="C75" s="1" t="s">
        <v>45</v>
      </c>
      <c r="D75" s="1"/>
      <c r="F75" s="2" t="str">
        <f t="shared" si="1"/>
        <v/>
      </c>
      <c r="H75" s="3" t="str">
        <f t="shared" si="4"/>
        <v/>
      </c>
      <c r="I75" s="3"/>
      <c r="J75" s="3"/>
      <c r="K75" s="17"/>
      <c r="L75" s="3"/>
      <c r="M75" s="21"/>
      <c r="N75" s="19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26</v>
      </c>
      <c r="B76" s="2" t="s">
        <v>60</v>
      </c>
      <c r="C76" s="1" t="s">
        <v>61</v>
      </c>
      <c r="D76" s="1"/>
      <c r="F76" s="2" t="str">
        <f t="shared" si="1"/>
        <v/>
      </c>
      <c r="H76" s="3" t="str">
        <f t="shared" si="4"/>
        <v/>
      </c>
      <c r="I76" s="3"/>
      <c r="J76" s="3"/>
      <c r="K76" s="17"/>
      <c r="L76" s="17"/>
      <c r="M76" s="19"/>
      <c r="N76" s="19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31</v>
      </c>
      <c r="B77" s="2" t="s">
        <v>11</v>
      </c>
      <c r="C77" s="1" t="s">
        <v>12</v>
      </c>
      <c r="D77" s="1"/>
      <c r="F77" s="2" t="str">
        <f t="shared" si="1"/>
        <v/>
      </c>
      <c r="H77" s="3" t="str">
        <f t="shared" si="4"/>
        <v/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B78" s="2" t="s">
        <v>48</v>
      </c>
      <c r="F78" s="2" t="str">
        <f t="shared" si="1"/>
        <v/>
      </c>
      <c r="H78" s="3" t="str">
        <f t="shared" si="4"/>
        <v/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/>
      <c r="B79" s="2" t="s">
        <v>36</v>
      </c>
      <c r="C79" s="4"/>
      <c r="D79" s="4"/>
      <c r="F79" s="2" t="str">
        <f t="shared" si="1"/>
        <v/>
      </c>
      <c r="H79" s="3" t="str">
        <f t="shared" si="4"/>
        <v/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10</v>
      </c>
      <c r="B80" s="2" t="s">
        <v>22</v>
      </c>
      <c r="C80" s="1" t="s">
        <v>23</v>
      </c>
      <c r="D80" s="1"/>
      <c r="F80" s="2" t="str">
        <f t="shared" si="1"/>
        <v/>
      </c>
      <c r="H80" s="3" t="str">
        <f t="shared" si="4"/>
        <v/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 t="s">
        <v>15</v>
      </c>
      <c r="B81" s="2" t="s">
        <v>60</v>
      </c>
      <c r="C81" s="1" t="s">
        <v>61</v>
      </c>
      <c r="D81" s="1"/>
      <c r="F81" s="2" t="str">
        <f t="shared" si="1"/>
        <v/>
      </c>
      <c r="H81" s="3" t="str">
        <f t="shared" si="4"/>
        <v/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21</v>
      </c>
      <c r="B82" s="2" t="s">
        <v>54</v>
      </c>
      <c r="C82" s="1" t="s">
        <v>55</v>
      </c>
      <c r="D82" s="1"/>
      <c r="F82" s="2" t="str">
        <f t="shared" si="1"/>
        <v/>
      </c>
      <c r="H82" s="3" t="str">
        <f t="shared" si="4"/>
        <v/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26</v>
      </c>
      <c r="B83" s="2" t="s">
        <v>44</v>
      </c>
      <c r="C83" s="1" t="s">
        <v>45</v>
      </c>
      <c r="D83" s="1"/>
      <c r="F83" s="2" t="str">
        <f t="shared" si="1"/>
        <v/>
      </c>
      <c r="H83" s="3" t="str">
        <f t="shared" si="4"/>
        <v/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31</v>
      </c>
      <c r="B84" s="2" t="s">
        <v>11</v>
      </c>
      <c r="C84" s="1" t="s">
        <v>12</v>
      </c>
      <c r="D84" s="1"/>
      <c r="F84" s="2" t="str">
        <f t="shared" si="1"/>
        <v/>
      </c>
      <c r="H84" s="3" t="str">
        <f t="shared" si="4"/>
        <v/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B85" s="2" t="s">
        <v>48</v>
      </c>
      <c r="F85" s="2" t="str">
        <f t="shared" si="1"/>
        <v/>
      </c>
      <c r="H85" s="3" t="str">
        <f t="shared" si="4"/>
        <v/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/>
      <c r="B86" s="2" t="s">
        <v>36</v>
      </c>
      <c r="C86" s="4"/>
      <c r="D86" s="4"/>
      <c r="F86" s="2" t="str">
        <f t="shared" si="1"/>
        <v/>
      </c>
      <c r="H86" s="3" t="str">
        <f t="shared" si="4"/>
        <v/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10</v>
      </c>
      <c r="B87" s="2" t="s">
        <v>60</v>
      </c>
      <c r="C87" s="1" t="s">
        <v>61</v>
      </c>
      <c r="D87" s="1"/>
      <c r="F87" s="2" t="str">
        <f t="shared" si="1"/>
        <v/>
      </c>
      <c r="H87" s="3" t="str">
        <f t="shared" si="4"/>
        <v/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15</v>
      </c>
      <c r="B88" s="2" t="s">
        <v>22</v>
      </c>
      <c r="C88" s="1" t="s">
        <v>23</v>
      </c>
      <c r="D88" s="1"/>
      <c r="F88" s="2" t="str">
        <f t="shared" si="1"/>
        <v/>
      </c>
      <c r="H88" s="3" t="str">
        <f t="shared" si="4"/>
        <v/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21</v>
      </c>
      <c r="B89" s="2" t="s">
        <v>54</v>
      </c>
      <c r="C89" s="1" t="s">
        <v>55</v>
      </c>
      <c r="D89" s="1"/>
      <c r="F89" s="2" t="str">
        <f t="shared" si="1"/>
        <v/>
      </c>
      <c r="H89" s="3" t="str">
        <f t="shared" si="4"/>
        <v/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26</v>
      </c>
      <c r="B90" s="2" t="s">
        <v>60</v>
      </c>
      <c r="C90" s="1" t="s">
        <v>62</v>
      </c>
      <c r="D90" s="1"/>
      <c r="F90" s="2" t="str">
        <f t="shared" si="1"/>
        <v/>
      </c>
      <c r="H90" s="3" t="str">
        <f t="shared" si="4"/>
        <v/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31</v>
      </c>
      <c r="B91" s="2" t="s">
        <v>11</v>
      </c>
      <c r="C91" s="1" t="s">
        <v>12</v>
      </c>
      <c r="D91" s="1"/>
      <c r="F91" s="2" t="str">
        <f t="shared" si="1"/>
        <v/>
      </c>
      <c r="H91" s="3" t="str">
        <f t="shared" si="4"/>
        <v/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B92" s="2" t="s">
        <v>36</v>
      </c>
      <c r="F92" s="2" t="str">
        <f t="shared" si="1"/>
        <v/>
      </c>
      <c r="H92" s="3" t="str">
        <f t="shared" si="4"/>
        <v/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/>
      <c r="B93" s="2" t="s">
        <v>36</v>
      </c>
      <c r="C93" s="4"/>
      <c r="D93" s="4"/>
      <c r="F93" s="2" t="str">
        <f t="shared" si="1"/>
        <v/>
      </c>
      <c r="H93" s="3" t="str">
        <f t="shared" si="4"/>
        <v/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10</v>
      </c>
      <c r="B94" s="2" t="s">
        <v>60</v>
      </c>
      <c r="C94" s="1" t="s">
        <v>61</v>
      </c>
      <c r="D94" s="1"/>
      <c r="F94" s="2" t="str">
        <f t="shared" si="1"/>
        <v/>
      </c>
      <c r="H94" s="3" t="str">
        <f t="shared" si="4"/>
        <v/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15</v>
      </c>
      <c r="B95" s="2" t="s">
        <v>22</v>
      </c>
      <c r="C95" s="1" t="s">
        <v>23</v>
      </c>
      <c r="D95" s="1"/>
      <c r="F95" s="2" t="str">
        <f t="shared" si="1"/>
        <v/>
      </c>
      <c r="H95" s="3" t="str">
        <f t="shared" si="4"/>
        <v/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21</v>
      </c>
      <c r="B96" s="2" t="s">
        <v>54</v>
      </c>
      <c r="C96" s="1" t="s">
        <v>55</v>
      </c>
      <c r="D96" s="1"/>
      <c r="F96" s="2" t="str">
        <f t="shared" si="1"/>
        <v/>
      </c>
      <c r="H96" s="3" t="str">
        <f t="shared" si="4"/>
        <v/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26</v>
      </c>
      <c r="B97" s="2" t="s">
        <v>11</v>
      </c>
      <c r="C97" s="1" t="s">
        <v>12</v>
      </c>
      <c r="D97" s="1"/>
      <c r="F97" s="2" t="str">
        <f t="shared" si="1"/>
        <v/>
      </c>
      <c r="H97" s="3" t="str">
        <f t="shared" si="4"/>
        <v/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31</v>
      </c>
      <c r="B98" s="2" t="s">
        <v>44</v>
      </c>
      <c r="C98" s="1" t="s">
        <v>45</v>
      </c>
      <c r="D98" s="1"/>
      <c r="F98" s="2" t="str">
        <f t="shared" si="1"/>
        <v/>
      </c>
      <c r="H98" s="3" t="str">
        <f t="shared" si="4"/>
        <v/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B99" s="2" t="s">
        <v>48</v>
      </c>
      <c r="F99" s="2" t="str">
        <f t="shared" si="1"/>
        <v/>
      </c>
      <c r="H99" s="3" t="str">
        <f t="shared" si="4"/>
        <v/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/>
      <c r="B100" s="2" t="s">
        <v>36</v>
      </c>
      <c r="C100" s="4"/>
      <c r="D100" s="4"/>
      <c r="F100" s="2" t="str">
        <f t="shared" si="1"/>
        <v/>
      </c>
      <c r="H100" s="3" t="str">
        <f t="shared" si="4"/>
        <v/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 t="s">
        <v>10</v>
      </c>
      <c r="B101" s="2" t="s">
        <v>48</v>
      </c>
      <c r="C101" s="1" t="s">
        <v>63</v>
      </c>
      <c r="D101" s="1"/>
      <c r="F101" s="2" t="str">
        <f t="shared" si="1"/>
        <v/>
      </c>
      <c r="H101" s="3" t="str">
        <f t="shared" si="4"/>
        <v/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 t="s">
        <v>15</v>
      </c>
      <c r="B102" s="2" t="s">
        <v>60</v>
      </c>
      <c r="C102" s="1" t="s">
        <v>61</v>
      </c>
      <c r="D102" s="1"/>
      <c r="F102" s="2" t="str">
        <f t="shared" si="1"/>
        <v/>
      </c>
      <c r="H102" s="3" t="str">
        <f t="shared" si="4"/>
        <v/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 t="s">
        <v>21</v>
      </c>
      <c r="B103" s="2" t="s">
        <v>22</v>
      </c>
      <c r="C103" s="1" t="s">
        <v>23</v>
      </c>
      <c r="D103" s="1"/>
      <c r="F103" s="2" t="str">
        <f t="shared" si="1"/>
        <v/>
      </c>
      <c r="H103" s="3" t="str">
        <f t="shared" si="4"/>
        <v/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 t="s">
        <v>26</v>
      </c>
      <c r="B104" s="2" t="s">
        <v>54</v>
      </c>
      <c r="C104" s="1" t="s">
        <v>55</v>
      </c>
      <c r="D104" s="1"/>
      <c r="F104" s="2" t="str">
        <f t="shared" si="1"/>
        <v/>
      </c>
      <c r="H104" s="3" t="str">
        <f t="shared" si="4"/>
        <v/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 t="s">
        <v>31</v>
      </c>
      <c r="B105" s="2" t="s">
        <v>44</v>
      </c>
      <c r="C105" s="1" t="s">
        <v>45</v>
      </c>
      <c r="D105" s="1"/>
      <c r="F105" s="2" t="str">
        <f t="shared" si="1"/>
        <v/>
      </c>
      <c r="H105" s="3" t="str">
        <f t="shared" si="4"/>
        <v/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B106" s="2" t="s">
        <v>48</v>
      </c>
      <c r="F106" s="2" t="str">
        <f t="shared" si="1"/>
        <v/>
      </c>
      <c r="H106" s="3" t="str">
        <f t="shared" si="4"/>
        <v/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/>
      <c r="B107" s="2" t="s">
        <v>36</v>
      </c>
      <c r="C107" s="4"/>
      <c r="D107" s="4"/>
      <c r="F107" s="2" t="str">
        <f t="shared" si="1"/>
        <v/>
      </c>
      <c r="H107" s="3" t="str">
        <f t="shared" si="4"/>
        <v/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 t="s">
        <v>10</v>
      </c>
      <c r="B108" s="2" t="s">
        <v>60</v>
      </c>
      <c r="C108" s="1" t="s">
        <v>61</v>
      </c>
      <c r="D108" s="1"/>
      <c r="F108" s="2" t="str">
        <f t="shared" si="1"/>
        <v/>
      </c>
      <c r="H108" s="3" t="str">
        <f t="shared" si="4"/>
        <v/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 t="s">
        <v>15</v>
      </c>
      <c r="B109" s="2" t="s">
        <v>48</v>
      </c>
      <c r="C109" s="1" t="s">
        <v>63</v>
      </c>
      <c r="D109" s="1"/>
      <c r="F109" s="2" t="str">
        <f t="shared" si="1"/>
        <v/>
      </c>
      <c r="H109" s="3" t="str">
        <f t="shared" si="4"/>
        <v/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 t="s">
        <v>21</v>
      </c>
      <c r="B110" s="2" t="s">
        <v>22</v>
      </c>
      <c r="C110" s="1" t="s">
        <v>23</v>
      </c>
      <c r="D110" s="1"/>
      <c r="F110" s="2" t="str">
        <f t="shared" si="1"/>
        <v/>
      </c>
      <c r="H110" s="3" t="str">
        <f t="shared" si="4"/>
        <v/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 t="s">
        <v>26</v>
      </c>
      <c r="B111" s="2" t="s">
        <v>54</v>
      </c>
      <c r="C111" s="1" t="s">
        <v>55</v>
      </c>
      <c r="D111" s="1"/>
      <c r="F111" s="2" t="str">
        <f t="shared" si="1"/>
        <v/>
      </c>
      <c r="H111" s="3" t="str">
        <f t="shared" si="4"/>
        <v/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 t="s">
        <v>31</v>
      </c>
      <c r="B112" s="2" t="s">
        <v>64</v>
      </c>
      <c r="C112" s="1" t="s">
        <v>65</v>
      </c>
      <c r="D112" s="1"/>
      <c r="F112" s="2" t="str">
        <f t="shared" si="1"/>
        <v/>
      </c>
      <c r="H112" s="3" t="str">
        <f t="shared" si="4"/>
        <v/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B113" s="2" t="s">
        <v>66</v>
      </c>
      <c r="F113" s="2" t="str">
        <f t="shared" si="1"/>
        <v/>
      </c>
      <c r="H113" s="3" t="str">
        <f t="shared" si="4"/>
        <v/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"/>
      <c r="B114" s="2" t="s">
        <v>36</v>
      </c>
      <c r="C114" s="4"/>
      <c r="D114" s="4"/>
      <c r="F114" s="2" t="str">
        <f t="shared" si="1"/>
        <v/>
      </c>
      <c r="H114" s="3" t="str">
        <f t="shared" si="4"/>
        <v/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" t="s">
        <v>10</v>
      </c>
      <c r="B115" s="2" t="s">
        <v>60</v>
      </c>
      <c r="C115" s="1" t="s">
        <v>61</v>
      </c>
      <c r="D115" s="1"/>
      <c r="F115" s="2" t="str">
        <f t="shared" si="1"/>
        <v/>
      </c>
      <c r="H115" s="3" t="str">
        <f t="shared" si="4"/>
        <v/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" t="s">
        <v>15</v>
      </c>
      <c r="B116" s="2" t="s">
        <v>48</v>
      </c>
      <c r="C116" s="1" t="s">
        <v>63</v>
      </c>
      <c r="D116" s="1"/>
      <c r="F116" s="2" t="str">
        <f t="shared" si="1"/>
        <v/>
      </c>
      <c r="H116" s="3" t="str">
        <f t="shared" si="4"/>
        <v/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" t="s">
        <v>21</v>
      </c>
      <c r="B117" s="2" t="s">
        <v>22</v>
      </c>
      <c r="C117" s="1" t="s">
        <v>23</v>
      </c>
      <c r="D117" s="1"/>
      <c r="F117" s="2" t="str">
        <f t="shared" si="1"/>
        <v/>
      </c>
      <c r="H117" s="3" t="str">
        <f t="shared" si="4"/>
        <v/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" t="s">
        <v>26</v>
      </c>
      <c r="B118" s="2" t="s">
        <v>54</v>
      </c>
      <c r="C118" s="1" t="s">
        <v>55</v>
      </c>
      <c r="D118" s="1"/>
      <c r="F118" s="2" t="str">
        <f t="shared" si="1"/>
        <v/>
      </c>
      <c r="H118" s="3" t="str">
        <f t="shared" si="4"/>
        <v/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" t="s">
        <v>31</v>
      </c>
      <c r="B119" s="2" t="s">
        <v>64</v>
      </c>
      <c r="C119" s="1" t="s">
        <v>65</v>
      </c>
      <c r="D119" s="1"/>
      <c r="F119" s="2" t="str">
        <f t="shared" si="1"/>
        <v/>
      </c>
      <c r="H119" s="3" t="str">
        <f t="shared" si="4"/>
        <v/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B120" s="22" t="s">
        <v>66</v>
      </c>
      <c r="F120" s="2" t="str">
        <f t="shared" si="1"/>
        <v/>
      </c>
      <c r="H120" s="3" t="str">
        <f t="shared" si="4"/>
        <v/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"/>
      <c r="B121" s="18" t="s">
        <v>67</v>
      </c>
      <c r="C121" s="4"/>
      <c r="D121" s="4"/>
      <c r="F121" s="2" t="str">
        <f t="shared" si="1"/>
        <v/>
      </c>
      <c r="H121" s="3" t="str">
        <f t="shared" si="4"/>
        <v/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" t="s">
        <v>10</v>
      </c>
      <c r="B122" s="2" t="s">
        <v>68</v>
      </c>
      <c r="C122" s="1" t="s">
        <v>69</v>
      </c>
      <c r="D122" s="1"/>
      <c r="F122" s="2" t="str">
        <f t="shared" si="1"/>
        <v/>
      </c>
      <c r="H122" s="3" t="str">
        <f t="shared" si="4"/>
        <v/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" t="s">
        <v>15</v>
      </c>
      <c r="B123" s="2" t="s">
        <v>60</v>
      </c>
      <c r="C123" s="1" t="s">
        <v>61</v>
      </c>
      <c r="D123" s="1"/>
      <c r="F123" s="2" t="str">
        <f t="shared" si="1"/>
        <v/>
      </c>
      <c r="H123" s="3" t="str">
        <f t="shared" si="4"/>
        <v/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" t="s">
        <v>21</v>
      </c>
      <c r="B124" s="2" t="s">
        <v>48</v>
      </c>
      <c r="C124" s="1" t="s">
        <v>63</v>
      </c>
      <c r="D124" s="1"/>
      <c r="F124" s="2" t="str">
        <f t="shared" si="1"/>
        <v/>
      </c>
      <c r="H124" s="3" t="str">
        <f t="shared" si="4"/>
        <v/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" t="s">
        <v>26</v>
      </c>
      <c r="B125" s="2" t="s">
        <v>70</v>
      </c>
      <c r="C125" s="1" t="s">
        <v>71</v>
      </c>
      <c r="D125" s="1"/>
      <c r="F125" s="2" t="str">
        <f t="shared" si="1"/>
        <v/>
      </c>
      <c r="H125" s="3" t="str">
        <f t="shared" si="4"/>
        <v/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" t="s">
        <v>31</v>
      </c>
      <c r="B126" s="2" t="s">
        <v>22</v>
      </c>
      <c r="C126" s="1" t="s">
        <v>23</v>
      </c>
      <c r="D126" s="1"/>
      <c r="F126" s="2" t="str">
        <f t="shared" si="1"/>
        <v/>
      </c>
      <c r="H126" s="3" t="str">
        <f t="shared" si="4"/>
        <v/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B127" s="2" t="s">
        <v>72</v>
      </c>
      <c r="F127" s="2" t="str">
        <f t="shared" si="1"/>
        <v/>
      </c>
      <c r="H127" s="3" t="str">
        <f t="shared" si="4"/>
        <v/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"/>
      <c r="B128" s="2" t="s">
        <v>73</v>
      </c>
      <c r="C128" s="4"/>
      <c r="D128" s="4"/>
      <c r="F128" s="2" t="str">
        <f t="shared" si="1"/>
        <v/>
      </c>
      <c r="H128" s="3" t="str">
        <f t="shared" si="4"/>
        <v/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" t="s">
        <v>10</v>
      </c>
      <c r="B129" s="2" t="s">
        <v>64</v>
      </c>
      <c r="C129" s="1" t="s">
        <v>65</v>
      </c>
      <c r="D129" s="1"/>
      <c r="F129" s="2" t="str">
        <f t="shared" si="1"/>
        <v/>
      </c>
      <c r="H129" s="3" t="str">
        <f t="shared" si="4"/>
        <v/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" t="s">
        <v>15</v>
      </c>
      <c r="B130" s="2" t="s">
        <v>70</v>
      </c>
      <c r="C130" s="1" t="s">
        <v>71</v>
      </c>
      <c r="D130" s="1"/>
      <c r="F130" s="2" t="str">
        <f t="shared" si="1"/>
        <v/>
      </c>
      <c r="H130" s="3" t="str">
        <f t="shared" si="4"/>
        <v/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" t="s">
        <v>21</v>
      </c>
      <c r="B131" s="2" t="s">
        <v>60</v>
      </c>
      <c r="C131" s="1" t="s">
        <v>61</v>
      </c>
      <c r="D131" s="1"/>
      <c r="F131" s="2" t="str">
        <f t="shared" si="1"/>
        <v/>
      </c>
      <c r="H131" s="3" t="str">
        <f t="shared" si="4"/>
        <v/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" t="s">
        <v>26</v>
      </c>
      <c r="B132" s="2" t="s">
        <v>48</v>
      </c>
      <c r="C132" s="1" t="s">
        <v>63</v>
      </c>
      <c r="D132" s="1"/>
      <c r="F132" s="2" t="str">
        <f t="shared" si="1"/>
        <v/>
      </c>
      <c r="H132" s="3" t="str">
        <f t="shared" si="4"/>
        <v/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" t="s">
        <v>31</v>
      </c>
      <c r="B133" s="2" t="s">
        <v>22</v>
      </c>
      <c r="C133" s="1" t="s">
        <v>23</v>
      </c>
      <c r="D133" s="1"/>
      <c r="F133" s="2" t="str">
        <f t="shared" si="1"/>
        <v/>
      </c>
      <c r="H133" s="3" t="str">
        <f t="shared" si="4"/>
        <v/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B134" s="22" t="s">
        <v>66</v>
      </c>
      <c r="F134" s="2" t="str">
        <f t="shared" si="1"/>
        <v/>
      </c>
      <c r="H134" s="3" t="str">
        <f t="shared" si="4"/>
        <v/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"/>
      <c r="B135" s="18" t="s">
        <v>67</v>
      </c>
      <c r="C135" s="4"/>
      <c r="D135" s="4"/>
      <c r="F135" s="2" t="str">
        <f t="shared" si="1"/>
        <v/>
      </c>
      <c r="H135" s="3" t="str">
        <f t="shared" si="4"/>
        <v/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" t="s">
        <v>10</v>
      </c>
      <c r="B136" s="2" t="s">
        <v>74</v>
      </c>
      <c r="C136" s="1" t="s">
        <v>75</v>
      </c>
      <c r="D136" s="1"/>
      <c r="F136" s="2" t="str">
        <f t="shared" si="1"/>
        <v/>
      </c>
      <c r="H136" s="3" t="str">
        <f t="shared" si="4"/>
        <v/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"/>
      <c r="B137" s="23" t="s">
        <v>40</v>
      </c>
      <c r="C137" s="1"/>
      <c r="D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" t="s">
        <v>15</v>
      </c>
      <c r="B138" s="2" t="s">
        <v>64</v>
      </c>
      <c r="C138" s="1" t="s">
        <v>65</v>
      </c>
      <c r="D138" s="1"/>
      <c r="F138" s="2" t="str">
        <f t="shared" ref="F138:F147" si="5">IF(E138&lt;&gt;"",COUNTIF(B:B,E138),"")</f>
        <v/>
      </c>
      <c r="H138" s="3" t="str">
        <f>IF(I138&lt;&gt;"",H136+1,"")</f>
        <v/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" t="s">
        <v>21</v>
      </c>
      <c r="B139" s="2" t="s">
        <v>76</v>
      </c>
      <c r="C139" s="1" t="s">
        <v>77</v>
      </c>
      <c r="D139" s="1"/>
      <c r="F139" s="2" t="str">
        <f t="shared" si="5"/>
        <v/>
      </c>
      <c r="H139" s="3" t="str">
        <f t="shared" ref="H139:H147" si="6">IF(I139&lt;&gt;"",H138+1,"")</f>
        <v/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" t="s">
        <v>26</v>
      </c>
      <c r="B140" s="2" t="s">
        <v>60</v>
      </c>
      <c r="C140" s="1" t="s">
        <v>61</v>
      </c>
      <c r="D140" s="1"/>
      <c r="F140" s="2" t="str">
        <f t="shared" si="5"/>
        <v/>
      </c>
      <c r="H140" s="3" t="str">
        <f t="shared" si="6"/>
        <v/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" t="s">
        <v>31</v>
      </c>
      <c r="B141" s="2" t="s">
        <v>70</v>
      </c>
      <c r="C141" s="1" t="s">
        <v>71</v>
      </c>
      <c r="D141" s="1"/>
      <c r="F141" s="2" t="str">
        <f t="shared" si="5"/>
        <v/>
      </c>
      <c r="H141" s="3" t="str">
        <f t="shared" si="6"/>
        <v/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B142" s="22" t="s">
        <v>66</v>
      </c>
      <c r="F142" s="2" t="str">
        <f t="shared" si="5"/>
        <v/>
      </c>
      <c r="H142" s="3" t="str">
        <f t="shared" si="6"/>
        <v/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"/>
      <c r="B143" s="18" t="s">
        <v>67</v>
      </c>
      <c r="C143" s="4"/>
      <c r="D143" s="4"/>
      <c r="F143" s="2" t="str">
        <f t="shared" si="5"/>
        <v/>
      </c>
      <c r="H143" s="3" t="str">
        <f t="shared" si="6"/>
        <v/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" t="s">
        <v>10</v>
      </c>
      <c r="B144" s="2" t="s">
        <v>70</v>
      </c>
      <c r="C144" s="1" t="s">
        <v>71</v>
      </c>
      <c r="D144" s="1"/>
      <c r="F144" s="2" t="str">
        <f t="shared" si="5"/>
        <v/>
      </c>
      <c r="H144" s="3" t="str">
        <f t="shared" si="6"/>
        <v/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" t="s">
        <v>15</v>
      </c>
      <c r="B145" s="2" t="s">
        <v>64</v>
      </c>
      <c r="C145" s="1" t="s">
        <v>65</v>
      </c>
      <c r="D145" s="1"/>
      <c r="F145" s="2" t="str">
        <f t="shared" si="5"/>
        <v/>
      </c>
      <c r="H145" s="3" t="str">
        <f t="shared" si="6"/>
        <v/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" t="s">
        <v>21</v>
      </c>
      <c r="B146" s="2" t="s">
        <v>60</v>
      </c>
      <c r="C146" s="1" t="s">
        <v>61</v>
      </c>
      <c r="D146" s="1"/>
      <c r="F146" s="2" t="str">
        <f t="shared" si="5"/>
        <v/>
      </c>
      <c r="H146" s="3" t="str">
        <f t="shared" si="6"/>
        <v/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" t="s">
        <v>26</v>
      </c>
      <c r="B147" s="2" t="s">
        <v>78</v>
      </c>
      <c r="C147" s="1" t="s">
        <v>79</v>
      </c>
      <c r="F147" s="2" t="str">
        <f t="shared" si="5"/>
        <v/>
      </c>
      <c r="H147" s="3" t="str">
        <f t="shared" si="6"/>
        <v/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"/>
      <c r="B148" s="2" t="s">
        <v>22</v>
      </c>
      <c r="C148" s="1"/>
      <c r="D148" s="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" t="s">
        <v>31</v>
      </c>
      <c r="B149" s="2" t="s">
        <v>48</v>
      </c>
      <c r="C149" s="1" t="s">
        <v>63</v>
      </c>
      <c r="D149" s="1"/>
      <c r="F149" s="2" t="str">
        <f t="shared" ref="F149:F154" si="7">IF(E149&lt;&gt;"",COUNTIF(B:B,E149),"")</f>
        <v/>
      </c>
      <c r="H149" s="3" t="str">
        <f>IF(I149&lt;&gt;"",H147+1,"")</f>
        <v/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B150" s="22" t="s">
        <v>66</v>
      </c>
      <c r="F150" s="2" t="str">
        <f t="shared" si="7"/>
        <v/>
      </c>
      <c r="H150" s="3" t="str">
        <f t="shared" ref="H150:H154" si="8">IF(I150&lt;&gt;"",H149+1,"")</f>
        <v/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"/>
      <c r="B151" s="18" t="s">
        <v>67</v>
      </c>
      <c r="C151" s="4"/>
      <c r="D151" s="4"/>
      <c r="F151" s="2" t="str">
        <f t="shared" si="7"/>
        <v/>
      </c>
      <c r="H151" s="3" t="str">
        <f t="shared" si="8"/>
        <v/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" t="s">
        <v>10</v>
      </c>
      <c r="B152" s="2" t="s">
        <v>58</v>
      </c>
      <c r="C152" s="1" t="s">
        <v>80</v>
      </c>
      <c r="D152" s="1"/>
      <c r="F152" s="2" t="str">
        <f t="shared" si="7"/>
        <v/>
      </c>
      <c r="H152" s="3" t="str">
        <f t="shared" si="8"/>
        <v/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" t="s">
        <v>15</v>
      </c>
      <c r="B153" s="2" t="s">
        <v>70</v>
      </c>
      <c r="C153" s="1" t="s">
        <v>71</v>
      </c>
      <c r="D153" s="1"/>
      <c r="F153" s="2" t="str">
        <f t="shared" si="7"/>
        <v/>
      </c>
      <c r="H153" s="3" t="str">
        <f t="shared" si="8"/>
        <v/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" t="s">
        <v>21</v>
      </c>
      <c r="B154" s="2" t="s">
        <v>78</v>
      </c>
      <c r="C154" s="1" t="s">
        <v>79</v>
      </c>
      <c r="D154" s="1"/>
      <c r="F154" s="2" t="str">
        <f t="shared" si="7"/>
        <v/>
      </c>
      <c r="H154" s="3" t="str">
        <f t="shared" si="8"/>
        <v/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"/>
      <c r="B155" s="2" t="s">
        <v>22</v>
      </c>
      <c r="C155" s="1"/>
      <c r="D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" t="s">
        <v>26</v>
      </c>
      <c r="B156" s="2" t="s">
        <v>60</v>
      </c>
      <c r="C156" s="1" t="s">
        <v>61</v>
      </c>
      <c r="D156" s="1"/>
      <c r="F156" s="2" t="str">
        <f t="shared" ref="F156:F160" si="9">IF(E156&lt;&gt;"",COUNTIF(B:B,E156),"")</f>
        <v/>
      </c>
      <c r="H156" s="3" t="str">
        <f>IF(I156&lt;&gt;"",H154+1,"")</f>
        <v/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" t="s">
        <v>31</v>
      </c>
      <c r="B157" s="2" t="s">
        <v>64</v>
      </c>
      <c r="C157" s="1" t="s">
        <v>65</v>
      </c>
      <c r="D157" s="1"/>
      <c r="F157" s="2" t="str">
        <f t="shared" si="9"/>
        <v/>
      </c>
      <c r="H157" s="3" t="str">
        <f t="shared" ref="H157:H160" si="10">IF(I157&lt;&gt;"",H156+1,"")</f>
        <v/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B158" s="22" t="s">
        <v>66</v>
      </c>
      <c r="F158" s="2" t="str">
        <f t="shared" si="9"/>
        <v/>
      </c>
      <c r="H158" s="3" t="str">
        <f t="shared" si="10"/>
        <v/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"/>
      <c r="B159" s="18" t="s">
        <v>67</v>
      </c>
      <c r="C159" s="4"/>
      <c r="D159" s="4"/>
      <c r="F159" s="2" t="str">
        <f t="shared" si="9"/>
        <v/>
      </c>
      <c r="H159" s="3" t="str">
        <f t="shared" si="10"/>
        <v/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" t="s">
        <v>10</v>
      </c>
      <c r="B160" s="2" t="s">
        <v>78</v>
      </c>
      <c r="C160" s="1" t="s">
        <v>79</v>
      </c>
      <c r="D160" s="1"/>
      <c r="F160" s="2" t="str">
        <f t="shared" si="9"/>
        <v/>
      </c>
      <c r="H160" s="3" t="str">
        <f t="shared" si="10"/>
        <v/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"/>
      <c r="B161" s="2" t="s">
        <v>22</v>
      </c>
      <c r="C161" s="1"/>
      <c r="D161" s="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" t="s">
        <v>15</v>
      </c>
      <c r="B162" s="2" t="s">
        <v>70</v>
      </c>
      <c r="C162" s="1" t="s">
        <v>71</v>
      </c>
      <c r="D162" s="1"/>
      <c r="F162" s="2" t="str">
        <f t="shared" ref="F162:F168" si="11">IF(E162&lt;&gt;"",COUNTIF(B:B,E162),"")</f>
        <v/>
      </c>
      <c r="H162" s="3" t="str">
        <f>IF(I162&lt;&gt;"",H160+1,"")</f>
        <v/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" t="s">
        <v>21</v>
      </c>
      <c r="B163" s="2" t="s">
        <v>60</v>
      </c>
      <c r="C163" s="1" t="s">
        <v>61</v>
      </c>
      <c r="D163" s="1"/>
      <c r="F163" s="2" t="str">
        <f t="shared" si="11"/>
        <v/>
      </c>
      <c r="H163" s="3" t="str">
        <f t="shared" ref="H163:H168" si="12">IF(I163&lt;&gt;"",H162+1,"")</f>
        <v/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" t="s">
        <v>26</v>
      </c>
      <c r="B164" s="2" t="s">
        <v>64</v>
      </c>
      <c r="C164" s="1" t="s">
        <v>65</v>
      </c>
      <c r="D164" s="1"/>
      <c r="F164" s="2" t="str">
        <f t="shared" si="11"/>
        <v/>
      </c>
      <c r="H164" s="3" t="str">
        <f t="shared" si="12"/>
        <v/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" t="s">
        <v>31</v>
      </c>
      <c r="B165" s="2" t="s">
        <v>58</v>
      </c>
      <c r="C165" s="1" t="s">
        <v>80</v>
      </c>
      <c r="D165" s="1"/>
      <c r="F165" s="2" t="str">
        <f t="shared" si="11"/>
        <v/>
      </c>
      <c r="H165" s="3" t="str">
        <f t="shared" si="12"/>
        <v/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B166" s="22" t="s">
        <v>66</v>
      </c>
      <c r="F166" s="2" t="str">
        <f t="shared" si="11"/>
        <v/>
      </c>
      <c r="H166" s="3" t="str">
        <f t="shared" si="12"/>
        <v/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"/>
      <c r="B167" s="18" t="s">
        <v>67</v>
      </c>
      <c r="C167" s="4"/>
      <c r="D167" s="4"/>
      <c r="F167" s="2" t="str">
        <f t="shared" si="11"/>
        <v/>
      </c>
      <c r="H167" s="3" t="str">
        <f t="shared" si="12"/>
        <v/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" t="s">
        <v>10</v>
      </c>
      <c r="B168" s="2" t="s">
        <v>81</v>
      </c>
      <c r="C168" s="1" t="s">
        <v>79</v>
      </c>
      <c r="D168" s="1"/>
      <c r="F168" s="2" t="str">
        <f t="shared" si="11"/>
        <v/>
      </c>
      <c r="H168" s="3" t="str">
        <f t="shared" si="12"/>
        <v/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"/>
      <c r="B169" s="2" t="s">
        <v>22</v>
      </c>
      <c r="C169" s="1"/>
      <c r="D169" s="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" t="s">
        <v>15</v>
      </c>
      <c r="B170" s="2" t="s">
        <v>70</v>
      </c>
      <c r="C170" s="1" t="s">
        <v>71</v>
      </c>
      <c r="D170" s="1"/>
      <c r="F170" s="2" t="str">
        <f t="shared" ref="F170:F177" si="13">IF(E170&lt;&gt;"",COUNTIF(B:B,E170),"")</f>
        <v/>
      </c>
      <c r="H170" s="3" t="str">
        <f>IF(I170&lt;&gt;"",H168+1,"")</f>
        <v/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" t="s">
        <v>21</v>
      </c>
      <c r="B171" s="2" t="s">
        <v>60</v>
      </c>
      <c r="C171" s="1" t="s">
        <v>61</v>
      </c>
      <c r="D171" s="1"/>
      <c r="F171" s="2" t="str">
        <f t="shared" si="13"/>
        <v/>
      </c>
      <c r="H171" s="3" t="str">
        <f t="shared" ref="H171:H177" si="14">IF(I171&lt;&gt;"",H170+1,"")</f>
        <v/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" t="s">
        <v>26</v>
      </c>
      <c r="B172" s="2" t="s">
        <v>64</v>
      </c>
      <c r="C172" s="1" t="s">
        <v>65</v>
      </c>
      <c r="D172" s="1"/>
      <c r="F172" s="2" t="str">
        <f t="shared" si="13"/>
        <v/>
      </c>
      <c r="H172" s="3" t="str">
        <f t="shared" si="14"/>
        <v/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" t="s">
        <v>31</v>
      </c>
      <c r="B173" s="2" t="s">
        <v>40</v>
      </c>
      <c r="C173" s="1" t="s">
        <v>82</v>
      </c>
      <c r="D173" s="1"/>
      <c r="F173" s="2" t="str">
        <f t="shared" si="13"/>
        <v/>
      </c>
      <c r="H173" s="3" t="str">
        <f t="shared" si="14"/>
        <v/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B174" s="22" t="s">
        <v>66</v>
      </c>
      <c r="F174" s="2" t="str">
        <f t="shared" si="13"/>
        <v/>
      </c>
      <c r="H174" s="3" t="str">
        <f t="shared" si="14"/>
        <v/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"/>
      <c r="B175" s="18" t="s">
        <v>67</v>
      </c>
      <c r="C175" s="4"/>
      <c r="D175" s="4"/>
      <c r="F175" s="2" t="str">
        <f t="shared" si="13"/>
        <v/>
      </c>
      <c r="H175" s="3" t="str">
        <f t="shared" si="14"/>
        <v/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" t="s">
        <v>10</v>
      </c>
      <c r="B176" s="2" t="s">
        <v>76</v>
      </c>
      <c r="C176" s="1" t="s">
        <v>83</v>
      </c>
      <c r="D176" s="1"/>
      <c r="F176" s="2" t="str">
        <f t="shared" si="13"/>
        <v/>
      </c>
      <c r="H176" s="3" t="str">
        <f t="shared" si="14"/>
        <v/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" t="s">
        <v>15</v>
      </c>
      <c r="B177" s="2" t="s">
        <v>78</v>
      </c>
      <c r="C177" s="1" t="s">
        <v>79</v>
      </c>
      <c r="D177" s="1"/>
      <c r="F177" s="2" t="str">
        <f t="shared" si="13"/>
        <v/>
      </c>
      <c r="H177" s="3" t="str">
        <f t="shared" si="14"/>
        <v/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"/>
      <c r="B178" s="2" t="s">
        <v>22</v>
      </c>
      <c r="C178" s="1"/>
      <c r="D178" s="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" t="s">
        <v>21</v>
      </c>
      <c r="B179" s="2" t="s">
        <v>84</v>
      </c>
      <c r="C179" s="1" t="s">
        <v>85</v>
      </c>
      <c r="D179" s="1" t="s">
        <v>36</v>
      </c>
      <c r="F179" s="2" t="str">
        <f t="shared" ref="F179:F184" si="15">IF(E179&lt;&gt;"",COUNTIF(B:B,E179),"")</f>
        <v/>
      </c>
      <c r="H179" s="3" t="str">
        <f>IF(I179&lt;&gt;"",H177+1,"")</f>
        <v/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" t="s">
        <v>26</v>
      </c>
      <c r="B180" s="2" t="s">
        <v>70</v>
      </c>
      <c r="C180" s="1" t="s">
        <v>71</v>
      </c>
      <c r="D180" s="1"/>
      <c r="F180" s="2" t="str">
        <f t="shared" si="15"/>
        <v/>
      </c>
      <c r="H180" s="3" t="str">
        <f t="shared" ref="H180:H184" si="16">IF(I180&lt;&gt;"",H179+1,"")</f>
        <v/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" t="s">
        <v>31</v>
      </c>
      <c r="B181" s="2" t="s">
        <v>60</v>
      </c>
      <c r="C181" s="1" t="s">
        <v>61</v>
      </c>
      <c r="D181" s="1"/>
      <c r="F181" s="2" t="str">
        <f t="shared" si="15"/>
        <v/>
      </c>
      <c r="H181" s="3" t="str">
        <f t="shared" si="16"/>
        <v/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B182" s="18" t="s">
        <v>67</v>
      </c>
      <c r="F182" s="2" t="str">
        <f t="shared" si="15"/>
        <v/>
      </c>
      <c r="H182" s="3" t="str">
        <f t="shared" si="16"/>
        <v/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"/>
      <c r="B183" s="22" t="s">
        <v>74</v>
      </c>
      <c r="C183" s="4"/>
      <c r="D183" s="4"/>
      <c r="F183" s="2" t="str">
        <f t="shared" si="15"/>
        <v/>
      </c>
      <c r="H183" s="3" t="str">
        <f t="shared" si="16"/>
        <v/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" t="s">
        <v>10</v>
      </c>
      <c r="B184" s="2" t="s">
        <v>78</v>
      </c>
      <c r="C184" s="1" t="s">
        <v>79</v>
      </c>
      <c r="D184" s="1"/>
      <c r="F184" s="2" t="str">
        <f t="shared" si="15"/>
        <v/>
      </c>
      <c r="H184" s="3" t="str">
        <f t="shared" si="16"/>
        <v/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"/>
      <c r="B185" s="2" t="s">
        <v>22</v>
      </c>
      <c r="C185" s="1"/>
      <c r="D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" t="s">
        <v>15</v>
      </c>
      <c r="B186" s="2" t="s">
        <v>70</v>
      </c>
      <c r="C186" s="1" t="s">
        <v>71</v>
      </c>
      <c r="D186" s="1"/>
      <c r="F186" s="2" t="str">
        <f t="shared" ref="F186:F192" si="17">IF(E186&lt;&gt;"",COUNTIF(B:B,E186),"")</f>
        <v/>
      </c>
      <c r="H186" s="3" t="str">
        <f>IF(I186&lt;&gt;"",H184+1,"")</f>
        <v/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" t="s">
        <v>21</v>
      </c>
      <c r="B187" s="2" t="s">
        <v>60</v>
      </c>
      <c r="C187" s="1" t="s">
        <v>61</v>
      </c>
      <c r="D187" s="1"/>
      <c r="F187" s="2" t="str">
        <f t="shared" si="17"/>
        <v/>
      </c>
      <c r="H187" s="3" t="str">
        <f t="shared" ref="H187:H192" si="18">IF(I187&lt;&gt;"",H186+1,"")</f>
        <v/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" t="s">
        <v>26</v>
      </c>
      <c r="B188" s="2" t="s">
        <v>86</v>
      </c>
      <c r="C188" s="1" t="s">
        <v>87</v>
      </c>
      <c r="D188" s="1"/>
      <c r="F188" s="2" t="str">
        <f t="shared" si="17"/>
        <v/>
      </c>
      <c r="H188" s="3" t="str">
        <f t="shared" si="18"/>
        <v/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" t="s">
        <v>31</v>
      </c>
      <c r="B189" s="2" t="s">
        <v>40</v>
      </c>
      <c r="C189" s="1" t="s">
        <v>82</v>
      </c>
      <c r="D189" s="1"/>
      <c r="F189" s="2" t="str">
        <f t="shared" si="17"/>
        <v/>
      </c>
      <c r="H189" s="3" t="str">
        <f t="shared" si="18"/>
        <v/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B190" s="18" t="s">
        <v>67</v>
      </c>
      <c r="F190" s="2" t="str">
        <f t="shared" si="17"/>
        <v/>
      </c>
      <c r="H190" s="3" t="str">
        <f t="shared" si="18"/>
        <v/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"/>
      <c r="B191" s="22" t="s">
        <v>74</v>
      </c>
      <c r="C191" s="4"/>
      <c r="D191" s="4"/>
      <c r="F191" s="2" t="str">
        <f t="shared" si="17"/>
        <v/>
      </c>
      <c r="H191" s="3" t="str">
        <f t="shared" si="18"/>
        <v/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" t="s">
        <v>10</v>
      </c>
      <c r="B192" s="2" t="s">
        <v>78</v>
      </c>
      <c r="C192" s="1" t="s">
        <v>79</v>
      </c>
      <c r="D192" s="1"/>
      <c r="F192" s="2" t="str">
        <f t="shared" si="17"/>
        <v/>
      </c>
      <c r="H192" s="3" t="str">
        <f t="shared" si="18"/>
        <v/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"/>
      <c r="B193" s="2" t="s">
        <v>22</v>
      </c>
      <c r="C193" s="1"/>
      <c r="D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" t="s">
        <v>15</v>
      </c>
      <c r="B194" s="2" t="s">
        <v>88</v>
      </c>
      <c r="C194" s="1" t="s">
        <v>89</v>
      </c>
      <c r="F194" s="2" t="str">
        <f>IF(E194&lt;&gt;"",COUNTIF(B:B,E194),"")</f>
        <v/>
      </c>
      <c r="H194" s="3" t="str">
        <f>IF(I194&lt;&gt;"",H192+1,"")</f>
        <v/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"/>
      <c r="B195" s="23" t="s">
        <v>90</v>
      </c>
      <c r="C195" s="1"/>
      <c r="D195" s="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"/>
      <c r="B196" s="2" t="s">
        <v>91</v>
      </c>
      <c r="C196" s="1"/>
      <c r="D196" s="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"/>
      <c r="B197" s="24" t="s">
        <v>78</v>
      </c>
      <c r="C197" s="1"/>
      <c r="D197" s="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" t="s">
        <v>21</v>
      </c>
      <c r="B198" s="2" t="s">
        <v>60</v>
      </c>
      <c r="C198" s="1" t="s">
        <v>61</v>
      </c>
      <c r="D198" s="1"/>
      <c r="F198" s="2" t="str">
        <f t="shared" ref="F198:F203" si="19">IF(E198&lt;&gt;"",COUNTIF(B:B,E198),"")</f>
        <v/>
      </c>
      <c r="H198" s="3" t="str">
        <f>IF(I198&lt;&gt;"",H194+1,"")</f>
        <v/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" t="s">
        <v>26</v>
      </c>
      <c r="B199" s="2" t="s">
        <v>70</v>
      </c>
      <c r="C199" s="1" t="s">
        <v>71</v>
      </c>
      <c r="D199" s="1"/>
      <c r="F199" s="2" t="str">
        <f t="shared" si="19"/>
        <v/>
      </c>
      <c r="H199" s="3" t="str">
        <f t="shared" ref="H199:H203" si="20">IF(I199&lt;&gt;"",H198+1,"")</f>
        <v/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" t="s">
        <v>31</v>
      </c>
      <c r="B200" s="2" t="s">
        <v>86</v>
      </c>
      <c r="C200" s="1" t="s">
        <v>87</v>
      </c>
      <c r="D200" s="1"/>
      <c r="F200" s="2" t="str">
        <f t="shared" si="19"/>
        <v/>
      </c>
      <c r="H200" s="3" t="str">
        <f t="shared" si="20"/>
        <v/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B201" s="18" t="s">
        <v>67</v>
      </c>
      <c r="F201" s="2" t="str">
        <f t="shared" si="19"/>
        <v/>
      </c>
      <c r="H201" s="3" t="str">
        <f t="shared" si="20"/>
        <v/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"/>
      <c r="B202" s="22" t="s">
        <v>92</v>
      </c>
      <c r="C202" s="4"/>
      <c r="D202" s="4"/>
      <c r="F202" s="2" t="str">
        <f t="shared" si="19"/>
        <v/>
      </c>
      <c r="H202" s="3" t="str">
        <f t="shared" si="20"/>
        <v/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" t="s">
        <v>10</v>
      </c>
      <c r="B203" s="2" t="s">
        <v>78</v>
      </c>
      <c r="C203" s="1" t="s">
        <v>79</v>
      </c>
      <c r="D203" s="1"/>
      <c r="F203" s="2" t="str">
        <f t="shared" si="19"/>
        <v/>
      </c>
      <c r="H203" s="3" t="str">
        <f t="shared" si="20"/>
        <v/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"/>
      <c r="B204" s="2" t="s">
        <v>22</v>
      </c>
      <c r="C204" s="1"/>
      <c r="D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" t="s">
        <v>15</v>
      </c>
      <c r="B205" s="2" t="s">
        <v>60</v>
      </c>
      <c r="C205" s="1" t="s">
        <v>61</v>
      </c>
      <c r="D205" s="1"/>
      <c r="F205" s="2" t="str">
        <f t="shared" ref="F205:F206" si="21">IF(E205&lt;&gt;"",COUNTIF(B:B,E205),"")</f>
        <v/>
      </c>
      <c r="H205" s="3" t="str">
        <f>IF(I205&lt;&gt;"",H203+1,"")</f>
        <v/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" t="s">
        <v>21</v>
      </c>
      <c r="B206" s="2" t="s">
        <v>88</v>
      </c>
      <c r="C206" s="1" t="s">
        <v>89</v>
      </c>
      <c r="F206" s="2" t="str">
        <f t="shared" si="21"/>
        <v/>
      </c>
      <c r="H206" s="3" t="str">
        <f>IF(I206&lt;&gt;"",H205+1,"")</f>
        <v/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"/>
      <c r="B207" s="2" t="s">
        <v>90</v>
      </c>
      <c r="C207" s="1"/>
      <c r="D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"/>
      <c r="B208" s="2" t="s">
        <v>91</v>
      </c>
      <c r="C208" s="1"/>
      <c r="D208" s="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"/>
      <c r="B209" s="2" t="s">
        <v>78</v>
      </c>
      <c r="C209" s="1"/>
      <c r="D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" t="s">
        <v>26</v>
      </c>
      <c r="B210" s="2" t="s">
        <v>70</v>
      </c>
      <c r="C210" s="1" t="s">
        <v>71</v>
      </c>
      <c r="D210" s="1"/>
      <c r="F210" s="2" t="str">
        <f t="shared" ref="F210:F214" si="22">IF(E210&lt;&gt;"",COUNTIF(B:B,E210),"")</f>
        <v/>
      </c>
      <c r="H210" s="3" t="str">
        <f>IF(I210&lt;&gt;"",H206+1,"")</f>
        <v/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" t="s">
        <v>31</v>
      </c>
      <c r="B211" s="2" t="s">
        <v>86</v>
      </c>
      <c r="C211" s="1" t="s">
        <v>87</v>
      </c>
      <c r="D211" s="1"/>
      <c r="F211" s="2" t="str">
        <f t="shared" si="22"/>
        <v/>
      </c>
      <c r="H211" s="3" t="str">
        <f t="shared" ref="H211:H214" si="23">IF(I211&lt;&gt;"",H210+1,"")</f>
        <v/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B212" s="18" t="s">
        <v>67</v>
      </c>
      <c r="F212" s="2" t="str">
        <f t="shared" si="22"/>
        <v/>
      </c>
      <c r="H212" s="3" t="str">
        <f t="shared" si="23"/>
        <v/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"/>
      <c r="B213" s="22" t="s">
        <v>92</v>
      </c>
      <c r="C213" s="4"/>
      <c r="D213" s="4"/>
      <c r="F213" s="2" t="str">
        <f t="shared" si="22"/>
        <v/>
      </c>
      <c r="H213" s="3" t="str">
        <f t="shared" si="23"/>
        <v/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" t="s">
        <v>10</v>
      </c>
      <c r="B214" s="2" t="s">
        <v>78</v>
      </c>
      <c r="C214" s="1" t="s">
        <v>79</v>
      </c>
      <c r="D214" s="1"/>
      <c r="F214" s="2" t="str">
        <f t="shared" si="22"/>
        <v/>
      </c>
      <c r="H214" s="3" t="str">
        <f t="shared" si="23"/>
        <v/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"/>
      <c r="B215" s="2" t="s">
        <v>22</v>
      </c>
      <c r="C215" s="1"/>
      <c r="D215" s="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" t="s">
        <v>15</v>
      </c>
      <c r="B216" s="2" t="s">
        <v>51</v>
      </c>
      <c r="C216" s="1" t="s">
        <v>93</v>
      </c>
      <c r="D216" s="1"/>
      <c r="F216" s="2" t="str">
        <f>IF(E216&lt;&gt;"",COUNTIF(B:B,E216),"")</f>
        <v/>
      </c>
      <c r="H216" s="3" t="str">
        <f>IF(I216&lt;&gt;"",H214+1,"")</f>
        <v/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"/>
      <c r="B217" s="2" t="s">
        <v>94</v>
      </c>
      <c r="C217" s="1"/>
      <c r="D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" t="s">
        <v>21</v>
      </c>
      <c r="B218" s="2" t="s">
        <v>88</v>
      </c>
      <c r="C218" s="1" t="s">
        <v>89</v>
      </c>
      <c r="F218" s="2" t="str">
        <f>IF(E218&lt;&gt;"",COUNTIF(B:B,E218),"")</f>
        <v/>
      </c>
      <c r="H218" s="3" t="str">
        <f>IF(I218&lt;&gt;"",H216+1,"")</f>
        <v/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"/>
      <c r="B219" s="2" t="s">
        <v>90</v>
      </c>
      <c r="C219" s="1"/>
      <c r="D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"/>
      <c r="B220" s="2" t="s">
        <v>91</v>
      </c>
      <c r="C220" s="1"/>
      <c r="D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"/>
      <c r="B221" s="2" t="s">
        <v>78</v>
      </c>
      <c r="C221" s="1"/>
      <c r="D221" s="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" t="s">
        <v>26</v>
      </c>
      <c r="B222" s="2" t="s">
        <v>60</v>
      </c>
      <c r="C222" s="1" t="s">
        <v>61</v>
      </c>
      <c r="D222" s="1"/>
      <c r="F222" s="2" t="str">
        <f t="shared" ref="F222:F226" si="24">IF(E222&lt;&gt;"",COUNTIF(B:B,E222),"")</f>
        <v/>
      </c>
      <c r="H222" s="3" t="str">
        <f>IF(I222&lt;&gt;"",H218+1,"")</f>
        <v/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" t="s">
        <v>31</v>
      </c>
      <c r="B223" s="2" t="s">
        <v>51</v>
      </c>
      <c r="C223" s="1" t="s">
        <v>95</v>
      </c>
      <c r="D223" s="1"/>
      <c r="F223" s="2" t="str">
        <f t="shared" si="24"/>
        <v/>
      </c>
      <c r="H223" s="3" t="str">
        <f t="shared" ref="H223:H226" si="25">IF(I223&lt;&gt;"",H222+1,"")</f>
        <v/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B224" s="22" t="s">
        <v>66</v>
      </c>
      <c r="F224" s="2" t="str">
        <f t="shared" si="24"/>
        <v/>
      </c>
      <c r="H224" s="3" t="str">
        <f t="shared" si="25"/>
        <v/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"/>
      <c r="B225" s="2" t="s">
        <v>36</v>
      </c>
      <c r="C225" s="4"/>
      <c r="D225" s="4"/>
      <c r="F225" s="2" t="str">
        <f t="shared" si="24"/>
        <v/>
      </c>
      <c r="H225" s="3" t="str">
        <f t="shared" si="25"/>
        <v/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" t="s">
        <v>10</v>
      </c>
      <c r="B226" s="2" t="s">
        <v>78</v>
      </c>
      <c r="C226" s="1" t="s">
        <v>79</v>
      </c>
      <c r="F226" s="2" t="str">
        <f t="shared" si="24"/>
        <v/>
      </c>
      <c r="H226" s="3" t="str">
        <f t="shared" si="25"/>
        <v/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"/>
      <c r="B227" s="2" t="s">
        <v>22</v>
      </c>
      <c r="C227" s="1"/>
      <c r="D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" t="s">
        <v>15</v>
      </c>
      <c r="B228" s="2" t="s">
        <v>88</v>
      </c>
      <c r="C228" s="1" t="s">
        <v>89</v>
      </c>
      <c r="F228" s="2" t="str">
        <f>IF(E228&lt;&gt;"",COUNTIF(B:B,E228),"")</f>
        <v/>
      </c>
      <c r="H228" s="3" t="str">
        <f>IF(I228&lt;&gt;"",H226+1,"")</f>
        <v/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"/>
      <c r="B229" s="2" t="s">
        <v>90</v>
      </c>
      <c r="C229" s="1"/>
      <c r="D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"/>
      <c r="B230" s="2" t="s">
        <v>91</v>
      </c>
      <c r="C230" s="1"/>
      <c r="D230" s="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"/>
      <c r="B231" s="2" t="s">
        <v>78</v>
      </c>
      <c r="C231" s="1"/>
      <c r="D231" s="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" t="s">
        <v>21</v>
      </c>
      <c r="B232" s="2" t="s">
        <v>96</v>
      </c>
      <c r="C232" s="1" t="s">
        <v>97</v>
      </c>
      <c r="D232" s="1"/>
      <c r="F232" s="2" t="str">
        <f>IF(E232&lt;&gt;"",COUNTIF(B:B,E232),"")</f>
        <v/>
      </c>
      <c r="H232" s="3" t="str">
        <f>IF(I232&lt;&gt;"",H228+1,"")</f>
        <v/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"/>
      <c r="B233" s="2" t="s">
        <v>48</v>
      </c>
      <c r="C233" s="1"/>
      <c r="D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" t="s">
        <v>26</v>
      </c>
      <c r="B234" s="2" t="s">
        <v>60</v>
      </c>
      <c r="C234" s="1" t="s">
        <v>61</v>
      </c>
      <c r="D234" s="1"/>
      <c r="F234" s="2" t="str">
        <f t="shared" ref="F234:F239" si="26">IF(E234&lt;&gt;"",COUNTIF(B:B,E234),"")</f>
        <v/>
      </c>
      <c r="H234" s="3" t="str">
        <f>IF(I234&lt;&gt;"",H232+1,"")</f>
        <v/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" t="s">
        <v>31</v>
      </c>
      <c r="B235" s="2" t="s">
        <v>86</v>
      </c>
      <c r="C235" s="1" t="s">
        <v>87</v>
      </c>
      <c r="D235" s="1"/>
      <c r="F235" s="2" t="str">
        <f t="shared" si="26"/>
        <v/>
      </c>
      <c r="H235" s="3" t="str">
        <f t="shared" ref="H235:H239" si="27">IF(I235&lt;&gt;"",H234+1,"")</f>
        <v/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B236" s="2" t="s">
        <v>36</v>
      </c>
      <c r="F236" s="2" t="str">
        <f t="shared" si="26"/>
        <v/>
      </c>
      <c r="H236" s="3" t="str">
        <f t="shared" si="27"/>
        <v/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"/>
      <c r="B237" s="2" t="s">
        <v>36</v>
      </c>
      <c r="C237" s="4"/>
      <c r="D237" s="4"/>
      <c r="F237" s="2" t="str">
        <f t="shared" si="26"/>
        <v/>
      </c>
      <c r="H237" s="3" t="str">
        <f t="shared" si="27"/>
        <v/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" t="s">
        <v>10</v>
      </c>
      <c r="B238" s="2" t="s">
        <v>98</v>
      </c>
      <c r="C238" s="1" t="s">
        <v>99</v>
      </c>
      <c r="D238" s="1"/>
      <c r="F238" s="2" t="str">
        <f t="shared" si="26"/>
        <v/>
      </c>
      <c r="H238" s="3" t="str">
        <f t="shared" si="27"/>
        <v/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" t="s">
        <v>15</v>
      </c>
      <c r="B239" s="2" t="s">
        <v>78</v>
      </c>
      <c r="C239" s="1" t="s">
        <v>79</v>
      </c>
      <c r="D239" s="1"/>
      <c r="F239" s="2" t="str">
        <f t="shared" si="26"/>
        <v/>
      </c>
      <c r="H239" s="3" t="str">
        <f t="shared" si="27"/>
        <v/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"/>
      <c r="B240" s="2" t="s">
        <v>22</v>
      </c>
      <c r="C240" s="1"/>
      <c r="D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" t="s">
        <v>21</v>
      </c>
      <c r="B241" s="2" t="s">
        <v>88</v>
      </c>
      <c r="C241" s="1" t="s">
        <v>89</v>
      </c>
      <c r="F241" s="2" t="str">
        <f>IF(E241&lt;&gt;"",COUNTIF(B:B,E241),"")</f>
        <v/>
      </c>
      <c r="H241" s="3" t="str">
        <f>IF(I241&lt;&gt;"",H239+1,"")</f>
        <v/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"/>
      <c r="B242" s="2" t="s">
        <v>90</v>
      </c>
      <c r="C242" s="1"/>
      <c r="D242" s="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"/>
      <c r="B243" s="2" t="s">
        <v>91</v>
      </c>
      <c r="C243" s="1"/>
      <c r="D243" s="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" t="s">
        <v>26</v>
      </c>
      <c r="B244" s="2" t="s">
        <v>98</v>
      </c>
      <c r="C244" s="1" t="s">
        <v>100</v>
      </c>
      <c r="D244" s="1"/>
      <c r="F244" s="2" t="str">
        <f t="shared" ref="F244:F249" si="28">IF(E244&lt;&gt;"",COUNTIF(B:B,E244),"")</f>
        <v/>
      </c>
      <c r="H244" s="3" t="str">
        <f>IF(I244&lt;&gt;"",H241+1,"")</f>
        <v/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" t="s">
        <v>31</v>
      </c>
      <c r="B245" s="2" t="s">
        <v>60</v>
      </c>
      <c r="C245" s="1" t="s">
        <v>61</v>
      </c>
      <c r="D245" s="1"/>
      <c r="F245" s="2" t="str">
        <f t="shared" si="28"/>
        <v/>
      </c>
      <c r="H245" s="3" t="str">
        <f t="shared" ref="H245:H249" si="29">IF(I245&lt;&gt;"",H244+1,"")</f>
        <v/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B246" s="24" t="s">
        <v>78</v>
      </c>
      <c r="F246" s="2" t="str">
        <f t="shared" si="28"/>
        <v/>
      </c>
      <c r="H246" s="3" t="str">
        <f t="shared" si="29"/>
        <v/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"/>
      <c r="B247" s="2" t="s">
        <v>36</v>
      </c>
      <c r="C247" s="4"/>
      <c r="D247" s="4"/>
      <c r="F247" s="2" t="str">
        <f t="shared" si="28"/>
        <v/>
      </c>
      <c r="H247" s="3" t="str">
        <f t="shared" si="29"/>
        <v/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" t="s">
        <v>10</v>
      </c>
      <c r="B248" s="2" t="s">
        <v>101</v>
      </c>
      <c r="C248" s="1" t="s">
        <v>102</v>
      </c>
      <c r="D248" s="1"/>
      <c r="F248" s="2" t="str">
        <f t="shared" si="28"/>
        <v/>
      </c>
      <c r="H248" s="3" t="str">
        <f t="shared" si="29"/>
        <v/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" t="s">
        <v>15</v>
      </c>
      <c r="B249" s="2" t="s">
        <v>78</v>
      </c>
      <c r="C249" s="1" t="s">
        <v>79</v>
      </c>
      <c r="F249" s="2" t="str">
        <f t="shared" si="28"/>
        <v/>
      </c>
      <c r="H249" s="3" t="str">
        <f t="shared" si="29"/>
        <v/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"/>
      <c r="B250" s="2" t="s">
        <v>22</v>
      </c>
      <c r="C250" s="1"/>
      <c r="D250" s="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" t="s">
        <v>21</v>
      </c>
      <c r="B251" s="2" t="s">
        <v>88</v>
      </c>
      <c r="C251" s="1" t="s">
        <v>89</v>
      </c>
      <c r="F251" s="2" t="str">
        <f>IF(E251&lt;&gt;"",COUNTIF(B:B,E251),"")</f>
        <v/>
      </c>
      <c r="H251" s="3" t="str">
        <f>IF(I251&lt;&gt;"",H249+1,"")</f>
        <v/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"/>
      <c r="B252" s="2" t="s">
        <v>90</v>
      </c>
      <c r="C252" s="1"/>
      <c r="D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"/>
      <c r="B253" s="2" t="s">
        <v>91</v>
      </c>
      <c r="C253" s="1"/>
      <c r="D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"/>
      <c r="B254" s="2" t="s">
        <v>78</v>
      </c>
      <c r="C254" s="1"/>
      <c r="D254" s="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" t="s">
        <v>26</v>
      </c>
      <c r="B255" s="2" t="s">
        <v>60</v>
      </c>
      <c r="C255" s="1" t="s">
        <v>61</v>
      </c>
      <c r="D255" s="1"/>
      <c r="F255" s="2" t="str">
        <f t="shared" ref="F255:F259" si="30">IF(E255&lt;&gt;"",COUNTIF(B:B,E255),"")</f>
        <v/>
      </c>
      <c r="H255" s="3" t="str">
        <f>IF(I255&lt;&gt;"",H251+1,"")</f>
        <v/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" t="s">
        <v>31</v>
      </c>
      <c r="B256" s="2" t="s">
        <v>86</v>
      </c>
      <c r="C256" s="1" t="s">
        <v>87</v>
      </c>
      <c r="D256" s="1"/>
      <c r="F256" s="2" t="str">
        <f t="shared" si="30"/>
        <v/>
      </c>
      <c r="H256" s="3" t="str">
        <f t="shared" ref="H256:H259" si="31">IF(I256&lt;&gt;"",H255+1,"")</f>
        <v/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B257" s="2" t="s">
        <v>36</v>
      </c>
      <c r="F257" s="2" t="str">
        <f t="shared" si="30"/>
        <v/>
      </c>
      <c r="H257" s="3" t="str">
        <f t="shared" si="31"/>
        <v/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"/>
      <c r="B258" s="2" t="s">
        <v>36</v>
      </c>
      <c r="C258" s="4"/>
      <c r="D258" s="4"/>
      <c r="F258" s="2" t="str">
        <f t="shared" si="30"/>
        <v/>
      </c>
      <c r="H258" s="3" t="str">
        <f t="shared" si="31"/>
        <v/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" t="s">
        <v>10</v>
      </c>
      <c r="B259" s="2" t="s">
        <v>103</v>
      </c>
      <c r="C259" s="1" t="s">
        <v>104</v>
      </c>
      <c r="D259" s="1"/>
      <c r="F259" s="2" t="str">
        <f t="shared" si="30"/>
        <v/>
      </c>
      <c r="H259" s="3" t="str">
        <f t="shared" si="31"/>
        <v/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"/>
      <c r="B260" s="2" t="s">
        <v>70</v>
      </c>
      <c r="C260" s="1"/>
      <c r="D260" s="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" t="s">
        <v>15</v>
      </c>
      <c r="B261" s="2" t="s">
        <v>78</v>
      </c>
      <c r="C261" s="1" t="s">
        <v>79</v>
      </c>
      <c r="F261" s="2" t="str">
        <f>IF(E261&lt;&gt;"",COUNTIF(B:B,E261),"")</f>
        <v/>
      </c>
      <c r="H261" s="3" t="str">
        <f>IF(I261&lt;&gt;"",H259+1,"")</f>
        <v/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"/>
      <c r="B262" s="2" t="s">
        <v>22</v>
      </c>
      <c r="C262" s="1"/>
      <c r="D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" t="s">
        <v>21</v>
      </c>
      <c r="B263" s="2" t="s">
        <v>60</v>
      </c>
      <c r="C263" s="1" t="s">
        <v>61</v>
      </c>
      <c r="D263" s="1"/>
      <c r="F263" s="2" t="str">
        <f t="shared" ref="F263:F264" si="32">IF(E263&lt;&gt;"",COUNTIF(B:B,E263),"")</f>
        <v/>
      </c>
      <c r="H263" s="3" t="str">
        <f>IF(I263&lt;&gt;"",H261+1,"")</f>
        <v/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" t="s">
        <v>26</v>
      </c>
      <c r="B264" s="2" t="s">
        <v>88</v>
      </c>
      <c r="C264" s="1" t="s">
        <v>89</v>
      </c>
      <c r="F264" s="2" t="str">
        <f t="shared" si="32"/>
        <v/>
      </c>
      <c r="H264" s="3" t="str">
        <f>IF(I264&lt;&gt;"",H263+1,"")</f>
        <v/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"/>
      <c r="B265" s="2" t="s">
        <v>90</v>
      </c>
      <c r="C265" s="1"/>
      <c r="D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"/>
      <c r="B266" s="2" t="s">
        <v>91</v>
      </c>
      <c r="C266" s="1"/>
      <c r="D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"/>
      <c r="B267" s="2" t="s">
        <v>78</v>
      </c>
      <c r="C267" s="1"/>
      <c r="D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" t="s">
        <v>31</v>
      </c>
      <c r="B268" s="2" t="s">
        <v>101</v>
      </c>
      <c r="C268" s="1" t="s">
        <v>102</v>
      </c>
      <c r="D268" s="1"/>
      <c r="F268" s="2" t="str">
        <f t="shared" ref="F268:F271" si="33">IF(E268&lt;&gt;"",COUNTIF(B:B,E268),"")</f>
        <v/>
      </c>
      <c r="H268" s="3" t="str">
        <f>IF(I268&lt;&gt;"",H264+1,"")</f>
        <v/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B269" s="2" t="s">
        <v>36</v>
      </c>
      <c r="F269" s="2" t="str">
        <f t="shared" si="33"/>
        <v/>
      </c>
      <c r="H269" s="3" t="str">
        <f t="shared" ref="H269:H271" si="34">IF(I269&lt;&gt;"",H268+1,"")</f>
        <v/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"/>
      <c r="B270" s="2" t="s">
        <v>36</v>
      </c>
      <c r="C270" s="4"/>
      <c r="D270" s="4"/>
      <c r="F270" s="2" t="str">
        <f t="shared" si="33"/>
        <v/>
      </c>
      <c r="H270" s="3" t="str">
        <f t="shared" si="34"/>
        <v/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" t="s">
        <v>10</v>
      </c>
      <c r="B271" s="2" t="s">
        <v>103</v>
      </c>
      <c r="C271" s="1" t="s">
        <v>104</v>
      </c>
      <c r="D271" s="1"/>
      <c r="F271" s="2" t="str">
        <f t="shared" si="33"/>
        <v/>
      </c>
      <c r="H271" s="3" t="str">
        <f t="shared" si="34"/>
        <v/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"/>
      <c r="B272" s="2" t="s">
        <v>70</v>
      </c>
      <c r="C272" s="1"/>
      <c r="D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" t="s">
        <v>15</v>
      </c>
      <c r="B273" s="2" t="s">
        <v>48</v>
      </c>
      <c r="C273" s="1" t="s">
        <v>105</v>
      </c>
      <c r="D273" s="1"/>
      <c r="F273" s="2" t="str">
        <f>IF(E273&lt;&gt;"",COUNTIF(B:B,E273),"")</f>
        <v/>
      </c>
      <c r="H273" s="3" t="str">
        <f>IF(I273&lt;&gt;"",H271+1,"")</f>
        <v/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"/>
      <c r="B274" s="2" t="s">
        <v>106</v>
      </c>
      <c r="C274" s="1"/>
      <c r="D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" t="s">
        <v>21</v>
      </c>
      <c r="B275" s="2" t="s">
        <v>78</v>
      </c>
      <c r="C275" s="1" t="s">
        <v>79</v>
      </c>
      <c r="F275" s="2" t="str">
        <f>IF(E275&lt;&gt;"",COUNTIF(B:B,E275),"")</f>
        <v/>
      </c>
      <c r="H275" s="3" t="str">
        <f>IF(I275&lt;&gt;"",H273+1,"")</f>
        <v/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"/>
      <c r="B276" s="2" t="s">
        <v>22</v>
      </c>
      <c r="C276" s="1"/>
      <c r="D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" t="s">
        <v>26</v>
      </c>
      <c r="B277" s="2" t="s">
        <v>60</v>
      </c>
      <c r="C277" s="1" t="s">
        <v>61</v>
      </c>
      <c r="D277" s="1"/>
      <c r="F277" s="2" t="str">
        <f t="shared" ref="F277:F278" si="35">IF(E277&lt;&gt;"",COUNTIF(B:B,E277),"")</f>
        <v/>
      </c>
      <c r="H277" s="3" t="str">
        <f>IF(I277&lt;&gt;"",H275+1,"")</f>
        <v/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" t="s">
        <v>31</v>
      </c>
      <c r="B278" s="2" t="s">
        <v>88</v>
      </c>
      <c r="C278" s="1" t="s">
        <v>89</v>
      </c>
      <c r="F278" s="2" t="str">
        <f t="shared" si="35"/>
        <v/>
      </c>
      <c r="H278" s="3" t="str">
        <f>IF(I278&lt;&gt;"",H277+1,"")</f>
        <v/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"/>
      <c r="B279" s="2" t="s">
        <v>90</v>
      </c>
      <c r="C279" s="1"/>
      <c r="D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"/>
      <c r="B280" s="2" t="s">
        <v>91</v>
      </c>
      <c r="C280" s="1"/>
      <c r="D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B281" s="2" t="s">
        <v>78</v>
      </c>
      <c r="F281" s="2" t="str">
        <f t="shared" ref="F281:F284" si="36">IF(E281&lt;&gt;"",COUNTIF(B:B,E281),"")</f>
        <v/>
      </c>
      <c r="H281" s="3" t="str">
        <f>IF(I281&lt;&gt;"",H278+1,"")</f>
        <v/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"/>
      <c r="B282" s="2" t="s">
        <v>36</v>
      </c>
      <c r="C282" s="4"/>
      <c r="D282" s="4"/>
      <c r="F282" s="2" t="str">
        <f t="shared" si="36"/>
        <v/>
      </c>
      <c r="H282" s="3" t="str">
        <f t="shared" ref="H282:H284" si="37">IF(I282&lt;&gt;"",H281+1,"")</f>
        <v/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" t="s">
        <v>10</v>
      </c>
      <c r="B283" s="2" t="s">
        <v>56</v>
      </c>
      <c r="C283" s="1" t="s">
        <v>107</v>
      </c>
      <c r="D283" s="1"/>
      <c r="F283" s="2" t="str">
        <f t="shared" si="36"/>
        <v/>
      </c>
      <c r="H283" s="3" t="str">
        <f t="shared" si="37"/>
        <v/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" t="s">
        <v>15</v>
      </c>
      <c r="B284" s="2" t="s">
        <v>103</v>
      </c>
      <c r="C284" s="1" t="s">
        <v>104</v>
      </c>
      <c r="D284" s="1"/>
      <c r="F284" s="2" t="str">
        <f t="shared" si="36"/>
        <v/>
      </c>
      <c r="H284" s="3" t="str">
        <f t="shared" si="37"/>
        <v/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"/>
      <c r="B285" s="2" t="s">
        <v>70</v>
      </c>
      <c r="C285" s="1"/>
      <c r="D285" s="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" t="s">
        <v>21</v>
      </c>
      <c r="B286" s="2" t="s">
        <v>48</v>
      </c>
      <c r="C286" s="1" t="s">
        <v>105</v>
      </c>
      <c r="D286" s="1"/>
      <c r="F286" s="2" t="str">
        <f>IF(E286&lt;&gt;"",COUNTIF(B:B,E286),"")</f>
        <v/>
      </c>
      <c r="H286" s="3" t="str">
        <f>IF(I286&lt;&gt;"",H284+1,"")</f>
        <v/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"/>
      <c r="B287" s="2" t="s">
        <v>106</v>
      </c>
      <c r="C287" s="1"/>
      <c r="D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" t="s">
        <v>26</v>
      </c>
      <c r="B288" s="2" t="s">
        <v>78</v>
      </c>
      <c r="C288" s="1" t="s">
        <v>79</v>
      </c>
      <c r="F288" s="2" t="str">
        <f>IF(E288&lt;&gt;"",COUNTIF(B:B,E288),"")</f>
        <v/>
      </c>
      <c r="H288" s="3" t="str">
        <f>IF(I288&lt;&gt;"",H286+1,"")</f>
        <v/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"/>
      <c r="B289" s="2" t="s">
        <v>22</v>
      </c>
      <c r="C289" s="1"/>
      <c r="D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" t="s">
        <v>31</v>
      </c>
      <c r="B290" s="2" t="s">
        <v>60</v>
      </c>
      <c r="C290" s="1" t="s">
        <v>61</v>
      </c>
      <c r="D290" s="1"/>
      <c r="F290" s="2" t="str">
        <f t="shared" ref="F290:F294" si="38">IF(E290&lt;&gt;"",COUNTIF(B:B,E290),"")</f>
        <v/>
      </c>
      <c r="H290" s="3" t="str">
        <f>IF(I290&lt;&gt;"",H288+1,"")</f>
        <v/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B291" s="2" t="s">
        <v>36</v>
      </c>
      <c r="F291" s="2" t="str">
        <f t="shared" si="38"/>
        <v/>
      </c>
      <c r="H291" s="3" t="str">
        <f t="shared" ref="H291:H294" si="39">IF(I291&lt;&gt;"",H290+1,"")</f>
        <v/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"/>
      <c r="B292" s="2" t="s">
        <v>36</v>
      </c>
      <c r="C292" s="4"/>
      <c r="D292" s="4"/>
      <c r="F292" s="2" t="str">
        <f t="shared" si="38"/>
        <v/>
      </c>
      <c r="H292" s="3" t="str">
        <f t="shared" si="39"/>
        <v/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" t="s">
        <v>10</v>
      </c>
      <c r="B293" s="2" t="s">
        <v>56</v>
      </c>
      <c r="C293" s="1" t="s">
        <v>107</v>
      </c>
      <c r="D293" s="1"/>
      <c r="F293" s="2" t="str">
        <f t="shared" si="38"/>
        <v/>
      </c>
      <c r="H293" s="3" t="str">
        <f t="shared" si="39"/>
        <v/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" t="s">
        <v>15</v>
      </c>
      <c r="B294" s="2" t="s">
        <v>103</v>
      </c>
      <c r="C294" s="1" t="s">
        <v>104</v>
      </c>
      <c r="D294" s="1"/>
      <c r="F294" s="2" t="str">
        <f t="shared" si="38"/>
        <v/>
      </c>
      <c r="H294" s="3" t="str">
        <f t="shared" si="39"/>
        <v/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"/>
      <c r="B295" s="2" t="s">
        <v>70</v>
      </c>
      <c r="C295" s="1"/>
      <c r="D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" t="s">
        <v>21</v>
      </c>
      <c r="B296" s="2" t="s">
        <v>48</v>
      </c>
      <c r="C296" s="1" t="s">
        <v>105</v>
      </c>
      <c r="D296" s="1"/>
      <c r="F296" s="2" t="str">
        <f>IF(E296&lt;&gt;"",COUNTIF(B:B,E296),"")</f>
        <v/>
      </c>
      <c r="H296" s="3" t="str">
        <f>IF(I296&lt;&gt;"",H294+1,"")</f>
        <v/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"/>
      <c r="B297" s="2" t="s">
        <v>106</v>
      </c>
      <c r="C297" s="1"/>
      <c r="D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" t="s">
        <v>26</v>
      </c>
      <c r="B298" s="2" t="s">
        <v>78</v>
      </c>
      <c r="C298" s="1" t="s">
        <v>79</v>
      </c>
      <c r="F298" s="2" t="str">
        <f>IF(E298&lt;&gt;"",COUNTIF(B:B,E298),"")</f>
        <v/>
      </c>
      <c r="H298" s="3" t="str">
        <f>IF(I298&lt;&gt;"",H296+1,"")</f>
        <v/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"/>
      <c r="B299" s="2" t="s">
        <v>22</v>
      </c>
      <c r="C299" s="1"/>
      <c r="D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" t="s">
        <v>31</v>
      </c>
      <c r="B300" s="2" t="s">
        <v>60</v>
      </c>
      <c r="C300" s="1" t="s">
        <v>61</v>
      </c>
      <c r="D300" s="1"/>
      <c r="F300" s="2" t="str">
        <f t="shared" ref="F300:F303" si="40">IF(E300&lt;&gt;"",COUNTIF(B:B,E300),"")</f>
        <v/>
      </c>
      <c r="H300" s="3" t="str">
        <f>IF(I300&lt;&gt;"",H298+1,"")</f>
        <v/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B301" s="2" t="s">
        <v>36</v>
      </c>
      <c r="F301" s="2" t="str">
        <f t="shared" si="40"/>
        <v/>
      </c>
      <c r="H301" s="3" t="str">
        <f t="shared" ref="H301:H303" si="41">IF(I301&lt;&gt;"",H300+1,"")</f>
        <v/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"/>
      <c r="B302" s="2" t="s">
        <v>36</v>
      </c>
      <c r="C302" s="4"/>
      <c r="D302" s="4"/>
      <c r="F302" s="2" t="str">
        <f t="shared" si="40"/>
        <v/>
      </c>
      <c r="H302" s="3" t="str">
        <f t="shared" si="41"/>
        <v/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" t="s">
        <v>10</v>
      </c>
      <c r="B303" s="2" t="s">
        <v>103</v>
      </c>
      <c r="C303" s="1" t="s">
        <v>104</v>
      </c>
      <c r="D303" s="1"/>
      <c r="F303" s="2" t="str">
        <f t="shared" si="40"/>
        <v/>
      </c>
      <c r="H303" s="3" t="str">
        <f t="shared" si="41"/>
        <v/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"/>
      <c r="B304" s="2" t="s">
        <v>70</v>
      </c>
      <c r="C304" s="1"/>
      <c r="D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" t="s">
        <v>15</v>
      </c>
      <c r="B305" s="2" t="s">
        <v>56</v>
      </c>
      <c r="C305" s="1" t="s">
        <v>107</v>
      </c>
      <c r="D305" s="1"/>
      <c r="F305" s="2" t="str">
        <f t="shared" ref="F305:F306" si="42">IF(E305&lt;&gt;"",COUNTIF(B:B,E305),"")</f>
        <v/>
      </c>
      <c r="H305" s="3" t="str">
        <f>IF(I305&lt;&gt;"",H303+1,"")</f>
        <v/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" t="s">
        <v>21</v>
      </c>
      <c r="B306" s="2" t="s">
        <v>48</v>
      </c>
      <c r="C306" s="1" t="s">
        <v>105</v>
      </c>
      <c r="D306" s="1"/>
      <c r="F306" s="2" t="str">
        <f t="shared" si="42"/>
        <v/>
      </c>
      <c r="H306" s="3" t="str">
        <f>IF(I306&lt;&gt;"",H305+1,"")</f>
        <v/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"/>
      <c r="B307" s="2" t="s">
        <v>106</v>
      </c>
      <c r="C307" s="1"/>
      <c r="D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" t="s">
        <v>26</v>
      </c>
      <c r="B308" s="2" t="s">
        <v>78</v>
      </c>
      <c r="C308" s="1" t="s">
        <v>79</v>
      </c>
      <c r="F308" s="2" t="str">
        <f>IF(E308&lt;&gt;"",COUNTIF(B:B,E308),"")</f>
        <v/>
      </c>
      <c r="H308" s="3" t="str">
        <f>IF(I308&lt;&gt;"",H306+1,"")</f>
        <v/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"/>
      <c r="B309" s="2" t="s">
        <v>22</v>
      </c>
      <c r="C309" s="1"/>
      <c r="D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" t="s">
        <v>31</v>
      </c>
      <c r="B310" s="2" t="s">
        <v>60</v>
      </c>
      <c r="C310" s="1" t="s">
        <v>61</v>
      </c>
      <c r="D310" s="1"/>
      <c r="F310" s="2" t="str">
        <f t="shared" ref="F310:F313" si="43">IF(E310&lt;&gt;"",COUNTIF(B:B,E310),"")</f>
        <v/>
      </c>
      <c r="H310" s="3" t="str">
        <f>IF(I310&lt;&gt;"",H308+1,"")</f>
        <v/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B311" s="2" t="s">
        <v>36</v>
      </c>
      <c r="F311" s="2" t="str">
        <f t="shared" si="43"/>
        <v/>
      </c>
      <c r="H311" s="3" t="str">
        <f t="shared" ref="H311:H313" si="44">IF(I311&lt;&gt;"",H310+1,"")</f>
        <v/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"/>
      <c r="B312" s="2" t="s">
        <v>36</v>
      </c>
      <c r="C312" s="4"/>
      <c r="D312" s="4"/>
      <c r="F312" s="2" t="str">
        <f t="shared" si="43"/>
        <v/>
      </c>
      <c r="H312" s="3" t="str">
        <f t="shared" si="44"/>
        <v/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" t="s">
        <v>10</v>
      </c>
      <c r="B313" s="2" t="s">
        <v>103</v>
      </c>
      <c r="C313" s="1" t="s">
        <v>104</v>
      </c>
      <c r="D313" s="1"/>
      <c r="F313" s="2" t="str">
        <f t="shared" si="43"/>
        <v/>
      </c>
      <c r="H313" s="3" t="str">
        <f t="shared" si="44"/>
        <v/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"/>
      <c r="B314" s="2" t="s">
        <v>70</v>
      </c>
      <c r="C314" s="1"/>
      <c r="D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" t="s">
        <v>15</v>
      </c>
      <c r="B315" s="2" t="s">
        <v>56</v>
      </c>
      <c r="C315" s="1" t="s">
        <v>107</v>
      </c>
      <c r="D315" s="1"/>
      <c r="F315" s="2" t="str">
        <f t="shared" ref="F315:F316" si="45">IF(E315&lt;&gt;"",COUNTIF(B:B,E315),"")</f>
        <v/>
      </c>
      <c r="H315" s="3" t="str">
        <f>IF(I315&lt;&gt;"",H313+1,"")</f>
        <v/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" t="s">
        <v>21</v>
      </c>
      <c r="B316" s="2" t="s">
        <v>48</v>
      </c>
      <c r="C316" s="1" t="s">
        <v>105</v>
      </c>
      <c r="D316" s="1"/>
      <c r="F316" s="2" t="str">
        <f t="shared" si="45"/>
        <v/>
      </c>
      <c r="H316" s="3" t="str">
        <f>IF(I316&lt;&gt;"",H315+1,"")</f>
        <v/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"/>
      <c r="B317" s="2" t="s">
        <v>106</v>
      </c>
      <c r="C317" s="1"/>
      <c r="D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" t="s">
        <v>26</v>
      </c>
      <c r="B318" s="2" t="s">
        <v>78</v>
      </c>
      <c r="C318" s="1" t="s">
        <v>79</v>
      </c>
      <c r="F318" s="2" t="str">
        <f>IF(E318&lt;&gt;"",COUNTIF(B:B,E318),"")</f>
        <v/>
      </c>
      <c r="H318" s="3" t="str">
        <f>IF(I318&lt;&gt;"",H316+1,"")</f>
        <v/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"/>
      <c r="B319" s="2" t="s">
        <v>22</v>
      </c>
      <c r="C319" s="1"/>
      <c r="D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" t="s">
        <v>31</v>
      </c>
      <c r="B320" s="2" t="s">
        <v>60</v>
      </c>
      <c r="C320" s="1" t="s">
        <v>61</v>
      </c>
      <c r="D320" s="1"/>
      <c r="F320" s="2" t="str">
        <f t="shared" ref="F320:F324" si="46">IF(E320&lt;&gt;"",COUNTIF(B:B,E320),"")</f>
        <v/>
      </c>
      <c r="H320" s="3" t="str">
        <f>IF(I320&lt;&gt;"",H318+1,"")</f>
        <v/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B321" s="2" t="s">
        <v>36</v>
      </c>
      <c r="F321" s="2" t="str">
        <f t="shared" si="46"/>
        <v/>
      </c>
      <c r="H321" s="3" t="str">
        <f t="shared" ref="H321:H324" si="47">IF(I321&lt;&gt;"",H320+1,"")</f>
        <v/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"/>
      <c r="B322" s="2" t="s">
        <v>36</v>
      </c>
      <c r="C322" s="4"/>
      <c r="D322" s="25"/>
      <c r="F322" s="2" t="str">
        <f t="shared" si="46"/>
        <v/>
      </c>
      <c r="H322" s="3" t="str">
        <f t="shared" si="47"/>
        <v/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" t="s">
        <v>10</v>
      </c>
      <c r="B323" s="2" t="s">
        <v>56</v>
      </c>
      <c r="C323" s="1" t="s">
        <v>107</v>
      </c>
      <c r="D323" s="1"/>
      <c r="F323" s="2" t="str">
        <f t="shared" si="46"/>
        <v/>
      </c>
      <c r="H323" s="3" t="str">
        <f t="shared" si="47"/>
        <v/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" t="s">
        <v>15</v>
      </c>
      <c r="B324" s="2" t="s">
        <v>103</v>
      </c>
      <c r="C324" s="1" t="s">
        <v>104</v>
      </c>
      <c r="D324" s="1"/>
      <c r="F324" s="2" t="str">
        <f t="shared" si="46"/>
        <v/>
      </c>
      <c r="H324" s="3" t="str">
        <f t="shared" si="47"/>
        <v/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"/>
      <c r="B325" s="2" t="s">
        <v>70</v>
      </c>
      <c r="C325" s="1"/>
      <c r="D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" t="s">
        <v>21</v>
      </c>
      <c r="B326" s="2" t="s">
        <v>40</v>
      </c>
      <c r="C326" s="1" t="s">
        <v>108</v>
      </c>
      <c r="D326" s="1"/>
      <c r="F326" s="2" t="str">
        <f>IF(E326&lt;&gt;"",COUNTIF(B:B,E326),"")</f>
        <v/>
      </c>
      <c r="H326" s="3" t="str">
        <f>IF(I326&lt;&gt;"",H324+1,"")</f>
        <v/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"/>
      <c r="B327" s="2" t="s">
        <v>109</v>
      </c>
      <c r="C327" s="1"/>
      <c r="D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" t="s">
        <v>26</v>
      </c>
      <c r="B328" s="2" t="s">
        <v>48</v>
      </c>
      <c r="C328" s="1" t="s">
        <v>105</v>
      </c>
      <c r="D328" s="1"/>
      <c r="F328" s="2" t="str">
        <f>IF(E328&lt;&gt;"",COUNTIF(B:B,E328),"")</f>
        <v/>
      </c>
      <c r="H328" s="3" t="str">
        <f>IF(I328&lt;&gt;"",H326+1,"")</f>
        <v/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"/>
      <c r="B329" s="2" t="s">
        <v>106</v>
      </c>
      <c r="C329" s="1"/>
      <c r="D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" t="s">
        <v>31</v>
      </c>
      <c r="B330" s="2" t="s">
        <v>110</v>
      </c>
      <c r="C330" s="1" t="s">
        <v>111</v>
      </c>
      <c r="D330" s="1"/>
      <c r="F330" s="2" t="str">
        <f>IF(E330&lt;&gt;"",COUNTIF(B:B,E330),"")</f>
        <v/>
      </c>
      <c r="H330" s="3" t="str">
        <f>IF(I330&lt;&gt;"",H328+1,"")</f>
        <v/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"/>
      <c r="B331" s="26" t="s">
        <v>112</v>
      </c>
      <c r="C331" s="1"/>
      <c r="D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B332" s="2" t="s">
        <v>36</v>
      </c>
      <c r="F332" s="2" t="str">
        <f t="shared" ref="F332:F334" si="48">IF(E332&lt;&gt;"",COUNTIF(B:B,E332),"")</f>
        <v/>
      </c>
      <c r="H332" s="3" t="str">
        <f>IF(I332&lt;&gt;"",H330+1,"")</f>
        <v/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"/>
      <c r="B333" s="2" t="s">
        <v>36</v>
      </c>
      <c r="C333" s="4"/>
      <c r="D333" s="4"/>
      <c r="F333" s="2" t="str">
        <f t="shared" si="48"/>
        <v/>
      </c>
      <c r="H333" s="3" t="str">
        <f t="shared" ref="H333:H334" si="49">IF(I333&lt;&gt;"",H332+1,"")</f>
        <v/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" t="s">
        <v>10</v>
      </c>
      <c r="B334" s="2" t="s">
        <v>72</v>
      </c>
      <c r="C334" s="1" t="s">
        <v>113</v>
      </c>
      <c r="D334" s="1"/>
      <c r="F334" s="2" t="str">
        <f t="shared" si="48"/>
        <v/>
      </c>
      <c r="H334" s="3" t="str">
        <f t="shared" si="49"/>
        <v/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"/>
      <c r="B335" s="26" t="s">
        <v>114</v>
      </c>
      <c r="C335" s="1"/>
      <c r="D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"/>
      <c r="B336" s="27" t="s">
        <v>115</v>
      </c>
      <c r="C336" s="1"/>
      <c r="D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" t="s">
        <v>15</v>
      </c>
      <c r="B337" s="2" t="s">
        <v>56</v>
      </c>
      <c r="C337" s="1" t="s">
        <v>107</v>
      </c>
      <c r="D337" s="1"/>
      <c r="F337" s="2" t="str">
        <f t="shared" ref="F337:F338" si="50">IF(E337&lt;&gt;"",COUNTIF(B:B,E337),"")</f>
        <v/>
      </c>
      <c r="H337" s="3" t="str">
        <f>IF(I337&lt;&gt;"",H334+1,"")</f>
        <v/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" t="s">
        <v>21</v>
      </c>
      <c r="B338" s="2" t="s">
        <v>103</v>
      </c>
      <c r="C338" s="1" t="s">
        <v>104</v>
      </c>
      <c r="D338" s="1"/>
      <c r="F338" s="2" t="str">
        <f t="shared" si="50"/>
        <v/>
      </c>
      <c r="H338" s="3" t="str">
        <f>IF(I338&lt;&gt;"",H337+1,"")</f>
        <v/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"/>
      <c r="B339" s="2" t="s">
        <v>70</v>
      </c>
      <c r="C339" s="1"/>
      <c r="D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" t="s">
        <v>26</v>
      </c>
      <c r="B340" s="2" t="s">
        <v>48</v>
      </c>
      <c r="C340" s="1" t="s">
        <v>105</v>
      </c>
      <c r="D340" s="1"/>
      <c r="F340" s="2" t="str">
        <f>IF(E340&lt;&gt;"",COUNTIF(B:B,E340),"")</f>
        <v/>
      </c>
      <c r="H340" s="3" t="str">
        <f>IF(I340&lt;&gt;"",H338+1,"")</f>
        <v/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"/>
      <c r="B341" s="2" t="s">
        <v>106</v>
      </c>
      <c r="C341" s="1"/>
      <c r="D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" t="s">
        <v>31</v>
      </c>
      <c r="B342" s="2" t="s">
        <v>110</v>
      </c>
      <c r="C342" s="1" t="s">
        <v>111</v>
      </c>
      <c r="D342" s="1"/>
      <c r="F342" s="2" t="str">
        <f>IF(E342&lt;&gt;"",COUNTIF(B:B,E342),"")</f>
        <v/>
      </c>
      <c r="H342" s="3" t="str">
        <f>IF(I342&lt;&gt;"",H340+1,"")</f>
        <v/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"/>
      <c r="B343" s="2" t="s">
        <v>112</v>
      </c>
      <c r="C343" s="1"/>
      <c r="D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B344" s="2" t="s">
        <v>36</v>
      </c>
      <c r="F344" s="2" t="str">
        <f t="shared" ref="F344:F346" si="51">IF(E344&lt;&gt;"",COUNTIF(B:B,E344),"")</f>
        <v/>
      </c>
      <c r="H344" s="3" t="str">
        <f>IF(I344&lt;&gt;"",H342+1,"")</f>
        <v/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"/>
      <c r="B345" s="2" t="s">
        <v>36</v>
      </c>
      <c r="C345" s="4"/>
      <c r="D345" s="4"/>
      <c r="F345" s="2" t="str">
        <f t="shared" si="51"/>
        <v/>
      </c>
      <c r="H345" s="3" t="str">
        <f t="shared" ref="H345:H346" si="52">IF(I345&lt;&gt;"",H344+1,"")</f>
        <v/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" t="s">
        <v>10</v>
      </c>
      <c r="B346" s="2" t="s">
        <v>116</v>
      </c>
      <c r="C346" s="1" t="s">
        <v>117</v>
      </c>
      <c r="D346" s="1"/>
      <c r="F346" s="2" t="str">
        <f t="shared" si="51"/>
        <v/>
      </c>
      <c r="H346" s="3" t="str">
        <f t="shared" si="52"/>
        <v/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"/>
      <c r="B347" s="2" t="s">
        <v>118</v>
      </c>
      <c r="C347" s="1"/>
      <c r="D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" t="s">
        <v>15</v>
      </c>
      <c r="B348" s="2" t="s">
        <v>56</v>
      </c>
      <c r="C348" s="1" t="s">
        <v>107</v>
      </c>
      <c r="D348" s="1"/>
      <c r="F348" s="2" t="str">
        <f t="shared" ref="F348:F349" si="53">IF(E348&lt;&gt;"",COUNTIF(B:B,E348),"")</f>
        <v/>
      </c>
      <c r="H348" s="3" t="str">
        <f>IF(I348&lt;&gt;"",H346+1,"")</f>
        <v/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" t="s">
        <v>21</v>
      </c>
      <c r="B349" s="2" t="s">
        <v>103</v>
      </c>
      <c r="C349" s="1" t="s">
        <v>104</v>
      </c>
      <c r="D349" s="1"/>
      <c r="F349" s="2" t="str">
        <f t="shared" si="53"/>
        <v/>
      </c>
      <c r="H349" s="3" t="str">
        <f>IF(I349&lt;&gt;"",H348+1,"")</f>
        <v/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"/>
      <c r="B350" s="2" t="s">
        <v>70</v>
      </c>
      <c r="C350" s="1"/>
      <c r="D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" t="s">
        <v>26</v>
      </c>
      <c r="B351" s="2" t="s">
        <v>110</v>
      </c>
      <c r="C351" s="1" t="s">
        <v>111</v>
      </c>
      <c r="D351" s="1"/>
      <c r="F351" s="2" t="str">
        <f>IF(E351&lt;&gt;"",COUNTIF(B:B,E351),"")</f>
        <v/>
      </c>
      <c r="H351" s="3" t="str">
        <f>IF(I351&lt;&gt;"",H349+1,"")</f>
        <v/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"/>
      <c r="B352" s="2" t="s">
        <v>112</v>
      </c>
      <c r="C352" s="1"/>
      <c r="D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" t="s">
        <v>31</v>
      </c>
      <c r="B353" s="2" t="s">
        <v>48</v>
      </c>
      <c r="C353" s="1" t="s">
        <v>105</v>
      </c>
      <c r="D353" s="1"/>
      <c r="F353" s="2" t="str">
        <f>IF(E353&lt;&gt;"",COUNTIF(B:B,E353),"")</f>
        <v/>
      </c>
      <c r="H353" s="3" t="str">
        <f>IF(I353&lt;&gt;"",H351+1,"")</f>
        <v/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"/>
      <c r="B354" s="2" t="s">
        <v>106</v>
      </c>
      <c r="C354" s="1"/>
      <c r="D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B355" s="2" t="s">
        <v>36</v>
      </c>
      <c r="F355" s="2" t="str">
        <f t="shared" ref="F355:F357" si="54">IF(E355&lt;&gt;"",COUNTIF(B:B,E355),"")</f>
        <v/>
      </c>
      <c r="H355" s="3" t="str">
        <f>IF(I355&lt;&gt;"",H353+1,"")</f>
        <v/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"/>
      <c r="B356" s="2" t="s">
        <v>36</v>
      </c>
      <c r="C356" s="4"/>
      <c r="D356" s="4"/>
      <c r="F356" s="2" t="str">
        <f t="shared" si="54"/>
        <v/>
      </c>
      <c r="H356" s="3" t="str">
        <f t="shared" ref="H356:H357" si="55">IF(I356&lt;&gt;"",H355+1,"")</f>
        <v/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" t="s">
        <v>10</v>
      </c>
      <c r="B357" s="2" t="s">
        <v>110</v>
      </c>
      <c r="C357" s="1" t="s">
        <v>111</v>
      </c>
      <c r="D357" s="1"/>
      <c r="F357" s="2" t="str">
        <f t="shared" si="54"/>
        <v/>
      </c>
      <c r="H357" s="3" t="str">
        <f t="shared" si="55"/>
        <v/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"/>
      <c r="B358" s="2" t="s">
        <v>112</v>
      </c>
      <c r="C358" s="1"/>
      <c r="D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" t="s">
        <v>15</v>
      </c>
      <c r="B359" s="2" t="s">
        <v>103</v>
      </c>
      <c r="C359" s="1" t="s">
        <v>104</v>
      </c>
      <c r="D359" s="1"/>
      <c r="F359" s="2" t="str">
        <f>IF(E359&lt;&gt;"",COUNTIF(B:B,E359),"")</f>
        <v/>
      </c>
      <c r="H359" s="3" t="str">
        <f>IF(I359&lt;&gt;"",H357+1,"")</f>
        <v/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"/>
      <c r="B360" s="2" t="s">
        <v>70</v>
      </c>
      <c r="C360" s="1"/>
      <c r="D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" t="s">
        <v>21</v>
      </c>
      <c r="B361" s="2" t="s">
        <v>48</v>
      </c>
      <c r="C361" s="1" t="s">
        <v>105</v>
      </c>
      <c r="D361" s="1"/>
      <c r="F361" s="2" t="str">
        <f>IF(E361&lt;&gt;"",COUNTIF(B:B,E361),"")</f>
        <v/>
      </c>
      <c r="H361" s="3" t="str">
        <f>IF(I361&lt;&gt;"",H359+1,"")</f>
        <v/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"/>
      <c r="B362" s="2" t="s">
        <v>106</v>
      </c>
      <c r="C362" s="1"/>
      <c r="D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" t="s">
        <v>26</v>
      </c>
      <c r="B363" s="2" t="s">
        <v>60</v>
      </c>
      <c r="C363" s="1" t="s">
        <v>61</v>
      </c>
      <c r="D363" s="1"/>
      <c r="F363" s="2" t="str">
        <f t="shared" ref="F363:F367" si="56">IF(E363&lt;&gt;"",COUNTIF(B:B,E363),"")</f>
        <v/>
      </c>
      <c r="H363" s="3" t="str">
        <f>IF(I363&lt;&gt;"",H361+1,"")</f>
        <v/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" t="s">
        <v>31</v>
      </c>
      <c r="B364" s="2" t="s">
        <v>56</v>
      </c>
      <c r="C364" s="1" t="s">
        <v>107</v>
      </c>
      <c r="D364" s="1"/>
      <c r="F364" s="2" t="str">
        <f t="shared" si="56"/>
        <v/>
      </c>
      <c r="H364" s="3" t="str">
        <f t="shared" ref="H364:H367" si="57">IF(I364&lt;&gt;"",H363+1,"")</f>
        <v/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B365" s="2" t="s">
        <v>36</v>
      </c>
      <c r="F365" s="2" t="str">
        <f t="shared" si="56"/>
        <v/>
      </c>
      <c r="H365" s="3" t="str">
        <f t="shared" si="57"/>
        <v/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"/>
      <c r="B366" s="2" t="s">
        <v>36</v>
      </c>
      <c r="C366" s="4"/>
      <c r="D366" s="4"/>
      <c r="F366" s="2" t="str">
        <f t="shared" si="56"/>
        <v/>
      </c>
      <c r="H366" s="3" t="str">
        <f t="shared" si="57"/>
        <v/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" t="s">
        <v>10</v>
      </c>
      <c r="B367" s="2" t="s">
        <v>110</v>
      </c>
      <c r="C367" s="1" t="s">
        <v>111</v>
      </c>
      <c r="D367" s="1"/>
      <c r="F367" s="2" t="str">
        <f t="shared" si="56"/>
        <v/>
      </c>
      <c r="H367" s="3" t="str">
        <f t="shared" si="57"/>
        <v/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"/>
      <c r="B368" s="2" t="s">
        <v>112</v>
      </c>
      <c r="C368" s="1"/>
      <c r="D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" t="s">
        <v>15</v>
      </c>
      <c r="B369" s="2" t="s">
        <v>103</v>
      </c>
      <c r="C369" s="1" t="s">
        <v>104</v>
      </c>
      <c r="D369" s="1"/>
      <c r="F369" s="2" t="str">
        <f>IF(E369&lt;&gt;"",COUNTIF(B:B,E369),"")</f>
        <v/>
      </c>
      <c r="H369" s="3" t="str">
        <f>IF(I369&lt;&gt;"",H367+1,"")</f>
        <v/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"/>
      <c r="B370" s="2" t="s">
        <v>70</v>
      </c>
      <c r="C370" s="1"/>
      <c r="D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" t="s">
        <v>21</v>
      </c>
      <c r="B371" s="2" t="s">
        <v>48</v>
      </c>
      <c r="C371" s="1" t="s">
        <v>105</v>
      </c>
      <c r="D371" s="1"/>
      <c r="F371" s="2" t="str">
        <f>IF(E371&lt;&gt;"",COUNTIF(B:B,E371),"")</f>
        <v/>
      </c>
      <c r="H371" s="3" t="str">
        <f>IF(I371&lt;&gt;"",H369+1,"")</f>
        <v/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"/>
      <c r="B372" s="2" t="s">
        <v>106</v>
      </c>
      <c r="C372" s="1"/>
      <c r="D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" t="s">
        <v>26</v>
      </c>
      <c r="B373" s="2" t="s">
        <v>60</v>
      </c>
      <c r="C373" s="1" t="s">
        <v>61</v>
      </c>
      <c r="D373" s="1"/>
      <c r="F373" s="2" t="str">
        <f t="shared" ref="F373:F374" si="58">IF(E373&lt;&gt;"",COUNTIF(B:B,E373),"")</f>
        <v/>
      </c>
      <c r="H373" s="3" t="str">
        <f>IF(I373&lt;&gt;"",H371+1,"")</f>
        <v/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" t="s">
        <v>31</v>
      </c>
      <c r="B374" s="2" t="s">
        <v>116</v>
      </c>
      <c r="C374" s="1" t="s">
        <v>117</v>
      </c>
      <c r="D374" s="1"/>
      <c r="F374" s="2" t="str">
        <f t="shared" si="58"/>
        <v/>
      </c>
      <c r="H374" s="3" t="str">
        <f>IF(I374&lt;&gt;"",H373+1,"")</f>
        <v/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"/>
      <c r="B375" s="2" t="s">
        <v>118</v>
      </c>
      <c r="C375" s="1"/>
      <c r="D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B376" s="2" t="s">
        <v>36</v>
      </c>
      <c r="F376" s="2" t="str">
        <f t="shared" ref="F376:F380" si="59">IF(E376&lt;&gt;"",COUNTIF(B:B,E376),"")</f>
        <v/>
      </c>
      <c r="H376" s="3" t="str">
        <f>IF(I376&lt;&gt;"",H374+1,"")</f>
        <v/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"/>
      <c r="B377" s="2" t="s">
        <v>36</v>
      </c>
      <c r="C377" s="4"/>
      <c r="D377" s="4"/>
      <c r="F377" s="2" t="str">
        <f t="shared" si="59"/>
        <v/>
      </c>
      <c r="H377" s="3" t="str">
        <f t="shared" ref="H377:H380" si="60">IF(I377&lt;&gt;"",H376+1,"")</f>
        <v/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" t="s">
        <v>10</v>
      </c>
      <c r="B378" s="2" t="s">
        <v>74</v>
      </c>
      <c r="C378" s="1" t="s">
        <v>119</v>
      </c>
      <c r="D378" s="1"/>
      <c r="F378" s="2" t="str">
        <f t="shared" si="59"/>
        <v/>
      </c>
      <c r="H378" s="3" t="str">
        <f t="shared" si="60"/>
        <v/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" t="s">
        <v>15</v>
      </c>
      <c r="B379" s="2" t="s">
        <v>120</v>
      </c>
      <c r="C379" s="1" t="s">
        <v>121</v>
      </c>
      <c r="D379" s="1"/>
      <c r="F379" s="2" t="str">
        <f t="shared" si="59"/>
        <v/>
      </c>
      <c r="H379" s="3" t="str">
        <f t="shared" si="60"/>
        <v/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" t="s">
        <v>21</v>
      </c>
      <c r="B380" s="2" t="s">
        <v>110</v>
      </c>
      <c r="C380" s="1" t="s">
        <v>111</v>
      </c>
      <c r="D380" s="1"/>
      <c r="F380" s="2" t="str">
        <f t="shared" si="59"/>
        <v/>
      </c>
      <c r="H380" s="3" t="str">
        <f t="shared" si="60"/>
        <v/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"/>
      <c r="B381" s="2" t="s">
        <v>112</v>
      </c>
      <c r="C381" s="1"/>
      <c r="D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" t="s">
        <v>26</v>
      </c>
      <c r="B382" s="2" t="s">
        <v>48</v>
      </c>
      <c r="C382" s="1" t="s">
        <v>105</v>
      </c>
      <c r="D382" s="1"/>
      <c r="F382" s="2" t="str">
        <f>IF(E382&lt;&gt;"",COUNTIF(B:B,E382),"")</f>
        <v/>
      </c>
      <c r="H382" s="3" t="str">
        <f>IF(I382&lt;&gt;"",H380+1,"")</f>
        <v/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"/>
      <c r="B383" s="2" t="s">
        <v>106</v>
      </c>
      <c r="C383" s="1"/>
      <c r="D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" t="s">
        <v>31</v>
      </c>
      <c r="B384" s="2" t="s">
        <v>60</v>
      </c>
      <c r="C384" s="1" t="s">
        <v>61</v>
      </c>
      <c r="D384" s="1"/>
      <c r="F384" s="2" t="str">
        <f t="shared" ref="F384:F387" si="61">IF(E384&lt;&gt;"",COUNTIF(B:B,E384),"")</f>
        <v/>
      </c>
      <c r="H384" s="3" t="str">
        <f>IF(I384&lt;&gt;"",H382+1,"")</f>
        <v/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B385" s="2" t="s">
        <v>36</v>
      </c>
      <c r="F385" s="2" t="str">
        <f t="shared" si="61"/>
        <v/>
      </c>
      <c r="H385" s="3" t="str">
        <f t="shared" ref="H385:H387" si="62">IF(I385&lt;&gt;"",H384+1,"")</f>
        <v/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"/>
      <c r="B386" s="2" t="s">
        <v>36</v>
      </c>
      <c r="C386" s="4"/>
      <c r="D386" s="4"/>
      <c r="F386" s="2" t="str">
        <f t="shared" si="61"/>
        <v/>
      </c>
      <c r="H386" s="3" t="str">
        <f t="shared" si="62"/>
        <v/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" t="s">
        <v>10</v>
      </c>
      <c r="B387" s="2" t="s">
        <v>110</v>
      </c>
      <c r="C387" s="1" t="s">
        <v>111</v>
      </c>
      <c r="D387" s="1"/>
      <c r="F387" s="2" t="str">
        <f t="shared" si="61"/>
        <v/>
      </c>
      <c r="H387" s="3" t="str">
        <f t="shared" si="62"/>
        <v/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"/>
      <c r="B388" s="2" t="s">
        <v>112</v>
      </c>
      <c r="C388" s="1"/>
      <c r="D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" t="s">
        <v>15</v>
      </c>
      <c r="B389" s="2" t="s">
        <v>74</v>
      </c>
      <c r="C389" s="1" t="s">
        <v>119</v>
      </c>
      <c r="D389" s="1"/>
      <c r="F389" s="2" t="str">
        <f t="shared" ref="F389:F390" si="63">IF(E389&lt;&gt;"",COUNTIF(B:B,E389),"")</f>
        <v/>
      </c>
      <c r="H389" s="3" t="str">
        <f>IF(I389&lt;&gt;"",H387+1,"")</f>
        <v/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" t="s">
        <v>21</v>
      </c>
      <c r="B390" s="2" t="s">
        <v>48</v>
      </c>
      <c r="C390" s="1" t="s">
        <v>105</v>
      </c>
      <c r="D390" s="1"/>
      <c r="F390" s="2" t="str">
        <f t="shared" si="63"/>
        <v/>
      </c>
      <c r="H390" s="3" t="str">
        <f>IF(I390&lt;&gt;"",H389+1,"")</f>
        <v/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"/>
      <c r="B391" s="2" t="s">
        <v>106</v>
      </c>
      <c r="C391" s="1"/>
      <c r="D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" t="s">
        <v>26</v>
      </c>
      <c r="B392" s="2" t="s">
        <v>60</v>
      </c>
      <c r="C392" s="1" t="s">
        <v>61</v>
      </c>
      <c r="D392" s="1"/>
      <c r="F392" s="2" t="str">
        <f t="shared" ref="F392:F393" si="64">IF(E392&lt;&gt;"",COUNTIF(B:B,E392),"")</f>
        <v/>
      </c>
      <c r="H392" s="3" t="str">
        <f>IF(I392&lt;&gt;"",H390+1,"")</f>
        <v/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" t="s">
        <v>31</v>
      </c>
      <c r="B393" s="2" t="s">
        <v>122</v>
      </c>
      <c r="C393" s="1" t="s">
        <v>123</v>
      </c>
      <c r="F393" s="2" t="str">
        <f t="shared" si="64"/>
        <v/>
      </c>
      <c r="H393" s="3" t="str">
        <f>IF(I393&lt;&gt;"",H392+1,"")</f>
        <v/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"/>
      <c r="B394" s="26" t="s">
        <v>124</v>
      </c>
      <c r="C394" s="1"/>
      <c r="D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B395" s="2" t="s">
        <v>36</v>
      </c>
      <c r="F395" s="2" t="str">
        <f t="shared" ref="F395:F397" si="65">IF(E395&lt;&gt;"",COUNTIF(B:B,E395),"")</f>
        <v/>
      </c>
      <c r="H395" s="3" t="str">
        <f>IF(I395&lt;&gt;"",H393+1,"")</f>
        <v/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"/>
      <c r="B396" s="2" t="s">
        <v>36</v>
      </c>
      <c r="C396" s="4"/>
      <c r="D396" s="4"/>
      <c r="F396" s="2" t="str">
        <f t="shared" si="65"/>
        <v/>
      </c>
      <c r="H396" s="3" t="str">
        <f t="shared" ref="H396:H397" si="66">IF(I396&lt;&gt;"",H395+1,"")</f>
        <v/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" t="s">
        <v>10</v>
      </c>
      <c r="B397" s="2" t="s">
        <v>110</v>
      </c>
      <c r="C397" s="1" t="s">
        <v>111</v>
      </c>
      <c r="D397" s="1"/>
      <c r="F397" s="2" t="str">
        <f t="shared" si="65"/>
        <v/>
      </c>
      <c r="H397" s="3" t="str">
        <f t="shared" si="66"/>
        <v/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"/>
      <c r="B398" s="2" t="s">
        <v>112</v>
      </c>
      <c r="C398" s="1"/>
      <c r="D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" t="s">
        <v>15</v>
      </c>
      <c r="B399" s="2" t="s">
        <v>74</v>
      </c>
      <c r="C399" s="1" t="s">
        <v>119</v>
      </c>
      <c r="D399" s="1"/>
      <c r="F399" s="2" t="str">
        <f t="shared" ref="F399:F400" si="67">IF(E399&lt;&gt;"",COUNTIF(B:B,E399),"")</f>
        <v/>
      </c>
      <c r="H399" s="3" t="str">
        <f>IF(I399&lt;&gt;"",H397+1,"")</f>
        <v/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" t="s">
        <v>21</v>
      </c>
      <c r="B400" s="2" t="s">
        <v>122</v>
      </c>
      <c r="C400" s="1" t="s">
        <v>123</v>
      </c>
      <c r="F400" s="2" t="str">
        <f t="shared" si="67"/>
        <v/>
      </c>
      <c r="H400" s="3" t="str">
        <f>IF(I400&lt;&gt;"",H399+1,"")</f>
        <v/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"/>
      <c r="B401" s="26" t="s">
        <v>124</v>
      </c>
      <c r="C401" s="1"/>
      <c r="D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" t="s">
        <v>26</v>
      </c>
      <c r="B402" s="2" t="s">
        <v>48</v>
      </c>
      <c r="C402" s="1" t="s">
        <v>105</v>
      </c>
      <c r="D402" s="1"/>
      <c r="F402" s="2" t="str">
        <f>IF(E402&lt;&gt;"",COUNTIF(B:B,E402),"")</f>
        <v/>
      </c>
      <c r="H402" s="3" t="str">
        <f>IF(I402&lt;&gt;"",H400+1,"")</f>
        <v/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"/>
      <c r="B403" s="2" t="s">
        <v>106</v>
      </c>
      <c r="C403" s="1"/>
      <c r="D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" t="s">
        <v>31</v>
      </c>
      <c r="B404" s="2" t="s">
        <v>60</v>
      </c>
      <c r="C404" s="1" t="s">
        <v>61</v>
      </c>
      <c r="D404" s="1"/>
      <c r="F404" s="2" t="str">
        <f t="shared" ref="F404:F407" si="68">IF(E404&lt;&gt;"",COUNTIF(B:B,E404),"")</f>
        <v/>
      </c>
      <c r="H404" s="3" t="str">
        <f>IF(I404&lt;&gt;"",H402+1,"")</f>
        <v/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B405" s="2" t="s">
        <v>36</v>
      </c>
      <c r="F405" s="2" t="str">
        <f t="shared" si="68"/>
        <v/>
      </c>
      <c r="H405" s="3" t="str">
        <f t="shared" ref="H405:H407" si="69">IF(I405&lt;&gt;"",H404+1,"")</f>
        <v/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"/>
      <c r="B406" s="2" t="s">
        <v>36</v>
      </c>
      <c r="C406" s="4"/>
      <c r="D406" s="4"/>
      <c r="F406" s="2" t="str">
        <f t="shared" si="68"/>
        <v/>
      </c>
      <c r="H406" s="3" t="str">
        <f t="shared" si="69"/>
        <v/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" t="s">
        <v>10</v>
      </c>
      <c r="B407" s="2" t="s">
        <v>110</v>
      </c>
      <c r="C407" s="1" t="s">
        <v>111</v>
      </c>
      <c r="D407" s="1"/>
      <c r="F407" s="2" t="str">
        <f t="shared" si="68"/>
        <v/>
      </c>
      <c r="H407" s="3" t="str">
        <f t="shared" si="69"/>
        <v/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"/>
      <c r="B408" s="2" t="s">
        <v>112</v>
      </c>
      <c r="C408" s="1"/>
      <c r="D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" t="s">
        <v>15</v>
      </c>
      <c r="B409" s="2" t="s">
        <v>125</v>
      </c>
      <c r="C409" s="1" t="s">
        <v>126</v>
      </c>
      <c r="D409" s="1"/>
      <c r="F409" s="2" t="str">
        <f t="shared" ref="F409:F411" si="70">IF(E409&lt;&gt;"",COUNTIF(B:B,E409),"")</f>
        <v/>
      </c>
      <c r="H409" s="3" t="str">
        <f>IF(I409&lt;&gt;"",H407+1,"")</f>
        <v/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" t="s">
        <v>21</v>
      </c>
      <c r="B410" s="2" t="s">
        <v>74</v>
      </c>
      <c r="C410" s="1" t="s">
        <v>119</v>
      </c>
      <c r="D410" s="1"/>
      <c r="F410" s="2" t="str">
        <f t="shared" si="70"/>
        <v/>
      </c>
      <c r="H410" s="3" t="str">
        <f t="shared" ref="H410:H411" si="71">IF(I410&lt;&gt;"",H409+1,"")</f>
        <v/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" t="s">
        <v>26</v>
      </c>
      <c r="B411" s="2" t="s">
        <v>122</v>
      </c>
      <c r="C411" s="1" t="s">
        <v>123</v>
      </c>
      <c r="D411" s="1"/>
      <c r="F411" s="2" t="str">
        <f t="shared" si="70"/>
        <v/>
      </c>
      <c r="H411" s="3" t="str">
        <f t="shared" si="71"/>
        <v/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"/>
      <c r="B412" s="26" t="s">
        <v>124</v>
      </c>
      <c r="C412" s="1"/>
      <c r="D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" t="s">
        <v>31</v>
      </c>
      <c r="B413" s="2" t="s">
        <v>48</v>
      </c>
      <c r="C413" s="1" t="s">
        <v>105</v>
      </c>
      <c r="D413" s="1"/>
      <c r="F413" s="2" t="str">
        <f>IF(E413&lt;&gt;"",COUNTIF(B:B,E413),"")</f>
        <v/>
      </c>
      <c r="H413" s="3" t="str">
        <f>IF(I413&lt;&gt;"",H411+1,"")</f>
        <v/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"/>
      <c r="B414" s="2" t="s">
        <v>106</v>
      </c>
      <c r="C414" s="1"/>
      <c r="D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B415" s="2" t="s">
        <v>36</v>
      </c>
      <c r="F415" s="2" t="str">
        <f t="shared" ref="F415:F418" si="72">IF(E415&lt;&gt;"",COUNTIF(B:B,E415),"")</f>
        <v/>
      </c>
      <c r="H415" s="3" t="str">
        <f>IF(I415&lt;&gt;"",H413+1,"")</f>
        <v/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"/>
      <c r="B416" s="2" t="s">
        <v>36</v>
      </c>
      <c r="C416" s="4"/>
      <c r="D416" s="4"/>
      <c r="F416" s="2" t="str">
        <f t="shared" si="72"/>
        <v/>
      </c>
      <c r="H416" s="3" t="str">
        <f t="shared" ref="H416:H418" si="73">IF(I416&lt;&gt;"",H415+1,"")</f>
        <v/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" t="s">
        <v>10</v>
      </c>
      <c r="B417" s="2" t="s">
        <v>56</v>
      </c>
      <c r="C417" s="1" t="s">
        <v>127</v>
      </c>
      <c r="D417" s="1"/>
      <c r="F417" s="2" t="str">
        <f t="shared" si="72"/>
        <v/>
      </c>
      <c r="H417" s="3" t="str">
        <f t="shared" si="73"/>
        <v/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" t="s">
        <v>15</v>
      </c>
      <c r="B418" s="2" t="s">
        <v>110</v>
      </c>
      <c r="C418" s="1" t="s">
        <v>111</v>
      </c>
      <c r="D418" s="1"/>
      <c r="F418" s="2" t="str">
        <f t="shared" si="72"/>
        <v/>
      </c>
      <c r="H418" s="3" t="str">
        <f t="shared" si="73"/>
        <v/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"/>
      <c r="B419" s="2" t="s">
        <v>112</v>
      </c>
      <c r="C419" s="1"/>
      <c r="D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" t="s">
        <v>21</v>
      </c>
      <c r="B420" s="2" t="s">
        <v>56</v>
      </c>
      <c r="C420" s="1" t="s">
        <v>107</v>
      </c>
      <c r="D420" s="1"/>
      <c r="F420" s="2" t="str">
        <f t="shared" ref="F420:F422" si="74">IF(E420&lt;&gt;"",COUNTIF(B:B,E420),"")</f>
        <v/>
      </c>
      <c r="H420" s="3" t="str">
        <f>IF(I420&lt;&gt;"",H418+1,"")</f>
        <v/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" t="s">
        <v>26</v>
      </c>
      <c r="B421" s="2" t="s">
        <v>74</v>
      </c>
      <c r="C421" s="1" t="s">
        <v>119</v>
      </c>
      <c r="D421" s="1"/>
      <c r="F421" s="2" t="str">
        <f t="shared" si="74"/>
        <v/>
      </c>
      <c r="H421" s="3" t="str">
        <f t="shared" ref="H421:H422" si="75">IF(I421&lt;&gt;"",H420+1,"")</f>
        <v/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" t="s">
        <v>31</v>
      </c>
      <c r="B422" s="2" t="s">
        <v>122</v>
      </c>
      <c r="C422" s="1" t="s">
        <v>123</v>
      </c>
      <c r="D422" s="1"/>
      <c r="F422" s="2" t="str">
        <f t="shared" si="74"/>
        <v/>
      </c>
      <c r="H422" s="3" t="str">
        <f t="shared" si="75"/>
        <v/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"/>
      <c r="B423" s="26" t="s">
        <v>124</v>
      </c>
      <c r="C423" s="1"/>
      <c r="D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B424" s="2" t="s">
        <v>36</v>
      </c>
      <c r="F424" s="2" t="str">
        <f t="shared" ref="F424:F426" si="76">IF(E424&lt;&gt;"",COUNTIF(B:B,E424),"")</f>
        <v/>
      </c>
      <c r="H424" s="3" t="str">
        <f>IF(I424&lt;&gt;"",H422+1,"")</f>
        <v/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"/>
      <c r="B425" s="2" t="s">
        <v>36</v>
      </c>
      <c r="C425" s="4"/>
      <c r="D425" s="4"/>
      <c r="F425" s="2" t="str">
        <f t="shared" si="76"/>
        <v/>
      </c>
      <c r="H425" s="3" t="str">
        <f t="shared" ref="H425:H426" si="77">IF(I425&lt;&gt;"",H424+1,"")</f>
        <v/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" t="s">
        <v>10</v>
      </c>
      <c r="B426" s="2" t="s">
        <v>110</v>
      </c>
      <c r="C426" s="1" t="s">
        <v>111</v>
      </c>
      <c r="D426" s="1"/>
      <c r="F426" s="2" t="str">
        <f t="shared" si="76"/>
        <v/>
      </c>
      <c r="H426" s="3" t="str">
        <f t="shared" si="77"/>
        <v/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"/>
      <c r="B427" s="2" t="s">
        <v>112</v>
      </c>
      <c r="C427" s="1"/>
      <c r="D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" t="s">
        <v>15</v>
      </c>
      <c r="B428" s="2" t="s">
        <v>128</v>
      </c>
      <c r="C428" s="1" t="s">
        <v>129</v>
      </c>
      <c r="D428" s="1"/>
      <c r="F428" s="2" t="str">
        <f t="shared" ref="F428:F431" si="78">IF(E428&lt;&gt;"",COUNTIF(B:B,E428),"")</f>
        <v/>
      </c>
      <c r="H428" s="3" t="str">
        <f>IF(I428&lt;&gt;"",H426+1,"")</f>
        <v/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" t="s">
        <v>21</v>
      </c>
      <c r="B429" s="2" t="s">
        <v>74</v>
      </c>
      <c r="C429" s="1" t="s">
        <v>119</v>
      </c>
      <c r="D429" s="1"/>
      <c r="F429" s="2" t="str">
        <f t="shared" si="78"/>
        <v/>
      </c>
      <c r="H429" s="3" t="str">
        <f t="shared" ref="H429:H431" si="79">IF(I429&lt;&gt;"",H428+1,"")</f>
        <v/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" t="s">
        <v>26</v>
      </c>
      <c r="B430" s="2" t="s">
        <v>130</v>
      </c>
      <c r="C430" s="1" t="s">
        <v>131</v>
      </c>
      <c r="D430" s="1"/>
      <c r="F430" s="2" t="str">
        <f t="shared" si="78"/>
        <v/>
      </c>
      <c r="H430" s="3" t="str">
        <f t="shared" si="79"/>
        <v/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" t="s">
        <v>31</v>
      </c>
      <c r="B431" s="2" t="s">
        <v>132</v>
      </c>
      <c r="C431" s="1" t="s">
        <v>133</v>
      </c>
      <c r="D431" s="1"/>
      <c r="F431" s="2" t="str">
        <f t="shared" si="78"/>
        <v/>
      </c>
      <c r="H431" s="3" t="str">
        <f t="shared" si="79"/>
        <v/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"/>
      <c r="B432" s="2" t="s">
        <v>134</v>
      </c>
      <c r="C432" s="1"/>
      <c r="D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B433" s="2" t="s">
        <v>36</v>
      </c>
      <c r="F433" s="2" t="str">
        <f t="shared" ref="F433:F436" si="80">IF(E433&lt;&gt;"",COUNTIF(B:B,E433),"")</f>
        <v/>
      </c>
      <c r="H433" s="3" t="str">
        <f>IF(I433&lt;&gt;"",H431+1,"")</f>
        <v/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"/>
      <c r="B434" s="2" t="s">
        <v>36</v>
      </c>
      <c r="C434" s="4"/>
      <c r="D434" s="4"/>
      <c r="F434" s="2" t="str">
        <f t="shared" si="80"/>
        <v/>
      </c>
      <c r="H434" s="3" t="str">
        <f t="shared" ref="H434:H436" si="81">IF(I434&lt;&gt;"",H433+1,"")</f>
        <v/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" t="s">
        <v>10</v>
      </c>
      <c r="B435" s="2" t="s">
        <v>128</v>
      </c>
      <c r="C435" s="1" t="s">
        <v>129</v>
      </c>
      <c r="D435" s="1"/>
      <c r="F435" s="2" t="str">
        <f t="shared" si="80"/>
        <v/>
      </c>
      <c r="H435" s="3" t="str">
        <f t="shared" si="81"/>
        <v/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" t="s">
        <v>15</v>
      </c>
      <c r="B436" s="2" t="s">
        <v>110</v>
      </c>
      <c r="C436" s="1" t="s">
        <v>111</v>
      </c>
      <c r="D436" s="1"/>
      <c r="F436" s="2" t="str">
        <f t="shared" si="80"/>
        <v/>
      </c>
      <c r="H436" s="3" t="str">
        <f t="shared" si="81"/>
        <v/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"/>
      <c r="B437" s="2" t="s">
        <v>112</v>
      </c>
      <c r="C437" s="1"/>
      <c r="D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" t="s">
        <v>21</v>
      </c>
      <c r="B438" s="2" t="s">
        <v>130</v>
      </c>
      <c r="C438" s="1" t="s">
        <v>131</v>
      </c>
      <c r="D438" s="1"/>
      <c r="F438" s="2" t="str">
        <f t="shared" ref="F438:F447" si="82">IF(E438&lt;&gt;"",COUNTIF(B:B,E438),"")</f>
        <v/>
      </c>
      <c r="H438" s="3" t="str">
        <f>IF(I438&lt;&gt;"",H436+1,"")</f>
        <v/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" t="s">
        <v>26</v>
      </c>
      <c r="B439" s="2" t="s">
        <v>74</v>
      </c>
      <c r="C439" s="1" t="s">
        <v>119</v>
      </c>
      <c r="D439" s="1"/>
      <c r="F439" s="2" t="str">
        <f t="shared" si="82"/>
        <v/>
      </c>
      <c r="H439" s="3" t="str">
        <f t="shared" ref="H439:H447" si="83">IF(I439&lt;&gt;"",H438+1,"")</f>
        <v/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" t="s">
        <v>31</v>
      </c>
      <c r="B440" s="2" t="s">
        <v>135</v>
      </c>
      <c r="C440" s="1" t="s">
        <v>136</v>
      </c>
      <c r="D440" s="1" t="s">
        <v>137</v>
      </c>
      <c r="F440" s="2" t="str">
        <f t="shared" si="82"/>
        <v/>
      </c>
      <c r="H440" s="3" t="str">
        <f t="shared" si="83"/>
        <v/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B441" s="2" t="s">
        <v>36</v>
      </c>
      <c r="F441" s="2" t="str">
        <f t="shared" si="82"/>
        <v/>
      </c>
      <c r="H441" s="3" t="str">
        <f t="shared" si="83"/>
        <v/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"/>
      <c r="B442" s="2" t="s">
        <v>36</v>
      </c>
      <c r="C442" s="4"/>
      <c r="D442" s="4"/>
      <c r="F442" s="2" t="str">
        <f t="shared" si="82"/>
        <v/>
      </c>
      <c r="H442" s="3" t="str">
        <f t="shared" si="83"/>
        <v/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" t="s">
        <v>10</v>
      </c>
      <c r="B443" s="2" t="s">
        <v>98</v>
      </c>
      <c r="C443" s="1" t="s">
        <v>138</v>
      </c>
      <c r="D443" s="1"/>
      <c r="F443" s="2" t="str">
        <f t="shared" si="82"/>
        <v/>
      </c>
      <c r="H443" s="3" t="str">
        <f t="shared" si="83"/>
        <v/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" t="s">
        <v>15</v>
      </c>
      <c r="B444" s="2" t="s">
        <v>128</v>
      </c>
      <c r="C444" s="1" t="s">
        <v>129</v>
      </c>
      <c r="D444" s="1"/>
      <c r="F444" s="2" t="str">
        <f t="shared" si="82"/>
        <v/>
      </c>
      <c r="H444" s="3" t="str">
        <f t="shared" si="83"/>
        <v/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" t="s">
        <v>21</v>
      </c>
      <c r="B445" s="2" t="s">
        <v>130</v>
      </c>
      <c r="C445" s="1" t="s">
        <v>131</v>
      </c>
      <c r="D445" s="1"/>
      <c r="F445" s="2" t="str">
        <f t="shared" si="82"/>
        <v/>
      </c>
      <c r="H445" s="3" t="str">
        <f t="shared" si="83"/>
        <v/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" t="s">
        <v>26</v>
      </c>
      <c r="B446" s="2" t="s">
        <v>135</v>
      </c>
      <c r="C446" s="1" t="s">
        <v>136</v>
      </c>
      <c r="D446" s="1" t="s">
        <v>137</v>
      </c>
      <c r="F446" s="2" t="str">
        <f t="shared" si="82"/>
        <v/>
      </c>
      <c r="H446" s="3" t="str">
        <f t="shared" si="83"/>
        <v/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" t="s">
        <v>31</v>
      </c>
      <c r="B447" s="2" t="s">
        <v>110</v>
      </c>
      <c r="C447" s="1" t="s">
        <v>111</v>
      </c>
      <c r="D447" s="1"/>
      <c r="F447" s="2" t="str">
        <f t="shared" si="82"/>
        <v/>
      </c>
      <c r="H447" s="3" t="str">
        <f t="shared" si="83"/>
        <v/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"/>
      <c r="B448" s="2" t="s">
        <v>112</v>
      </c>
      <c r="C448" s="1"/>
      <c r="D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B449" s="2" t="s">
        <v>36</v>
      </c>
      <c r="C449" s="28"/>
      <c r="F449" s="2" t="str">
        <f t="shared" ref="F449:F1092" si="84">IF(E449&lt;&gt;"",COUNTIF(B:B,E449),"")</f>
        <v/>
      </c>
      <c r="H449" s="3" t="str">
        <f>IF(I449&lt;&gt;"",H447+1,"")</f>
        <v/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"/>
      <c r="B450" s="2" t="s">
        <v>36</v>
      </c>
      <c r="C450" s="4"/>
      <c r="D450" s="4"/>
      <c r="F450" s="2" t="str">
        <f t="shared" si="84"/>
        <v/>
      </c>
      <c r="H450" s="3" t="str">
        <f t="shared" ref="H450:H1092" si="85">IF(I450&lt;&gt;"",H449+1,"")</f>
        <v/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" t="s">
        <v>10</v>
      </c>
      <c r="B451" s="2" t="s">
        <v>128</v>
      </c>
      <c r="C451" s="1" t="s">
        <v>129</v>
      </c>
      <c r="D451" s="1"/>
      <c r="F451" s="2" t="str">
        <f t="shared" si="84"/>
        <v/>
      </c>
      <c r="H451" s="3" t="str">
        <f t="shared" si="85"/>
        <v/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" t="s">
        <v>15</v>
      </c>
      <c r="B452" s="2" t="s">
        <v>130</v>
      </c>
      <c r="C452" s="1" t="s">
        <v>131</v>
      </c>
      <c r="D452" s="1"/>
      <c r="F452" s="2" t="str">
        <f t="shared" si="84"/>
        <v/>
      </c>
      <c r="H452" s="3" t="str">
        <f t="shared" si="85"/>
        <v/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" t="s">
        <v>21</v>
      </c>
      <c r="B453" s="2" t="s">
        <v>135</v>
      </c>
      <c r="C453" s="1" t="s">
        <v>136</v>
      </c>
      <c r="D453" s="1" t="s">
        <v>137</v>
      </c>
      <c r="F453" s="2" t="str">
        <f t="shared" si="84"/>
        <v/>
      </c>
      <c r="H453" s="3" t="str">
        <f t="shared" si="85"/>
        <v/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" t="s">
        <v>26</v>
      </c>
      <c r="B454" s="2" t="s">
        <v>139</v>
      </c>
      <c r="C454" s="1" t="s">
        <v>140</v>
      </c>
      <c r="D454" s="1"/>
      <c r="F454" s="2" t="str">
        <f t="shared" si="84"/>
        <v/>
      </c>
      <c r="H454" s="3" t="str">
        <f t="shared" si="85"/>
        <v/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" t="s">
        <v>31</v>
      </c>
      <c r="B455" s="2" t="s">
        <v>141</v>
      </c>
      <c r="C455" s="1" t="s">
        <v>142</v>
      </c>
      <c r="D455" s="1"/>
      <c r="F455" s="2" t="str">
        <f t="shared" si="84"/>
        <v/>
      </c>
      <c r="H455" s="3" t="str">
        <f t="shared" si="85"/>
        <v/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B456" s="2" t="s">
        <v>36</v>
      </c>
      <c r="F456" s="2" t="str">
        <f t="shared" si="84"/>
        <v/>
      </c>
      <c r="H456" s="3" t="str">
        <f t="shared" si="85"/>
        <v/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B457" s="2" t="s">
        <v>36</v>
      </c>
      <c r="F457" s="2" t="str">
        <f t="shared" si="84"/>
        <v/>
      </c>
      <c r="H457" s="3" t="str">
        <f t="shared" si="85"/>
        <v/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B458" s="2" t="s">
        <v>36</v>
      </c>
      <c r="F458" s="2" t="str">
        <f t="shared" si="84"/>
        <v/>
      </c>
      <c r="H458" s="3" t="str">
        <f t="shared" si="85"/>
        <v/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B459" s="2" t="s">
        <v>36</v>
      </c>
      <c r="F459" s="2" t="str">
        <f t="shared" si="84"/>
        <v/>
      </c>
      <c r="H459" s="3" t="str">
        <f t="shared" si="85"/>
        <v/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B460" s="2" t="s">
        <v>36</v>
      </c>
      <c r="F460" s="2" t="str">
        <f t="shared" si="84"/>
        <v/>
      </c>
      <c r="H460" s="3" t="str">
        <f t="shared" si="85"/>
        <v/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B461" s="2" t="s">
        <v>36</v>
      </c>
      <c r="F461" s="2" t="str">
        <f t="shared" si="84"/>
        <v/>
      </c>
      <c r="H461" s="3" t="str">
        <f t="shared" si="85"/>
        <v/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B462" s="2" t="s">
        <v>36</v>
      </c>
      <c r="F462" s="2" t="str">
        <f t="shared" si="84"/>
        <v/>
      </c>
      <c r="H462" s="3" t="str">
        <f t="shared" si="85"/>
        <v/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B463" s="2" t="s">
        <v>36</v>
      </c>
      <c r="F463" s="2" t="str">
        <f t="shared" si="84"/>
        <v/>
      </c>
      <c r="H463" s="3" t="str">
        <f t="shared" si="85"/>
        <v/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B464" s="2" t="s">
        <v>36</v>
      </c>
      <c r="F464" s="2" t="str">
        <f t="shared" si="84"/>
        <v/>
      </c>
      <c r="H464" s="3" t="str">
        <f t="shared" si="85"/>
        <v/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B465" s="2" t="s">
        <v>36</v>
      </c>
      <c r="F465" s="2" t="str">
        <f t="shared" si="84"/>
        <v/>
      </c>
      <c r="H465" s="3" t="str">
        <f t="shared" si="85"/>
        <v/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B466" s="2" t="s">
        <v>36</v>
      </c>
      <c r="F466" s="2" t="str">
        <f t="shared" si="84"/>
        <v/>
      </c>
      <c r="H466" s="3" t="str">
        <f t="shared" si="85"/>
        <v/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B467" s="2" t="s">
        <v>36</v>
      </c>
      <c r="F467" s="2" t="str">
        <f t="shared" si="84"/>
        <v/>
      </c>
      <c r="H467" s="3" t="str">
        <f t="shared" si="85"/>
        <v/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B468" s="2" t="s">
        <v>36</v>
      </c>
      <c r="F468" s="2" t="str">
        <f t="shared" si="84"/>
        <v/>
      </c>
      <c r="H468" s="3" t="str">
        <f t="shared" si="85"/>
        <v/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B469" s="2" t="s">
        <v>36</v>
      </c>
      <c r="F469" s="2" t="str">
        <f t="shared" si="84"/>
        <v/>
      </c>
      <c r="H469" s="3" t="str">
        <f t="shared" si="85"/>
        <v/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B470" s="2" t="s">
        <v>36</v>
      </c>
      <c r="F470" s="2" t="str">
        <f t="shared" si="84"/>
        <v/>
      </c>
      <c r="H470" s="3" t="str">
        <f t="shared" si="85"/>
        <v/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B471" s="2" t="s">
        <v>36</v>
      </c>
      <c r="F471" s="2" t="str">
        <f t="shared" si="84"/>
        <v/>
      </c>
      <c r="H471" s="3" t="str">
        <f t="shared" si="85"/>
        <v/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B472" s="2" t="s">
        <v>36</v>
      </c>
      <c r="F472" s="2" t="str">
        <f t="shared" si="84"/>
        <v/>
      </c>
      <c r="H472" s="3" t="str">
        <f t="shared" si="85"/>
        <v/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B473" s="2" t="s">
        <v>36</v>
      </c>
      <c r="F473" s="2" t="str">
        <f t="shared" si="84"/>
        <v/>
      </c>
      <c r="H473" s="3" t="str">
        <f t="shared" si="85"/>
        <v/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B474" s="2" t="s">
        <v>36</v>
      </c>
      <c r="F474" s="2" t="str">
        <f t="shared" si="84"/>
        <v/>
      </c>
      <c r="H474" s="3" t="str">
        <f t="shared" si="85"/>
        <v/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B475" s="2" t="s">
        <v>36</v>
      </c>
      <c r="F475" s="2" t="str">
        <f t="shared" si="84"/>
        <v/>
      </c>
      <c r="H475" s="3" t="str">
        <f t="shared" si="85"/>
        <v/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B476" s="2" t="s">
        <v>36</v>
      </c>
      <c r="F476" s="2" t="str">
        <f t="shared" si="84"/>
        <v/>
      </c>
      <c r="H476" s="3" t="str">
        <f t="shared" si="85"/>
        <v/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B477" s="2" t="s">
        <v>36</v>
      </c>
      <c r="F477" s="2" t="str">
        <f t="shared" si="84"/>
        <v/>
      </c>
      <c r="H477" s="3" t="str">
        <f t="shared" si="85"/>
        <v/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B478" s="2" t="s">
        <v>36</v>
      </c>
      <c r="F478" s="2" t="str">
        <f t="shared" si="84"/>
        <v/>
      </c>
      <c r="H478" s="3" t="str">
        <f t="shared" si="85"/>
        <v/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B479" s="2" t="s">
        <v>36</v>
      </c>
      <c r="F479" s="2" t="str">
        <f t="shared" si="84"/>
        <v/>
      </c>
      <c r="H479" s="3" t="str">
        <f t="shared" si="85"/>
        <v/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B480" s="2" t="s">
        <v>36</v>
      </c>
      <c r="F480" s="2" t="str">
        <f t="shared" si="84"/>
        <v/>
      </c>
      <c r="H480" s="3" t="str">
        <f t="shared" si="85"/>
        <v/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B481" s="2" t="s">
        <v>36</v>
      </c>
      <c r="F481" s="2" t="str">
        <f t="shared" si="84"/>
        <v/>
      </c>
      <c r="H481" s="3" t="str">
        <f t="shared" si="85"/>
        <v/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B482" s="2" t="s">
        <v>36</v>
      </c>
      <c r="F482" s="2" t="str">
        <f t="shared" si="84"/>
        <v/>
      </c>
      <c r="H482" s="3" t="str">
        <f t="shared" si="85"/>
        <v/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B483" s="2" t="s">
        <v>36</v>
      </c>
      <c r="F483" s="2" t="str">
        <f t="shared" si="84"/>
        <v/>
      </c>
      <c r="H483" s="3" t="str">
        <f t="shared" si="85"/>
        <v/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B484" s="2" t="s">
        <v>36</v>
      </c>
      <c r="F484" s="2" t="str">
        <f t="shared" si="84"/>
        <v/>
      </c>
      <c r="H484" s="3" t="str">
        <f t="shared" si="85"/>
        <v/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B485" s="2" t="s">
        <v>36</v>
      </c>
      <c r="F485" s="2" t="str">
        <f t="shared" si="84"/>
        <v/>
      </c>
      <c r="H485" s="3" t="str">
        <f t="shared" si="85"/>
        <v/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B486" s="2" t="s">
        <v>36</v>
      </c>
      <c r="F486" s="2" t="str">
        <f t="shared" si="84"/>
        <v/>
      </c>
      <c r="H486" s="3" t="str">
        <f t="shared" si="85"/>
        <v/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B487" s="2" t="s">
        <v>36</v>
      </c>
      <c r="F487" s="2" t="str">
        <f t="shared" si="84"/>
        <v/>
      </c>
      <c r="H487" s="3" t="str">
        <f t="shared" si="85"/>
        <v/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B488" s="2" t="s">
        <v>36</v>
      </c>
      <c r="F488" s="2" t="str">
        <f t="shared" si="84"/>
        <v/>
      </c>
      <c r="H488" s="3" t="str">
        <f t="shared" si="85"/>
        <v/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B489" s="2" t="s">
        <v>36</v>
      </c>
      <c r="F489" s="2" t="str">
        <f t="shared" si="84"/>
        <v/>
      </c>
      <c r="H489" s="3" t="str">
        <f t="shared" si="85"/>
        <v/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B490" s="2" t="s">
        <v>36</v>
      </c>
      <c r="F490" s="2" t="str">
        <f t="shared" si="84"/>
        <v/>
      </c>
      <c r="H490" s="3" t="str">
        <f t="shared" si="85"/>
        <v/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B491" s="2" t="s">
        <v>36</v>
      </c>
      <c r="F491" s="2" t="str">
        <f t="shared" si="84"/>
        <v/>
      </c>
      <c r="H491" s="3" t="str">
        <f t="shared" si="85"/>
        <v/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B492" s="2" t="s">
        <v>36</v>
      </c>
      <c r="F492" s="2" t="str">
        <f t="shared" si="84"/>
        <v/>
      </c>
      <c r="H492" s="3" t="str">
        <f t="shared" si="85"/>
        <v/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B493" s="2" t="s">
        <v>36</v>
      </c>
      <c r="F493" s="2" t="str">
        <f t="shared" si="84"/>
        <v/>
      </c>
      <c r="H493" s="3" t="str">
        <f t="shared" si="85"/>
        <v/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B494" s="2" t="s">
        <v>36</v>
      </c>
      <c r="F494" s="2" t="str">
        <f t="shared" si="84"/>
        <v/>
      </c>
      <c r="H494" s="3" t="str">
        <f t="shared" si="85"/>
        <v/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B495" s="2" t="s">
        <v>36</v>
      </c>
      <c r="F495" s="2" t="str">
        <f t="shared" si="84"/>
        <v/>
      </c>
      <c r="H495" s="3" t="str">
        <f t="shared" si="85"/>
        <v/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B496" s="2" t="s">
        <v>36</v>
      </c>
      <c r="F496" s="2" t="str">
        <f t="shared" si="84"/>
        <v/>
      </c>
      <c r="H496" s="3" t="str">
        <f t="shared" si="85"/>
        <v/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B497" s="2" t="s">
        <v>36</v>
      </c>
      <c r="F497" s="2" t="str">
        <f t="shared" si="84"/>
        <v/>
      </c>
      <c r="H497" s="3" t="str">
        <f t="shared" si="85"/>
        <v/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B498" s="2" t="s">
        <v>36</v>
      </c>
      <c r="F498" s="2" t="str">
        <f t="shared" si="84"/>
        <v/>
      </c>
      <c r="H498" s="3" t="str">
        <f t="shared" si="85"/>
        <v/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B499" s="2" t="s">
        <v>36</v>
      </c>
      <c r="F499" s="2" t="str">
        <f t="shared" si="84"/>
        <v/>
      </c>
      <c r="H499" s="3" t="str">
        <f t="shared" si="85"/>
        <v/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B500" s="2" t="s">
        <v>36</v>
      </c>
      <c r="F500" s="2" t="str">
        <f t="shared" si="84"/>
        <v/>
      </c>
      <c r="H500" s="3" t="str">
        <f t="shared" si="85"/>
        <v/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B501" s="2" t="s">
        <v>36</v>
      </c>
      <c r="F501" s="2" t="str">
        <f t="shared" si="84"/>
        <v/>
      </c>
      <c r="H501" s="3" t="str">
        <f t="shared" si="85"/>
        <v/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B502" s="2" t="s">
        <v>36</v>
      </c>
      <c r="F502" s="2" t="str">
        <f t="shared" si="84"/>
        <v/>
      </c>
      <c r="H502" s="3" t="str">
        <f t="shared" si="85"/>
        <v/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B503" s="2" t="s">
        <v>36</v>
      </c>
      <c r="F503" s="2" t="str">
        <f t="shared" si="84"/>
        <v/>
      </c>
      <c r="H503" s="3" t="str">
        <f t="shared" si="85"/>
        <v/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B504" s="2" t="s">
        <v>36</v>
      </c>
      <c r="F504" s="2" t="str">
        <f t="shared" si="84"/>
        <v/>
      </c>
      <c r="H504" s="3" t="str">
        <f t="shared" si="85"/>
        <v/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B505" s="2" t="s">
        <v>36</v>
      </c>
      <c r="F505" s="2" t="str">
        <f t="shared" si="84"/>
        <v/>
      </c>
      <c r="H505" s="3" t="str">
        <f t="shared" si="85"/>
        <v/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B506" s="2" t="s">
        <v>36</v>
      </c>
      <c r="F506" s="2" t="str">
        <f t="shared" si="84"/>
        <v/>
      </c>
      <c r="H506" s="3" t="str">
        <f t="shared" si="85"/>
        <v/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B507" s="2" t="s">
        <v>36</v>
      </c>
      <c r="F507" s="2" t="str">
        <f t="shared" si="84"/>
        <v/>
      </c>
      <c r="H507" s="3" t="str">
        <f t="shared" si="85"/>
        <v/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B508" s="2" t="s">
        <v>36</v>
      </c>
      <c r="F508" s="2" t="str">
        <f t="shared" si="84"/>
        <v/>
      </c>
      <c r="H508" s="3" t="str">
        <f t="shared" si="85"/>
        <v/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B509" s="2" t="s">
        <v>36</v>
      </c>
      <c r="F509" s="2" t="str">
        <f t="shared" si="84"/>
        <v/>
      </c>
      <c r="H509" s="3" t="str">
        <f t="shared" si="85"/>
        <v/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B510" s="2" t="s">
        <v>36</v>
      </c>
      <c r="F510" s="2" t="str">
        <f t="shared" si="84"/>
        <v/>
      </c>
      <c r="H510" s="3" t="str">
        <f t="shared" si="85"/>
        <v/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B511" s="2" t="s">
        <v>36</v>
      </c>
      <c r="F511" s="2" t="str">
        <f t="shared" si="84"/>
        <v/>
      </c>
      <c r="H511" s="3" t="str">
        <f t="shared" si="85"/>
        <v/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B512" s="2" t="s">
        <v>36</v>
      </c>
      <c r="F512" s="2" t="str">
        <f t="shared" si="84"/>
        <v/>
      </c>
      <c r="H512" s="3" t="str">
        <f t="shared" si="85"/>
        <v/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B513" s="2" t="s">
        <v>36</v>
      </c>
      <c r="F513" s="2" t="str">
        <f t="shared" si="84"/>
        <v/>
      </c>
      <c r="H513" s="3" t="str">
        <f t="shared" si="85"/>
        <v/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B514" s="2" t="s">
        <v>36</v>
      </c>
      <c r="F514" s="2" t="str">
        <f t="shared" si="84"/>
        <v/>
      </c>
      <c r="H514" s="3" t="str">
        <f t="shared" si="85"/>
        <v/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B515" s="2" t="s">
        <v>36</v>
      </c>
      <c r="F515" s="2" t="str">
        <f t="shared" si="84"/>
        <v/>
      </c>
      <c r="H515" s="3" t="str">
        <f t="shared" si="85"/>
        <v/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B516" s="2" t="s">
        <v>36</v>
      </c>
      <c r="F516" s="2" t="str">
        <f t="shared" si="84"/>
        <v/>
      </c>
      <c r="H516" s="3" t="str">
        <f t="shared" si="85"/>
        <v/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B517" s="2" t="s">
        <v>36</v>
      </c>
      <c r="F517" s="2" t="str">
        <f t="shared" si="84"/>
        <v/>
      </c>
      <c r="H517" s="3" t="str">
        <f t="shared" si="85"/>
        <v/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B518" s="2" t="s">
        <v>36</v>
      </c>
      <c r="F518" s="2" t="str">
        <f t="shared" si="84"/>
        <v/>
      </c>
      <c r="H518" s="3" t="str">
        <f t="shared" si="85"/>
        <v/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B519" s="2" t="s">
        <v>36</v>
      </c>
      <c r="F519" s="2" t="str">
        <f t="shared" si="84"/>
        <v/>
      </c>
      <c r="H519" s="3" t="str">
        <f t="shared" si="85"/>
        <v/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B520" s="2" t="s">
        <v>36</v>
      </c>
      <c r="F520" s="2" t="str">
        <f t="shared" si="84"/>
        <v/>
      </c>
      <c r="H520" s="3" t="str">
        <f t="shared" si="85"/>
        <v/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B521" s="2" t="s">
        <v>36</v>
      </c>
      <c r="F521" s="2" t="str">
        <f t="shared" si="84"/>
        <v/>
      </c>
      <c r="H521" s="3" t="str">
        <f t="shared" si="85"/>
        <v/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B522" s="2" t="s">
        <v>36</v>
      </c>
      <c r="F522" s="2" t="str">
        <f t="shared" si="84"/>
        <v/>
      </c>
      <c r="H522" s="3" t="str">
        <f t="shared" si="85"/>
        <v/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B523" s="2" t="s">
        <v>36</v>
      </c>
      <c r="F523" s="2" t="str">
        <f t="shared" si="84"/>
        <v/>
      </c>
      <c r="H523" s="3" t="str">
        <f t="shared" si="85"/>
        <v/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B524" s="2" t="s">
        <v>36</v>
      </c>
      <c r="F524" s="2" t="str">
        <f t="shared" si="84"/>
        <v/>
      </c>
      <c r="H524" s="3" t="str">
        <f t="shared" si="85"/>
        <v/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B525" s="2" t="s">
        <v>36</v>
      </c>
      <c r="F525" s="2" t="str">
        <f t="shared" si="84"/>
        <v/>
      </c>
      <c r="H525" s="3" t="str">
        <f t="shared" si="85"/>
        <v/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B526" s="2" t="s">
        <v>36</v>
      </c>
      <c r="F526" s="2" t="str">
        <f t="shared" si="84"/>
        <v/>
      </c>
      <c r="H526" s="3" t="str">
        <f t="shared" si="85"/>
        <v/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B527" s="2" t="s">
        <v>36</v>
      </c>
      <c r="F527" s="2" t="str">
        <f t="shared" si="84"/>
        <v/>
      </c>
      <c r="H527" s="3" t="str">
        <f t="shared" si="85"/>
        <v/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B528" s="2" t="s">
        <v>36</v>
      </c>
      <c r="F528" s="2" t="str">
        <f t="shared" si="84"/>
        <v/>
      </c>
      <c r="H528" s="3" t="str">
        <f t="shared" si="85"/>
        <v/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B529" s="2" t="s">
        <v>36</v>
      </c>
      <c r="F529" s="2" t="str">
        <f t="shared" si="84"/>
        <v/>
      </c>
      <c r="H529" s="3" t="str">
        <f t="shared" si="85"/>
        <v/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B530" s="2" t="s">
        <v>36</v>
      </c>
      <c r="F530" s="2" t="str">
        <f t="shared" si="84"/>
        <v/>
      </c>
      <c r="H530" s="3" t="str">
        <f t="shared" si="85"/>
        <v/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B531" s="2" t="s">
        <v>36</v>
      </c>
      <c r="F531" s="2" t="str">
        <f t="shared" si="84"/>
        <v/>
      </c>
      <c r="H531" s="3" t="str">
        <f t="shared" si="85"/>
        <v/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B532" s="2" t="s">
        <v>36</v>
      </c>
      <c r="F532" s="2" t="str">
        <f t="shared" si="84"/>
        <v/>
      </c>
      <c r="H532" s="3" t="str">
        <f t="shared" si="85"/>
        <v/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B533" s="2" t="s">
        <v>36</v>
      </c>
      <c r="F533" s="2" t="str">
        <f t="shared" si="84"/>
        <v/>
      </c>
      <c r="H533" s="3" t="str">
        <f t="shared" si="85"/>
        <v/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B534" s="2" t="s">
        <v>36</v>
      </c>
      <c r="F534" s="2" t="str">
        <f t="shared" si="84"/>
        <v/>
      </c>
      <c r="H534" s="3" t="str">
        <f t="shared" si="85"/>
        <v/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B535" s="2" t="s">
        <v>36</v>
      </c>
      <c r="F535" s="2" t="str">
        <f t="shared" si="84"/>
        <v/>
      </c>
      <c r="H535" s="3" t="str">
        <f t="shared" si="85"/>
        <v/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B536" s="2" t="s">
        <v>36</v>
      </c>
      <c r="F536" s="2" t="str">
        <f t="shared" si="84"/>
        <v/>
      </c>
      <c r="H536" s="3" t="str">
        <f t="shared" si="85"/>
        <v/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B537" s="2" t="s">
        <v>36</v>
      </c>
      <c r="F537" s="2" t="str">
        <f t="shared" si="84"/>
        <v/>
      </c>
      <c r="H537" s="3" t="str">
        <f t="shared" si="85"/>
        <v/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B538" s="2" t="s">
        <v>36</v>
      </c>
      <c r="F538" s="2" t="str">
        <f t="shared" si="84"/>
        <v/>
      </c>
      <c r="H538" s="3" t="str">
        <f t="shared" si="85"/>
        <v/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B539" s="2" t="s">
        <v>36</v>
      </c>
      <c r="F539" s="2" t="str">
        <f t="shared" si="84"/>
        <v/>
      </c>
      <c r="H539" s="3" t="str">
        <f t="shared" si="85"/>
        <v/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B540" s="2" t="s">
        <v>36</v>
      </c>
      <c r="F540" s="2" t="str">
        <f t="shared" si="84"/>
        <v/>
      </c>
      <c r="H540" s="3" t="str">
        <f t="shared" si="85"/>
        <v/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B541" s="2" t="s">
        <v>36</v>
      </c>
      <c r="F541" s="2" t="str">
        <f t="shared" si="84"/>
        <v/>
      </c>
      <c r="H541" s="3" t="str">
        <f t="shared" si="85"/>
        <v/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B542" s="2" t="s">
        <v>36</v>
      </c>
      <c r="F542" s="2" t="str">
        <f t="shared" si="84"/>
        <v/>
      </c>
      <c r="H542" s="3" t="str">
        <f t="shared" si="85"/>
        <v/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B543" s="2" t="s">
        <v>36</v>
      </c>
      <c r="F543" s="2" t="str">
        <f t="shared" si="84"/>
        <v/>
      </c>
      <c r="H543" s="3" t="str">
        <f t="shared" si="85"/>
        <v/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B544" s="2" t="s">
        <v>36</v>
      </c>
      <c r="F544" s="2" t="str">
        <f t="shared" si="84"/>
        <v/>
      </c>
      <c r="H544" s="3" t="str">
        <f t="shared" si="85"/>
        <v/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B545" s="2" t="s">
        <v>36</v>
      </c>
      <c r="F545" s="2" t="str">
        <f t="shared" si="84"/>
        <v/>
      </c>
      <c r="H545" s="3" t="str">
        <f t="shared" si="85"/>
        <v/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B546" s="2" t="s">
        <v>36</v>
      </c>
      <c r="F546" s="2" t="str">
        <f t="shared" si="84"/>
        <v/>
      </c>
      <c r="H546" s="3" t="str">
        <f t="shared" si="85"/>
        <v/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B547" s="2" t="s">
        <v>36</v>
      </c>
      <c r="F547" s="2" t="str">
        <f t="shared" si="84"/>
        <v/>
      </c>
      <c r="H547" s="3" t="str">
        <f t="shared" si="85"/>
        <v/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B548" s="2" t="s">
        <v>36</v>
      </c>
      <c r="F548" s="2" t="str">
        <f t="shared" si="84"/>
        <v/>
      </c>
      <c r="H548" s="3" t="str">
        <f t="shared" si="85"/>
        <v/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B549" s="2" t="s">
        <v>36</v>
      </c>
      <c r="F549" s="2" t="str">
        <f t="shared" si="84"/>
        <v/>
      </c>
      <c r="H549" s="3" t="str">
        <f t="shared" si="85"/>
        <v/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B550" s="2" t="s">
        <v>36</v>
      </c>
      <c r="F550" s="2" t="str">
        <f t="shared" si="84"/>
        <v/>
      </c>
      <c r="H550" s="3" t="str">
        <f t="shared" si="85"/>
        <v/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B551" s="2" t="s">
        <v>36</v>
      </c>
      <c r="F551" s="2" t="str">
        <f t="shared" si="84"/>
        <v/>
      </c>
      <c r="H551" s="3" t="str">
        <f t="shared" si="85"/>
        <v/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B552" s="2" t="s">
        <v>36</v>
      </c>
      <c r="F552" s="2" t="str">
        <f t="shared" si="84"/>
        <v/>
      </c>
      <c r="H552" s="3" t="str">
        <f t="shared" si="85"/>
        <v/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B553" s="2" t="s">
        <v>36</v>
      </c>
      <c r="F553" s="2" t="str">
        <f t="shared" si="84"/>
        <v/>
      </c>
      <c r="H553" s="3" t="str">
        <f t="shared" si="85"/>
        <v/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B554" s="2" t="s">
        <v>36</v>
      </c>
      <c r="F554" s="2" t="str">
        <f t="shared" si="84"/>
        <v/>
      </c>
      <c r="H554" s="3" t="str">
        <f t="shared" si="85"/>
        <v/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B555" s="2" t="s">
        <v>36</v>
      </c>
      <c r="F555" s="2" t="str">
        <f t="shared" si="84"/>
        <v/>
      </c>
      <c r="H555" s="3" t="str">
        <f t="shared" si="85"/>
        <v/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B556" s="2" t="s">
        <v>36</v>
      </c>
      <c r="F556" s="2" t="str">
        <f t="shared" si="84"/>
        <v/>
      </c>
      <c r="H556" s="3" t="str">
        <f t="shared" si="85"/>
        <v/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B557" s="2" t="s">
        <v>36</v>
      </c>
      <c r="F557" s="2" t="str">
        <f t="shared" si="84"/>
        <v/>
      </c>
      <c r="H557" s="3" t="str">
        <f t="shared" si="85"/>
        <v/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B558" s="2" t="s">
        <v>36</v>
      </c>
      <c r="F558" s="2" t="str">
        <f t="shared" si="84"/>
        <v/>
      </c>
      <c r="H558" s="3" t="str">
        <f t="shared" si="85"/>
        <v/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B559" s="2" t="s">
        <v>36</v>
      </c>
      <c r="F559" s="2" t="str">
        <f t="shared" si="84"/>
        <v/>
      </c>
      <c r="H559" s="3" t="str">
        <f t="shared" si="85"/>
        <v/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B560" s="2" t="s">
        <v>36</v>
      </c>
      <c r="F560" s="2" t="str">
        <f t="shared" si="84"/>
        <v/>
      </c>
      <c r="H560" s="3" t="str">
        <f t="shared" si="85"/>
        <v/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B561" s="2" t="s">
        <v>36</v>
      </c>
      <c r="F561" s="2" t="str">
        <f t="shared" si="84"/>
        <v/>
      </c>
      <c r="H561" s="3" t="str">
        <f t="shared" si="85"/>
        <v/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B562" s="2" t="s">
        <v>36</v>
      </c>
      <c r="F562" s="2" t="str">
        <f t="shared" si="84"/>
        <v/>
      </c>
      <c r="H562" s="3" t="str">
        <f t="shared" si="85"/>
        <v/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B563" s="2" t="s">
        <v>36</v>
      </c>
      <c r="F563" s="2" t="str">
        <f t="shared" si="84"/>
        <v/>
      </c>
      <c r="H563" s="3" t="str">
        <f t="shared" si="85"/>
        <v/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B564" s="2" t="s">
        <v>36</v>
      </c>
      <c r="F564" s="2" t="str">
        <f t="shared" si="84"/>
        <v/>
      </c>
      <c r="H564" s="3" t="str">
        <f t="shared" si="85"/>
        <v/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B565" s="2" t="s">
        <v>36</v>
      </c>
      <c r="F565" s="2" t="str">
        <f t="shared" si="84"/>
        <v/>
      </c>
      <c r="H565" s="3" t="str">
        <f t="shared" si="85"/>
        <v/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B566" s="2" t="s">
        <v>36</v>
      </c>
      <c r="F566" s="2" t="str">
        <f t="shared" si="84"/>
        <v/>
      </c>
      <c r="H566" s="3" t="str">
        <f t="shared" si="85"/>
        <v/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B567" s="2" t="s">
        <v>36</v>
      </c>
      <c r="F567" s="2" t="str">
        <f t="shared" si="84"/>
        <v/>
      </c>
      <c r="H567" s="3" t="str">
        <f t="shared" si="85"/>
        <v/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B568" s="2" t="s">
        <v>36</v>
      </c>
      <c r="F568" s="2" t="str">
        <f t="shared" si="84"/>
        <v/>
      </c>
      <c r="H568" s="3" t="str">
        <f t="shared" si="85"/>
        <v/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B569" s="2" t="s">
        <v>36</v>
      </c>
      <c r="F569" s="2" t="str">
        <f t="shared" si="84"/>
        <v/>
      </c>
      <c r="H569" s="3" t="str">
        <f t="shared" si="85"/>
        <v/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B570" s="2" t="s">
        <v>36</v>
      </c>
      <c r="F570" s="2" t="str">
        <f t="shared" si="84"/>
        <v/>
      </c>
      <c r="H570" s="3" t="str">
        <f t="shared" si="85"/>
        <v/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B571" s="2" t="s">
        <v>36</v>
      </c>
      <c r="F571" s="2" t="str">
        <f t="shared" si="84"/>
        <v/>
      </c>
      <c r="H571" s="3" t="str">
        <f t="shared" si="85"/>
        <v/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B572" s="2" t="s">
        <v>36</v>
      </c>
      <c r="F572" s="2" t="str">
        <f t="shared" si="84"/>
        <v/>
      </c>
      <c r="H572" s="3" t="str">
        <f t="shared" si="85"/>
        <v/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B573" s="2" t="s">
        <v>36</v>
      </c>
      <c r="F573" s="2" t="str">
        <f t="shared" si="84"/>
        <v/>
      </c>
      <c r="H573" s="3" t="str">
        <f t="shared" si="85"/>
        <v/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B574" s="2" t="s">
        <v>36</v>
      </c>
      <c r="F574" s="2" t="str">
        <f t="shared" si="84"/>
        <v/>
      </c>
      <c r="H574" s="3" t="str">
        <f t="shared" si="85"/>
        <v/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B575" s="2" t="s">
        <v>36</v>
      </c>
      <c r="F575" s="2" t="str">
        <f t="shared" si="84"/>
        <v/>
      </c>
      <c r="H575" s="3" t="str">
        <f t="shared" si="85"/>
        <v/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B576" s="2" t="s">
        <v>36</v>
      </c>
      <c r="F576" s="2" t="str">
        <f t="shared" si="84"/>
        <v/>
      </c>
      <c r="H576" s="3" t="str">
        <f t="shared" si="85"/>
        <v/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B577" s="2" t="s">
        <v>36</v>
      </c>
      <c r="F577" s="2" t="str">
        <f t="shared" si="84"/>
        <v/>
      </c>
      <c r="H577" s="3" t="str">
        <f t="shared" si="85"/>
        <v/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B578" s="2" t="s">
        <v>36</v>
      </c>
      <c r="F578" s="2" t="str">
        <f t="shared" si="84"/>
        <v/>
      </c>
      <c r="H578" s="3" t="str">
        <f t="shared" si="85"/>
        <v/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B579" s="2" t="s">
        <v>36</v>
      </c>
      <c r="F579" s="2" t="str">
        <f t="shared" si="84"/>
        <v/>
      </c>
      <c r="H579" s="3" t="str">
        <f t="shared" si="85"/>
        <v/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B580" s="2" t="s">
        <v>36</v>
      </c>
      <c r="F580" s="2" t="str">
        <f t="shared" si="84"/>
        <v/>
      </c>
      <c r="H580" s="3" t="str">
        <f t="shared" si="85"/>
        <v/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B581" s="2" t="s">
        <v>36</v>
      </c>
      <c r="F581" s="2" t="str">
        <f t="shared" si="84"/>
        <v/>
      </c>
      <c r="H581" s="3" t="str">
        <f t="shared" si="85"/>
        <v/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B582" s="2" t="s">
        <v>36</v>
      </c>
      <c r="F582" s="2" t="str">
        <f t="shared" si="84"/>
        <v/>
      </c>
      <c r="H582" s="3" t="str">
        <f t="shared" si="85"/>
        <v/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B583" s="2" t="s">
        <v>36</v>
      </c>
      <c r="F583" s="2" t="str">
        <f t="shared" si="84"/>
        <v/>
      </c>
      <c r="H583" s="3" t="str">
        <f t="shared" si="85"/>
        <v/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B584" s="2" t="s">
        <v>36</v>
      </c>
      <c r="F584" s="2" t="str">
        <f t="shared" si="84"/>
        <v/>
      </c>
      <c r="H584" s="3" t="str">
        <f t="shared" si="85"/>
        <v/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B585" s="2" t="s">
        <v>36</v>
      </c>
      <c r="F585" s="2" t="str">
        <f t="shared" si="84"/>
        <v/>
      </c>
      <c r="H585" s="3" t="str">
        <f t="shared" si="85"/>
        <v/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B586" s="2" t="s">
        <v>36</v>
      </c>
      <c r="F586" s="2" t="str">
        <f t="shared" si="84"/>
        <v/>
      </c>
      <c r="H586" s="3" t="str">
        <f t="shared" si="85"/>
        <v/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B587" s="2" t="s">
        <v>36</v>
      </c>
      <c r="F587" s="2" t="str">
        <f t="shared" si="84"/>
        <v/>
      </c>
      <c r="H587" s="3" t="str">
        <f t="shared" si="85"/>
        <v/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B588" s="2" t="s">
        <v>36</v>
      </c>
      <c r="F588" s="2" t="str">
        <f t="shared" si="84"/>
        <v/>
      </c>
      <c r="H588" s="3" t="str">
        <f t="shared" si="85"/>
        <v/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B589" s="2" t="s">
        <v>36</v>
      </c>
      <c r="F589" s="2" t="str">
        <f t="shared" si="84"/>
        <v/>
      </c>
      <c r="H589" s="3" t="str">
        <f t="shared" si="85"/>
        <v/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B590" s="2" t="s">
        <v>36</v>
      </c>
      <c r="F590" s="2" t="str">
        <f t="shared" si="84"/>
        <v/>
      </c>
      <c r="H590" s="3" t="str">
        <f t="shared" si="85"/>
        <v/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B591" s="2" t="s">
        <v>36</v>
      </c>
      <c r="F591" s="2" t="str">
        <f t="shared" si="84"/>
        <v/>
      </c>
      <c r="H591" s="3" t="str">
        <f t="shared" si="85"/>
        <v/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B592" s="2" t="s">
        <v>36</v>
      </c>
      <c r="F592" s="2" t="str">
        <f t="shared" si="84"/>
        <v/>
      </c>
      <c r="H592" s="3" t="str">
        <f t="shared" si="85"/>
        <v/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B593" s="2" t="s">
        <v>36</v>
      </c>
      <c r="F593" s="2" t="str">
        <f t="shared" si="84"/>
        <v/>
      </c>
      <c r="H593" s="3" t="str">
        <f t="shared" si="85"/>
        <v/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B594" s="2" t="s">
        <v>36</v>
      </c>
      <c r="F594" s="2" t="str">
        <f t="shared" si="84"/>
        <v/>
      </c>
      <c r="H594" s="3" t="str">
        <f t="shared" si="85"/>
        <v/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B595" s="2" t="s">
        <v>36</v>
      </c>
      <c r="F595" s="2" t="str">
        <f t="shared" si="84"/>
        <v/>
      </c>
      <c r="H595" s="3" t="str">
        <f t="shared" si="85"/>
        <v/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B596" s="2" t="s">
        <v>36</v>
      </c>
      <c r="F596" s="2" t="str">
        <f t="shared" si="84"/>
        <v/>
      </c>
      <c r="H596" s="3" t="str">
        <f t="shared" si="85"/>
        <v/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B597" s="2" t="s">
        <v>36</v>
      </c>
      <c r="F597" s="2" t="str">
        <f t="shared" si="84"/>
        <v/>
      </c>
      <c r="H597" s="3" t="str">
        <f t="shared" si="85"/>
        <v/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B598" s="2" t="s">
        <v>36</v>
      </c>
      <c r="F598" s="2" t="str">
        <f t="shared" si="84"/>
        <v/>
      </c>
      <c r="H598" s="3" t="str">
        <f t="shared" si="85"/>
        <v/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B599" s="2" t="s">
        <v>36</v>
      </c>
      <c r="F599" s="2" t="str">
        <f t="shared" si="84"/>
        <v/>
      </c>
      <c r="H599" s="3" t="str">
        <f t="shared" si="85"/>
        <v/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B600" s="2" t="s">
        <v>36</v>
      </c>
      <c r="F600" s="2" t="str">
        <f t="shared" si="84"/>
        <v/>
      </c>
      <c r="H600" s="3" t="str">
        <f t="shared" si="85"/>
        <v/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B601" s="2" t="s">
        <v>36</v>
      </c>
      <c r="F601" s="2" t="str">
        <f t="shared" si="84"/>
        <v/>
      </c>
      <c r="H601" s="3" t="str">
        <f t="shared" si="85"/>
        <v/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B602" s="2" t="s">
        <v>36</v>
      </c>
      <c r="F602" s="2" t="str">
        <f t="shared" si="84"/>
        <v/>
      </c>
      <c r="H602" s="3" t="str">
        <f t="shared" si="85"/>
        <v/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B603" s="2" t="s">
        <v>36</v>
      </c>
      <c r="F603" s="2" t="str">
        <f t="shared" si="84"/>
        <v/>
      </c>
      <c r="H603" s="3" t="str">
        <f t="shared" si="85"/>
        <v/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B604" s="2" t="s">
        <v>36</v>
      </c>
      <c r="F604" s="2" t="str">
        <f t="shared" si="84"/>
        <v/>
      </c>
      <c r="H604" s="3" t="str">
        <f t="shared" si="85"/>
        <v/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B605" s="2" t="s">
        <v>36</v>
      </c>
      <c r="F605" s="2" t="str">
        <f t="shared" si="84"/>
        <v/>
      </c>
      <c r="H605" s="3" t="str">
        <f t="shared" si="85"/>
        <v/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B606" s="2" t="s">
        <v>36</v>
      </c>
      <c r="F606" s="2" t="str">
        <f t="shared" si="84"/>
        <v/>
      </c>
      <c r="H606" s="3" t="str">
        <f t="shared" si="85"/>
        <v/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B607" s="2" t="s">
        <v>36</v>
      </c>
      <c r="F607" s="2" t="str">
        <f t="shared" si="84"/>
        <v/>
      </c>
      <c r="H607" s="3" t="str">
        <f t="shared" si="85"/>
        <v/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B608" s="2" t="s">
        <v>36</v>
      </c>
      <c r="F608" s="2" t="str">
        <f t="shared" si="84"/>
        <v/>
      </c>
      <c r="H608" s="3" t="str">
        <f t="shared" si="85"/>
        <v/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B609" s="2" t="s">
        <v>36</v>
      </c>
      <c r="F609" s="2" t="str">
        <f t="shared" si="84"/>
        <v/>
      </c>
      <c r="H609" s="3" t="str">
        <f t="shared" si="85"/>
        <v/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B610" s="2" t="s">
        <v>36</v>
      </c>
      <c r="F610" s="2" t="str">
        <f t="shared" si="84"/>
        <v/>
      </c>
      <c r="H610" s="3" t="str">
        <f t="shared" si="85"/>
        <v/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B611" s="2" t="s">
        <v>36</v>
      </c>
      <c r="F611" s="2" t="str">
        <f t="shared" si="84"/>
        <v/>
      </c>
      <c r="H611" s="3" t="str">
        <f t="shared" si="85"/>
        <v/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B612" s="2" t="s">
        <v>36</v>
      </c>
      <c r="F612" s="2" t="str">
        <f t="shared" si="84"/>
        <v/>
      </c>
      <c r="H612" s="3" t="str">
        <f t="shared" si="85"/>
        <v/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B613" s="2" t="s">
        <v>36</v>
      </c>
      <c r="F613" s="2" t="str">
        <f t="shared" si="84"/>
        <v/>
      </c>
      <c r="H613" s="3" t="str">
        <f t="shared" si="85"/>
        <v/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B614" s="2" t="s">
        <v>36</v>
      </c>
      <c r="F614" s="2" t="str">
        <f t="shared" si="84"/>
        <v/>
      </c>
      <c r="H614" s="3" t="str">
        <f t="shared" si="85"/>
        <v/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B615" s="2" t="s">
        <v>36</v>
      </c>
      <c r="F615" s="2" t="str">
        <f t="shared" si="84"/>
        <v/>
      </c>
      <c r="H615" s="3" t="str">
        <f t="shared" si="85"/>
        <v/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B616" s="2" t="s">
        <v>36</v>
      </c>
      <c r="F616" s="2" t="str">
        <f t="shared" si="84"/>
        <v/>
      </c>
      <c r="H616" s="3" t="str">
        <f t="shared" si="85"/>
        <v/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B617" s="2" t="s">
        <v>36</v>
      </c>
      <c r="F617" s="2" t="str">
        <f t="shared" si="84"/>
        <v/>
      </c>
      <c r="H617" s="3" t="str">
        <f t="shared" si="85"/>
        <v/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B618" s="2" t="s">
        <v>36</v>
      </c>
      <c r="F618" s="2" t="str">
        <f t="shared" si="84"/>
        <v/>
      </c>
      <c r="H618" s="3" t="str">
        <f t="shared" si="85"/>
        <v/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B619" s="2" t="s">
        <v>36</v>
      </c>
      <c r="F619" s="2" t="str">
        <f t="shared" si="84"/>
        <v/>
      </c>
      <c r="H619" s="3" t="str">
        <f t="shared" si="85"/>
        <v/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B620" s="2" t="s">
        <v>36</v>
      </c>
      <c r="F620" s="2" t="str">
        <f t="shared" si="84"/>
        <v/>
      </c>
      <c r="H620" s="3" t="str">
        <f t="shared" si="85"/>
        <v/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B621" s="2" t="s">
        <v>36</v>
      </c>
      <c r="F621" s="2" t="str">
        <f t="shared" si="84"/>
        <v/>
      </c>
      <c r="H621" s="3" t="str">
        <f t="shared" si="85"/>
        <v/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B622" s="2" t="s">
        <v>36</v>
      </c>
      <c r="F622" s="2" t="str">
        <f t="shared" si="84"/>
        <v/>
      </c>
      <c r="H622" s="3" t="str">
        <f t="shared" si="85"/>
        <v/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B623" s="2" t="s">
        <v>36</v>
      </c>
      <c r="F623" s="2" t="str">
        <f t="shared" si="84"/>
        <v/>
      </c>
      <c r="H623" s="3" t="str">
        <f t="shared" si="85"/>
        <v/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B624" s="2" t="s">
        <v>36</v>
      </c>
      <c r="F624" s="2" t="str">
        <f t="shared" si="84"/>
        <v/>
      </c>
      <c r="H624" s="3" t="str">
        <f t="shared" si="85"/>
        <v/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B625" s="2" t="s">
        <v>36</v>
      </c>
      <c r="F625" s="2" t="str">
        <f t="shared" si="84"/>
        <v/>
      </c>
      <c r="H625" s="3" t="str">
        <f t="shared" si="85"/>
        <v/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B626" s="2" t="s">
        <v>36</v>
      </c>
      <c r="F626" s="2" t="str">
        <f t="shared" si="84"/>
        <v/>
      </c>
      <c r="H626" s="3" t="str">
        <f t="shared" si="85"/>
        <v/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B627" s="2" t="s">
        <v>36</v>
      </c>
      <c r="F627" s="2" t="str">
        <f t="shared" si="84"/>
        <v/>
      </c>
      <c r="H627" s="3" t="str">
        <f t="shared" si="85"/>
        <v/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B628" s="2" t="s">
        <v>36</v>
      </c>
      <c r="F628" s="2" t="str">
        <f t="shared" si="84"/>
        <v/>
      </c>
      <c r="H628" s="3" t="str">
        <f t="shared" si="85"/>
        <v/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B629" s="2" t="s">
        <v>36</v>
      </c>
      <c r="F629" s="2" t="str">
        <f t="shared" si="84"/>
        <v/>
      </c>
      <c r="H629" s="3" t="str">
        <f t="shared" si="85"/>
        <v/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B630" s="2" t="s">
        <v>36</v>
      </c>
      <c r="F630" s="2" t="str">
        <f t="shared" si="84"/>
        <v/>
      </c>
      <c r="H630" s="3" t="str">
        <f t="shared" si="85"/>
        <v/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B631" s="2" t="s">
        <v>36</v>
      </c>
      <c r="F631" s="2" t="str">
        <f t="shared" si="84"/>
        <v/>
      </c>
      <c r="H631" s="3" t="str">
        <f t="shared" si="85"/>
        <v/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B632" s="2" t="s">
        <v>36</v>
      </c>
      <c r="F632" s="2" t="str">
        <f t="shared" si="84"/>
        <v/>
      </c>
      <c r="H632" s="3" t="str">
        <f t="shared" si="85"/>
        <v/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B633" s="2" t="s">
        <v>36</v>
      </c>
      <c r="F633" s="2" t="str">
        <f t="shared" si="84"/>
        <v/>
      </c>
      <c r="H633" s="3" t="str">
        <f t="shared" si="85"/>
        <v/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B634" s="2" t="s">
        <v>36</v>
      </c>
      <c r="F634" s="2" t="str">
        <f t="shared" si="84"/>
        <v/>
      </c>
      <c r="H634" s="3" t="str">
        <f t="shared" si="85"/>
        <v/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B635" s="2" t="s">
        <v>36</v>
      </c>
      <c r="F635" s="2" t="str">
        <f t="shared" si="84"/>
        <v/>
      </c>
      <c r="H635" s="3" t="str">
        <f t="shared" si="85"/>
        <v/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B636" s="2" t="s">
        <v>36</v>
      </c>
      <c r="F636" s="2" t="str">
        <f t="shared" si="84"/>
        <v/>
      </c>
      <c r="H636" s="3" t="str">
        <f t="shared" si="85"/>
        <v/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B637" s="2" t="s">
        <v>36</v>
      </c>
      <c r="F637" s="2" t="str">
        <f t="shared" si="84"/>
        <v/>
      </c>
      <c r="H637" s="3" t="str">
        <f t="shared" si="85"/>
        <v/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B638" s="2" t="s">
        <v>36</v>
      </c>
      <c r="F638" s="2" t="str">
        <f t="shared" si="84"/>
        <v/>
      </c>
      <c r="H638" s="3" t="str">
        <f t="shared" si="85"/>
        <v/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B639" s="2" t="s">
        <v>36</v>
      </c>
      <c r="F639" s="2" t="str">
        <f t="shared" si="84"/>
        <v/>
      </c>
      <c r="H639" s="3" t="str">
        <f t="shared" si="85"/>
        <v/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B640" s="2" t="s">
        <v>36</v>
      </c>
      <c r="F640" s="2" t="str">
        <f t="shared" si="84"/>
        <v/>
      </c>
      <c r="H640" s="3" t="str">
        <f t="shared" si="85"/>
        <v/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B641" s="2" t="s">
        <v>36</v>
      </c>
      <c r="F641" s="2" t="str">
        <f t="shared" si="84"/>
        <v/>
      </c>
      <c r="H641" s="3" t="str">
        <f t="shared" si="85"/>
        <v/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B642" s="2" t="s">
        <v>36</v>
      </c>
      <c r="F642" s="2" t="str">
        <f t="shared" si="84"/>
        <v/>
      </c>
      <c r="H642" s="3" t="str">
        <f t="shared" si="85"/>
        <v/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B643" s="2" t="s">
        <v>36</v>
      </c>
      <c r="F643" s="2" t="str">
        <f t="shared" si="84"/>
        <v/>
      </c>
      <c r="H643" s="3" t="str">
        <f t="shared" si="85"/>
        <v/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B644" s="2" t="s">
        <v>36</v>
      </c>
      <c r="F644" s="2" t="str">
        <f t="shared" si="84"/>
        <v/>
      </c>
      <c r="H644" s="3" t="str">
        <f t="shared" si="85"/>
        <v/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B645" s="2" t="s">
        <v>36</v>
      </c>
      <c r="F645" s="2" t="str">
        <f t="shared" si="84"/>
        <v/>
      </c>
      <c r="H645" s="3" t="str">
        <f t="shared" si="85"/>
        <v/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B646" s="2" t="s">
        <v>36</v>
      </c>
      <c r="F646" s="2" t="str">
        <f t="shared" si="84"/>
        <v/>
      </c>
      <c r="H646" s="3" t="str">
        <f t="shared" si="85"/>
        <v/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B647" s="2" t="s">
        <v>36</v>
      </c>
      <c r="F647" s="2" t="str">
        <f t="shared" si="84"/>
        <v/>
      </c>
      <c r="H647" s="3" t="str">
        <f t="shared" si="85"/>
        <v/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B648" s="2" t="s">
        <v>36</v>
      </c>
      <c r="F648" s="2" t="str">
        <f t="shared" si="84"/>
        <v/>
      </c>
      <c r="H648" s="3" t="str">
        <f t="shared" si="85"/>
        <v/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B649" s="2" t="s">
        <v>36</v>
      </c>
      <c r="F649" s="2" t="str">
        <f t="shared" si="84"/>
        <v/>
      </c>
      <c r="H649" s="3" t="str">
        <f t="shared" si="85"/>
        <v/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B650" s="2" t="s">
        <v>36</v>
      </c>
      <c r="F650" s="2" t="str">
        <f t="shared" si="84"/>
        <v/>
      </c>
      <c r="H650" s="3" t="str">
        <f t="shared" si="85"/>
        <v/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B651" s="2" t="s">
        <v>36</v>
      </c>
      <c r="F651" s="2" t="str">
        <f t="shared" si="84"/>
        <v/>
      </c>
      <c r="H651" s="3" t="str">
        <f t="shared" si="85"/>
        <v/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B652" s="2" t="s">
        <v>36</v>
      </c>
      <c r="F652" s="2" t="str">
        <f t="shared" si="84"/>
        <v/>
      </c>
      <c r="H652" s="3" t="str">
        <f t="shared" si="85"/>
        <v/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B653" s="2" t="s">
        <v>36</v>
      </c>
      <c r="F653" s="2" t="str">
        <f t="shared" si="84"/>
        <v/>
      </c>
      <c r="H653" s="3" t="str">
        <f t="shared" si="85"/>
        <v/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B654" s="2" t="s">
        <v>36</v>
      </c>
      <c r="F654" s="2" t="str">
        <f t="shared" si="84"/>
        <v/>
      </c>
      <c r="H654" s="3" t="str">
        <f t="shared" si="85"/>
        <v/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B655" s="2" t="s">
        <v>36</v>
      </c>
      <c r="F655" s="2" t="str">
        <f t="shared" si="84"/>
        <v/>
      </c>
      <c r="H655" s="3" t="str">
        <f t="shared" si="85"/>
        <v/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B656" s="2" t="s">
        <v>36</v>
      </c>
      <c r="F656" s="2" t="str">
        <f t="shared" si="84"/>
        <v/>
      </c>
      <c r="H656" s="3" t="str">
        <f t="shared" si="85"/>
        <v/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B657" s="2" t="s">
        <v>36</v>
      </c>
      <c r="F657" s="2" t="str">
        <f t="shared" si="84"/>
        <v/>
      </c>
      <c r="H657" s="3" t="str">
        <f t="shared" si="85"/>
        <v/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B658" s="2" t="s">
        <v>36</v>
      </c>
      <c r="F658" s="2" t="str">
        <f t="shared" si="84"/>
        <v/>
      </c>
      <c r="H658" s="3" t="str">
        <f t="shared" si="85"/>
        <v/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B659" s="2" t="s">
        <v>36</v>
      </c>
      <c r="F659" s="2" t="str">
        <f t="shared" si="84"/>
        <v/>
      </c>
      <c r="H659" s="3" t="str">
        <f t="shared" si="85"/>
        <v/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B660" s="2" t="s">
        <v>36</v>
      </c>
      <c r="F660" s="2" t="str">
        <f t="shared" si="84"/>
        <v/>
      </c>
      <c r="H660" s="3" t="str">
        <f t="shared" si="85"/>
        <v/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B661" s="2" t="s">
        <v>36</v>
      </c>
      <c r="F661" s="2" t="str">
        <f t="shared" si="84"/>
        <v/>
      </c>
      <c r="H661" s="3" t="str">
        <f t="shared" si="85"/>
        <v/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B662" s="2" t="s">
        <v>36</v>
      </c>
      <c r="F662" s="2" t="str">
        <f t="shared" si="84"/>
        <v/>
      </c>
      <c r="H662" s="3" t="str">
        <f t="shared" si="85"/>
        <v/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B663" s="2" t="s">
        <v>36</v>
      </c>
      <c r="F663" s="2" t="str">
        <f t="shared" si="84"/>
        <v/>
      </c>
      <c r="H663" s="3" t="str">
        <f t="shared" si="85"/>
        <v/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B664" s="2" t="s">
        <v>36</v>
      </c>
      <c r="F664" s="2" t="str">
        <f t="shared" si="84"/>
        <v/>
      </c>
      <c r="H664" s="3" t="str">
        <f t="shared" si="85"/>
        <v/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B665" s="2" t="s">
        <v>36</v>
      </c>
      <c r="F665" s="2" t="str">
        <f t="shared" si="84"/>
        <v/>
      </c>
      <c r="H665" s="3" t="str">
        <f t="shared" si="85"/>
        <v/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B666" s="2" t="s">
        <v>36</v>
      </c>
      <c r="F666" s="2" t="str">
        <f t="shared" si="84"/>
        <v/>
      </c>
      <c r="H666" s="3" t="str">
        <f t="shared" si="85"/>
        <v/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B667" s="2" t="s">
        <v>36</v>
      </c>
      <c r="F667" s="2" t="str">
        <f t="shared" si="84"/>
        <v/>
      </c>
      <c r="H667" s="3" t="str">
        <f t="shared" si="85"/>
        <v/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B668" s="2" t="s">
        <v>36</v>
      </c>
      <c r="F668" s="2" t="str">
        <f t="shared" si="84"/>
        <v/>
      </c>
      <c r="H668" s="3" t="str">
        <f t="shared" si="85"/>
        <v/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B669" s="2" t="s">
        <v>36</v>
      </c>
      <c r="F669" s="2" t="str">
        <f t="shared" si="84"/>
        <v/>
      </c>
      <c r="H669" s="3" t="str">
        <f t="shared" si="85"/>
        <v/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B670" s="2" t="s">
        <v>36</v>
      </c>
      <c r="F670" s="2" t="str">
        <f t="shared" si="84"/>
        <v/>
      </c>
      <c r="H670" s="3" t="str">
        <f t="shared" si="85"/>
        <v/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B671" s="2" t="s">
        <v>36</v>
      </c>
      <c r="F671" s="2" t="str">
        <f t="shared" si="84"/>
        <v/>
      </c>
      <c r="H671" s="3" t="str">
        <f t="shared" si="85"/>
        <v/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B672" s="2" t="s">
        <v>36</v>
      </c>
      <c r="F672" s="2" t="str">
        <f t="shared" si="84"/>
        <v/>
      </c>
      <c r="H672" s="3" t="str">
        <f t="shared" si="85"/>
        <v/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B673" s="2" t="s">
        <v>36</v>
      </c>
      <c r="F673" s="2" t="str">
        <f t="shared" si="84"/>
        <v/>
      </c>
      <c r="H673" s="3" t="str">
        <f t="shared" si="85"/>
        <v/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B674" s="2" t="s">
        <v>36</v>
      </c>
      <c r="F674" s="2" t="str">
        <f t="shared" si="84"/>
        <v/>
      </c>
      <c r="H674" s="3" t="str">
        <f t="shared" si="85"/>
        <v/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B675" s="2" t="s">
        <v>36</v>
      </c>
      <c r="F675" s="2" t="str">
        <f t="shared" si="84"/>
        <v/>
      </c>
      <c r="H675" s="3" t="str">
        <f t="shared" si="85"/>
        <v/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B676" s="2" t="s">
        <v>36</v>
      </c>
      <c r="F676" s="2" t="str">
        <f t="shared" si="84"/>
        <v/>
      </c>
      <c r="H676" s="3" t="str">
        <f t="shared" si="85"/>
        <v/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B677" s="2" t="s">
        <v>36</v>
      </c>
      <c r="F677" s="2" t="str">
        <f t="shared" si="84"/>
        <v/>
      </c>
      <c r="H677" s="3" t="str">
        <f t="shared" si="85"/>
        <v/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B678" s="2" t="s">
        <v>36</v>
      </c>
      <c r="F678" s="2" t="str">
        <f t="shared" si="84"/>
        <v/>
      </c>
      <c r="H678" s="3" t="str">
        <f t="shared" si="85"/>
        <v/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B679" s="2" t="s">
        <v>36</v>
      </c>
      <c r="F679" s="2" t="str">
        <f t="shared" si="84"/>
        <v/>
      </c>
      <c r="H679" s="3" t="str">
        <f t="shared" si="85"/>
        <v/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B680" s="2" t="s">
        <v>36</v>
      </c>
      <c r="F680" s="2" t="str">
        <f t="shared" si="84"/>
        <v/>
      </c>
      <c r="H680" s="3" t="str">
        <f t="shared" si="85"/>
        <v/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B681" s="2" t="s">
        <v>36</v>
      </c>
      <c r="F681" s="2" t="str">
        <f t="shared" si="84"/>
        <v/>
      </c>
      <c r="H681" s="3" t="str">
        <f t="shared" si="85"/>
        <v/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B682" s="2" t="s">
        <v>36</v>
      </c>
      <c r="F682" s="2" t="str">
        <f t="shared" si="84"/>
        <v/>
      </c>
      <c r="H682" s="3" t="str">
        <f t="shared" si="85"/>
        <v/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B683" s="2" t="s">
        <v>36</v>
      </c>
      <c r="F683" s="2" t="str">
        <f t="shared" si="84"/>
        <v/>
      </c>
      <c r="H683" s="3" t="str">
        <f t="shared" si="85"/>
        <v/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B684" s="2" t="s">
        <v>36</v>
      </c>
      <c r="F684" s="2" t="str">
        <f t="shared" si="84"/>
        <v/>
      </c>
      <c r="H684" s="3" t="str">
        <f t="shared" si="85"/>
        <v/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B685" s="2" t="s">
        <v>36</v>
      </c>
      <c r="F685" s="2" t="str">
        <f t="shared" si="84"/>
        <v/>
      </c>
      <c r="H685" s="3" t="str">
        <f t="shared" si="85"/>
        <v/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B686" s="2" t="s">
        <v>36</v>
      </c>
      <c r="F686" s="2" t="str">
        <f t="shared" si="84"/>
        <v/>
      </c>
      <c r="H686" s="3" t="str">
        <f t="shared" si="85"/>
        <v/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B687" s="2" t="s">
        <v>36</v>
      </c>
      <c r="F687" s="2" t="str">
        <f t="shared" si="84"/>
        <v/>
      </c>
      <c r="H687" s="3" t="str">
        <f t="shared" si="85"/>
        <v/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B688" s="2" t="s">
        <v>36</v>
      </c>
      <c r="F688" s="2" t="str">
        <f t="shared" si="84"/>
        <v/>
      </c>
      <c r="H688" s="3" t="str">
        <f t="shared" si="85"/>
        <v/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B689" s="2" t="s">
        <v>36</v>
      </c>
      <c r="F689" s="2" t="str">
        <f t="shared" si="84"/>
        <v/>
      </c>
      <c r="H689" s="3" t="str">
        <f t="shared" si="85"/>
        <v/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B690" s="2" t="s">
        <v>36</v>
      </c>
      <c r="F690" s="2" t="str">
        <f t="shared" si="84"/>
        <v/>
      </c>
      <c r="H690" s="3" t="str">
        <f t="shared" si="85"/>
        <v/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B691" s="2" t="s">
        <v>36</v>
      </c>
      <c r="F691" s="2" t="str">
        <f t="shared" si="84"/>
        <v/>
      </c>
      <c r="H691" s="3" t="str">
        <f t="shared" si="85"/>
        <v/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B692" s="2" t="s">
        <v>36</v>
      </c>
      <c r="F692" s="2" t="str">
        <f t="shared" si="84"/>
        <v/>
      </c>
      <c r="H692" s="3" t="str">
        <f t="shared" si="85"/>
        <v/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B693" s="2" t="s">
        <v>36</v>
      </c>
      <c r="F693" s="2" t="str">
        <f t="shared" si="84"/>
        <v/>
      </c>
      <c r="H693" s="3" t="str">
        <f t="shared" si="85"/>
        <v/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B694" s="2" t="s">
        <v>36</v>
      </c>
      <c r="F694" s="2" t="str">
        <f t="shared" si="84"/>
        <v/>
      </c>
      <c r="H694" s="3" t="str">
        <f t="shared" si="85"/>
        <v/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B695" s="2" t="s">
        <v>36</v>
      </c>
      <c r="F695" s="2" t="str">
        <f t="shared" si="84"/>
        <v/>
      </c>
      <c r="H695" s="3" t="str">
        <f t="shared" si="85"/>
        <v/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B696" s="2" t="s">
        <v>36</v>
      </c>
      <c r="F696" s="2" t="str">
        <f t="shared" si="84"/>
        <v/>
      </c>
      <c r="H696" s="3" t="str">
        <f t="shared" si="85"/>
        <v/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B697" s="2" t="s">
        <v>36</v>
      </c>
      <c r="F697" s="2" t="str">
        <f t="shared" si="84"/>
        <v/>
      </c>
      <c r="H697" s="3" t="str">
        <f t="shared" si="85"/>
        <v/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B698" s="2" t="s">
        <v>36</v>
      </c>
      <c r="F698" s="2" t="str">
        <f t="shared" si="84"/>
        <v/>
      </c>
      <c r="H698" s="3" t="str">
        <f t="shared" si="85"/>
        <v/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B699" s="2" t="s">
        <v>36</v>
      </c>
      <c r="F699" s="2" t="str">
        <f t="shared" si="84"/>
        <v/>
      </c>
      <c r="H699" s="3" t="str">
        <f t="shared" si="85"/>
        <v/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B700" s="2" t="s">
        <v>36</v>
      </c>
      <c r="F700" s="2" t="str">
        <f t="shared" si="84"/>
        <v/>
      </c>
      <c r="H700" s="3" t="str">
        <f t="shared" si="85"/>
        <v/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B701" s="2" t="s">
        <v>36</v>
      </c>
      <c r="F701" s="2" t="str">
        <f t="shared" si="84"/>
        <v/>
      </c>
      <c r="H701" s="3" t="str">
        <f t="shared" si="85"/>
        <v/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B702" s="2" t="s">
        <v>36</v>
      </c>
      <c r="F702" s="2" t="str">
        <f t="shared" si="84"/>
        <v/>
      </c>
      <c r="H702" s="3" t="str">
        <f t="shared" si="85"/>
        <v/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B703" s="2" t="s">
        <v>36</v>
      </c>
      <c r="F703" s="2" t="str">
        <f t="shared" si="84"/>
        <v/>
      </c>
      <c r="H703" s="3" t="str">
        <f t="shared" si="85"/>
        <v/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B704" s="2" t="s">
        <v>36</v>
      </c>
      <c r="F704" s="2" t="str">
        <f t="shared" si="84"/>
        <v/>
      </c>
      <c r="H704" s="3" t="str">
        <f t="shared" si="85"/>
        <v/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B705" s="2" t="s">
        <v>36</v>
      </c>
      <c r="F705" s="2" t="str">
        <f t="shared" si="84"/>
        <v/>
      </c>
      <c r="H705" s="3" t="str">
        <f t="shared" si="85"/>
        <v/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B706" s="2" t="s">
        <v>36</v>
      </c>
      <c r="F706" s="2" t="str">
        <f t="shared" si="84"/>
        <v/>
      </c>
      <c r="H706" s="3" t="str">
        <f t="shared" si="85"/>
        <v/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B707" s="2" t="s">
        <v>36</v>
      </c>
      <c r="F707" s="2" t="str">
        <f t="shared" si="84"/>
        <v/>
      </c>
      <c r="H707" s="3" t="str">
        <f t="shared" si="85"/>
        <v/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B708" s="2" t="s">
        <v>36</v>
      </c>
      <c r="F708" s="2" t="str">
        <f t="shared" si="84"/>
        <v/>
      </c>
      <c r="H708" s="3" t="str">
        <f t="shared" si="85"/>
        <v/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B709" s="2" t="s">
        <v>36</v>
      </c>
      <c r="F709" s="2" t="str">
        <f t="shared" si="84"/>
        <v/>
      </c>
      <c r="H709" s="3" t="str">
        <f t="shared" si="85"/>
        <v/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B710" s="2" t="s">
        <v>36</v>
      </c>
      <c r="F710" s="2" t="str">
        <f t="shared" si="84"/>
        <v/>
      </c>
      <c r="H710" s="3" t="str">
        <f t="shared" si="85"/>
        <v/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B711" s="2" t="s">
        <v>36</v>
      </c>
      <c r="F711" s="2" t="str">
        <f t="shared" si="84"/>
        <v/>
      </c>
      <c r="H711" s="3" t="str">
        <f t="shared" si="85"/>
        <v/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B712" s="2" t="s">
        <v>36</v>
      </c>
      <c r="F712" s="2" t="str">
        <f t="shared" si="84"/>
        <v/>
      </c>
      <c r="H712" s="3" t="str">
        <f t="shared" si="85"/>
        <v/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B713" s="2" t="s">
        <v>36</v>
      </c>
      <c r="F713" s="2" t="str">
        <f t="shared" si="84"/>
        <v/>
      </c>
      <c r="H713" s="3" t="str">
        <f t="shared" si="85"/>
        <v/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B714" s="2" t="s">
        <v>36</v>
      </c>
      <c r="F714" s="2" t="str">
        <f t="shared" si="84"/>
        <v/>
      </c>
      <c r="H714" s="3" t="str">
        <f t="shared" si="85"/>
        <v/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B715" s="2" t="s">
        <v>36</v>
      </c>
      <c r="F715" s="2" t="str">
        <f t="shared" si="84"/>
        <v/>
      </c>
      <c r="H715" s="3" t="str">
        <f t="shared" si="85"/>
        <v/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B716" s="2" t="s">
        <v>36</v>
      </c>
      <c r="F716" s="2" t="str">
        <f t="shared" si="84"/>
        <v/>
      </c>
      <c r="H716" s="3" t="str">
        <f t="shared" si="85"/>
        <v/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B717" s="2" t="s">
        <v>36</v>
      </c>
      <c r="F717" s="2" t="str">
        <f t="shared" si="84"/>
        <v/>
      </c>
      <c r="H717" s="3" t="str">
        <f t="shared" si="85"/>
        <v/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B718" s="2" t="s">
        <v>36</v>
      </c>
      <c r="F718" s="2" t="str">
        <f t="shared" si="84"/>
        <v/>
      </c>
      <c r="H718" s="3" t="str">
        <f t="shared" si="85"/>
        <v/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B719" s="2" t="s">
        <v>36</v>
      </c>
      <c r="F719" s="2" t="str">
        <f t="shared" si="84"/>
        <v/>
      </c>
      <c r="H719" s="3" t="str">
        <f t="shared" si="85"/>
        <v/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B720" s="2" t="s">
        <v>36</v>
      </c>
      <c r="F720" s="2" t="str">
        <f t="shared" si="84"/>
        <v/>
      </c>
      <c r="H720" s="3" t="str">
        <f t="shared" si="85"/>
        <v/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B721" s="2" t="s">
        <v>36</v>
      </c>
      <c r="F721" s="2" t="str">
        <f t="shared" si="84"/>
        <v/>
      </c>
      <c r="H721" s="3" t="str">
        <f t="shared" si="85"/>
        <v/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B722" s="2" t="s">
        <v>36</v>
      </c>
      <c r="F722" s="2" t="str">
        <f t="shared" si="84"/>
        <v/>
      </c>
      <c r="H722" s="3" t="str">
        <f t="shared" si="85"/>
        <v/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B723" s="2" t="s">
        <v>36</v>
      </c>
      <c r="F723" s="2" t="str">
        <f t="shared" si="84"/>
        <v/>
      </c>
      <c r="H723" s="3" t="str">
        <f t="shared" si="85"/>
        <v/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B724" s="2" t="s">
        <v>36</v>
      </c>
      <c r="F724" s="2" t="str">
        <f t="shared" si="84"/>
        <v/>
      </c>
      <c r="H724" s="3" t="str">
        <f t="shared" si="85"/>
        <v/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B725" s="2" t="s">
        <v>36</v>
      </c>
      <c r="F725" s="2" t="str">
        <f t="shared" si="84"/>
        <v/>
      </c>
      <c r="H725" s="3" t="str">
        <f t="shared" si="85"/>
        <v/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B726" s="2" t="s">
        <v>36</v>
      </c>
      <c r="F726" s="2" t="str">
        <f t="shared" si="84"/>
        <v/>
      </c>
      <c r="H726" s="3" t="str">
        <f t="shared" si="85"/>
        <v/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B727" s="2" t="s">
        <v>36</v>
      </c>
      <c r="F727" s="2" t="str">
        <f t="shared" si="84"/>
        <v/>
      </c>
      <c r="H727" s="3" t="str">
        <f t="shared" si="85"/>
        <v/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B728" s="2" t="s">
        <v>36</v>
      </c>
      <c r="F728" s="2" t="str">
        <f t="shared" si="84"/>
        <v/>
      </c>
      <c r="H728" s="3" t="str">
        <f t="shared" si="85"/>
        <v/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B729" s="2" t="s">
        <v>36</v>
      </c>
      <c r="F729" s="2" t="str">
        <f t="shared" si="84"/>
        <v/>
      </c>
      <c r="H729" s="3" t="str">
        <f t="shared" si="85"/>
        <v/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B730" s="2" t="s">
        <v>36</v>
      </c>
      <c r="F730" s="2" t="str">
        <f t="shared" si="84"/>
        <v/>
      </c>
      <c r="H730" s="3" t="str">
        <f t="shared" si="85"/>
        <v/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B731" s="2" t="s">
        <v>36</v>
      </c>
      <c r="F731" s="2" t="str">
        <f t="shared" si="84"/>
        <v/>
      </c>
      <c r="H731" s="3" t="str">
        <f t="shared" si="85"/>
        <v/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B732" s="2" t="s">
        <v>36</v>
      </c>
      <c r="F732" s="2" t="str">
        <f t="shared" si="84"/>
        <v/>
      </c>
      <c r="H732" s="3" t="str">
        <f t="shared" si="85"/>
        <v/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B733" s="2" t="s">
        <v>36</v>
      </c>
      <c r="F733" s="2" t="str">
        <f t="shared" si="84"/>
        <v/>
      </c>
      <c r="H733" s="3" t="str">
        <f t="shared" si="85"/>
        <v/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B734" s="2" t="s">
        <v>36</v>
      </c>
      <c r="F734" s="2" t="str">
        <f t="shared" si="84"/>
        <v/>
      </c>
      <c r="H734" s="3" t="str">
        <f t="shared" si="85"/>
        <v/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B735" s="2" t="s">
        <v>36</v>
      </c>
      <c r="F735" s="2" t="str">
        <f t="shared" si="84"/>
        <v/>
      </c>
      <c r="H735" s="3" t="str">
        <f t="shared" si="85"/>
        <v/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B736" s="2" t="s">
        <v>36</v>
      </c>
      <c r="F736" s="2" t="str">
        <f t="shared" si="84"/>
        <v/>
      </c>
      <c r="H736" s="3" t="str">
        <f t="shared" si="85"/>
        <v/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B737" s="2" t="s">
        <v>36</v>
      </c>
      <c r="F737" s="2" t="str">
        <f t="shared" si="84"/>
        <v/>
      </c>
      <c r="H737" s="3" t="str">
        <f t="shared" si="85"/>
        <v/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B738" s="2" t="s">
        <v>36</v>
      </c>
      <c r="F738" s="2" t="str">
        <f t="shared" si="84"/>
        <v/>
      </c>
      <c r="H738" s="3" t="str">
        <f t="shared" si="85"/>
        <v/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B739" s="2" t="s">
        <v>36</v>
      </c>
      <c r="F739" s="2" t="str">
        <f t="shared" si="84"/>
        <v/>
      </c>
      <c r="H739" s="3" t="str">
        <f t="shared" si="85"/>
        <v/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B740" s="2" t="s">
        <v>36</v>
      </c>
      <c r="F740" s="2" t="str">
        <f t="shared" si="84"/>
        <v/>
      </c>
      <c r="H740" s="3" t="str">
        <f t="shared" si="85"/>
        <v/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B741" s="2" t="s">
        <v>36</v>
      </c>
      <c r="F741" s="2" t="str">
        <f t="shared" si="84"/>
        <v/>
      </c>
      <c r="H741" s="3" t="str">
        <f t="shared" si="85"/>
        <v/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B742" s="2" t="s">
        <v>36</v>
      </c>
      <c r="F742" s="2" t="str">
        <f t="shared" si="84"/>
        <v/>
      </c>
      <c r="H742" s="3" t="str">
        <f t="shared" si="85"/>
        <v/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B743" s="2" t="s">
        <v>36</v>
      </c>
      <c r="F743" s="2" t="str">
        <f t="shared" si="84"/>
        <v/>
      </c>
      <c r="H743" s="3" t="str">
        <f t="shared" si="85"/>
        <v/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B744" s="2" t="s">
        <v>36</v>
      </c>
      <c r="F744" s="2" t="str">
        <f t="shared" si="84"/>
        <v/>
      </c>
      <c r="H744" s="3" t="str">
        <f t="shared" si="85"/>
        <v/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B745" s="2" t="s">
        <v>36</v>
      </c>
      <c r="F745" s="2" t="str">
        <f t="shared" si="84"/>
        <v/>
      </c>
      <c r="H745" s="3" t="str">
        <f t="shared" si="85"/>
        <v/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B746" s="2" t="s">
        <v>36</v>
      </c>
      <c r="F746" s="2" t="str">
        <f t="shared" si="84"/>
        <v/>
      </c>
      <c r="H746" s="3" t="str">
        <f t="shared" si="85"/>
        <v/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B747" s="2" t="s">
        <v>36</v>
      </c>
      <c r="F747" s="2" t="str">
        <f t="shared" si="84"/>
        <v/>
      </c>
      <c r="H747" s="3" t="str">
        <f t="shared" si="85"/>
        <v/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B748" s="2" t="s">
        <v>36</v>
      </c>
      <c r="F748" s="2" t="str">
        <f t="shared" si="84"/>
        <v/>
      </c>
      <c r="H748" s="3" t="str">
        <f t="shared" si="85"/>
        <v/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B749" s="2" t="s">
        <v>36</v>
      </c>
      <c r="F749" s="2" t="str">
        <f t="shared" si="84"/>
        <v/>
      </c>
      <c r="H749" s="3" t="str">
        <f t="shared" si="85"/>
        <v/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B750" s="2" t="s">
        <v>36</v>
      </c>
      <c r="F750" s="2" t="str">
        <f t="shared" si="84"/>
        <v/>
      </c>
      <c r="H750" s="3" t="str">
        <f t="shared" si="85"/>
        <v/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B751" s="2" t="s">
        <v>36</v>
      </c>
      <c r="F751" s="2" t="str">
        <f t="shared" si="84"/>
        <v/>
      </c>
      <c r="H751" s="3" t="str">
        <f t="shared" si="85"/>
        <v/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B752" s="2" t="s">
        <v>36</v>
      </c>
      <c r="F752" s="2" t="str">
        <f t="shared" si="84"/>
        <v/>
      </c>
      <c r="H752" s="3" t="str">
        <f t="shared" si="85"/>
        <v/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B753" s="2" t="s">
        <v>36</v>
      </c>
      <c r="F753" s="2" t="str">
        <f t="shared" si="84"/>
        <v/>
      </c>
      <c r="H753" s="3" t="str">
        <f t="shared" si="85"/>
        <v/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B754" s="2" t="s">
        <v>36</v>
      </c>
      <c r="F754" s="2" t="str">
        <f t="shared" si="84"/>
        <v/>
      </c>
      <c r="H754" s="3" t="str">
        <f t="shared" si="85"/>
        <v/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B755" s="2" t="s">
        <v>36</v>
      </c>
      <c r="F755" s="2" t="str">
        <f t="shared" si="84"/>
        <v/>
      </c>
      <c r="H755" s="3" t="str">
        <f t="shared" si="85"/>
        <v/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B756" s="2" t="s">
        <v>36</v>
      </c>
      <c r="F756" s="2" t="str">
        <f t="shared" si="84"/>
        <v/>
      </c>
      <c r="H756" s="3" t="str">
        <f t="shared" si="85"/>
        <v/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B757" s="2" t="s">
        <v>36</v>
      </c>
      <c r="F757" s="2" t="str">
        <f t="shared" si="84"/>
        <v/>
      </c>
      <c r="H757" s="3" t="str">
        <f t="shared" si="85"/>
        <v/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B758" s="2" t="s">
        <v>36</v>
      </c>
      <c r="F758" s="2" t="str">
        <f t="shared" si="84"/>
        <v/>
      </c>
      <c r="H758" s="3" t="str">
        <f t="shared" si="85"/>
        <v/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B759" s="2" t="s">
        <v>36</v>
      </c>
      <c r="F759" s="2" t="str">
        <f t="shared" si="84"/>
        <v/>
      </c>
      <c r="H759" s="3" t="str">
        <f t="shared" si="85"/>
        <v/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B760" s="2" t="s">
        <v>36</v>
      </c>
      <c r="F760" s="2" t="str">
        <f t="shared" si="84"/>
        <v/>
      </c>
      <c r="H760" s="3" t="str">
        <f t="shared" si="85"/>
        <v/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B761" s="2" t="s">
        <v>36</v>
      </c>
      <c r="F761" s="2" t="str">
        <f t="shared" si="84"/>
        <v/>
      </c>
      <c r="H761" s="3" t="str">
        <f t="shared" si="85"/>
        <v/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B762" s="2" t="s">
        <v>36</v>
      </c>
      <c r="F762" s="2" t="str">
        <f t="shared" si="84"/>
        <v/>
      </c>
      <c r="H762" s="3" t="str">
        <f t="shared" si="85"/>
        <v/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B763" s="2" t="s">
        <v>36</v>
      </c>
      <c r="F763" s="2" t="str">
        <f t="shared" si="84"/>
        <v/>
      </c>
      <c r="H763" s="3" t="str">
        <f t="shared" si="85"/>
        <v/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B764" s="2" t="s">
        <v>36</v>
      </c>
      <c r="F764" s="2" t="str">
        <f t="shared" si="84"/>
        <v/>
      </c>
      <c r="H764" s="3" t="str">
        <f t="shared" si="85"/>
        <v/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B765" s="2" t="s">
        <v>36</v>
      </c>
      <c r="F765" s="2" t="str">
        <f t="shared" si="84"/>
        <v/>
      </c>
      <c r="H765" s="3" t="str">
        <f t="shared" si="85"/>
        <v/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B766" s="2" t="s">
        <v>36</v>
      </c>
      <c r="F766" s="2" t="str">
        <f t="shared" si="84"/>
        <v/>
      </c>
      <c r="H766" s="3" t="str">
        <f t="shared" si="85"/>
        <v/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B767" s="2" t="s">
        <v>36</v>
      </c>
      <c r="F767" s="2" t="str">
        <f t="shared" si="84"/>
        <v/>
      </c>
      <c r="H767" s="3" t="str">
        <f t="shared" si="85"/>
        <v/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B768" s="2" t="s">
        <v>36</v>
      </c>
      <c r="F768" s="2" t="str">
        <f t="shared" si="84"/>
        <v/>
      </c>
      <c r="H768" s="3" t="str">
        <f t="shared" si="85"/>
        <v/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B769" s="2" t="s">
        <v>36</v>
      </c>
      <c r="F769" s="2" t="str">
        <f t="shared" si="84"/>
        <v/>
      </c>
      <c r="H769" s="3" t="str">
        <f t="shared" si="85"/>
        <v/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B770" s="2" t="s">
        <v>36</v>
      </c>
      <c r="F770" s="2" t="str">
        <f t="shared" si="84"/>
        <v/>
      </c>
      <c r="H770" s="3" t="str">
        <f t="shared" si="85"/>
        <v/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B771" s="2" t="s">
        <v>36</v>
      </c>
      <c r="F771" s="2" t="str">
        <f t="shared" si="84"/>
        <v/>
      </c>
      <c r="H771" s="3" t="str">
        <f t="shared" si="85"/>
        <v/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B772" s="2" t="s">
        <v>36</v>
      </c>
      <c r="F772" s="2" t="str">
        <f t="shared" si="84"/>
        <v/>
      </c>
      <c r="H772" s="3" t="str">
        <f t="shared" si="85"/>
        <v/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B773" s="2" t="s">
        <v>36</v>
      </c>
      <c r="F773" s="2" t="str">
        <f t="shared" si="84"/>
        <v/>
      </c>
      <c r="H773" s="3" t="str">
        <f t="shared" si="85"/>
        <v/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B774" s="2" t="s">
        <v>36</v>
      </c>
      <c r="F774" s="2" t="str">
        <f t="shared" si="84"/>
        <v/>
      </c>
      <c r="H774" s="3" t="str">
        <f t="shared" si="85"/>
        <v/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B775" s="2" t="s">
        <v>36</v>
      </c>
      <c r="F775" s="2" t="str">
        <f t="shared" si="84"/>
        <v/>
      </c>
      <c r="H775" s="3" t="str">
        <f t="shared" si="85"/>
        <v/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B776" s="2" t="s">
        <v>36</v>
      </c>
      <c r="F776" s="2" t="str">
        <f t="shared" si="84"/>
        <v/>
      </c>
      <c r="H776" s="3" t="str">
        <f t="shared" si="85"/>
        <v/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B777" s="2" t="s">
        <v>36</v>
      </c>
      <c r="F777" s="2" t="str">
        <f t="shared" si="84"/>
        <v/>
      </c>
      <c r="H777" s="3" t="str">
        <f t="shared" si="85"/>
        <v/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B778" s="2" t="s">
        <v>36</v>
      </c>
      <c r="F778" s="2" t="str">
        <f t="shared" si="84"/>
        <v/>
      </c>
      <c r="H778" s="3" t="str">
        <f t="shared" si="85"/>
        <v/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B779" s="2" t="s">
        <v>36</v>
      </c>
      <c r="F779" s="2" t="str">
        <f t="shared" si="84"/>
        <v/>
      </c>
      <c r="H779" s="3" t="str">
        <f t="shared" si="85"/>
        <v/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B780" s="2" t="s">
        <v>36</v>
      </c>
      <c r="F780" s="2" t="str">
        <f t="shared" si="84"/>
        <v/>
      </c>
      <c r="H780" s="3" t="str">
        <f t="shared" si="85"/>
        <v/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B781" s="2" t="s">
        <v>36</v>
      </c>
      <c r="F781" s="2" t="str">
        <f t="shared" si="84"/>
        <v/>
      </c>
      <c r="H781" s="3" t="str">
        <f t="shared" si="85"/>
        <v/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B782" s="2" t="s">
        <v>36</v>
      </c>
      <c r="F782" s="2" t="str">
        <f t="shared" si="84"/>
        <v/>
      </c>
      <c r="H782" s="3" t="str">
        <f t="shared" si="85"/>
        <v/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B783" s="2" t="s">
        <v>36</v>
      </c>
      <c r="F783" s="2" t="str">
        <f t="shared" si="84"/>
        <v/>
      </c>
      <c r="H783" s="3" t="str">
        <f t="shared" si="85"/>
        <v/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B784" s="2" t="s">
        <v>36</v>
      </c>
      <c r="F784" s="2" t="str">
        <f t="shared" si="84"/>
        <v/>
      </c>
      <c r="H784" s="3" t="str">
        <f t="shared" si="85"/>
        <v/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B785" s="2" t="s">
        <v>36</v>
      </c>
      <c r="F785" s="2" t="str">
        <f t="shared" si="84"/>
        <v/>
      </c>
      <c r="H785" s="3" t="str">
        <f t="shared" si="85"/>
        <v/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B786" s="2" t="s">
        <v>36</v>
      </c>
      <c r="F786" s="2" t="str">
        <f t="shared" si="84"/>
        <v/>
      </c>
      <c r="H786" s="3" t="str">
        <f t="shared" si="85"/>
        <v/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B787" s="2" t="s">
        <v>36</v>
      </c>
      <c r="F787" s="2" t="str">
        <f t="shared" si="84"/>
        <v/>
      </c>
      <c r="H787" s="3" t="str">
        <f t="shared" si="85"/>
        <v/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B788" s="2" t="s">
        <v>36</v>
      </c>
      <c r="F788" s="2" t="str">
        <f t="shared" si="84"/>
        <v/>
      </c>
      <c r="H788" s="3" t="str">
        <f t="shared" si="85"/>
        <v/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B789" s="2" t="s">
        <v>36</v>
      </c>
      <c r="F789" s="2" t="str">
        <f t="shared" si="84"/>
        <v/>
      </c>
      <c r="H789" s="3" t="str">
        <f t="shared" si="85"/>
        <v/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B790" s="2" t="s">
        <v>36</v>
      </c>
      <c r="F790" s="2" t="str">
        <f t="shared" si="84"/>
        <v/>
      </c>
      <c r="H790" s="3" t="str">
        <f t="shared" si="85"/>
        <v/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B791" s="2" t="s">
        <v>36</v>
      </c>
      <c r="F791" s="2" t="str">
        <f t="shared" si="84"/>
        <v/>
      </c>
      <c r="H791" s="3" t="str">
        <f t="shared" si="85"/>
        <v/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B792" s="2" t="s">
        <v>36</v>
      </c>
      <c r="F792" s="2" t="str">
        <f t="shared" si="84"/>
        <v/>
      </c>
      <c r="H792" s="3" t="str">
        <f t="shared" si="85"/>
        <v/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B793" s="2" t="s">
        <v>36</v>
      </c>
      <c r="F793" s="2" t="str">
        <f t="shared" si="84"/>
        <v/>
      </c>
      <c r="H793" s="3" t="str">
        <f t="shared" si="85"/>
        <v/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B794" s="2" t="s">
        <v>36</v>
      </c>
      <c r="F794" s="2" t="str">
        <f t="shared" si="84"/>
        <v/>
      </c>
      <c r="H794" s="3" t="str">
        <f t="shared" si="85"/>
        <v/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B795" s="2" t="s">
        <v>36</v>
      </c>
      <c r="F795" s="2" t="str">
        <f t="shared" si="84"/>
        <v/>
      </c>
      <c r="H795" s="3" t="str">
        <f t="shared" si="85"/>
        <v/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B796" s="2" t="s">
        <v>36</v>
      </c>
      <c r="F796" s="2" t="str">
        <f t="shared" si="84"/>
        <v/>
      </c>
      <c r="H796" s="3" t="str">
        <f t="shared" si="85"/>
        <v/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B797" s="2" t="s">
        <v>36</v>
      </c>
      <c r="F797" s="2" t="str">
        <f t="shared" si="84"/>
        <v/>
      </c>
      <c r="H797" s="3" t="str">
        <f t="shared" si="85"/>
        <v/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B798" s="2" t="s">
        <v>36</v>
      </c>
      <c r="F798" s="2" t="str">
        <f t="shared" si="84"/>
        <v/>
      </c>
      <c r="H798" s="3" t="str">
        <f t="shared" si="85"/>
        <v/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B799" s="2" t="s">
        <v>36</v>
      </c>
      <c r="F799" s="2" t="str">
        <f t="shared" si="84"/>
        <v/>
      </c>
      <c r="H799" s="3" t="str">
        <f t="shared" si="85"/>
        <v/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B800" s="2" t="s">
        <v>36</v>
      </c>
      <c r="F800" s="2" t="str">
        <f t="shared" si="84"/>
        <v/>
      </c>
      <c r="H800" s="3" t="str">
        <f t="shared" si="85"/>
        <v/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B801" s="2" t="s">
        <v>36</v>
      </c>
      <c r="F801" s="2" t="str">
        <f t="shared" si="84"/>
        <v/>
      </c>
      <c r="H801" s="3" t="str">
        <f t="shared" si="85"/>
        <v/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B802" s="2" t="s">
        <v>36</v>
      </c>
      <c r="F802" s="2" t="str">
        <f t="shared" si="84"/>
        <v/>
      </c>
      <c r="H802" s="3" t="str">
        <f t="shared" si="85"/>
        <v/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B803" s="2" t="s">
        <v>36</v>
      </c>
      <c r="F803" s="2" t="str">
        <f t="shared" si="84"/>
        <v/>
      </c>
      <c r="H803" s="3" t="str">
        <f t="shared" si="85"/>
        <v/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B804" s="2" t="s">
        <v>36</v>
      </c>
      <c r="F804" s="2" t="str">
        <f t="shared" si="84"/>
        <v/>
      </c>
      <c r="H804" s="3" t="str">
        <f t="shared" si="85"/>
        <v/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B805" s="2" t="s">
        <v>36</v>
      </c>
      <c r="F805" s="2" t="str">
        <f t="shared" si="84"/>
        <v/>
      </c>
      <c r="H805" s="3" t="str">
        <f t="shared" si="85"/>
        <v/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B806" s="2" t="s">
        <v>36</v>
      </c>
      <c r="F806" s="2" t="str">
        <f t="shared" si="84"/>
        <v/>
      </c>
      <c r="H806" s="3" t="str">
        <f t="shared" si="85"/>
        <v/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B807" s="2" t="s">
        <v>36</v>
      </c>
      <c r="F807" s="2" t="str">
        <f t="shared" si="84"/>
        <v/>
      </c>
      <c r="H807" s="3" t="str">
        <f t="shared" si="85"/>
        <v/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B808" s="2" t="s">
        <v>36</v>
      </c>
      <c r="F808" s="2" t="str">
        <f t="shared" si="84"/>
        <v/>
      </c>
      <c r="H808" s="3" t="str">
        <f t="shared" si="85"/>
        <v/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B809" s="2" t="s">
        <v>36</v>
      </c>
      <c r="F809" s="2" t="str">
        <f t="shared" si="84"/>
        <v/>
      </c>
      <c r="H809" s="3" t="str">
        <f t="shared" si="85"/>
        <v/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B810" s="2" t="s">
        <v>36</v>
      </c>
      <c r="F810" s="2" t="str">
        <f t="shared" si="84"/>
        <v/>
      </c>
      <c r="H810" s="3" t="str">
        <f t="shared" si="85"/>
        <v/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B811" s="2" t="s">
        <v>36</v>
      </c>
      <c r="F811" s="2" t="str">
        <f t="shared" si="84"/>
        <v/>
      </c>
      <c r="H811" s="3" t="str">
        <f t="shared" si="85"/>
        <v/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B812" s="2" t="s">
        <v>36</v>
      </c>
      <c r="F812" s="2" t="str">
        <f t="shared" si="84"/>
        <v/>
      </c>
      <c r="H812" s="3" t="str">
        <f t="shared" si="85"/>
        <v/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B813" s="2" t="s">
        <v>36</v>
      </c>
      <c r="F813" s="2" t="str">
        <f t="shared" si="84"/>
        <v/>
      </c>
      <c r="H813" s="3" t="str">
        <f t="shared" si="85"/>
        <v/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B814" s="2" t="s">
        <v>36</v>
      </c>
      <c r="F814" s="2" t="str">
        <f t="shared" si="84"/>
        <v/>
      </c>
      <c r="H814" s="3" t="str">
        <f t="shared" si="85"/>
        <v/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B815" s="2" t="s">
        <v>36</v>
      </c>
      <c r="F815" s="2" t="str">
        <f t="shared" si="84"/>
        <v/>
      </c>
      <c r="H815" s="3" t="str">
        <f t="shared" si="85"/>
        <v/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B816" s="2" t="s">
        <v>36</v>
      </c>
      <c r="F816" s="2" t="str">
        <f t="shared" si="84"/>
        <v/>
      </c>
      <c r="H816" s="3" t="str">
        <f t="shared" si="85"/>
        <v/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B817" s="2" t="s">
        <v>36</v>
      </c>
      <c r="F817" s="2" t="str">
        <f t="shared" si="84"/>
        <v/>
      </c>
      <c r="H817" s="3" t="str">
        <f t="shared" si="85"/>
        <v/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B818" s="2" t="s">
        <v>36</v>
      </c>
      <c r="F818" s="2" t="str">
        <f t="shared" si="84"/>
        <v/>
      </c>
      <c r="H818" s="3" t="str">
        <f t="shared" si="85"/>
        <v/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B819" s="2" t="s">
        <v>36</v>
      </c>
      <c r="F819" s="2" t="str">
        <f t="shared" si="84"/>
        <v/>
      </c>
      <c r="H819" s="3" t="str">
        <f t="shared" si="85"/>
        <v/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B820" s="2" t="s">
        <v>36</v>
      </c>
      <c r="F820" s="2" t="str">
        <f t="shared" si="84"/>
        <v/>
      </c>
      <c r="H820" s="3" t="str">
        <f t="shared" si="85"/>
        <v/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B821" s="2" t="s">
        <v>36</v>
      </c>
      <c r="F821" s="2" t="str">
        <f t="shared" si="84"/>
        <v/>
      </c>
      <c r="H821" s="3" t="str">
        <f t="shared" si="85"/>
        <v/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B822" s="2" t="s">
        <v>36</v>
      </c>
      <c r="F822" s="2" t="str">
        <f t="shared" si="84"/>
        <v/>
      </c>
      <c r="H822" s="3" t="str">
        <f t="shared" si="85"/>
        <v/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B823" s="2" t="s">
        <v>36</v>
      </c>
      <c r="F823" s="2" t="str">
        <f t="shared" si="84"/>
        <v/>
      </c>
      <c r="H823" s="3" t="str">
        <f t="shared" si="85"/>
        <v/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B824" s="2" t="s">
        <v>36</v>
      </c>
      <c r="F824" s="2" t="str">
        <f t="shared" si="84"/>
        <v/>
      </c>
      <c r="H824" s="3" t="str">
        <f t="shared" si="85"/>
        <v/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B825" s="2" t="s">
        <v>36</v>
      </c>
      <c r="F825" s="2" t="str">
        <f t="shared" si="84"/>
        <v/>
      </c>
      <c r="H825" s="3" t="str">
        <f t="shared" si="85"/>
        <v/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B826" s="2" t="s">
        <v>36</v>
      </c>
      <c r="F826" s="2" t="str">
        <f t="shared" si="84"/>
        <v/>
      </c>
      <c r="H826" s="3" t="str">
        <f t="shared" si="85"/>
        <v/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B827" s="2" t="s">
        <v>36</v>
      </c>
      <c r="F827" s="2" t="str">
        <f t="shared" si="84"/>
        <v/>
      </c>
      <c r="H827" s="3" t="str">
        <f t="shared" si="85"/>
        <v/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B828" s="2" t="s">
        <v>36</v>
      </c>
      <c r="F828" s="2" t="str">
        <f t="shared" si="84"/>
        <v/>
      </c>
      <c r="H828" s="3" t="str">
        <f t="shared" si="85"/>
        <v/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B829" s="2" t="s">
        <v>36</v>
      </c>
      <c r="F829" s="2" t="str">
        <f t="shared" si="84"/>
        <v/>
      </c>
      <c r="H829" s="3" t="str">
        <f t="shared" si="85"/>
        <v/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B830" s="2" t="s">
        <v>36</v>
      </c>
      <c r="F830" s="2" t="str">
        <f t="shared" si="84"/>
        <v/>
      </c>
      <c r="H830" s="3" t="str">
        <f t="shared" si="85"/>
        <v/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B831" s="2" t="s">
        <v>36</v>
      </c>
      <c r="F831" s="2" t="str">
        <f t="shared" si="84"/>
        <v/>
      </c>
      <c r="H831" s="3" t="str">
        <f t="shared" si="85"/>
        <v/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B832" s="2" t="s">
        <v>36</v>
      </c>
      <c r="F832" s="2" t="str">
        <f t="shared" si="84"/>
        <v/>
      </c>
      <c r="H832" s="3" t="str">
        <f t="shared" si="85"/>
        <v/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B833" s="2" t="s">
        <v>36</v>
      </c>
      <c r="F833" s="2" t="str">
        <f t="shared" si="84"/>
        <v/>
      </c>
      <c r="H833" s="3" t="str">
        <f t="shared" si="85"/>
        <v/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B834" s="2" t="s">
        <v>36</v>
      </c>
      <c r="F834" s="2" t="str">
        <f t="shared" si="84"/>
        <v/>
      </c>
      <c r="H834" s="3" t="str">
        <f t="shared" si="85"/>
        <v/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B835" s="2" t="s">
        <v>36</v>
      </c>
      <c r="F835" s="2" t="str">
        <f t="shared" si="84"/>
        <v/>
      </c>
      <c r="H835" s="3" t="str">
        <f t="shared" si="85"/>
        <v/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B836" s="2" t="s">
        <v>36</v>
      </c>
      <c r="F836" s="2" t="str">
        <f t="shared" si="84"/>
        <v/>
      </c>
      <c r="H836" s="3" t="str">
        <f t="shared" si="85"/>
        <v/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B837" s="2" t="s">
        <v>36</v>
      </c>
      <c r="F837" s="2" t="str">
        <f t="shared" si="84"/>
        <v/>
      </c>
      <c r="H837" s="3" t="str">
        <f t="shared" si="85"/>
        <v/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B838" s="2" t="s">
        <v>36</v>
      </c>
      <c r="F838" s="2" t="str">
        <f t="shared" si="84"/>
        <v/>
      </c>
      <c r="H838" s="3" t="str">
        <f t="shared" si="85"/>
        <v/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B839" s="2" t="s">
        <v>36</v>
      </c>
      <c r="F839" s="2" t="str">
        <f t="shared" si="84"/>
        <v/>
      </c>
      <c r="H839" s="3" t="str">
        <f t="shared" si="85"/>
        <v/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B840" s="2" t="s">
        <v>36</v>
      </c>
      <c r="F840" s="2" t="str">
        <f t="shared" si="84"/>
        <v/>
      </c>
      <c r="H840" s="3" t="str">
        <f t="shared" si="85"/>
        <v/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B841" s="2" t="s">
        <v>36</v>
      </c>
      <c r="F841" s="2" t="str">
        <f t="shared" si="84"/>
        <v/>
      </c>
      <c r="H841" s="3" t="str">
        <f t="shared" si="85"/>
        <v/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B842" s="2" t="s">
        <v>36</v>
      </c>
      <c r="F842" s="2" t="str">
        <f t="shared" si="84"/>
        <v/>
      </c>
      <c r="H842" s="3" t="str">
        <f t="shared" si="85"/>
        <v/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B843" s="2" t="s">
        <v>36</v>
      </c>
      <c r="F843" s="2" t="str">
        <f t="shared" si="84"/>
        <v/>
      </c>
      <c r="H843" s="3" t="str">
        <f t="shared" si="85"/>
        <v/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B844" s="2" t="s">
        <v>36</v>
      </c>
      <c r="F844" s="2" t="str">
        <f t="shared" si="84"/>
        <v/>
      </c>
      <c r="H844" s="3" t="str">
        <f t="shared" si="85"/>
        <v/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B845" s="2" t="s">
        <v>36</v>
      </c>
      <c r="F845" s="2" t="str">
        <f t="shared" si="84"/>
        <v/>
      </c>
      <c r="H845" s="3" t="str">
        <f t="shared" si="85"/>
        <v/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B846" s="2" t="s">
        <v>36</v>
      </c>
      <c r="F846" s="2" t="str">
        <f t="shared" si="84"/>
        <v/>
      </c>
      <c r="H846" s="3" t="str">
        <f t="shared" si="85"/>
        <v/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B847" s="2" t="s">
        <v>36</v>
      </c>
      <c r="F847" s="2" t="str">
        <f t="shared" si="84"/>
        <v/>
      </c>
      <c r="H847" s="3" t="str">
        <f t="shared" si="85"/>
        <v/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B848" s="2" t="s">
        <v>36</v>
      </c>
      <c r="F848" s="2" t="str">
        <f t="shared" si="84"/>
        <v/>
      </c>
      <c r="H848" s="3" t="str">
        <f t="shared" si="85"/>
        <v/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B849" s="2" t="s">
        <v>36</v>
      </c>
      <c r="F849" s="2" t="str">
        <f t="shared" si="84"/>
        <v/>
      </c>
      <c r="H849" s="3" t="str">
        <f t="shared" si="85"/>
        <v/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B850" s="2" t="s">
        <v>36</v>
      </c>
      <c r="F850" s="2" t="str">
        <f t="shared" si="84"/>
        <v/>
      </c>
      <c r="H850" s="3" t="str">
        <f t="shared" si="85"/>
        <v/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B851" s="2" t="s">
        <v>36</v>
      </c>
      <c r="F851" s="2" t="str">
        <f t="shared" si="84"/>
        <v/>
      </c>
      <c r="H851" s="3" t="str">
        <f t="shared" si="85"/>
        <v/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B852" s="2" t="s">
        <v>36</v>
      </c>
      <c r="F852" s="2" t="str">
        <f t="shared" si="84"/>
        <v/>
      </c>
      <c r="H852" s="3" t="str">
        <f t="shared" si="85"/>
        <v/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B853" s="2" t="s">
        <v>36</v>
      </c>
      <c r="F853" s="2" t="str">
        <f t="shared" si="84"/>
        <v/>
      </c>
      <c r="H853" s="3" t="str">
        <f t="shared" si="85"/>
        <v/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B854" s="2" t="s">
        <v>36</v>
      </c>
      <c r="F854" s="2" t="str">
        <f t="shared" si="84"/>
        <v/>
      </c>
      <c r="H854" s="3" t="str">
        <f t="shared" si="85"/>
        <v/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B855" s="2" t="s">
        <v>36</v>
      </c>
      <c r="F855" s="2" t="str">
        <f t="shared" si="84"/>
        <v/>
      </c>
      <c r="H855" s="3" t="str">
        <f t="shared" si="85"/>
        <v/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B856" s="2" t="s">
        <v>36</v>
      </c>
      <c r="F856" s="2" t="str">
        <f t="shared" si="84"/>
        <v/>
      </c>
      <c r="H856" s="3" t="str">
        <f t="shared" si="85"/>
        <v/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B857" s="2" t="s">
        <v>36</v>
      </c>
      <c r="F857" s="2" t="str">
        <f t="shared" si="84"/>
        <v/>
      </c>
      <c r="H857" s="3" t="str">
        <f t="shared" si="85"/>
        <v/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B858" s="2" t="s">
        <v>36</v>
      </c>
      <c r="F858" s="2" t="str">
        <f t="shared" si="84"/>
        <v/>
      </c>
      <c r="H858" s="3" t="str">
        <f t="shared" si="85"/>
        <v/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B859" s="2" t="s">
        <v>36</v>
      </c>
      <c r="F859" s="2" t="str">
        <f t="shared" si="84"/>
        <v/>
      </c>
      <c r="H859" s="3" t="str">
        <f t="shared" si="85"/>
        <v/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B860" s="2" t="s">
        <v>36</v>
      </c>
      <c r="F860" s="2" t="str">
        <f t="shared" si="84"/>
        <v/>
      </c>
      <c r="H860" s="3" t="str">
        <f t="shared" si="85"/>
        <v/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B861" s="2" t="s">
        <v>36</v>
      </c>
      <c r="F861" s="2" t="str">
        <f t="shared" si="84"/>
        <v/>
      </c>
      <c r="H861" s="3" t="str">
        <f t="shared" si="85"/>
        <v/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B862" s="2" t="s">
        <v>36</v>
      </c>
      <c r="F862" s="2" t="str">
        <f t="shared" si="84"/>
        <v/>
      </c>
      <c r="H862" s="3" t="str">
        <f t="shared" si="85"/>
        <v/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B863" s="2" t="s">
        <v>36</v>
      </c>
      <c r="F863" s="2" t="str">
        <f t="shared" si="84"/>
        <v/>
      </c>
      <c r="H863" s="3" t="str">
        <f t="shared" si="85"/>
        <v/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B864" s="2" t="s">
        <v>36</v>
      </c>
      <c r="F864" s="2" t="str">
        <f t="shared" si="84"/>
        <v/>
      </c>
      <c r="H864" s="3" t="str">
        <f t="shared" si="85"/>
        <v/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B865" s="2" t="s">
        <v>36</v>
      </c>
      <c r="F865" s="2" t="str">
        <f t="shared" si="84"/>
        <v/>
      </c>
      <c r="H865" s="3" t="str">
        <f t="shared" si="85"/>
        <v/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B866" s="2" t="s">
        <v>36</v>
      </c>
      <c r="F866" s="2" t="str">
        <f t="shared" si="84"/>
        <v/>
      </c>
      <c r="H866" s="3" t="str">
        <f t="shared" si="85"/>
        <v/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B867" s="2" t="s">
        <v>36</v>
      </c>
      <c r="F867" s="2" t="str">
        <f t="shared" si="84"/>
        <v/>
      </c>
      <c r="H867" s="3" t="str">
        <f t="shared" si="85"/>
        <v/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B868" s="2" t="s">
        <v>36</v>
      </c>
      <c r="F868" s="2" t="str">
        <f t="shared" si="84"/>
        <v/>
      </c>
      <c r="H868" s="3" t="str">
        <f t="shared" si="85"/>
        <v/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B869" s="2" t="s">
        <v>36</v>
      </c>
      <c r="F869" s="2" t="str">
        <f t="shared" si="84"/>
        <v/>
      </c>
      <c r="H869" s="3" t="str">
        <f t="shared" si="85"/>
        <v/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B870" s="2" t="s">
        <v>36</v>
      </c>
      <c r="F870" s="2" t="str">
        <f t="shared" si="84"/>
        <v/>
      </c>
      <c r="H870" s="3" t="str">
        <f t="shared" si="85"/>
        <v/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B871" s="2" t="s">
        <v>36</v>
      </c>
      <c r="F871" s="2" t="str">
        <f t="shared" si="84"/>
        <v/>
      </c>
      <c r="H871" s="3" t="str">
        <f t="shared" si="85"/>
        <v/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B872" s="2" t="s">
        <v>36</v>
      </c>
      <c r="F872" s="2" t="str">
        <f t="shared" si="84"/>
        <v/>
      </c>
      <c r="H872" s="3" t="str">
        <f t="shared" si="85"/>
        <v/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B873" s="2" t="s">
        <v>36</v>
      </c>
      <c r="F873" s="2" t="str">
        <f t="shared" si="84"/>
        <v/>
      </c>
      <c r="H873" s="3" t="str">
        <f t="shared" si="85"/>
        <v/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B874" s="2" t="s">
        <v>36</v>
      </c>
      <c r="F874" s="2" t="str">
        <f t="shared" si="84"/>
        <v/>
      </c>
      <c r="H874" s="3" t="str">
        <f t="shared" si="85"/>
        <v/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B875" s="2" t="s">
        <v>36</v>
      </c>
      <c r="F875" s="2" t="str">
        <f t="shared" si="84"/>
        <v/>
      </c>
      <c r="H875" s="3" t="str">
        <f t="shared" si="85"/>
        <v/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B876" s="2" t="s">
        <v>36</v>
      </c>
      <c r="F876" s="2" t="str">
        <f t="shared" si="84"/>
        <v/>
      </c>
      <c r="H876" s="3" t="str">
        <f t="shared" si="85"/>
        <v/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B877" s="2" t="s">
        <v>36</v>
      </c>
      <c r="F877" s="2" t="str">
        <f t="shared" si="84"/>
        <v/>
      </c>
      <c r="H877" s="3" t="str">
        <f t="shared" si="85"/>
        <v/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B878" s="2" t="s">
        <v>36</v>
      </c>
      <c r="F878" s="2" t="str">
        <f t="shared" si="84"/>
        <v/>
      </c>
      <c r="H878" s="3" t="str">
        <f t="shared" si="85"/>
        <v/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B879" s="2" t="s">
        <v>36</v>
      </c>
      <c r="F879" s="2" t="str">
        <f t="shared" si="84"/>
        <v/>
      </c>
      <c r="H879" s="3" t="str">
        <f t="shared" si="85"/>
        <v/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B880" s="2" t="s">
        <v>36</v>
      </c>
      <c r="F880" s="2" t="str">
        <f t="shared" si="84"/>
        <v/>
      </c>
      <c r="H880" s="3" t="str">
        <f t="shared" si="85"/>
        <v/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B881" s="2" t="s">
        <v>36</v>
      </c>
      <c r="F881" s="2" t="str">
        <f t="shared" si="84"/>
        <v/>
      </c>
      <c r="H881" s="3" t="str">
        <f t="shared" si="85"/>
        <v/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B882" s="2" t="s">
        <v>36</v>
      </c>
      <c r="F882" s="2" t="str">
        <f t="shared" si="84"/>
        <v/>
      </c>
      <c r="H882" s="3" t="str">
        <f t="shared" si="85"/>
        <v/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B883" s="2" t="s">
        <v>36</v>
      </c>
      <c r="F883" s="2" t="str">
        <f t="shared" si="84"/>
        <v/>
      </c>
      <c r="H883" s="3" t="str">
        <f t="shared" si="85"/>
        <v/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B884" s="2" t="s">
        <v>36</v>
      </c>
      <c r="F884" s="2" t="str">
        <f t="shared" si="84"/>
        <v/>
      </c>
      <c r="H884" s="3" t="str">
        <f t="shared" si="85"/>
        <v/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B885" s="2" t="s">
        <v>36</v>
      </c>
      <c r="F885" s="2" t="str">
        <f t="shared" si="84"/>
        <v/>
      </c>
      <c r="H885" s="3" t="str">
        <f t="shared" si="85"/>
        <v/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B886" s="2" t="s">
        <v>36</v>
      </c>
      <c r="F886" s="2" t="str">
        <f t="shared" si="84"/>
        <v/>
      </c>
      <c r="H886" s="3" t="str">
        <f t="shared" si="85"/>
        <v/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B887" s="2" t="s">
        <v>36</v>
      </c>
      <c r="F887" s="2" t="str">
        <f t="shared" si="84"/>
        <v/>
      </c>
      <c r="H887" s="3" t="str">
        <f t="shared" si="85"/>
        <v/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B888" s="2" t="s">
        <v>36</v>
      </c>
      <c r="F888" s="2" t="str">
        <f t="shared" si="84"/>
        <v/>
      </c>
      <c r="H888" s="3" t="str">
        <f t="shared" si="85"/>
        <v/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B889" s="2" t="s">
        <v>36</v>
      </c>
      <c r="F889" s="2" t="str">
        <f t="shared" si="84"/>
        <v/>
      </c>
      <c r="H889" s="3" t="str">
        <f t="shared" si="85"/>
        <v/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B890" s="2" t="s">
        <v>36</v>
      </c>
      <c r="F890" s="2" t="str">
        <f t="shared" si="84"/>
        <v/>
      </c>
      <c r="H890" s="3" t="str">
        <f t="shared" si="85"/>
        <v/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B891" s="2" t="s">
        <v>36</v>
      </c>
      <c r="F891" s="2" t="str">
        <f t="shared" si="84"/>
        <v/>
      </c>
      <c r="H891" s="3" t="str">
        <f t="shared" si="85"/>
        <v/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B892" s="2" t="s">
        <v>36</v>
      </c>
      <c r="F892" s="2" t="str">
        <f t="shared" si="84"/>
        <v/>
      </c>
      <c r="H892" s="3" t="str">
        <f t="shared" si="85"/>
        <v/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B893" s="2" t="s">
        <v>36</v>
      </c>
      <c r="F893" s="2" t="str">
        <f t="shared" si="84"/>
        <v/>
      </c>
      <c r="H893" s="3" t="str">
        <f t="shared" si="85"/>
        <v/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B894" s="2" t="s">
        <v>36</v>
      </c>
      <c r="F894" s="2" t="str">
        <f t="shared" si="84"/>
        <v/>
      </c>
      <c r="H894" s="3" t="str">
        <f t="shared" si="85"/>
        <v/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B895" s="2" t="s">
        <v>36</v>
      </c>
      <c r="F895" s="2" t="str">
        <f t="shared" si="84"/>
        <v/>
      </c>
      <c r="H895" s="3" t="str">
        <f t="shared" si="85"/>
        <v/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B896" s="2" t="s">
        <v>36</v>
      </c>
      <c r="F896" s="2" t="str">
        <f t="shared" si="84"/>
        <v/>
      </c>
      <c r="H896" s="3" t="str">
        <f t="shared" si="85"/>
        <v/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B897" s="2" t="s">
        <v>36</v>
      </c>
      <c r="F897" s="2" t="str">
        <f t="shared" si="84"/>
        <v/>
      </c>
      <c r="H897" s="3" t="str">
        <f t="shared" si="85"/>
        <v/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B898" s="2" t="s">
        <v>36</v>
      </c>
      <c r="F898" s="2" t="str">
        <f t="shared" si="84"/>
        <v/>
      </c>
      <c r="H898" s="3" t="str">
        <f t="shared" si="85"/>
        <v/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B899" s="2" t="s">
        <v>36</v>
      </c>
      <c r="F899" s="2" t="str">
        <f t="shared" si="84"/>
        <v/>
      </c>
      <c r="H899" s="3" t="str">
        <f t="shared" si="85"/>
        <v/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B900" s="2" t="s">
        <v>36</v>
      </c>
      <c r="F900" s="2" t="str">
        <f t="shared" si="84"/>
        <v/>
      </c>
      <c r="H900" s="3" t="str">
        <f t="shared" si="85"/>
        <v/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B901" s="2" t="s">
        <v>36</v>
      </c>
      <c r="F901" s="2" t="str">
        <f t="shared" si="84"/>
        <v/>
      </c>
      <c r="H901" s="3" t="str">
        <f t="shared" si="85"/>
        <v/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B902" s="2" t="s">
        <v>36</v>
      </c>
      <c r="F902" s="2" t="str">
        <f t="shared" si="84"/>
        <v/>
      </c>
      <c r="H902" s="3" t="str">
        <f t="shared" si="85"/>
        <v/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B903" s="2" t="s">
        <v>36</v>
      </c>
      <c r="F903" s="2" t="str">
        <f t="shared" si="84"/>
        <v/>
      </c>
      <c r="H903" s="3" t="str">
        <f t="shared" si="85"/>
        <v/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B904" s="2" t="s">
        <v>36</v>
      </c>
      <c r="F904" s="2" t="str">
        <f t="shared" si="84"/>
        <v/>
      </c>
      <c r="H904" s="3" t="str">
        <f t="shared" si="85"/>
        <v/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B905" s="2" t="s">
        <v>36</v>
      </c>
      <c r="F905" s="2" t="str">
        <f t="shared" si="84"/>
        <v/>
      </c>
      <c r="H905" s="3" t="str">
        <f t="shared" si="85"/>
        <v/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B906" s="2" t="s">
        <v>36</v>
      </c>
      <c r="F906" s="2" t="str">
        <f t="shared" si="84"/>
        <v/>
      </c>
      <c r="H906" s="3" t="str">
        <f t="shared" si="85"/>
        <v/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B907" s="2" t="s">
        <v>36</v>
      </c>
      <c r="F907" s="2" t="str">
        <f t="shared" si="84"/>
        <v/>
      </c>
      <c r="H907" s="3" t="str">
        <f t="shared" si="85"/>
        <v/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B908" s="2" t="s">
        <v>36</v>
      </c>
      <c r="F908" s="2" t="str">
        <f t="shared" si="84"/>
        <v/>
      </c>
      <c r="H908" s="3" t="str">
        <f t="shared" si="85"/>
        <v/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B909" s="2" t="s">
        <v>36</v>
      </c>
      <c r="F909" s="2" t="str">
        <f t="shared" si="84"/>
        <v/>
      </c>
      <c r="H909" s="3" t="str">
        <f t="shared" si="85"/>
        <v/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B910" s="2" t="s">
        <v>36</v>
      </c>
      <c r="F910" s="2" t="str">
        <f t="shared" si="84"/>
        <v/>
      </c>
      <c r="H910" s="3" t="str">
        <f t="shared" si="85"/>
        <v/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B911" s="2" t="s">
        <v>36</v>
      </c>
      <c r="F911" s="2" t="str">
        <f t="shared" si="84"/>
        <v/>
      </c>
      <c r="H911" s="3" t="str">
        <f t="shared" si="85"/>
        <v/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B912" s="2" t="s">
        <v>36</v>
      </c>
      <c r="F912" s="2" t="str">
        <f t="shared" si="84"/>
        <v/>
      </c>
      <c r="H912" s="3" t="str">
        <f t="shared" si="85"/>
        <v/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B913" s="2" t="s">
        <v>36</v>
      </c>
      <c r="F913" s="2" t="str">
        <f t="shared" si="84"/>
        <v/>
      </c>
      <c r="H913" s="3" t="str">
        <f t="shared" si="85"/>
        <v/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B914" s="2" t="s">
        <v>36</v>
      </c>
      <c r="F914" s="2" t="str">
        <f t="shared" si="84"/>
        <v/>
      </c>
      <c r="H914" s="3" t="str">
        <f t="shared" si="85"/>
        <v/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B915" s="2" t="s">
        <v>36</v>
      </c>
      <c r="F915" s="2" t="str">
        <f t="shared" si="84"/>
        <v/>
      </c>
      <c r="H915" s="3" t="str">
        <f t="shared" si="85"/>
        <v/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B916" s="2" t="s">
        <v>36</v>
      </c>
      <c r="F916" s="2" t="str">
        <f t="shared" si="84"/>
        <v/>
      </c>
      <c r="H916" s="3" t="str">
        <f t="shared" si="85"/>
        <v/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B917" s="2" t="s">
        <v>36</v>
      </c>
      <c r="F917" s="2" t="str">
        <f t="shared" si="84"/>
        <v/>
      </c>
      <c r="H917" s="3" t="str">
        <f t="shared" si="85"/>
        <v/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B918" s="2" t="s">
        <v>36</v>
      </c>
      <c r="F918" s="2" t="str">
        <f t="shared" si="84"/>
        <v/>
      </c>
      <c r="H918" s="3" t="str">
        <f t="shared" si="85"/>
        <v/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B919" s="2" t="s">
        <v>36</v>
      </c>
      <c r="F919" s="2" t="str">
        <f t="shared" si="84"/>
        <v/>
      </c>
      <c r="H919" s="3" t="str">
        <f t="shared" si="85"/>
        <v/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B920" s="2" t="s">
        <v>36</v>
      </c>
      <c r="F920" s="2" t="str">
        <f t="shared" si="84"/>
        <v/>
      </c>
      <c r="H920" s="3" t="str">
        <f t="shared" si="85"/>
        <v/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B921" s="2" t="s">
        <v>36</v>
      </c>
      <c r="F921" s="2" t="str">
        <f t="shared" si="84"/>
        <v/>
      </c>
      <c r="H921" s="3" t="str">
        <f t="shared" si="85"/>
        <v/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B922" s="2" t="s">
        <v>36</v>
      </c>
      <c r="F922" s="2" t="str">
        <f t="shared" si="84"/>
        <v/>
      </c>
      <c r="H922" s="3" t="str">
        <f t="shared" si="85"/>
        <v/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B923" s="2" t="s">
        <v>36</v>
      </c>
      <c r="F923" s="2" t="str">
        <f t="shared" si="84"/>
        <v/>
      </c>
      <c r="H923" s="3" t="str">
        <f t="shared" si="85"/>
        <v/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B924" s="2" t="s">
        <v>36</v>
      </c>
      <c r="F924" s="2" t="str">
        <f t="shared" si="84"/>
        <v/>
      </c>
      <c r="H924" s="3" t="str">
        <f t="shared" si="85"/>
        <v/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B925" s="2" t="s">
        <v>36</v>
      </c>
      <c r="F925" s="2" t="str">
        <f t="shared" si="84"/>
        <v/>
      </c>
      <c r="H925" s="3" t="str">
        <f t="shared" si="85"/>
        <v/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B926" s="2" t="s">
        <v>36</v>
      </c>
      <c r="F926" s="2" t="str">
        <f t="shared" si="84"/>
        <v/>
      </c>
      <c r="H926" s="3" t="str">
        <f t="shared" si="85"/>
        <v/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B927" s="2" t="s">
        <v>36</v>
      </c>
      <c r="F927" s="2" t="str">
        <f t="shared" si="84"/>
        <v/>
      </c>
      <c r="H927" s="3" t="str">
        <f t="shared" si="85"/>
        <v/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B928" s="2" t="s">
        <v>36</v>
      </c>
      <c r="F928" s="2" t="str">
        <f t="shared" si="84"/>
        <v/>
      </c>
      <c r="H928" s="3" t="str">
        <f t="shared" si="85"/>
        <v/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B929" s="2" t="s">
        <v>36</v>
      </c>
      <c r="F929" s="2" t="str">
        <f t="shared" si="84"/>
        <v/>
      </c>
      <c r="H929" s="3" t="str">
        <f t="shared" si="85"/>
        <v/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B930" s="2" t="s">
        <v>36</v>
      </c>
      <c r="F930" s="2" t="str">
        <f t="shared" si="84"/>
        <v/>
      </c>
      <c r="H930" s="3" t="str">
        <f t="shared" si="85"/>
        <v/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B931" s="2" t="s">
        <v>36</v>
      </c>
      <c r="F931" s="2" t="str">
        <f t="shared" si="84"/>
        <v/>
      </c>
      <c r="H931" s="3" t="str">
        <f t="shared" si="85"/>
        <v/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B932" s="2" t="s">
        <v>36</v>
      </c>
      <c r="F932" s="2" t="str">
        <f t="shared" si="84"/>
        <v/>
      </c>
      <c r="H932" s="3" t="str">
        <f t="shared" si="85"/>
        <v/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B933" s="2" t="s">
        <v>36</v>
      </c>
      <c r="F933" s="2" t="str">
        <f t="shared" si="84"/>
        <v/>
      </c>
      <c r="H933" s="3" t="str">
        <f t="shared" si="85"/>
        <v/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B934" s="2" t="s">
        <v>36</v>
      </c>
      <c r="F934" s="2" t="str">
        <f t="shared" si="84"/>
        <v/>
      </c>
      <c r="H934" s="3" t="str">
        <f t="shared" si="85"/>
        <v/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B935" s="2" t="s">
        <v>36</v>
      </c>
      <c r="F935" s="2" t="str">
        <f t="shared" si="84"/>
        <v/>
      </c>
      <c r="H935" s="3" t="str">
        <f t="shared" si="85"/>
        <v/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B936" s="2" t="s">
        <v>36</v>
      </c>
      <c r="F936" s="2" t="str">
        <f t="shared" si="84"/>
        <v/>
      </c>
      <c r="H936" s="3" t="str">
        <f t="shared" si="85"/>
        <v/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B937" s="2" t="s">
        <v>36</v>
      </c>
      <c r="F937" s="2" t="str">
        <f t="shared" si="84"/>
        <v/>
      </c>
      <c r="H937" s="3" t="str">
        <f t="shared" si="85"/>
        <v/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B938" s="2" t="s">
        <v>36</v>
      </c>
      <c r="F938" s="2" t="str">
        <f t="shared" si="84"/>
        <v/>
      </c>
      <c r="H938" s="3" t="str">
        <f t="shared" si="85"/>
        <v/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B939" s="2" t="s">
        <v>36</v>
      </c>
      <c r="F939" s="2" t="str">
        <f t="shared" si="84"/>
        <v/>
      </c>
      <c r="H939" s="3" t="str">
        <f t="shared" si="85"/>
        <v/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B940" s="2" t="s">
        <v>36</v>
      </c>
      <c r="F940" s="2" t="str">
        <f t="shared" si="84"/>
        <v/>
      </c>
      <c r="H940" s="3" t="str">
        <f t="shared" si="85"/>
        <v/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B941" s="2" t="s">
        <v>36</v>
      </c>
      <c r="F941" s="2" t="str">
        <f t="shared" si="84"/>
        <v/>
      </c>
      <c r="H941" s="3" t="str">
        <f t="shared" si="85"/>
        <v/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B942" s="2" t="s">
        <v>36</v>
      </c>
      <c r="F942" s="2" t="str">
        <f t="shared" si="84"/>
        <v/>
      </c>
      <c r="H942" s="3" t="str">
        <f t="shared" si="85"/>
        <v/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B943" s="2" t="s">
        <v>36</v>
      </c>
      <c r="F943" s="2" t="str">
        <f t="shared" si="84"/>
        <v/>
      </c>
      <c r="H943" s="3" t="str">
        <f t="shared" si="85"/>
        <v/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B944" s="2" t="s">
        <v>36</v>
      </c>
      <c r="F944" s="2" t="str">
        <f t="shared" si="84"/>
        <v/>
      </c>
      <c r="H944" s="3" t="str">
        <f t="shared" si="85"/>
        <v/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B945" s="2" t="s">
        <v>36</v>
      </c>
      <c r="F945" s="2" t="str">
        <f t="shared" si="84"/>
        <v/>
      </c>
      <c r="H945" s="3" t="str">
        <f t="shared" si="85"/>
        <v/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B946" s="2" t="s">
        <v>36</v>
      </c>
      <c r="F946" s="2" t="str">
        <f t="shared" si="84"/>
        <v/>
      </c>
      <c r="H946" s="3" t="str">
        <f t="shared" si="85"/>
        <v/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B947" s="2" t="s">
        <v>36</v>
      </c>
      <c r="F947" s="2" t="str">
        <f t="shared" si="84"/>
        <v/>
      </c>
      <c r="H947" s="3" t="str">
        <f t="shared" si="85"/>
        <v/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B948" s="2" t="s">
        <v>36</v>
      </c>
      <c r="F948" s="2" t="str">
        <f t="shared" si="84"/>
        <v/>
      </c>
      <c r="H948" s="3" t="str">
        <f t="shared" si="85"/>
        <v/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B949" s="2" t="s">
        <v>36</v>
      </c>
      <c r="F949" s="2" t="str">
        <f t="shared" si="84"/>
        <v/>
      </c>
      <c r="H949" s="3" t="str">
        <f t="shared" si="85"/>
        <v/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B950" s="2" t="s">
        <v>36</v>
      </c>
      <c r="F950" s="2" t="str">
        <f t="shared" si="84"/>
        <v/>
      </c>
      <c r="H950" s="3" t="str">
        <f t="shared" si="85"/>
        <v/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B951" s="2" t="s">
        <v>36</v>
      </c>
      <c r="F951" s="2" t="str">
        <f t="shared" si="84"/>
        <v/>
      </c>
      <c r="H951" s="3" t="str">
        <f t="shared" si="85"/>
        <v/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B952" s="2" t="s">
        <v>36</v>
      </c>
      <c r="F952" s="2" t="str">
        <f t="shared" si="84"/>
        <v/>
      </c>
      <c r="H952" s="3" t="str">
        <f t="shared" si="85"/>
        <v/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B953" s="2" t="s">
        <v>36</v>
      </c>
      <c r="F953" s="2" t="str">
        <f t="shared" si="84"/>
        <v/>
      </c>
      <c r="H953" s="3" t="str">
        <f t="shared" si="85"/>
        <v/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B954" s="2" t="s">
        <v>36</v>
      </c>
      <c r="F954" s="2" t="str">
        <f t="shared" si="84"/>
        <v/>
      </c>
      <c r="H954" s="3" t="str">
        <f t="shared" si="85"/>
        <v/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B955" s="2" t="s">
        <v>36</v>
      </c>
      <c r="F955" s="2" t="str">
        <f t="shared" si="84"/>
        <v/>
      </c>
      <c r="H955" s="3" t="str">
        <f t="shared" si="85"/>
        <v/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B956" s="2" t="s">
        <v>36</v>
      </c>
      <c r="F956" s="2" t="str">
        <f t="shared" si="84"/>
        <v/>
      </c>
      <c r="H956" s="3" t="str">
        <f t="shared" si="85"/>
        <v/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B957" s="2" t="s">
        <v>36</v>
      </c>
      <c r="F957" s="2" t="str">
        <f t="shared" si="84"/>
        <v/>
      </c>
      <c r="H957" s="3" t="str">
        <f t="shared" si="85"/>
        <v/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B958" s="2" t="s">
        <v>36</v>
      </c>
      <c r="F958" s="2" t="str">
        <f t="shared" si="84"/>
        <v/>
      </c>
      <c r="H958" s="3" t="str">
        <f t="shared" si="85"/>
        <v/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B959" s="2" t="s">
        <v>36</v>
      </c>
      <c r="F959" s="2" t="str">
        <f t="shared" si="84"/>
        <v/>
      </c>
      <c r="H959" s="3" t="str">
        <f t="shared" si="85"/>
        <v/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B960" s="2" t="s">
        <v>36</v>
      </c>
      <c r="F960" s="2" t="str">
        <f t="shared" si="84"/>
        <v/>
      </c>
      <c r="H960" s="3" t="str">
        <f t="shared" si="85"/>
        <v/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B961" s="2" t="s">
        <v>36</v>
      </c>
      <c r="F961" s="2" t="str">
        <f t="shared" si="84"/>
        <v/>
      </c>
      <c r="H961" s="3" t="str">
        <f t="shared" si="85"/>
        <v/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B962" s="2" t="s">
        <v>36</v>
      </c>
      <c r="F962" s="2" t="str">
        <f t="shared" si="84"/>
        <v/>
      </c>
      <c r="H962" s="3" t="str">
        <f t="shared" si="85"/>
        <v/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B963" s="2" t="s">
        <v>36</v>
      </c>
      <c r="F963" s="2" t="str">
        <f t="shared" si="84"/>
        <v/>
      </c>
      <c r="H963" s="3" t="str">
        <f t="shared" si="85"/>
        <v/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B964" s="2" t="s">
        <v>36</v>
      </c>
      <c r="F964" s="2" t="str">
        <f t="shared" si="84"/>
        <v/>
      </c>
      <c r="H964" s="3" t="str">
        <f t="shared" si="85"/>
        <v/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B965" s="2" t="s">
        <v>36</v>
      </c>
      <c r="F965" s="2" t="str">
        <f t="shared" si="84"/>
        <v/>
      </c>
      <c r="H965" s="3" t="str">
        <f t="shared" si="85"/>
        <v/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B966" s="2" t="s">
        <v>36</v>
      </c>
      <c r="F966" s="2" t="str">
        <f t="shared" si="84"/>
        <v/>
      </c>
      <c r="H966" s="3" t="str">
        <f t="shared" si="85"/>
        <v/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B967" s="2" t="s">
        <v>36</v>
      </c>
      <c r="F967" s="2" t="str">
        <f t="shared" si="84"/>
        <v/>
      </c>
      <c r="H967" s="3" t="str">
        <f t="shared" si="85"/>
        <v/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B968" s="2" t="s">
        <v>36</v>
      </c>
      <c r="F968" s="2" t="str">
        <f t="shared" si="84"/>
        <v/>
      </c>
      <c r="H968" s="3" t="str">
        <f t="shared" si="85"/>
        <v/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B969" s="2" t="s">
        <v>36</v>
      </c>
      <c r="F969" s="2" t="str">
        <f t="shared" si="84"/>
        <v/>
      </c>
      <c r="H969" s="3" t="str">
        <f t="shared" si="85"/>
        <v/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B970" s="2" t="s">
        <v>36</v>
      </c>
      <c r="F970" s="2" t="str">
        <f t="shared" si="84"/>
        <v/>
      </c>
      <c r="H970" s="3" t="str">
        <f t="shared" si="85"/>
        <v/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B971" s="2" t="s">
        <v>36</v>
      </c>
      <c r="F971" s="2" t="str">
        <f t="shared" si="84"/>
        <v/>
      </c>
      <c r="H971" s="3" t="str">
        <f t="shared" si="85"/>
        <v/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B972" s="2" t="s">
        <v>36</v>
      </c>
      <c r="F972" s="2" t="str">
        <f t="shared" si="84"/>
        <v/>
      </c>
      <c r="H972" s="3" t="str">
        <f t="shared" si="85"/>
        <v/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B973" s="2" t="s">
        <v>36</v>
      </c>
      <c r="F973" s="2" t="str">
        <f t="shared" si="84"/>
        <v/>
      </c>
      <c r="H973" s="3" t="str">
        <f t="shared" si="85"/>
        <v/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B974" s="2" t="s">
        <v>36</v>
      </c>
      <c r="F974" s="2" t="str">
        <f t="shared" si="84"/>
        <v/>
      </c>
      <c r="H974" s="3" t="str">
        <f t="shared" si="85"/>
        <v/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B975" s="2" t="s">
        <v>36</v>
      </c>
      <c r="F975" s="2" t="str">
        <f t="shared" si="84"/>
        <v/>
      </c>
      <c r="H975" s="3" t="str">
        <f t="shared" si="85"/>
        <v/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B976" s="2" t="s">
        <v>36</v>
      </c>
      <c r="F976" s="2" t="str">
        <f t="shared" si="84"/>
        <v/>
      </c>
      <c r="H976" s="3" t="str">
        <f t="shared" si="85"/>
        <v/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B977" s="2" t="s">
        <v>36</v>
      </c>
      <c r="F977" s="2" t="str">
        <f t="shared" si="84"/>
        <v/>
      </c>
      <c r="H977" s="3" t="str">
        <f t="shared" si="85"/>
        <v/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B978" s="2" t="s">
        <v>36</v>
      </c>
      <c r="F978" s="2" t="str">
        <f t="shared" si="84"/>
        <v/>
      </c>
      <c r="H978" s="3" t="str">
        <f t="shared" si="85"/>
        <v/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B979" s="2" t="s">
        <v>36</v>
      </c>
      <c r="F979" s="2" t="str">
        <f t="shared" si="84"/>
        <v/>
      </c>
      <c r="H979" s="3" t="str">
        <f t="shared" si="85"/>
        <v/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B980" s="2" t="s">
        <v>36</v>
      </c>
      <c r="F980" s="2" t="str">
        <f t="shared" si="84"/>
        <v/>
      </c>
      <c r="H980" s="3" t="str">
        <f t="shared" si="85"/>
        <v/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B981" s="2" t="s">
        <v>36</v>
      </c>
      <c r="F981" s="2" t="str">
        <f t="shared" si="84"/>
        <v/>
      </c>
      <c r="H981" s="3" t="str">
        <f t="shared" si="85"/>
        <v/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B982" s="2" t="s">
        <v>36</v>
      </c>
      <c r="F982" s="2" t="str">
        <f t="shared" si="84"/>
        <v/>
      </c>
      <c r="H982" s="3" t="str">
        <f t="shared" si="85"/>
        <v/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B983" s="2" t="s">
        <v>36</v>
      </c>
      <c r="F983" s="2" t="str">
        <f t="shared" si="84"/>
        <v/>
      </c>
      <c r="H983" s="3" t="str">
        <f t="shared" si="85"/>
        <v/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B984" s="2" t="s">
        <v>36</v>
      </c>
      <c r="F984" s="2" t="str">
        <f t="shared" si="84"/>
        <v/>
      </c>
      <c r="H984" s="3" t="str">
        <f t="shared" si="85"/>
        <v/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B985" s="2" t="s">
        <v>36</v>
      </c>
      <c r="F985" s="2" t="str">
        <f t="shared" si="84"/>
        <v/>
      </c>
      <c r="H985" s="3" t="str">
        <f t="shared" si="85"/>
        <v/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B986" s="2" t="s">
        <v>36</v>
      </c>
      <c r="F986" s="2" t="str">
        <f t="shared" si="84"/>
        <v/>
      </c>
      <c r="H986" s="3" t="str">
        <f t="shared" si="85"/>
        <v/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B987" s="2" t="s">
        <v>36</v>
      </c>
      <c r="F987" s="2" t="str">
        <f t="shared" si="84"/>
        <v/>
      </c>
      <c r="H987" s="3" t="str">
        <f t="shared" si="85"/>
        <v/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B988" s="2" t="s">
        <v>36</v>
      </c>
      <c r="F988" s="2" t="str">
        <f t="shared" si="84"/>
        <v/>
      </c>
      <c r="H988" s="3" t="str">
        <f t="shared" si="85"/>
        <v/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B989" s="2" t="s">
        <v>36</v>
      </c>
      <c r="F989" s="2" t="str">
        <f t="shared" si="84"/>
        <v/>
      </c>
      <c r="H989" s="3" t="str">
        <f t="shared" si="85"/>
        <v/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B990" s="2" t="s">
        <v>36</v>
      </c>
      <c r="F990" s="2" t="str">
        <f t="shared" si="84"/>
        <v/>
      </c>
      <c r="H990" s="3" t="str">
        <f t="shared" si="85"/>
        <v/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B991" s="2" t="s">
        <v>36</v>
      </c>
      <c r="F991" s="2" t="str">
        <f t="shared" si="84"/>
        <v/>
      </c>
      <c r="H991" s="3" t="str">
        <f t="shared" si="85"/>
        <v/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B992" s="2" t="s">
        <v>36</v>
      </c>
      <c r="F992" s="2" t="str">
        <f t="shared" si="84"/>
        <v/>
      </c>
      <c r="H992" s="3" t="str">
        <f t="shared" si="85"/>
        <v/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B993" s="2" t="s">
        <v>36</v>
      </c>
      <c r="F993" s="2" t="str">
        <f t="shared" si="84"/>
        <v/>
      </c>
      <c r="H993" s="3" t="str">
        <f t="shared" si="85"/>
        <v/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B994" s="2" t="s">
        <v>36</v>
      </c>
      <c r="F994" s="2" t="str">
        <f t="shared" si="84"/>
        <v/>
      </c>
      <c r="H994" s="3" t="str">
        <f t="shared" si="85"/>
        <v/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B995" s="2" t="s">
        <v>36</v>
      </c>
      <c r="F995" s="2" t="str">
        <f t="shared" si="84"/>
        <v/>
      </c>
      <c r="H995" s="3" t="str">
        <f t="shared" si="85"/>
        <v/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B996" s="2" t="s">
        <v>36</v>
      </c>
      <c r="F996" s="2" t="str">
        <f t="shared" si="84"/>
        <v/>
      </c>
      <c r="H996" s="3" t="str">
        <f t="shared" si="85"/>
        <v/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B997" s="2" t="s">
        <v>36</v>
      </c>
      <c r="F997" s="2" t="str">
        <f t="shared" si="84"/>
        <v/>
      </c>
      <c r="H997" s="3" t="str">
        <f t="shared" si="85"/>
        <v/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B998" s="2" t="s">
        <v>36</v>
      </c>
      <c r="F998" s="2" t="str">
        <f t="shared" si="84"/>
        <v/>
      </c>
      <c r="H998" s="3" t="str">
        <f t="shared" si="85"/>
        <v/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B999" s="2" t="s">
        <v>36</v>
      </c>
      <c r="F999" s="2" t="str">
        <f t="shared" si="84"/>
        <v/>
      </c>
      <c r="H999" s="3" t="str">
        <f t="shared" si="85"/>
        <v/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B1000" s="2" t="s">
        <v>36</v>
      </c>
      <c r="F1000" s="2" t="str">
        <f t="shared" si="84"/>
        <v/>
      </c>
      <c r="H1000" s="3" t="str">
        <f t="shared" si="85"/>
        <v/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B1001" s="2" t="s">
        <v>36</v>
      </c>
      <c r="F1001" s="2" t="str">
        <f t="shared" si="84"/>
        <v/>
      </c>
      <c r="H1001" s="3" t="str">
        <f t="shared" si="85"/>
        <v/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B1002" s="2" t="s">
        <v>36</v>
      </c>
      <c r="F1002" s="2" t="str">
        <f t="shared" si="84"/>
        <v/>
      </c>
      <c r="H1002" s="3" t="str">
        <f t="shared" si="85"/>
        <v/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B1003" s="2" t="s">
        <v>36</v>
      </c>
      <c r="F1003" s="2" t="str">
        <f t="shared" si="84"/>
        <v/>
      </c>
      <c r="H1003" s="3" t="str">
        <f t="shared" si="85"/>
        <v/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B1004" s="2" t="s">
        <v>36</v>
      </c>
      <c r="F1004" s="2" t="str">
        <f t="shared" si="84"/>
        <v/>
      </c>
      <c r="H1004" s="3" t="str">
        <f t="shared" si="85"/>
        <v/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B1005" s="2" t="s">
        <v>36</v>
      </c>
      <c r="F1005" s="2" t="str">
        <f t="shared" si="84"/>
        <v/>
      </c>
      <c r="H1005" s="3" t="str">
        <f t="shared" si="85"/>
        <v/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B1006" s="2" t="s">
        <v>36</v>
      </c>
      <c r="F1006" s="2" t="str">
        <f t="shared" si="84"/>
        <v/>
      </c>
      <c r="H1006" s="3" t="str">
        <f t="shared" si="85"/>
        <v/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B1007" s="2" t="s">
        <v>36</v>
      </c>
      <c r="F1007" s="2" t="str">
        <f t="shared" si="84"/>
        <v/>
      </c>
      <c r="H1007" s="3" t="str">
        <f t="shared" si="85"/>
        <v/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B1008" s="2" t="s">
        <v>36</v>
      </c>
      <c r="F1008" s="2" t="str">
        <f t="shared" si="84"/>
        <v/>
      </c>
      <c r="H1008" s="3" t="str">
        <f t="shared" si="85"/>
        <v/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B1009" s="2" t="s">
        <v>36</v>
      </c>
      <c r="F1009" s="2" t="str">
        <f t="shared" si="84"/>
        <v/>
      </c>
      <c r="H1009" s="3" t="str">
        <f t="shared" si="85"/>
        <v/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B1010" s="2" t="s">
        <v>36</v>
      </c>
      <c r="F1010" s="2" t="str">
        <f t="shared" si="84"/>
        <v/>
      </c>
      <c r="H1010" s="3" t="str">
        <f t="shared" si="85"/>
        <v/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B1011" s="2" t="s">
        <v>36</v>
      </c>
      <c r="F1011" s="2" t="str">
        <f t="shared" si="84"/>
        <v/>
      </c>
      <c r="H1011" s="3" t="str">
        <f t="shared" si="85"/>
        <v/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B1012" s="2" t="s">
        <v>36</v>
      </c>
      <c r="F1012" s="2" t="str">
        <f t="shared" si="84"/>
        <v/>
      </c>
      <c r="H1012" s="3" t="str">
        <f t="shared" si="85"/>
        <v/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B1013" s="2" t="s">
        <v>36</v>
      </c>
      <c r="F1013" s="2" t="str">
        <f t="shared" si="84"/>
        <v/>
      </c>
      <c r="H1013" s="3" t="str">
        <f t="shared" si="85"/>
        <v/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B1014" s="2" t="s">
        <v>36</v>
      </c>
      <c r="F1014" s="2" t="str">
        <f t="shared" si="84"/>
        <v/>
      </c>
      <c r="H1014" s="3" t="str">
        <f t="shared" si="85"/>
        <v/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B1015" s="2" t="s">
        <v>36</v>
      </c>
      <c r="F1015" s="2" t="str">
        <f t="shared" si="84"/>
        <v/>
      </c>
      <c r="H1015" s="3" t="str">
        <f t="shared" si="85"/>
        <v/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B1016" s="2" t="s">
        <v>36</v>
      </c>
      <c r="F1016" s="2" t="str">
        <f t="shared" si="84"/>
        <v/>
      </c>
      <c r="H1016" s="3" t="str">
        <f t="shared" si="85"/>
        <v/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B1017" s="2" t="s">
        <v>36</v>
      </c>
      <c r="F1017" s="2" t="str">
        <f t="shared" si="84"/>
        <v/>
      </c>
      <c r="H1017" s="3" t="str">
        <f t="shared" si="85"/>
        <v/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B1018" s="2" t="s">
        <v>36</v>
      </c>
      <c r="F1018" s="2" t="str">
        <f t="shared" si="84"/>
        <v/>
      </c>
      <c r="H1018" s="3" t="str">
        <f t="shared" si="85"/>
        <v/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B1019" s="2" t="s">
        <v>36</v>
      </c>
      <c r="F1019" s="2" t="str">
        <f t="shared" si="84"/>
        <v/>
      </c>
      <c r="H1019" s="3" t="str">
        <f t="shared" si="85"/>
        <v/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B1020" s="2" t="s">
        <v>36</v>
      </c>
      <c r="F1020" s="2" t="str">
        <f t="shared" si="84"/>
        <v/>
      </c>
      <c r="H1020" s="3" t="str">
        <f t="shared" si="85"/>
        <v/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B1021" s="2" t="s">
        <v>36</v>
      </c>
      <c r="F1021" s="2" t="str">
        <f t="shared" si="84"/>
        <v/>
      </c>
      <c r="H1021" s="3" t="str">
        <f t="shared" si="85"/>
        <v/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B1022" s="2" t="s">
        <v>36</v>
      </c>
      <c r="F1022" s="2" t="str">
        <f t="shared" si="84"/>
        <v/>
      </c>
      <c r="H1022" s="3" t="str">
        <f t="shared" si="85"/>
        <v/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B1023" s="2" t="s">
        <v>36</v>
      </c>
      <c r="F1023" s="2" t="str">
        <f t="shared" si="84"/>
        <v/>
      </c>
      <c r="H1023" s="3" t="str">
        <f t="shared" si="85"/>
        <v/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B1024" s="2" t="s">
        <v>36</v>
      </c>
      <c r="F1024" s="2" t="str">
        <f t="shared" si="84"/>
        <v/>
      </c>
      <c r="H1024" s="3" t="str">
        <f t="shared" si="85"/>
        <v/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B1025" s="2" t="s">
        <v>36</v>
      </c>
      <c r="F1025" s="2" t="str">
        <f t="shared" si="84"/>
        <v/>
      </c>
      <c r="H1025" s="3" t="str">
        <f t="shared" si="85"/>
        <v/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B1026" s="2" t="s">
        <v>36</v>
      </c>
      <c r="F1026" s="2" t="str">
        <f t="shared" si="84"/>
        <v/>
      </c>
      <c r="H1026" s="3" t="str">
        <f t="shared" si="85"/>
        <v/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B1027" s="2" t="s">
        <v>36</v>
      </c>
      <c r="F1027" s="2" t="str">
        <f t="shared" si="84"/>
        <v/>
      </c>
      <c r="H1027" s="3" t="str">
        <f t="shared" si="85"/>
        <v/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B1028" s="2" t="s">
        <v>36</v>
      </c>
      <c r="F1028" s="2" t="str">
        <f t="shared" si="84"/>
        <v/>
      </c>
      <c r="H1028" s="3" t="str">
        <f t="shared" si="85"/>
        <v/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B1029" s="2" t="s">
        <v>36</v>
      </c>
      <c r="F1029" s="2" t="str">
        <f t="shared" si="84"/>
        <v/>
      </c>
      <c r="H1029" s="3" t="str">
        <f t="shared" si="85"/>
        <v/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B1030" s="2" t="s">
        <v>36</v>
      </c>
      <c r="F1030" s="2" t="str">
        <f t="shared" si="84"/>
        <v/>
      </c>
      <c r="H1030" s="3" t="str">
        <f t="shared" si="85"/>
        <v/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B1031" s="2" t="s">
        <v>36</v>
      </c>
      <c r="F1031" s="2" t="str">
        <f t="shared" si="84"/>
        <v/>
      </c>
      <c r="H1031" s="3" t="str">
        <f t="shared" si="85"/>
        <v/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B1032" s="2" t="s">
        <v>36</v>
      </c>
      <c r="F1032" s="2" t="str">
        <f t="shared" si="84"/>
        <v/>
      </c>
      <c r="H1032" s="3" t="str">
        <f t="shared" si="85"/>
        <v/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B1033" s="2" t="s">
        <v>36</v>
      </c>
      <c r="F1033" s="2" t="str">
        <f t="shared" si="84"/>
        <v/>
      </c>
      <c r="H1033" s="3" t="str">
        <f t="shared" si="85"/>
        <v/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B1034" s="2" t="s">
        <v>36</v>
      </c>
      <c r="F1034" s="2" t="str">
        <f t="shared" si="84"/>
        <v/>
      </c>
      <c r="H1034" s="3" t="str">
        <f t="shared" si="85"/>
        <v/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B1035" s="2" t="s">
        <v>36</v>
      </c>
      <c r="F1035" s="2" t="str">
        <f t="shared" si="84"/>
        <v/>
      </c>
      <c r="H1035" s="3" t="str">
        <f t="shared" si="85"/>
        <v/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B1036" s="2" t="s">
        <v>36</v>
      </c>
      <c r="F1036" s="2" t="str">
        <f t="shared" si="84"/>
        <v/>
      </c>
      <c r="H1036" s="3" t="str">
        <f t="shared" si="85"/>
        <v/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B1037" s="2" t="s">
        <v>36</v>
      </c>
      <c r="F1037" s="2" t="str">
        <f t="shared" si="84"/>
        <v/>
      </c>
      <c r="H1037" s="3" t="str">
        <f t="shared" si="85"/>
        <v/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B1038" s="2" t="s">
        <v>36</v>
      </c>
      <c r="F1038" s="2" t="str">
        <f t="shared" si="84"/>
        <v/>
      </c>
      <c r="H1038" s="3" t="str">
        <f t="shared" si="85"/>
        <v/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B1039" s="2" t="s">
        <v>36</v>
      </c>
      <c r="F1039" s="2" t="str">
        <f t="shared" si="84"/>
        <v/>
      </c>
      <c r="H1039" s="3" t="str">
        <f t="shared" si="85"/>
        <v/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B1040" s="2" t="s">
        <v>36</v>
      </c>
      <c r="F1040" s="2" t="str">
        <f t="shared" si="84"/>
        <v/>
      </c>
      <c r="H1040" s="3" t="str">
        <f t="shared" si="85"/>
        <v/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B1041" s="2" t="s">
        <v>36</v>
      </c>
      <c r="F1041" s="2" t="str">
        <f t="shared" si="84"/>
        <v/>
      </c>
      <c r="H1041" s="3" t="str">
        <f t="shared" si="85"/>
        <v/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B1042" s="2" t="s">
        <v>36</v>
      </c>
      <c r="F1042" s="2" t="str">
        <f t="shared" si="84"/>
        <v/>
      </c>
      <c r="H1042" s="3" t="str">
        <f t="shared" si="85"/>
        <v/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B1043" s="2" t="s">
        <v>36</v>
      </c>
      <c r="F1043" s="2" t="str">
        <f t="shared" si="84"/>
        <v/>
      </c>
      <c r="H1043" s="3" t="str">
        <f t="shared" si="85"/>
        <v/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B1044" s="2" t="s">
        <v>36</v>
      </c>
      <c r="F1044" s="2" t="str">
        <f t="shared" si="84"/>
        <v/>
      </c>
      <c r="H1044" s="3" t="str">
        <f t="shared" si="85"/>
        <v/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B1045" s="2" t="s">
        <v>36</v>
      </c>
      <c r="F1045" s="2" t="str">
        <f t="shared" si="84"/>
        <v/>
      </c>
      <c r="H1045" s="3" t="str">
        <f t="shared" si="85"/>
        <v/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B1046" s="2" t="s">
        <v>36</v>
      </c>
      <c r="F1046" s="2" t="str">
        <f t="shared" si="84"/>
        <v/>
      </c>
      <c r="H1046" s="3" t="str">
        <f t="shared" si="85"/>
        <v/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B1047" s="2" t="s">
        <v>36</v>
      </c>
      <c r="F1047" s="2" t="str">
        <f t="shared" si="84"/>
        <v/>
      </c>
      <c r="H1047" s="3" t="str">
        <f t="shared" si="85"/>
        <v/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B1048" s="2" t="s">
        <v>36</v>
      </c>
      <c r="F1048" s="2" t="str">
        <f t="shared" si="84"/>
        <v/>
      </c>
      <c r="H1048" s="3" t="str">
        <f t="shared" si="85"/>
        <v/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B1049" s="2" t="s">
        <v>36</v>
      </c>
      <c r="F1049" s="2" t="str">
        <f t="shared" si="84"/>
        <v/>
      </c>
      <c r="H1049" s="3" t="str">
        <f t="shared" si="85"/>
        <v/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B1050" s="2" t="s">
        <v>36</v>
      </c>
      <c r="F1050" s="2" t="str">
        <f t="shared" si="84"/>
        <v/>
      </c>
      <c r="H1050" s="3" t="str">
        <f t="shared" si="85"/>
        <v/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B1051" s="2" t="s">
        <v>36</v>
      </c>
      <c r="F1051" s="2" t="str">
        <f t="shared" si="84"/>
        <v/>
      </c>
      <c r="H1051" s="3" t="str">
        <f t="shared" si="85"/>
        <v/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B1052" s="2" t="s">
        <v>36</v>
      </c>
      <c r="F1052" s="2" t="str">
        <f t="shared" si="84"/>
        <v/>
      </c>
      <c r="H1052" s="3" t="str">
        <f t="shared" si="85"/>
        <v/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B1053" s="2" t="s">
        <v>36</v>
      </c>
      <c r="F1053" s="2" t="str">
        <f t="shared" si="84"/>
        <v/>
      </c>
      <c r="H1053" s="3" t="str">
        <f t="shared" si="85"/>
        <v/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B1054" s="2" t="s">
        <v>36</v>
      </c>
      <c r="F1054" s="2" t="str">
        <f t="shared" si="84"/>
        <v/>
      </c>
      <c r="H1054" s="3" t="str">
        <f t="shared" si="85"/>
        <v/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B1055" s="2" t="s">
        <v>36</v>
      </c>
      <c r="F1055" s="2" t="str">
        <f t="shared" si="84"/>
        <v/>
      </c>
      <c r="H1055" s="3" t="str">
        <f t="shared" si="85"/>
        <v/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B1056" s="2" t="s">
        <v>36</v>
      </c>
      <c r="F1056" s="2" t="str">
        <f t="shared" si="84"/>
        <v/>
      </c>
      <c r="H1056" s="3" t="str">
        <f t="shared" si="85"/>
        <v/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B1057" s="2" t="s">
        <v>36</v>
      </c>
      <c r="F1057" s="2" t="str">
        <f t="shared" si="84"/>
        <v/>
      </c>
      <c r="H1057" s="3" t="str">
        <f t="shared" si="85"/>
        <v/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B1058" s="2" t="s">
        <v>36</v>
      </c>
      <c r="F1058" s="2" t="str">
        <f t="shared" si="84"/>
        <v/>
      </c>
      <c r="H1058" s="3" t="str">
        <f t="shared" si="85"/>
        <v/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B1059" s="2" t="s">
        <v>36</v>
      </c>
      <c r="F1059" s="2" t="str">
        <f t="shared" si="84"/>
        <v/>
      </c>
      <c r="H1059" s="3" t="str">
        <f t="shared" si="85"/>
        <v/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B1060" s="2" t="s">
        <v>36</v>
      </c>
      <c r="F1060" s="2" t="str">
        <f t="shared" si="84"/>
        <v/>
      </c>
      <c r="H1060" s="3" t="str">
        <f t="shared" si="85"/>
        <v/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B1061" s="2" t="s">
        <v>36</v>
      </c>
      <c r="F1061" s="2" t="str">
        <f t="shared" si="84"/>
        <v/>
      </c>
      <c r="H1061" s="3" t="str">
        <f t="shared" si="85"/>
        <v/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B1062" s="2" t="s">
        <v>36</v>
      </c>
      <c r="F1062" s="2" t="str">
        <f t="shared" si="84"/>
        <v/>
      </c>
      <c r="H1062" s="3" t="str">
        <f t="shared" si="85"/>
        <v/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B1063" s="2" t="s">
        <v>36</v>
      </c>
      <c r="F1063" s="2" t="str">
        <f t="shared" si="84"/>
        <v/>
      </c>
      <c r="H1063" s="3" t="str">
        <f t="shared" si="85"/>
        <v/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B1064" s="2" t="s">
        <v>36</v>
      </c>
      <c r="F1064" s="2" t="str">
        <f t="shared" si="84"/>
        <v/>
      </c>
      <c r="H1064" s="3" t="str">
        <f t="shared" si="85"/>
        <v/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B1065" s="2" t="s">
        <v>36</v>
      </c>
      <c r="F1065" s="2" t="str">
        <f t="shared" si="84"/>
        <v/>
      </c>
      <c r="H1065" s="3" t="str">
        <f t="shared" si="85"/>
        <v/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B1066" s="2" t="s">
        <v>36</v>
      </c>
      <c r="F1066" s="2" t="str">
        <f t="shared" si="84"/>
        <v/>
      </c>
      <c r="H1066" s="3" t="str">
        <f t="shared" si="85"/>
        <v/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B1067" s="2" t="s">
        <v>36</v>
      </c>
      <c r="F1067" s="2" t="str">
        <f t="shared" si="84"/>
        <v/>
      </c>
      <c r="H1067" s="3" t="str">
        <f t="shared" si="85"/>
        <v/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B1068" s="2" t="s">
        <v>36</v>
      </c>
      <c r="F1068" s="2" t="str">
        <f t="shared" si="84"/>
        <v/>
      </c>
      <c r="H1068" s="3" t="str">
        <f t="shared" si="85"/>
        <v/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B1069" s="2" t="s">
        <v>36</v>
      </c>
      <c r="F1069" s="2" t="str">
        <f t="shared" si="84"/>
        <v/>
      </c>
      <c r="H1069" s="3" t="str">
        <f t="shared" si="85"/>
        <v/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B1070" s="2" t="s">
        <v>36</v>
      </c>
      <c r="F1070" s="2" t="str">
        <f t="shared" si="84"/>
        <v/>
      </c>
      <c r="H1070" s="3" t="str">
        <f t="shared" si="85"/>
        <v/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B1071" s="2" t="s">
        <v>36</v>
      </c>
      <c r="F1071" s="2" t="str">
        <f t="shared" si="84"/>
        <v/>
      </c>
      <c r="H1071" s="3" t="str">
        <f t="shared" si="85"/>
        <v/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B1072" s="2" t="s">
        <v>36</v>
      </c>
      <c r="F1072" s="2" t="str">
        <f t="shared" si="84"/>
        <v/>
      </c>
      <c r="H1072" s="3" t="str">
        <f t="shared" si="85"/>
        <v/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B1073" s="2" t="s">
        <v>36</v>
      </c>
      <c r="F1073" s="2" t="str">
        <f t="shared" si="84"/>
        <v/>
      </c>
      <c r="H1073" s="3" t="str">
        <f t="shared" si="85"/>
        <v/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B1074" s="2" t="s">
        <v>36</v>
      </c>
      <c r="F1074" s="2" t="str">
        <f t="shared" si="84"/>
        <v/>
      </c>
      <c r="H1074" s="3" t="str">
        <f t="shared" si="85"/>
        <v/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B1075" s="2" t="s">
        <v>36</v>
      </c>
      <c r="F1075" s="2" t="str">
        <f t="shared" si="84"/>
        <v/>
      </c>
      <c r="H1075" s="3" t="str">
        <f t="shared" si="85"/>
        <v/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B1076" s="2" t="s">
        <v>36</v>
      </c>
      <c r="F1076" s="2" t="str">
        <f t="shared" si="84"/>
        <v/>
      </c>
      <c r="H1076" s="3" t="str">
        <f t="shared" si="85"/>
        <v/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B1077" s="2" t="s">
        <v>36</v>
      </c>
      <c r="F1077" s="2" t="str">
        <f t="shared" si="84"/>
        <v/>
      </c>
      <c r="H1077" s="3" t="str">
        <f t="shared" si="85"/>
        <v/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B1078" s="2" t="s">
        <v>36</v>
      </c>
      <c r="F1078" s="2" t="str">
        <f t="shared" si="84"/>
        <v/>
      </c>
      <c r="H1078" s="3" t="str">
        <f t="shared" si="85"/>
        <v/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B1079" s="2" t="s">
        <v>36</v>
      </c>
      <c r="F1079" s="2" t="str">
        <f t="shared" si="84"/>
        <v/>
      </c>
      <c r="H1079" s="3" t="str">
        <f t="shared" si="85"/>
        <v/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B1080" s="2" t="s">
        <v>36</v>
      </c>
      <c r="F1080" s="2" t="str">
        <f t="shared" si="84"/>
        <v/>
      </c>
      <c r="H1080" s="3" t="str">
        <f t="shared" si="85"/>
        <v/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B1081" s="2" t="s">
        <v>36</v>
      </c>
      <c r="F1081" s="2" t="str">
        <f t="shared" si="84"/>
        <v/>
      </c>
      <c r="H1081" s="3" t="str">
        <f t="shared" si="85"/>
        <v/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B1082" s="2" t="s">
        <v>36</v>
      </c>
      <c r="F1082" s="2" t="str">
        <f t="shared" si="84"/>
        <v/>
      </c>
      <c r="H1082" s="3" t="str">
        <f t="shared" si="85"/>
        <v/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B1083" s="2" t="s">
        <v>36</v>
      </c>
      <c r="F1083" s="2" t="str">
        <f t="shared" si="84"/>
        <v/>
      </c>
      <c r="H1083" s="3" t="str">
        <f t="shared" si="85"/>
        <v/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F1084" s="2" t="str">
        <f t="shared" si="84"/>
        <v/>
      </c>
      <c r="H1084" s="3" t="str">
        <f t="shared" si="85"/>
        <v/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Y1084" s="2"/>
      <c r="Z1084" s="2"/>
    </row>
    <row r="1085">
      <c r="F1085" s="2" t="str">
        <f t="shared" si="84"/>
        <v/>
      </c>
      <c r="H1085" s="3" t="str">
        <f t="shared" si="85"/>
        <v/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Y1085" s="2"/>
      <c r="Z1085" s="2"/>
    </row>
    <row r="1086">
      <c r="F1086" s="2" t="str">
        <f t="shared" si="84"/>
        <v/>
      </c>
      <c r="H1086" s="3" t="str">
        <f t="shared" si="85"/>
        <v/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Y1086" s="2"/>
      <c r="Z1086" s="2"/>
    </row>
    <row r="1087">
      <c r="F1087" s="2" t="str">
        <f t="shared" si="84"/>
        <v/>
      </c>
      <c r="H1087" s="3" t="str">
        <f t="shared" si="85"/>
        <v/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Y1087" s="2"/>
      <c r="Z1087" s="2"/>
    </row>
    <row r="1088">
      <c r="F1088" s="2" t="str">
        <f t="shared" si="84"/>
        <v/>
      </c>
      <c r="H1088" s="3" t="str">
        <f t="shared" si="85"/>
        <v/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Y1088" s="2"/>
      <c r="Z1088" s="2"/>
    </row>
    <row r="1089">
      <c r="F1089" s="2" t="str">
        <f t="shared" si="84"/>
        <v/>
      </c>
      <c r="H1089" s="3" t="str">
        <f t="shared" si="85"/>
        <v/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Y1089" s="2"/>
      <c r="Z1089" s="2"/>
    </row>
    <row r="1090">
      <c r="F1090" s="2" t="str">
        <f t="shared" si="84"/>
        <v/>
      </c>
      <c r="H1090" s="3" t="str">
        <f t="shared" si="85"/>
        <v/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Y1090" s="2"/>
      <c r="Z1090" s="2"/>
    </row>
    <row r="1091">
      <c r="F1091" s="2" t="str">
        <f t="shared" si="84"/>
        <v/>
      </c>
      <c r="H1091" s="3" t="str">
        <f t="shared" si="85"/>
        <v/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Y1091" s="2"/>
      <c r="Z1091" s="2"/>
    </row>
    <row r="1092">
      <c r="F1092" s="2" t="str">
        <f t="shared" si="84"/>
        <v/>
      </c>
      <c r="H1092" s="3" t="str">
        <f t="shared" si="85"/>
        <v/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Y1092" s="2"/>
      <c r="Z10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1" max="1" width="12.63"/>
    <col customWidth="1" hidden="1" min="2" max="2" width="16.38"/>
    <col hidden="1" min="3" max="4" width="12.63"/>
    <col customWidth="1" hidden="1" min="5" max="5" width="27.88"/>
    <col hidden="1" min="6" max="6" width="12.63"/>
    <col customWidth="1" min="8" max="8" width="7.5"/>
    <col customWidth="1" min="10" max="10" width="9.25"/>
    <col customWidth="1" min="12" max="12" width="13.25"/>
    <col customWidth="1" hidden="1" min="13" max="13" width="13.88"/>
    <col customWidth="1" hidden="1" min="14" max="14" width="13.5"/>
    <col hidden="1" min="15" max="17" width="12.63"/>
    <col hidden="1" min="21" max="21" width="12.63"/>
    <col customWidth="1" hidden="1" min="22" max="22" width="37.38"/>
    <col hidden="1" min="23" max="23" width="12.63"/>
  </cols>
  <sheetData>
    <row r="1">
      <c r="D1" s="1"/>
      <c r="E1" s="2" t="str">
        <f>IFERROR(__xludf.DUMMYFUNCTION("UNIQUE(B:B)"),"")</f>
        <v/>
      </c>
    </row>
    <row r="2">
      <c r="B2" s="1" t="s">
        <v>0</v>
      </c>
      <c r="C2" s="1" t="s">
        <v>143</v>
      </c>
      <c r="D2" s="4"/>
      <c r="E2" s="2" t="str">
        <f>IFERROR(__xludf.DUMMYFUNCTION("""COMPUTED_VALUE"""),"Artista")</f>
        <v>Artista</v>
      </c>
      <c r="F2" s="1" t="s">
        <v>2</v>
      </c>
      <c r="H2" s="29" t="s">
        <v>3</v>
      </c>
      <c r="I2" s="29" t="s">
        <v>4</v>
      </c>
      <c r="J2" s="29" t="s">
        <v>5</v>
      </c>
      <c r="K2" s="29" t="s">
        <v>6</v>
      </c>
      <c r="L2" s="29" t="s">
        <v>7</v>
      </c>
      <c r="M2" s="30" t="s">
        <v>7</v>
      </c>
      <c r="N2" s="30" t="s">
        <v>7</v>
      </c>
      <c r="O2" s="31"/>
      <c r="P2" s="30" t="s">
        <v>8</v>
      </c>
      <c r="Q2" s="30" t="s">
        <v>2</v>
      </c>
      <c r="R2" s="31"/>
      <c r="S2" s="32" t="s">
        <v>8</v>
      </c>
      <c r="T2" s="32" t="s">
        <v>2</v>
      </c>
      <c r="U2" s="31"/>
      <c r="V2" s="30" t="s">
        <v>9</v>
      </c>
      <c r="W2" s="30" t="s">
        <v>2</v>
      </c>
      <c r="X2" s="31"/>
      <c r="Y2" s="33" t="str">
        <f t="array" ref="Y2:Z1084">SORT(V:W,2,0)</f>
        <v>Nacionalide</v>
      </c>
      <c r="Z2" s="33" t="s">
        <v>2</v>
      </c>
    </row>
    <row r="3">
      <c r="A3" s="1" t="s">
        <v>10</v>
      </c>
      <c r="B3" s="2" t="s">
        <v>98</v>
      </c>
      <c r="C3" s="1" t="s">
        <v>144</v>
      </c>
      <c r="D3" s="1"/>
      <c r="E3" s="2" t="str">
        <f>IFERROR(__xludf.DUMMYFUNCTION("""COMPUTED_VALUE"""),"TaylorSwift")</f>
        <v>TaylorSwift</v>
      </c>
      <c r="F3" s="2">
        <f t="shared" ref="F3:F107" si="1">IF(E3&lt;&gt;"",COUNTIF(B:B,E3),"")</f>
        <v>21</v>
      </c>
      <c r="H3" s="34">
        <v>1.0</v>
      </c>
      <c r="I3" s="35" t="str">
        <f>IFERROR(__xludf.DUMMYFUNCTION("SORT(FILTER(E3:F1083,F3:F1083&lt;&gt;""""),2,0)"),"TheWeeknd")</f>
        <v>TheWeeknd</v>
      </c>
      <c r="J3" s="35">
        <f>IFERROR(__xludf.DUMMYFUNCTION("""COMPUTED_VALUE"""),37.0)</f>
        <v>37</v>
      </c>
      <c r="K3" s="34" t="s">
        <v>18</v>
      </c>
      <c r="L3" s="34" t="s">
        <v>19</v>
      </c>
      <c r="M3" s="1" t="s">
        <v>19</v>
      </c>
      <c r="N3" s="1" t="s">
        <v>19</v>
      </c>
      <c r="P3" s="2" t="str">
        <f>IFERROR(__xludf.DUMMYFUNCTION("SORT(UNIQUE(QUERY({K3:K1083},""Select * Where Col1 &lt;&gt; '' and Col1 &lt;&gt; '#ERROR!'"")),2,0)"),"R&amp;B")</f>
        <v>R&amp;B</v>
      </c>
      <c r="Q3" s="2">
        <f t="shared" ref="Q3:Q11" si="2">COUNTIF(K:M,P3)</f>
        <v>1</v>
      </c>
      <c r="S3" s="36" t="str">
        <f t="array" ref="S3:T1083">SORT(P3:Q1083,2,0)</f>
        <v>Pop</v>
      </c>
      <c r="T3" s="36">
        <v>15.0</v>
      </c>
      <c r="V3" s="2" t="str">
        <f>IFERROR(__xludf.DUMMYFUNCTION("UNIQUE(N3:N1083)"),"Canadense")</f>
        <v>Canadense</v>
      </c>
      <c r="W3" s="13">
        <f t="shared" ref="W3:W10" si="3">COUNTIF(N:N,V3)</f>
        <v>4</v>
      </c>
      <c r="Y3" s="36" t="s">
        <v>14</v>
      </c>
      <c r="Z3" s="36">
        <v>17.0</v>
      </c>
    </row>
    <row r="4">
      <c r="A4" s="1" t="s">
        <v>15</v>
      </c>
      <c r="B4" s="2" t="s">
        <v>145</v>
      </c>
      <c r="C4" s="1" t="s">
        <v>146</v>
      </c>
      <c r="D4" s="1"/>
      <c r="E4" s="2" t="str">
        <f>IFERROR(__xludf.DUMMYFUNCTION("""COMPUTED_VALUE"""),"MarkRonson")</f>
        <v>MarkRonson</v>
      </c>
      <c r="F4" s="2">
        <f t="shared" si="1"/>
        <v>22</v>
      </c>
      <c r="H4" s="35">
        <f t="shared" ref="H4:H107" si="4">IF(I4&lt;&gt;"",H3+1,"")</f>
        <v>2</v>
      </c>
      <c r="I4" s="35" t="str">
        <f>IFERROR(__xludf.DUMMYFUNCTION("""COMPUTED_VALUE"""),"JustinBieber")</f>
        <v>JustinBieber</v>
      </c>
      <c r="J4" s="35">
        <f>IFERROR(__xludf.DUMMYFUNCTION("""COMPUTED_VALUE"""),26.0)</f>
        <v>26</v>
      </c>
      <c r="K4" s="34" t="s">
        <v>20</v>
      </c>
      <c r="L4" s="34" t="s">
        <v>19</v>
      </c>
      <c r="M4" s="1" t="s">
        <v>19</v>
      </c>
      <c r="N4" s="1" t="s">
        <v>19</v>
      </c>
      <c r="P4" s="2" t="str">
        <f>IFERROR(__xludf.DUMMYFUNCTION("""COMPUTED_VALUE"""),"Pop")</f>
        <v>Pop</v>
      </c>
      <c r="Q4" s="2">
        <f t="shared" si="2"/>
        <v>15</v>
      </c>
      <c r="S4" s="36" t="s">
        <v>13</v>
      </c>
      <c r="T4" s="36">
        <v>9.0</v>
      </c>
      <c r="V4" s="2" t="str">
        <f>IFERROR(__xludf.DUMMYFUNCTION("""COMPUTED_VALUE"""),"Britânico")</f>
        <v>Britânico</v>
      </c>
      <c r="W4" s="13">
        <f t="shared" si="3"/>
        <v>7</v>
      </c>
      <c r="Y4" s="36" t="s">
        <v>25</v>
      </c>
      <c r="Z4" s="36">
        <v>7.0</v>
      </c>
    </row>
    <row r="5">
      <c r="A5" s="1" t="s">
        <v>21</v>
      </c>
      <c r="B5" s="2" t="s">
        <v>147</v>
      </c>
      <c r="C5" s="1" t="s">
        <v>148</v>
      </c>
      <c r="D5" s="1"/>
      <c r="E5" s="2" t="str">
        <f>IFERROR(__xludf.DUMMYFUNCTION("""COMPUTED_VALUE"""),"Hozier")</f>
        <v>Hozier</v>
      </c>
      <c r="F5" s="2">
        <f t="shared" si="1"/>
        <v>9</v>
      </c>
      <c r="H5" s="35">
        <f t="shared" si="4"/>
        <v>3</v>
      </c>
      <c r="I5" s="35" t="str">
        <f>IFERROR(__xludf.DUMMYFUNCTION("""COMPUTED_VALUE"""),"MarkRonson")</f>
        <v>MarkRonson</v>
      </c>
      <c r="J5" s="35">
        <f>IFERROR(__xludf.DUMMYFUNCTION("""COMPUTED_VALUE"""),22.0)</f>
        <v>22</v>
      </c>
      <c r="K5" s="34" t="s">
        <v>20</v>
      </c>
      <c r="L5" s="34" t="s">
        <v>25</v>
      </c>
      <c r="M5" s="1" t="s">
        <v>25</v>
      </c>
      <c r="N5" s="1" t="s">
        <v>25</v>
      </c>
      <c r="P5" s="2" t="str">
        <f>IFERROR(__xludf.DUMMYFUNCTION("""COMPUTED_VALUE"""),"Hip-hop")</f>
        <v>Hip-hop</v>
      </c>
      <c r="Q5" s="2">
        <f t="shared" si="2"/>
        <v>9</v>
      </c>
      <c r="S5" s="36" t="s">
        <v>29</v>
      </c>
      <c r="T5" s="36">
        <v>3.0</v>
      </c>
      <c r="V5" s="2" t="str">
        <f>IFERROR(__xludf.DUMMYFUNCTION("""COMPUTED_VALUE"""),"Estadunidense")</f>
        <v>Estadunidense</v>
      </c>
      <c r="W5" s="13">
        <f t="shared" si="3"/>
        <v>17</v>
      </c>
      <c r="Y5" s="36" t="s">
        <v>19</v>
      </c>
      <c r="Z5" s="36">
        <v>4.0</v>
      </c>
    </row>
    <row r="6">
      <c r="A6" s="1" t="s">
        <v>26</v>
      </c>
      <c r="B6" s="2" t="s">
        <v>149</v>
      </c>
      <c r="C6" s="1" t="s">
        <v>150</v>
      </c>
      <c r="D6" s="1"/>
      <c r="E6" s="2" t="str">
        <f>IFERROR(__xludf.DUMMYFUNCTION("""COMPUTED_VALUE"""),"MeghanTrainor")</f>
        <v>MeghanTrainor</v>
      </c>
      <c r="F6" s="2">
        <f t="shared" si="1"/>
        <v>3</v>
      </c>
      <c r="H6" s="35">
        <f t="shared" si="4"/>
        <v>4</v>
      </c>
      <c r="I6" s="35" t="str">
        <f>IFERROR(__xludf.DUMMYFUNCTION("""COMPUTED_VALUE"""),"BrunoMars")</f>
        <v>BrunoMars</v>
      </c>
      <c r="J6" s="35">
        <f>IFERROR(__xludf.DUMMYFUNCTION("""COMPUTED_VALUE"""),22.0)</f>
        <v>22</v>
      </c>
      <c r="K6" s="34" t="s">
        <v>20</v>
      </c>
      <c r="L6" s="34" t="s">
        <v>14</v>
      </c>
      <c r="M6" s="1" t="s">
        <v>14</v>
      </c>
      <c r="N6" s="1" t="s">
        <v>14</v>
      </c>
      <c r="P6" s="2" t="str">
        <f>IFERROR(__xludf.DUMMYFUNCTION("""COMPUTED_VALUE"""),"Pop rock")</f>
        <v>Pop rock</v>
      </c>
      <c r="Q6" s="2">
        <f t="shared" si="2"/>
        <v>1</v>
      </c>
      <c r="S6" s="36" t="s">
        <v>18</v>
      </c>
      <c r="T6" s="36">
        <v>1.0</v>
      </c>
      <c r="V6" s="2" t="str">
        <f>IFERROR(__xludf.DUMMYFUNCTION("""COMPUTED_VALUE"""),"Jamaicano")</f>
        <v>Jamaicano</v>
      </c>
      <c r="W6" s="13">
        <f t="shared" si="3"/>
        <v>1</v>
      </c>
      <c r="Y6" s="36" t="s">
        <v>151</v>
      </c>
      <c r="Z6" s="36">
        <v>1.0</v>
      </c>
    </row>
    <row r="7">
      <c r="A7" s="1" t="s">
        <v>31</v>
      </c>
      <c r="B7" s="2" t="s">
        <v>149</v>
      </c>
      <c r="C7" s="1" t="s">
        <v>152</v>
      </c>
      <c r="D7" s="1"/>
      <c r="E7" s="2" t="str">
        <f>IFERROR(__xludf.DUMMYFUNCTION("""COMPUTED_VALUE"""),"BrunoMars")</f>
        <v>BrunoMars</v>
      </c>
      <c r="F7" s="2">
        <f t="shared" si="1"/>
        <v>22</v>
      </c>
      <c r="H7" s="35">
        <f t="shared" si="4"/>
        <v>5</v>
      </c>
      <c r="I7" s="35" t="str">
        <f>IFERROR(__xludf.DUMMYFUNCTION("""COMPUTED_VALUE"""),"TaylorSwift")</f>
        <v>TaylorSwift</v>
      </c>
      <c r="J7" s="35">
        <f>IFERROR(__xludf.DUMMYFUNCTION("""COMPUTED_VALUE"""),21.0)</f>
        <v>21</v>
      </c>
      <c r="K7" s="34" t="s">
        <v>20</v>
      </c>
      <c r="L7" s="34" t="s">
        <v>14</v>
      </c>
      <c r="M7" s="1" t="s">
        <v>14</v>
      </c>
      <c r="N7" s="1" t="s">
        <v>14</v>
      </c>
      <c r="P7" s="2" t="str">
        <f>IFERROR(__xludf.DUMMYFUNCTION("""COMPUTED_VALUE"""),"Reggae")</f>
        <v>Reggae</v>
      </c>
      <c r="Q7" s="2">
        <f t="shared" si="2"/>
        <v>1</v>
      </c>
      <c r="S7" s="36" t="s">
        <v>38</v>
      </c>
      <c r="T7" s="36">
        <v>1.0</v>
      </c>
      <c r="V7" s="2" t="str">
        <f>IFERROR(__xludf.DUMMYFUNCTION("""COMPUTED_VALUE"""),"Irlandês")</f>
        <v>Irlandês</v>
      </c>
      <c r="W7" s="13">
        <f t="shared" si="3"/>
        <v>1</v>
      </c>
      <c r="Y7" s="36" t="s">
        <v>153</v>
      </c>
      <c r="Z7" s="36">
        <v>1.0</v>
      </c>
    </row>
    <row r="8">
      <c r="B8" s="22" t="s">
        <v>154</v>
      </c>
      <c r="E8" s="2" t="str">
        <f>IFERROR(__xludf.DUMMYFUNCTION("""COMPUTED_VALUE"""),"")</f>
        <v/>
      </c>
      <c r="F8" s="2" t="str">
        <f t="shared" si="1"/>
        <v/>
      </c>
      <c r="H8" s="35">
        <f t="shared" si="4"/>
        <v>6</v>
      </c>
      <c r="I8" s="35" t="str">
        <f>IFERROR(__xludf.DUMMYFUNCTION("""COMPUTED_VALUE"""),"CharliePuth")</f>
        <v>CharliePuth</v>
      </c>
      <c r="J8" s="35">
        <f>IFERROR(__xludf.DUMMYFUNCTION("""COMPUTED_VALUE"""),17.0)</f>
        <v>17</v>
      </c>
      <c r="K8" s="34" t="s">
        <v>20</v>
      </c>
      <c r="L8" s="34" t="s">
        <v>14</v>
      </c>
      <c r="M8" s="1" t="s">
        <v>14</v>
      </c>
      <c r="N8" s="1" t="s">
        <v>14</v>
      </c>
      <c r="P8" s="2" t="str">
        <f>IFERROR(__xludf.DUMMYFUNCTION("""COMPUTED_VALUE"""),"Indie rock")</f>
        <v>Indie rock</v>
      </c>
      <c r="Q8" s="2">
        <f t="shared" si="2"/>
        <v>1</v>
      </c>
      <c r="S8" s="36" t="s">
        <v>155</v>
      </c>
      <c r="T8" s="36">
        <v>1.0</v>
      </c>
      <c r="V8" s="2" t="str">
        <f>IFERROR(__xludf.DUMMYFUNCTION("""COMPUTED_VALUE"""),"Barbadeense")</f>
        <v>Barbadeense</v>
      </c>
      <c r="W8" s="13">
        <f t="shared" si="3"/>
        <v>1</v>
      </c>
      <c r="Y8" s="36" t="s">
        <v>156</v>
      </c>
      <c r="Z8" s="36">
        <v>1.0</v>
      </c>
    </row>
    <row r="9">
      <c r="A9" s="1" t="s">
        <v>157</v>
      </c>
      <c r="B9" s="2" t="s">
        <v>36</v>
      </c>
      <c r="C9" s="4">
        <v>42016.0</v>
      </c>
      <c r="D9" s="4"/>
      <c r="E9" s="2" t="str">
        <f>IFERROR(__xludf.DUMMYFUNCTION("""COMPUTED_VALUE"""),"EdSheeran")</f>
        <v>EdSheeran</v>
      </c>
      <c r="F9" s="2">
        <f t="shared" si="1"/>
        <v>15</v>
      </c>
      <c r="H9" s="35">
        <f t="shared" si="4"/>
        <v>7</v>
      </c>
      <c r="I9" s="35" t="str">
        <f>IFERROR(__xludf.DUMMYFUNCTION("""COMPUTED_VALUE"""),"WizKhalifa")</f>
        <v>WizKhalifa</v>
      </c>
      <c r="J9" s="35">
        <f>IFERROR(__xludf.DUMMYFUNCTION("""COMPUTED_VALUE"""),17.0)</f>
        <v>17</v>
      </c>
      <c r="K9" s="34" t="s">
        <v>13</v>
      </c>
      <c r="L9" s="34" t="s">
        <v>14</v>
      </c>
      <c r="M9" s="1" t="s">
        <v>14</v>
      </c>
      <c r="N9" s="1" t="s">
        <v>14</v>
      </c>
      <c r="P9" s="2" t="str">
        <f>IFERROR(__xludf.DUMMYFUNCTION("""COMPUTED_VALUE"""),"Indie pop")</f>
        <v>Indie pop</v>
      </c>
      <c r="Q9" s="2">
        <f t="shared" si="2"/>
        <v>1</v>
      </c>
      <c r="S9" s="36" t="s">
        <v>158</v>
      </c>
      <c r="T9" s="36">
        <v>1.0</v>
      </c>
      <c r="V9" s="2" t="str">
        <f>IFERROR(__xludf.DUMMYFUNCTION("""COMPUTED_VALUE"""),"Dinamarquesa")</f>
        <v>Dinamarquesa</v>
      </c>
      <c r="W9" s="13">
        <f t="shared" si="3"/>
        <v>1</v>
      </c>
      <c r="Y9" s="36" t="s">
        <v>159</v>
      </c>
      <c r="Z9" s="36">
        <v>1.0</v>
      </c>
    </row>
    <row r="10">
      <c r="A10" s="1" t="s">
        <v>10</v>
      </c>
      <c r="B10" s="2" t="s">
        <v>145</v>
      </c>
      <c r="C10" s="1" t="s">
        <v>146</v>
      </c>
      <c r="D10" s="1"/>
      <c r="E10" s="2" t="str">
        <f>IFERROR(__xludf.DUMMYFUNCTION("""COMPUTED_VALUE"""),"SamSmith")</f>
        <v>SamSmith</v>
      </c>
      <c r="F10" s="2">
        <f t="shared" si="1"/>
        <v>1</v>
      </c>
      <c r="H10" s="35">
        <f t="shared" si="4"/>
        <v>8</v>
      </c>
      <c r="I10" s="35" t="str">
        <f>IFERROR(__xludf.DUMMYFUNCTION("""COMPUTED_VALUE"""),"FettyWap")</f>
        <v>FettyWap</v>
      </c>
      <c r="J10" s="35">
        <f>IFERROR(__xludf.DUMMYFUNCTION("""COMPUTED_VALUE"""),16.0)</f>
        <v>16</v>
      </c>
      <c r="K10" s="34" t="s">
        <v>13</v>
      </c>
      <c r="L10" s="34" t="s">
        <v>14</v>
      </c>
      <c r="M10" s="1" t="s">
        <v>14</v>
      </c>
      <c r="N10" s="1" t="s">
        <v>14</v>
      </c>
      <c r="P10" s="2" t="str">
        <f>IFERROR(__xludf.DUMMYFUNCTION("""COMPUTED_VALUE"""),"Rock")</f>
        <v>Rock</v>
      </c>
      <c r="Q10" s="2">
        <f t="shared" si="2"/>
        <v>1</v>
      </c>
      <c r="S10" s="36" t="s">
        <v>160</v>
      </c>
      <c r="T10" s="36">
        <v>1.0</v>
      </c>
      <c r="V10" s="2" t="str">
        <f>IFERROR(__xludf.DUMMYFUNCTION("""COMPUTED_VALUE"""),"Francês")</f>
        <v>Francês</v>
      </c>
      <c r="W10" s="13">
        <f t="shared" si="3"/>
        <v>1</v>
      </c>
      <c r="Y10" s="36" t="s">
        <v>161</v>
      </c>
      <c r="Z10" s="36">
        <v>1.0</v>
      </c>
    </row>
    <row r="11">
      <c r="A11" s="1" t="s">
        <v>15</v>
      </c>
      <c r="B11" s="2" t="s">
        <v>98</v>
      </c>
      <c r="C11" s="1" t="s">
        <v>144</v>
      </c>
      <c r="D11" s="1"/>
      <c r="E11" s="2" t="str">
        <f>IFERROR(__xludf.DUMMYFUNCTION("""COMPUTED_VALUE"""),"Maroon5")</f>
        <v>Maroon5</v>
      </c>
      <c r="F11" s="2">
        <f t="shared" si="1"/>
        <v>13</v>
      </c>
      <c r="H11" s="35">
        <f t="shared" si="4"/>
        <v>9</v>
      </c>
      <c r="I11" s="35" t="str">
        <f>IFERROR(__xludf.DUMMYFUNCTION("""COMPUTED_VALUE"""),"EdSheeran")</f>
        <v>EdSheeran</v>
      </c>
      <c r="J11" s="35">
        <f>IFERROR(__xludf.DUMMYFUNCTION("""COMPUTED_VALUE"""),15.0)</f>
        <v>15</v>
      </c>
      <c r="K11" s="34" t="s">
        <v>20</v>
      </c>
      <c r="L11" s="34" t="s">
        <v>25</v>
      </c>
      <c r="M11" s="1" t="s">
        <v>25</v>
      </c>
      <c r="N11" s="1" t="s">
        <v>25</v>
      </c>
      <c r="P11" s="2" t="str">
        <f>IFERROR(__xludf.DUMMYFUNCTION("""COMPUTED_VALUE"""),"Eletrônico")</f>
        <v>Eletrônico</v>
      </c>
      <c r="Q11" s="2">
        <f t="shared" si="2"/>
        <v>3</v>
      </c>
      <c r="S11" s="36" t="s">
        <v>162</v>
      </c>
      <c r="T11" s="36">
        <v>1.0</v>
      </c>
      <c r="V11" s="2"/>
      <c r="W11" s="13"/>
      <c r="Y11" s="2"/>
      <c r="Z11" s="2"/>
    </row>
    <row r="12">
      <c r="A12" s="1" t="s">
        <v>21</v>
      </c>
      <c r="B12" s="2" t="s">
        <v>147</v>
      </c>
      <c r="C12" s="1" t="s">
        <v>148</v>
      </c>
      <c r="D12" s="1"/>
      <c r="E12" s="2" t="str">
        <f>IFERROR(__xludf.DUMMYFUNCTION("""COMPUTED_VALUE"""),"PaulMcCartney")</f>
        <v>PaulMcCartney</v>
      </c>
      <c r="F12" s="2">
        <f t="shared" si="1"/>
        <v>5</v>
      </c>
      <c r="H12" s="35">
        <f t="shared" si="4"/>
        <v>10</v>
      </c>
      <c r="I12" s="35" t="str">
        <f>IFERROR(__xludf.DUMMYFUNCTION("""COMPUTED_VALUE"""),"Silento")</f>
        <v>Silento</v>
      </c>
      <c r="J12" s="35">
        <f>IFERROR(__xludf.DUMMYFUNCTION("""COMPUTED_VALUE"""),14.0)</f>
        <v>14</v>
      </c>
      <c r="K12" s="34" t="s">
        <v>13</v>
      </c>
      <c r="L12" s="34" t="s">
        <v>14</v>
      </c>
      <c r="M12" s="1" t="s">
        <v>14</v>
      </c>
      <c r="N12" s="1" t="s">
        <v>14</v>
      </c>
      <c r="S12" s="2"/>
      <c r="T12" s="2"/>
      <c r="Y12" s="2"/>
      <c r="Z12" s="2"/>
    </row>
    <row r="13">
      <c r="A13" s="1" t="s">
        <v>26</v>
      </c>
      <c r="B13" s="2" t="s">
        <v>163</v>
      </c>
      <c r="C13" s="1" t="s">
        <v>164</v>
      </c>
      <c r="D13" s="1"/>
      <c r="E13" s="2" t="str">
        <f>IFERROR(__xludf.DUMMYFUNCTION("""COMPUTED_VALUE"""),"Rihanna")</f>
        <v>Rihanna</v>
      </c>
      <c r="F13" s="2">
        <f t="shared" si="1"/>
        <v>5</v>
      </c>
      <c r="H13" s="36">
        <f t="shared" si="4"/>
        <v>11</v>
      </c>
      <c r="I13" s="36" t="str">
        <f>IFERROR(__xludf.DUMMYFUNCTION("""COMPUTED_VALUE"""),"Maroon5")</f>
        <v>Maroon5</v>
      </c>
      <c r="J13" s="36">
        <f>IFERROR(__xludf.DUMMYFUNCTION("""COMPUTED_VALUE"""),13.0)</f>
        <v>13</v>
      </c>
      <c r="K13" s="37" t="s">
        <v>38</v>
      </c>
      <c r="L13" s="37" t="s">
        <v>14</v>
      </c>
      <c r="M13" s="1" t="s">
        <v>14</v>
      </c>
      <c r="N13" s="1" t="s">
        <v>14</v>
      </c>
      <c r="S13" s="2"/>
      <c r="T13" s="2"/>
      <c r="Y13" s="2"/>
      <c r="Z13" s="2"/>
    </row>
    <row r="14">
      <c r="A14" s="1" t="s">
        <v>31</v>
      </c>
      <c r="B14" s="2" t="s">
        <v>149</v>
      </c>
      <c r="C14" s="1" t="s">
        <v>150</v>
      </c>
      <c r="D14" s="1"/>
      <c r="E14" s="2" t="str">
        <f>IFERROR(__xludf.DUMMYFUNCTION("""COMPUTED_VALUE"""),"KanyeWest")</f>
        <v>KanyeWest</v>
      </c>
      <c r="F14" s="2">
        <f t="shared" si="1"/>
        <v>5</v>
      </c>
      <c r="H14" s="36">
        <f t="shared" si="4"/>
        <v>12</v>
      </c>
      <c r="I14" s="36" t="str">
        <f>IFERROR(__xludf.DUMMYFUNCTION("""COMPUTED_VALUE"""),"OMI")</f>
        <v>OMI</v>
      </c>
      <c r="J14" s="36">
        <f>IFERROR(__xludf.DUMMYFUNCTION("""COMPUTED_VALUE"""),13.0)</f>
        <v>13</v>
      </c>
      <c r="K14" s="37" t="s">
        <v>155</v>
      </c>
      <c r="L14" s="37" t="s">
        <v>151</v>
      </c>
      <c r="M14" s="1" t="s">
        <v>151</v>
      </c>
      <c r="N14" s="1" t="s">
        <v>151</v>
      </c>
      <c r="S14" s="2"/>
      <c r="T14" s="2"/>
      <c r="Y14" s="2"/>
      <c r="Z14" s="2"/>
    </row>
    <row r="15">
      <c r="B15" s="22" t="s">
        <v>154</v>
      </c>
      <c r="E15" s="2" t="str">
        <f>IFERROR(__xludf.DUMMYFUNCTION("""COMPUTED_VALUE"""),"EllieGoulding")</f>
        <v>EllieGoulding</v>
      </c>
      <c r="F15" s="2">
        <f t="shared" si="1"/>
        <v>7</v>
      </c>
      <c r="H15" s="36">
        <f t="shared" si="4"/>
        <v>13</v>
      </c>
      <c r="I15" s="36" t="str">
        <f>IFERROR(__xludf.DUMMYFUNCTION("""COMPUTED_VALUE"""),"Drake")</f>
        <v>Drake</v>
      </c>
      <c r="J15" s="36">
        <f>IFERROR(__xludf.DUMMYFUNCTION("""COMPUTED_VALUE"""),13.0)</f>
        <v>13</v>
      </c>
      <c r="K15" s="37" t="s">
        <v>13</v>
      </c>
      <c r="L15" s="37" t="s">
        <v>19</v>
      </c>
      <c r="M15" s="1" t="s">
        <v>19</v>
      </c>
      <c r="N15" s="1" t="s">
        <v>19</v>
      </c>
      <c r="S15" s="2"/>
      <c r="T15" s="2"/>
      <c r="Y15" s="2"/>
      <c r="Z15" s="2"/>
    </row>
    <row r="16">
      <c r="A16" s="1" t="s">
        <v>157</v>
      </c>
      <c r="B16" s="2" t="s">
        <v>36</v>
      </c>
      <c r="C16" s="4">
        <v>42023.0</v>
      </c>
      <c r="D16" s="4"/>
      <c r="E16" s="2" t="str">
        <f>IFERROR(__xludf.DUMMYFUNCTION("""COMPUTED_VALUE"""),"TheWeeknd")</f>
        <v>TheWeeknd</v>
      </c>
      <c r="F16" s="2">
        <f t="shared" si="1"/>
        <v>37</v>
      </c>
      <c r="H16" s="36">
        <f t="shared" si="4"/>
        <v>14</v>
      </c>
      <c r="I16" s="36" t="str">
        <f>IFERROR(__xludf.DUMMYFUNCTION("""COMPUTED_VALUE"""),"KendrickLamar")</f>
        <v>KendrickLamar</v>
      </c>
      <c r="J16" s="36">
        <f>IFERROR(__xludf.DUMMYFUNCTION("""COMPUTED_VALUE"""),11.0)</f>
        <v>11</v>
      </c>
      <c r="K16" s="37" t="s">
        <v>13</v>
      </c>
      <c r="L16" s="37" t="s">
        <v>14</v>
      </c>
      <c r="M16" s="1" t="s">
        <v>14</v>
      </c>
      <c r="N16" s="1" t="s">
        <v>14</v>
      </c>
      <c r="S16" s="2"/>
      <c r="T16" s="2"/>
      <c r="Y16" s="2"/>
      <c r="Z16" s="2"/>
    </row>
    <row r="17">
      <c r="A17" s="1" t="s">
        <v>10</v>
      </c>
      <c r="B17" s="2" t="s">
        <v>145</v>
      </c>
      <c r="C17" s="1" t="s">
        <v>146</v>
      </c>
      <c r="D17" s="1"/>
      <c r="E17" s="2" t="str">
        <f>IFERROR(__xludf.DUMMYFUNCTION("""COMPUTED_VALUE"""),"CharliePuth")</f>
        <v>CharliePuth</v>
      </c>
      <c r="F17" s="2">
        <f t="shared" si="1"/>
        <v>17</v>
      </c>
      <c r="H17" s="36">
        <f t="shared" si="4"/>
        <v>15</v>
      </c>
      <c r="I17" s="36" t="str">
        <f>IFERROR(__xludf.DUMMYFUNCTION("""COMPUTED_VALUE"""),"Hozier")</f>
        <v>Hozier</v>
      </c>
      <c r="J17" s="36">
        <f>IFERROR(__xludf.DUMMYFUNCTION("""COMPUTED_VALUE"""),9.0)</f>
        <v>9</v>
      </c>
      <c r="K17" s="37" t="s">
        <v>158</v>
      </c>
      <c r="L17" s="37" t="s">
        <v>153</v>
      </c>
      <c r="M17" s="1" t="s">
        <v>153</v>
      </c>
      <c r="N17" s="1" t="s">
        <v>153</v>
      </c>
      <c r="S17" s="2"/>
      <c r="T17" s="2"/>
      <c r="Y17" s="2"/>
      <c r="Z17" s="2"/>
    </row>
    <row r="18">
      <c r="A18" s="1" t="s">
        <v>15</v>
      </c>
      <c r="B18" s="2" t="s">
        <v>98</v>
      </c>
      <c r="C18" s="1" t="s">
        <v>144</v>
      </c>
      <c r="D18" s="1"/>
      <c r="E18" s="2" t="str">
        <f>IFERROR(__xludf.DUMMYFUNCTION("""COMPUTED_VALUE"""),"WizKhalifa")</f>
        <v>WizKhalifa</v>
      </c>
      <c r="F18" s="2">
        <f t="shared" si="1"/>
        <v>17</v>
      </c>
      <c r="H18" s="36">
        <f t="shared" si="4"/>
        <v>16</v>
      </c>
      <c r="I18" s="36" t="str">
        <f>IFERROR(__xludf.DUMMYFUNCTION("""COMPUTED_VALUE"""),"WALKTHEMOON")</f>
        <v>WALKTHEMOON</v>
      </c>
      <c r="J18" s="36">
        <f>IFERROR(__xludf.DUMMYFUNCTION("""COMPUTED_VALUE"""),9.0)</f>
        <v>9</v>
      </c>
      <c r="K18" s="37" t="s">
        <v>160</v>
      </c>
      <c r="L18" s="37" t="s">
        <v>14</v>
      </c>
      <c r="M18" s="1" t="s">
        <v>14</v>
      </c>
      <c r="N18" s="1" t="s">
        <v>14</v>
      </c>
      <c r="S18" s="2"/>
      <c r="T18" s="2"/>
      <c r="V18" s="1"/>
      <c r="Y18" s="2"/>
      <c r="Z18" s="2"/>
    </row>
    <row r="19">
      <c r="A19" s="1" t="s">
        <v>21</v>
      </c>
      <c r="B19" s="2" t="s">
        <v>147</v>
      </c>
      <c r="C19" s="1" t="s">
        <v>148</v>
      </c>
      <c r="D19" s="1"/>
      <c r="E19" s="2" t="str">
        <f>IFERROR(__xludf.DUMMYFUNCTION("""COMPUTED_VALUE"""),"FettyWap")</f>
        <v>FettyWap</v>
      </c>
      <c r="F19" s="2">
        <f t="shared" si="1"/>
        <v>16</v>
      </c>
      <c r="H19" s="36">
        <f t="shared" si="4"/>
        <v>17</v>
      </c>
      <c r="I19" s="36" t="str">
        <f>IFERROR(__xludf.DUMMYFUNCTION("""COMPUTED_VALUE"""),"Adele")</f>
        <v>Adele</v>
      </c>
      <c r="J19" s="36">
        <f>IFERROR(__xludf.DUMMYFUNCTION("""COMPUTED_VALUE"""),8.0)</f>
        <v>8</v>
      </c>
      <c r="K19" s="37" t="s">
        <v>20</v>
      </c>
      <c r="L19" s="37" t="s">
        <v>25</v>
      </c>
      <c r="M19" s="1" t="s">
        <v>25</v>
      </c>
      <c r="N19" s="1" t="s">
        <v>25</v>
      </c>
      <c r="S19" s="2"/>
      <c r="T19" s="2"/>
      <c r="Y19" s="2"/>
      <c r="Z19" s="2"/>
    </row>
    <row r="20">
      <c r="A20" s="1" t="s">
        <v>26</v>
      </c>
      <c r="B20" s="2" t="s">
        <v>163</v>
      </c>
      <c r="C20" s="1" t="s">
        <v>164</v>
      </c>
      <c r="D20" s="1"/>
      <c r="E20" s="2" t="str">
        <f>IFERROR(__xludf.DUMMYFUNCTION("""COMPUTED_VALUE"""),"WALKTHEMOON")</f>
        <v>WALKTHEMOON</v>
      </c>
      <c r="F20" s="2">
        <f t="shared" si="1"/>
        <v>9</v>
      </c>
      <c r="H20" s="36">
        <f t="shared" si="4"/>
        <v>18</v>
      </c>
      <c r="I20" s="36" t="str">
        <f>IFERROR(__xludf.DUMMYFUNCTION("""COMPUTED_VALUE"""),"EllieGoulding")</f>
        <v>EllieGoulding</v>
      </c>
      <c r="J20" s="36">
        <f>IFERROR(__xludf.DUMMYFUNCTION("""COMPUTED_VALUE"""),7.0)</f>
        <v>7</v>
      </c>
      <c r="K20" s="37" t="s">
        <v>20</v>
      </c>
      <c r="L20" s="37" t="s">
        <v>25</v>
      </c>
      <c r="M20" s="1" t="s">
        <v>25</v>
      </c>
      <c r="N20" s="1" t="s">
        <v>25</v>
      </c>
      <c r="S20" s="2"/>
      <c r="T20" s="2"/>
      <c r="Y20" s="2"/>
      <c r="Z20" s="2"/>
    </row>
    <row r="21">
      <c r="A21" s="1" t="s">
        <v>31</v>
      </c>
      <c r="B21" s="2" t="s">
        <v>165</v>
      </c>
      <c r="C21" s="1" t="s">
        <v>166</v>
      </c>
      <c r="D21" s="1"/>
      <c r="E21" s="2" t="str">
        <f>IFERROR(__xludf.DUMMYFUNCTION("""COMPUTED_VALUE"""),"RoddyRicch")</f>
        <v>RoddyRicch</v>
      </c>
      <c r="F21" s="2">
        <f t="shared" si="1"/>
        <v>1</v>
      </c>
      <c r="H21" s="36">
        <f t="shared" si="4"/>
        <v>19</v>
      </c>
      <c r="I21" s="36" t="str">
        <f>IFERROR(__xludf.DUMMYFUNCTION("""COMPUTED_VALUE"""),"PaulMcCartney")</f>
        <v>PaulMcCartney</v>
      </c>
      <c r="J21" s="36">
        <f>IFERROR(__xludf.DUMMYFUNCTION("""COMPUTED_VALUE"""),5.0)</f>
        <v>5</v>
      </c>
      <c r="K21" s="37" t="s">
        <v>162</v>
      </c>
      <c r="L21" s="37" t="s">
        <v>25</v>
      </c>
      <c r="M21" s="1" t="s">
        <v>25</v>
      </c>
      <c r="N21" s="1" t="s">
        <v>25</v>
      </c>
      <c r="S21" s="2"/>
      <c r="T21" s="2"/>
      <c r="Y21" s="2"/>
      <c r="Z21" s="2"/>
    </row>
    <row r="22">
      <c r="B22" s="22" t="s">
        <v>154</v>
      </c>
      <c r="E22" s="2" t="str">
        <f>IFERROR(__xludf.DUMMYFUNCTION("""COMPUTED_VALUE"""),"KendrickLamar")</f>
        <v>KendrickLamar</v>
      </c>
      <c r="F22" s="2">
        <f t="shared" si="1"/>
        <v>11</v>
      </c>
      <c r="H22" s="36">
        <f t="shared" si="4"/>
        <v>20</v>
      </c>
      <c r="I22" s="36" t="str">
        <f>IFERROR(__xludf.DUMMYFUNCTION("""COMPUTED_VALUE"""),"Rihanna")</f>
        <v>Rihanna</v>
      </c>
      <c r="J22" s="36">
        <f>IFERROR(__xludf.DUMMYFUNCTION("""COMPUTED_VALUE"""),5.0)</f>
        <v>5</v>
      </c>
      <c r="K22" s="37" t="s">
        <v>20</v>
      </c>
      <c r="L22" s="37" t="s">
        <v>156</v>
      </c>
      <c r="M22" s="1" t="s">
        <v>156</v>
      </c>
      <c r="N22" s="1" t="s">
        <v>156</v>
      </c>
      <c r="S22" s="2"/>
      <c r="T22" s="2"/>
      <c r="Y22" s="2"/>
      <c r="Z22" s="2"/>
    </row>
    <row r="23">
      <c r="A23" s="1" t="s">
        <v>157</v>
      </c>
      <c r="B23" s="2" t="s">
        <v>36</v>
      </c>
      <c r="C23" s="4">
        <v>42030.0</v>
      </c>
      <c r="D23" s="4"/>
      <c r="E23" s="2" t="str">
        <f>IFERROR(__xludf.DUMMYFUNCTION("""COMPUTED_VALUE"""),"JasonDerulo")</f>
        <v>JasonDerulo</v>
      </c>
      <c r="F23" s="2">
        <f t="shared" si="1"/>
        <v>2</v>
      </c>
      <c r="H23" s="36">
        <f t="shared" si="4"/>
        <v>21</v>
      </c>
      <c r="I23" s="36" t="str">
        <f>IFERROR(__xludf.DUMMYFUNCTION("""COMPUTED_VALUE"""),"KanyeWest")</f>
        <v>KanyeWest</v>
      </c>
      <c r="J23" s="36">
        <f>IFERROR(__xludf.DUMMYFUNCTION("""COMPUTED_VALUE"""),5.0)</f>
        <v>5</v>
      </c>
      <c r="K23" s="37" t="s">
        <v>13</v>
      </c>
      <c r="L23" s="37" t="s">
        <v>14</v>
      </c>
      <c r="M23" s="1" t="s">
        <v>14</v>
      </c>
      <c r="N23" s="1" t="s">
        <v>14</v>
      </c>
      <c r="S23" s="2"/>
      <c r="T23" s="2"/>
      <c r="Y23" s="2"/>
      <c r="Z23" s="2"/>
    </row>
    <row r="24">
      <c r="A24" s="1" t="s">
        <v>10</v>
      </c>
      <c r="B24" s="2" t="s">
        <v>145</v>
      </c>
      <c r="C24" s="1" t="s">
        <v>146</v>
      </c>
      <c r="D24" s="1"/>
      <c r="E24" s="2" t="str">
        <f>IFERROR(__xludf.DUMMYFUNCTION("""COMPUTED_VALUE"""),"OMI")</f>
        <v>OMI</v>
      </c>
      <c r="F24" s="2">
        <f t="shared" si="1"/>
        <v>13</v>
      </c>
      <c r="H24" s="36">
        <f t="shared" si="4"/>
        <v>22</v>
      </c>
      <c r="I24" s="36" t="str">
        <f>IFERROR(__xludf.DUMMYFUNCTION("""COMPUTED_VALUE"""),"MajorLazer")</f>
        <v>MajorLazer</v>
      </c>
      <c r="J24" s="36">
        <f>IFERROR(__xludf.DUMMYFUNCTION("""COMPUTED_VALUE"""),4.0)</f>
        <v>4</v>
      </c>
      <c r="K24" s="37" t="s">
        <v>29</v>
      </c>
      <c r="L24" s="37" t="s">
        <v>14</v>
      </c>
      <c r="M24" s="1" t="s">
        <v>14</v>
      </c>
      <c r="N24" s="1" t="s">
        <v>14</v>
      </c>
      <c r="S24" s="2"/>
      <c r="T24" s="2"/>
      <c r="Y24" s="2"/>
      <c r="Z24" s="2"/>
    </row>
    <row r="25">
      <c r="A25" s="1" t="s">
        <v>15</v>
      </c>
      <c r="B25" s="2" t="s">
        <v>163</v>
      </c>
      <c r="C25" s="1" t="s">
        <v>164</v>
      </c>
      <c r="D25" s="1"/>
      <c r="E25" s="2" t="str">
        <f>IFERROR(__xludf.DUMMYFUNCTION("""COMPUTED_VALUE"""),"Silento")</f>
        <v>Silento</v>
      </c>
      <c r="F25" s="2">
        <f t="shared" si="1"/>
        <v>14</v>
      </c>
      <c r="H25" s="36">
        <f t="shared" si="4"/>
        <v>23</v>
      </c>
      <c r="I25" s="36" t="str">
        <f>IFERROR(__xludf.DUMMYFUNCTION("""COMPUTED_VALUE"""),"MO")</f>
        <v>MO</v>
      </c>
      <c r="J25" s="36">
        <f>IFERROR(__xludf.DUMMYFUNCTION("""COMPUTED_VALUE"""),4.0)</f>
        <v>4</v>
      </c>
      <c r="K25" s="37" t="s">
        <v>29</v>
      </c>
      <c r="L25" s="37" t="s">
        <v>159</v>
      </c>
      <c r="M25" s="1" t="s">
        <v>159</v>
      </c>
      <c r="N25" s="1" t="s">
        <v>159</v>
      </c>
      <c r="S25" s="2"/>
      <c r="T25" s="2"/>
      <c r="Y25" s="2"/>
      <c r="Z25" s="2"/>
    </row>
    <row r="26">
      <c r="A26" s="1" t="s">
        <v>21</v>
      </c>
      <c r="B26" s="2" t="s">
        <v>98</v>
      </c>
      <c r="C26" s="1" t="s">
        <v>144</v>
      </c>
      <c r="D26" s="1"/>
      <c r="E26" s="2" t="str">
        <f>IFERROR(__xludf.DUMMYFUNCTION("""COMPUTED_VALUE"""),"OneDirection")</f>
        <v>OneDirection</v>
      </c>
      <c r="F26" s="2">
        <f t="shared" si="1"/>
        <v>1</v>
      </c>
      <c r="H26" s="36">
        <f t="shared" si="4"/>
        <v>24</v>
      </c>
      <c r="I26" s="36" t="str">
        <f>IFERROR(__xludf.DUMMYFUNCTION("""COMPUTED_VALUE"""),"DJSnake")</f>
        <v>DJSnake</v>
      </c>
      <c r="J26" s="36">
        <f>IFERROR(__xludf.DUMMYFUNCTION("""COMPUTED_VALUE"""),4.0)</f>
        <v>4</v>
      </c>
      <c r="K26" s="37" t="s">
        <v>29</v>
      </c>
      <c r="L26" s="37" t="s">
        <v>161</v>
      </c>
      <c r="M26" s="1" t="s">
        <v>161</v>
      </c>
      <c r="N26" s="1" t="s">
        <v>161</v>
      </c>
      <c r="S26" s="2"/>
      <c r="T26" s="2"/>
      <c r="Y26" s="2"/>
      <c r="Z26" s="2"/>
    </row>
    <row r="27">
      <c r="A27" s="1" t="s">
        <v>26</v>
      </c>
      <c r="B27" s="2" t="s">
        <v>147</v>
      </c>
      <c r="C27" s="1" t="s">
        <v>148</v>
      </c>
      <c r="D27" s="1"/>
      <c r="E27" s="2" t="str">
        <f>IFERROR(__xludf.DUMMYFUNCTION("""COMPUTED_VALUE"""),"MajorLazer")</f>
        <v>MajorLazer</v>
      </c>
      <c r="F27" s="2">
        <f t="shared" si="1"/>
        <v>4</v>
      </c>
      <c r="H27" s="36">
        <f t="shared" si="4"/>
        <v>25</v>
      </c>
      <c r="I27" s="36" t="str">
        <f>IFERROR(__xludf.DUMMYFUNCTION("""COMPUTED_VALUE"""),"MeghanTrainor")</f>
        <v>MeghanTrainor</v>
      </c>
      <c r="J27" s="36">
        <f>IFERROR(__xludf.DUMMYFUNCTION("""COMPUTED_VALUE"""),3.0)</f>
        <v>3</v>
      </c>
      <c r="K27" s="37" t="s">
        <v>20</v>
      </c>
      <c r="L27" s="37" t="s">
        <v>14</v>
      </c>
      <c r="M27" s="1" t="s">
        <v>14</v>
      </c>
      <c r="N27" s="1" t="s">
        <v>14</v>
      </c>
      <c r="S27" s="2"/>
      <c r="T27" s="2"/>
      <c r="Y27" s="2"/>
      <c r="Z27" s="2"/>
    </row>
    <row r="28">
      <c r="A28" s="1" t="s">
        <v>31</v>
      </c>
      <c r="B28" s="2" t="s">
        <v>98</v>
      </c>
      <c r="C28" s="1" t="s">
        <v>167</v>
      </c>
      <c r="D28" s="1"/>
      <c r="E28" s="2" t="str">
        <f>IFERROR(__xludf.DUMMYFUNCTION("""COMPUTED_VALUE"""),"MO")</f>
        <v>MO</v>
      </c>
      <c r="F28" s="2">
        <f t="shared" si="1"/>
        <v>4</v>
      </c>
      <c r="H28" s="36">
        <f t="shared" si="4"/>
        <v>26</v>
      </c>
      <c r="I28" s="36" t="str">
        <f>IFERROR(__xludf.DUMMYFUNCTION("""COMPUTED_VALUE"""),"RemyBoyz")</f>
        <v>RemyBoyz</v>
      </c>
      <c r="J28" s="36">
        <f>IFERROR(__xludf.DUMMYFUNCTION("""COMPUTED_VALUE"""),3.0)</f>
        <v>3</v>
      </c>
      <c r="K28" s="37" t="s">
        <v>13</v>
      </c>
      <c r="L28" s="37" t="s">
        <v>14</v>
      </c>
      <c r="M28" s="1" t="s">
        <v>14</v>
      </c>
      <c r="N28" s="1" t="s">
        <v>14</v>
      </c>
      <c r="S28" s="2"/>
      <c r="T28" s="2"/>
      <c r="Y28" s="2"/>
      <c r="Z28" s="2"/>
    </row>
    <row r="29">
      <c r="B29" s="22" t="s">
        <v>154</v>
      </c>
      <c r="E29" s="2" t="str">
        <f>IFERROR(__xludf.DUMMYFUNCTION("""COMPUTED_VALUE"""),"DJSnake")</f>
        <v>DJSnake</v>
      </c>
      <c r="F29" s="2">
        <f t="shared" si="1"/>
        <v>4</v>
      </c>
      <c r="H29" s="36">
        <f t="shared" si="4"/>
        <v>27</v>
      </c>
      <c r="I29" s="36" t="str">
        <f>IFERROR(__xludf.DUMMYFUNCTION("""COMPUTED_VALUE"""),"ShawnMendes")</f>
        <v>ShawnMendes</v>
      </c>
      <c r="J29" s="36">
        <f>IFERROR(__xludf.DUMMYFUNCTION("""COMPUTED_VALUE"""),3.0)</f>
        <v>3</v>
      </c>
      <c r="K29" s="37" t="s">
        <v>20</v>
      </c>
      <c r="L29" s="37" t="s">
        <v>19</v>
      </c>
      <c r="M29" s="1" t="s">
        <v>19</v>
      </c>
      <c r="N29" s="1" t="s">
        <v>19</v>
      </c>
      <c r="S29" s="2"/>
      <c r="T29" s="2"/>
      <c r="Y29" s="2"/>
      <c r="Z29" s="2"/>
    </row>
    <row r="30">
      <c r="A30" s="1" t="s">
        <v>157</v>
      </c>
      <c r="B30" s="2" t="s">
        <v>36</v>
      </c>
      <c r="C30" s="4">
        <v>42037.0</v>
      </c>
      <c r="D30" s="4"/>
      <c r="E30" s="2" t="str">
        <f>IFERROR(__xludf.DUMMYFUNCTION("""COMPUTED_VALUE"""),"JustinBieber")</f>
        <v>JustinBieber</v>
      </c>
      <c r="F30" s="2">
        <f t="shared" si="1"/>
        <v>26</v>
      </c>
      <c r="H30" s="36">
        <f t="shared" si="4"/>
        <v>28</v>
      </c>
      <c r="I30" s="36" t="str">
        <f>IFERROR(__xludf.DUMMYFUNCTION("""COMPUTED_VALUE"""),"JasonDerulo")</f>
        <v>JasonDerulo</v>
      </c>
      <c r="J30" s="36">
        <f>IFERROR(__xludf.DUMMYFUNCTION("""COMPUTED_VALUE"""),2.0)</f>
        <v>2</v>
      </c>
      <c r="K30" s="37" t="s">
        <v>20</v>
      </c>
      <c r="L30" s="37" t="s">
        <v>14</v>
      </c>
      <c r="M30" s="1" t="s">
        <v>14</v>
      </c>
      <c r="N30" s="1" t="s">
        <v>14</v>
      </c>
      <c r="S30" s="2"/>
      <c r="T30" s="2"/>
      <c r="Y30" s="2"/>
      <c r="Z30" s="2"/>
    </row>
    <row r="31">
      <c r="A31" s="1" t="s">
        <v>10</v>
      </c>
      <c r="B31" s="2" t="s">
        <v>145</v>
      </c>
      <c r="C31" s="1" t="s">
        <v>146</v>
      </c>
      <c r="D31" s="1"/>
      <c r="E31" s="2" t="str">
        <f>IFERROR(__xludf.DUMMYFUNCTION("""COMPUTED_VALUE"""),"SelenaGomez")</f>
        <v>SelenaGomez</v>
      </c>
      <c r="F31" s="2">
        <f t="shared" si="1"/>
        <v>1</v>
      </c>
      <c r="H31" s="36">
        <f t="shared" si="4"/>
        <v>29</v>
      </c>
      <c r="I31" s="36" t="str">
        <f>IFERROR(__xludf.DUMMYFUNCTION("""COMPUTED_VALUE"""),"SamSmith")</f>
        <v>SamSmith</v>
      </c>
      <c r="J31" s="36">
        <f>IFERROR(__xludf.DUMMYFUNCTION("""COMPUTED_VALUE"""),1.0)</f>
        <v>1</v>
      </c>
      <c r="K31" s="37" t="s">
        <v>20</v>
      </c>
      <c r="L31" s="37" t="s">
        <v>25</v>
      </c>
      <c r="M31" s="1" t="s">
        <v>25</v>
      </c>
      <c r="N31" s="1" t="s">
        <v>25</v>
      </c>
      <c r="S31" s="2"/>
      <c r="T31" s="2"/>
      <c r="Y31" s="2"/>
      <c r="Z31" s="2"/>
    </row>
    <row r="32">
      <c r="A32" s="1" t="s">
        <v>15</v>
      </c>
      <c r="B32" s="2" t="s">
        <v>163</v>
      </c>
      <c r="C32" s="1" t="s">
        <v>164</v>
      </c>
      <c r="D32" s="1"/>
      <c r="E32" s="2" t="str">
        <f>IFERROR(__xludf.DUMMYFUNCTION("""COMPUTED_VALUE"""),"A$APRocky")</f>
        <v>A$APRocky</v>
      </c>
      <c r="F32" s="2">
        <f t="shared" si="1"/>
        <v>1</v>
      </c>
      <c r="H32" s="36">
        <f t="shared" si="4"/>
        <v>30</v>
      </c>
      <c r="I32" s="36" t="str">
        <f>IFERROR(__xludf.DUMMYFUNCTION("""COMPUTED_VALUE"""),"RoddyRicch")</f>
        <v>RoddyRicch</v>
      </c>
      <c r="J32" s="36">
        <f>IFERROR(__xludf.DUMMYFUNCTION("""COMPUTED_VALUE"""),1.0)</f>
        <v>1</v>
      </c>
      <c r="K32" s="37" t="s">
        <v>13</v>
      </c>
      <c r="L32" s="37" t="s">
        <v>14</v>
      </c>
      <c r="M32" s="1" t="s">
        <v>14</v>
      </c>
      <c r="N32" s="1" t="s">
        <v>14</v>
      </c>
      <c r="S32" s="2"/>
      <c r="T32" s="2"/>
      <c r="Y32" s="2"/>
      <c r="Z32" s="2"/>
    </row>
    <row r="33">
      <c r="A33" s="1" t="s">
        <v>21</v>
      </c>
      <c r="B33" s="2" t="s">
        <v>147</v>
      </c>
      <c r="C33" s="1" t="s">
        <v>148</v>
      </c>
      <c r="D33" s="1"/>
      <c r="E33" s="2" t="str">
        <f>IFERROR(__xludf.DUMMYFUNCTION("""COMPUTED_VALUE"""),"Drake")</f>
        <v>Drake</v>
      </c>
      <c r="F33" s="2">
        <f t="shared" si="1"/>
        <v>13</v>
      </c>
      <c r="H33" s="36">
        <f t="shared" si="4"/>
        <v>31</v>
      </c>
      <c r="I33" s="36" t="str">
        <f>IFERROR(__xludf.DUMMYFUNCTION("""COMPUTED_VALUE"""),"OneDirection")</f>
        <v>OneDirection</v>
      </c>
      <c r="J33" s="36">
        <f>IFERROR(__xludf.DUMMYFUNCTION("""COMPUTED_VALUE"""),1.0)</f>
        <v>1</v>
      </c>
      <c r="K33" s="37" t="s">
        <v>20</v>
      </c>
      <c r="L33" s="37" t="s">
        <v>25</v>
      </c>
      <c r="M33" s="1" t="s">
        <v>25</v>
      </c>
      <c r="N33" s="1" t="s">
        <v>25</v>
      </c>
      <c r="S33" s="2"/>
      <c r="T33" s="2"/>
      <c r="Y33" s="2"/>
      <c r="Z33" s="2"/>
    </row>
    <row r="34">
      <c r="A34" s="1" t="s">
        <v>26</v>
      </c>
      <c r="B34" s="2" t="s">
        <v>98</v>
      </c>
      <c r="C34" s="1" t="s">
        <v>144</v>
      </c>
      <c r="D34" s="1"/>
      <c r="E34" s="2" t="str">
        <f>IFERROR(__xludf.DUMMYFUNCTION("""COMPUTED_VALUE"""),"RemyBoyz")</f>
        <v>RemyBoyz</v>
      </c>
      <c r="F34" s="2">
        <f t="shared" si="1"/>
        <v>3</v>
      </c>
      <c r="H34" s="36">
        <f t="shared" si="4"/>
        <v>32</v>
      </c>
      <c r="I34" s="36" t="str">
        <f>IFERROR(__xludf.DUMMYFUNCTION("""COMPUTED_VALUE"""),"SelenaGomez")</f>
        <v>SelenaGomez</v>
      </c>
      <c r="J34" s="36">
        <f>IFERROR(__xludf.DUMMYFUNCTION("""COMPUTED_VALUE"""),1.0)</f>
        <v>1</v>
      </c>
      <c r="K34" s="37" t="s">
        <v>20</v>
      </c>
      <c r="L34" s="37" t="s">
        <v>14</v>
      </c>
      <c r="M34" s="1" t="s">
        <v>14</v>
      </c>
      <c r="N34" s="1" t="s">
        <v>14</v>
      </c>
      <c r="S34" s="2"/>
      <c r="T34" s="2"/>
      <c r="Y34" s="2"/>
      <c r="Z34" s="2"/>
    </row>
    <row r="35">
      <c r="A35" s="1" t="s">
        <v>31</v>
      </c>
      <c r="B35" s="2" t="s">
        <v>98</v>
      </c>
      <c r="C35" s="1" t="s">
        <v>167</v>
      </c>
      <c r="D35" s="1"/>
      <c r="E35" s="2" t="str">
        <f>IFERROR(__xludf.DUMMYFUNCTION("""COMPUTED_VALUE"""),"ShawnMendes")</f>
        <v>ShawnMendes</v>
      </c>
      <c r="F35" s="2">
        <f t="shared" si="1"/>
        <v>3</v>
      </c>
      <c r="H35" s="36">
        <f t="shared" si="4"/>
        <v>33</v>
      </c>
      <c r="I35" s="36" t="str">
        <f>IFERROR(__xludf.DUMMYFUNCTION("""COMPUTED_VALUE"""),"A$APRocky")</f>
        <v>A$APRocky</v>
      </c>
      <c r="J35" s="36">
        <f>IFERROR(__xludf.DUMMYFUNCTION("""COMPUTED_VALUE"""),1.0)</f>
        <v>1</v>
      </c>
      <c r="K35" s="37" t="s">
        <v>13</v>
      </c>
      <c r="L35" s="37" t="s">
        <v>14</v>
      </c>
      <c r="M35" s="1" t="s">
        <v>14</v>
      </c>
      <c r="N35" s="1" t="s">
        <v>14</v>
      </c>
      <c r="S35" s="2"/>
      <c r="T35" s="2"/>
      <c r="Y35" s="2"/>
      <c r="Z35" s="2"/>
    </row>
    <row r="36">
      <c r="B36" s="22" t="s">
        <v>154</v>
      </c>
      <c r="E36" s="2" t="str">
        <f>IFERROR(__xludf.DUMMYFUNCTION("""COMPUTED_VALUE"""),"Adele")</f>
        <v>Adele</v>
      </c>
      <c r="F36" s="2">
        <f t="shared" si="1"/>
        <v>8</v>
      </c>
      <c r="H36" s="2" t="str">
        <f t="shared" si="4"/>
        <v/>
      </c>
      <c r="K36" s="1"/>
      <c r="L36" s="1"/>
      <c r="M36" s="20"/>
      <c r="N36" s="38"/>
      <c r="S36" s="2"/>
      <c r="T36" s="2"/>
      <c r="Y36" s="2"/>
      <c r="Z36" s="2"/>
    </row>
    <row r="37">
      <c r="A37" s="1" t="s">
        <v>157</v>
      </c>
      <c r="B37" s="2" t="s">
        <v>36</v>
      </c>
      <c r="C37" s="4">
        <v>42044.0</v>
      </c>
      <c r="D37" s="4"/>
      <c r="F37" s="2" t="str">
        <f t="shared" si="1"/>
        <v/>
      </c>
      <c r="H37" s="2" t="str">
        <f t="shared" si="4"/>
        <v/>
      </c>
      <c r="K37" s="1"/>
      <c r="L37" s="1"/>
      <c r="M37" s="20"/>
      <c r="N37" s="20"/>
      <c r="S37" s="2"/>
      <c r="T37" s="2"/>
      <c r="Y37" s="2"/>
      <c r="Z37" s="2"/>
    </row>
    <row r="38">
      <c r="A38" s="1" t="s">
        <v>10</v>
      </c>
      <c r="B38" s="2" t="s">
        <v>145</v>
      </c>
      <c r="C38" s="1" t="s">
        <v>146</v>
      </c>
      <c r="D38" s="1"/>
      <c r="F38" s="2" t="str">
        <f t="shared" si="1"/>
        <v/>
      </c>
      <c r="H38" s="2" t="str">
        <f t="shared" si="4"/>
        <v/>
      </c>
      <c r="K38" s="1"/>
      <c r="L38" s="1"/>
      <c r="M38" s="20"/>
      <c r="N38" s="20"/>
      <c r="S38" s="2"/>
      <c r="T38" s="2"/>
      <c r="Y38" s="2"/>
      <c r="Z38" s="2"/>
    </row>
    <row r="39">
      <c r="A39" s="1" t="s">
        <v>15</v>
      </c>
      <c r="B39" s="2" t="s">
        <v>163</v>
      </c>
      <c r="C39" s="1" t="s">
        <v>164</v>
      </c>
      <c r="D39" s="1"/>
      <c r="F39" s="2" t="str">
        <f t="shared" si="1"/>
        <v/>
      </c>
      <c r="H39" s="2" t="str">
        <f t="shared" si="4"/>
        <v/>
      </c>
      <c r="K39" s="1"/>
      <c r="L39" s="1"/>
      <c r="M39" s="20"/>
      <c r="N39" s="20"/>
      <c r="S39" s="2"/>
      <c r="T39" s="2"/>
      <c r="Y39" s="2"/>
      <c r="Z39" s="2"/>
    </row>
    <row r="40">
      <c r="A40" s="1" t="s">
        <v>21</v>
      </c>
      <c r="B40" s="2" t="s">
        <v>147</v>
      </c>
      <c r="C40" s="1" t="s">
        <v>148</v>
      </c>
      <c r="D40" s="1"/>
      <c r="F40" s="2" t="str">
        <f t="shared" si="1"/>
        <v/>
      </c>
      <c r="H40" s="2" t="str">
        <f t="shared" si="4"/>
        <v/>
      </c>
      <c r="K40" s="1"/>
      <c r="L40" s="1"/>
      <c r="M40" s="20"/>
      <c r="N40" s="20"/>
      <c r="S40" s="2"/>
      <c r="T40" s="2"/>
      <c r="Y40" s="2"/>
      <c r="Z40" s="2"/>
    </row>
    <row r="41">
      <c r="A41" s="1" t="s">
        <v>26</v>
      </c>
      <c r="B41" s="2" t="s">
        <v>98</v>
      </c>
      <c r="C41" s="1" t="s">
        <v>144</v>
      </c>
      <c r="D41" s="1"/>
      <c r="F41" s="2" t="str">
        <f t="shared" si="1"/>
        <v/>
      </c>
      <c r="H41" s="2" t="str">
        <f t="shared" si="4"/>
        <v/>
      </c>
      <c r="K41" s="1"/>
      <c r="L41" s="1"/>
      <c r="M41" s="20"/>
      <c r="N41" s="20"/>
      <c r="S41" s="2"/>
      <c r="T41" s="2"/>
      <c r="Y41" s="2"/>
      <c r="Z41" s="2"/>
    </row>
    <row r="42">
      <c r="A42" s="1" t="s">
        <v>31</v>
      </c>
      <c r="B42" s="2" t="s">
        <v>16</v>
      </c>
      <c r="C42" s="1" t="s">
        <v>168</v>
      </c>
      <c r="D42" s="1"/>
      <c r="F42" s="2" t="str">
        <f t="shared" si="1"/>
        <v/>
      </c>
      <c r="H42" s="2" t="str">
        <f t="shared" si="4"/>
        <v/>
      </c>
      <c r="S42" s="2"/>
      <c r="T42" s="2"/>
      <c r="Y42" s="2"/>
      <c r="Z42" s="2"/>
    </row>
    <row r="43">
      <c r="B43" s="22" t="s">
        <v>154</v>
      </c>
      <c r="F43" s="2" t="str">
        <f t="shared" si="1"/>
        <v/>
      </c>
      <c r="H43" s="2" t="str">
        <f t="shared" si="4"/>
        <v/>
      </c>
      <c r="S43" s="2"/>
      <c r="T43" s="2"/>
      <c r="Y43" s="2"/>
      <c r="Z43" s="2"/>
    </row>
    <row r="44">
      <c r="A44" s="1" t="s">
        <v>157</v>
      </c>
      <c r="B44" s="2" t="s">
        <v>36</v>
      </c>
      <c r="C44" s="4">
        <v>42051.0</v>
      </c>
      <c r="D44" s="4"/>
      <c r="F44" s="2" t="str">
        <f t="shared" si="1"/>
        <v/>
      </c>
      <c r="H44" s="2" t="str">
        <f t="shared" si="4"/>
        <v/>
      </c>
      <c r="S44" s="2"/>
      <c r="T44" s="2"/>
      <c r="Y44" s="2"/>
      <c r="Z44" s="2"/>
    </row>
    <row r="45">
      <c r="A45" s="1" t="s">
        <v>10</v>
      </c>
      <c r="B45" s="2" t="s">
        <v>145</v>
      </c>
      <c r="C45" s="1" t="s">
        <v>146</v>
      </c>
      <c r="D45" s="1"/>
      <c r="F45" s="2" t="str">
        <f t="shared" si="1"/>
        <v/>
      </c>
      <c r="H45" s="2" t="str">
        <f t="shared" si="4"/>
        <v/>
      </c>
      <c r="S45" s="2"/>
      <c r="T45" s="2"/>
      <c r="Y45" s="2"/>
      <c r="Z45" s="2"/>
    </row>
    <row r="46">
      <c r="A46" s="1" t="s">
        <v>15</v>
      </c>
      <c r="B46" s="2" t="s">
        <v>163</v>
      </c>
      <c r="C46" s="1" t="s">
        <v>164</v>
      </c>
      <c r="D46" s="1"/>
      <c r="F46" s="2" t="str">
        <f t="shared" si="1"/>
        <v/>
      </c>
      <c r="H46" s="2" t="str">
        <f t="shared" si="4"/>
        <v/>
      </c>
      <c r="S46" s="2"/>
      <c r="T46" s="2"/>
      <c r="Y46" s="2"/>
      <c r="Z46" s="2"/>
    </row>
    <row r="47">
      <c r="A47" s="1" t="s">
        <v>21</v>
      </c>
      <c r="B47" s="2" t="s">
        <v>147</v>
      </c>
      <c r="C47" s="1" t="s">
        <v>148</v>
      </c>
      <c r="D47" s="1"/>
      <c r="F47" s="2" t="str">
        <f t="shared" si="1"/>
        <v/>
      </c>
      <c r="H47" s="2" t="str">
        <f t="shared" si="4"/>
        <v/>
      </c>
      <c r="S47" s="2"/>
      <c r="T47" s="2"/>
      <c r="Y47" s="2"/>
      <c r="Z47" s="2"/>
    </row>
    <row r="48">
      <c r="A48" s="1" t="s">
        <v>26</v>
      </c>
      <c r="B48" s="2" t="s">
        <v>16</v>
      </c>
      <c r="C48" s="1" t="s">
        <v>168</v>
      </c>
      <c r="D48" s="1"/>
      <c r="F48" s="2" t="str">
        <f t="shared" si="1"/>
        <v/>
      </c>
      <c r="H48" s="2" t="str">
        <f t="shared" si="4"/>
        <v/>
      </c>
      <c r="S48" s="2"/>
      <c r="T48" s="2"/>
      <c r="Y48" s="2"/>
      <c r="Z48" s="2"/>
    </row>
    <row r="49">
      <c r="A49" s="1" t="s">
        <v>31</v>
      </c>
      <c r="B49" s="2" t="s">
        <v>98</v>
      </c>
      <c r="C49" s="1" t="s">
        <v>144</v>
      </c>
      <c r="D49" s="1"/>
      <c r="F49" s="2" t="str">
        <f t="shared" si="1"/>
        <v/>
      </c>
      <c r="H49" s="2" t="str">
        <f t="shared" si="4"/>
        <v/>
      </c>
      <c r="S49" s="2"/>
      <c r="T49" s="2"/>
      <c r="Y49" s="2"/>
      <c r="Z49" s="2"/>
    </row>
    <row r="50">
      <c r="B50" s="22" t="s">
        <v>154</v>
      </c>
      <c r="F50" s="2" t="str">
        <f t="shared" si="1"/>
        <v/>
      </c>
      <c r="H50" s="2" t="str">
        <f t="shared" si="4"/>
        <v/>
      </c>
      <c r="S50" s="2"/>
      <c r="T50" s="2"/>
      <c r="Y50" s="2"/>
      <c r="Z50" s="2"/>
    </row>
    <row r="51">
      <c r="A51" s="1" t="s">
        <v>157</v>
      </c>
      <c r="B51" s="22" t="s">
        <v>169</v>
      </c>
      <c r="C51" s="4">
        <v>42058.0</v>
      </c>
      <c r="D51" s="4"/>
      <c r="F51" s="2" t="str">
        <f t="shared" si="1"/>
        <v/>
      </c>
      <c r="H51" s="2" t="str">
        <f t="shared" si="4"/>
        <v/>
      </c>
      <c r="S51" s="2"/>
      <c r="T51" s="2"/>
      <c r="Y51" s="2"/>
      <c r="Z51" s="2"/>
    </row>
    <row r="52">
      <c r="A52" s="1" t="s">
        <v>10</v>
      </c>
      <c r="B52" s="2" t="s">
        <v>145</v>
      </c>
      <c r="C52" s="1" t="s">
        <v>146</v>
      </c>
      <c r="D52" s="1"/>
      <c r="F52" s="2" t="str">
        <f t="shared" si="1"/>
        <v/>
      </c>
      <c r="H52" s="2" t="str">
        <f t="shared" si="4"/>
        <v/>
      </c>
      <c r="S52" s="2"/>
      <c r="T52" s="2"/>
      <c r="Y52" s="2"/>
      <c r="Z52" s="2"/>
    </row>
    <row r="53">
      <c r="A53" s="1" t="s">
        <v>15</v>
      </c>
      <c r="B53" s="2" t="s">
        <v>163</v>
      </c>
      <c r="C53" s="1" t="s">
        <v>164</v>
      </c>
      <c r="D53" s="1"/>
      <c r="F53" s="2" t="str">
        <f t="shared" si="1"/>
        <v/>
      </c>
      <c r="H53" s="2" t="str">
        <f t="shared" si="4"/>
        <v/>
      </c>
      <c r="S53" s="2"/>
      <c r="T53" s="2"/>
      <c r="Y53" s="2"/>
      <c r="Z53" s="2"/>
    </row>
    <row r="54">
      <c r="A54" s="1" t="s">
        <v>21</v>
      </c>
      <c r="B54" s="2" t="s">
        <v>147</v>
      </c>
      <c r="C54" s="1" t="s">
        <v>148</v>
      </c>
      <c r="D54" s="1"/>
      <c r="F54" s="2" t="str">
        <f t="shared" si="1"/>
        <v/>
      </c>
      <c r="H54" s="2" t="str">
        <f t="shared" si="4"/>
        <v/>
      </c>
      <c r="S54" s="2"/>
      <c r="T54" s="2"/>
      <c r="Y54" s="2"/>
      <c r="Z54" s="2"/>
    </row>
    <row r="55">
      <c r="A55" s="1" t="s">
        <v>26</v>
      </c>
      <c r="B55" s="2" t="s">
        <v>170</v>
      </c>
      <c r="C55" s="1" t="s">
        <v>171</v>
      </c>
      <c r="D55" s="1"/>
      <c r="F55" s="2" t="str">
        <f t="shared" si="1"/>
        <v/>
      </c>
      <c r="H55" s="2" t="str">
        <f t="shared" si="4"/>
        <v/>
      </c>
      <c r="S55" s="2"/>
      <c r="T55" s="2"/>
      <c r="Y55" s="2"/>
      <c r="Z55" s="2"/>
    </row>
    <row r="56">
      <c r="A56" s="1" t="s">
        <v>31</v>
      </c>
      <c r="B56" s="2" t="s">
        <v>16</v>
      </c>
      <c r="C56" s="1" t="s">
        <v>168</v>
      </c>
      <c r="D56" s="1"/>
      <c r="F56" s="2" t="str">
        <f t="shared" si="1"/>
        <v/>
      </c>
      <c r="H56" s="2" t="str">
        <f t="shared" si="4"/>
        <v/>
      </c>
      <c r="S56" s="2"/>
      <c r="T56" s="2"/>
      <c r="Y56" s="2"/>
      <c r="Z56" s="2"/>
    </row>
    <row r="57">
      <c r="B57" s="22" t="s">
        <v>154</v>
      </c>
      <c r="F57" s="2" t="str">
        <f t="shared" si="1"/>
        <v/>
      </c>
      <c r="H57" s="2" t="str">
        <f t="shared" si="4"/>
        <v/>
      </c>
      <c r="S57" s="2"/>
      <c r="T57" s="2"/>
      <c r="Y57" s="2"/>
      <c r="Z57" s="2"/>
    </row>
    <row r="58">
      <c r="A58" s="1" t="s">
        <v>157</v>
      </c>
      <c r="B58" s="2" t="s">
        <v>172</v>
      </c>
      <c r="C58" s="4">
        <v>42065.0</v>
      </c>
      <c r="D58" s="4"/>
      <c r="F58" s="2" t="str">
        <f t="shared" si="1"/>
        <v/>
      </c>
      <c r="H58" s="2" t="str">
        <f t="shared" si="4"/>
        <v/>
      </c>
      <c r="S58" s="2"/>
      <c r="T58" s="2"/>
      <c r="Y58" s="2"/>
      <c r="Z58" s="2"/>
    </row>
    <row r="59">
      <c r="A59" s="1" t="s">
        <v>10</v>
      </c>
      <c r="B59" s="2" t="s">
        <v>145</v>
      </c>
      <c r="C59" s="1" t="s">
        <v>146</v>
      </c>
      <c r="D59" s="1"/>
      <c r="F59" s="2" t="str">
        <f t="shared" si="1"/>
        <v/>
      </c>
      <c r="H59" s="2" t="str">
        <f t="shared" si="4"/>
        <v/>
      </c>
      <c r="S59" s="2"/>
      <c r="T59" s="2"/>
      <c r="Y59" s="2"/>
      <c r="Z59" s="2"/>
    </row>
    <row r="60">
      <c r="A60" s="1" t="s">
        <v>15</v>
      </c>
      <c r="B60" s="2" t="s">
        <v>163</v>
      </c>
      <c r="C60" s="1" t="s">
        <v>164</v>
      </c>
      <c r="D60" s="1"/>
      <c r="F60" s="2" t="str">
        <f t="shared" si="1"/>
        <v/>
      </c>
      <c r="H60" s="2" t="str">
        <f t="shared" si="4"/>
        <v/>
      </c>
      <c r="S60" s="2"/>
      <c r="T60" s="2"/>
      <c r="Y60" s="2"/>
      <c r="Z60" s="2"/>
    </row>
    <row r="61">
      <c r="A61" s="1" t="s">
        <v>21</v>
      </c>
      <c r="B61" s="2" t="s">
        <v>173</v>
      </c>
      <c r="C61" s="1" t="s">
        <v>174</v>
      </c>
      <c r="D61" s="1"/>
      <c r="F61" s="2" t="str">
        <f t="shared" si="1"/>
        <v/>
      </c>
      <c r="H61" s="2" t="str">
        <f t="shared" si="4"/>
        <v/>
      </c>
      <c r="S61" s="2"/>
      <c r="T61" s="2"/>
      <c r="Y61" s="2"/>
      <c r="Z61" s="2"/>
    </row>
    <row r="62">
      <c r="A62" s="1" t="s">
        <v>26</v>
      </c>
      <c r="B62" s="2" t="s">
        <v>16</v>
      </c>
      <c r="C62" s="1" t="s">
        <v>168</v>
      </c>
      <c r="D62" s="1"/>
      <c r="F62" s="2" t="str">
        <f t="shared" si="1"/>
        <v/>
      </c>
      <c r="H62" s="2" t="str">
        <f t="shared" si="4"/>
        <v/>
      </c>
      <c r="S62" s="2"/>
      <c r="T62" s="2"/>
      <c r="Y62" s="2"/>
      <c r="Z62" s="2"/>
    </row>
    <row r="63">
      <c r="A63" s="1" t="s">
        <v>31</v>
      </c>
      <c r="B63" s="2" t="s">
        <v>147</v>
      </c>
      <c r="C63" s="1" t="s">
        <v>148</v>
      </c>
      <c r="D63" s="1"/>
      <c r="F63" s="2" t="str">
        <f t="shared" si="1"/>
        <v/>
      </c>
      <c r="H63" s="2" t="str">
        <f t="shared" si="4"/>
        <v/>
      </c>
      <c r="S63" s="2"/>
      <c r="T63" s="2"/>
      <c r="Y63" s="2"/>
      <c r="Z63" s="2"/>
    </row>
    <row r="64">
      <c r="B64" s="22" t="s">
        <v>154</v>
      </c>
      <c r="F64" s="2" t="str">
        <f t="shared" si="1"/>
        <v/>
      </c>
      <c r="H64" s="2" t="str">
        <f t="shared" si="4"/>
        <v/>
      </c>
      <c r="S64" s="2"/>
      <c r="T64" s="2"/>
      <c r="Y64" s="2"/>
      <c r="Z64" s="2"/>
    </row>
    <row r="65">
      <c r="A65" s="1" t="s">
        <v>157</v>
      </c>
      <c r="B65" s="2" t="s">
        <v>172</v>
      </c>
      <c r="C65" s="4">
        <v>42072.0</v>
      </c>
      <c r="D65" s="4"/>
      <c r="F65" s="2" t="str">
        <f t="shared" si="1"/>
        <v/>
      </c>
      <c r="H65" s="2" t="str">
        <f t="shared" si="4"/>
        <v/>
      </c>
      <c r="S65" s="2"/>
      <c r="T65" s="2"/>
      <c r="Y65" s="2"/>
      <c r="Z65" s="2"/>
    </row>
    <row r="66">
      <c r="A66" s="1" t="s">
        <v>10</v>
      </c>
      <c r="B66" s="2" t="s">
        <v>145</v>
      </c>
      <c r="C66" s="1" t="s">
        <v>146</v>
      </c>
      <c r="D66" s="1"/>
      <c r="F66" s="2" t="str">
        <f t="shared" si="1"/>
        <v/>
      </c>
      <c r="H66" s="2" t="str">
        <f t="shared" si="4"/>
        <v/>
      </c>
      <c r="S66" s="2"/>
      <c r="T66" s="2"/>
      <c r="Y66" s="2"/>
      <c r="Z66" s="2"/>
    </row>
    <row r="67">
      <c r="A67" s="1" t="s">
        <v>15</v>
      </c>
      <c r="B67" s="2" t="s">
        <v>163</v>
      </c>
      <c r="C67" s="1" t="s">
        <v>164</v>
      </c>
      <c r="D67" s="1"/>
      <c r="F67" s="2" t="str">
        <f t="shared" si="1"/>
        <v/>
      </c>
      <c r="H67" s="2" t="str">
        <f t="shared" si="4"/>
        <v/>
      </c>
      <c r="S67" s="2"/>
      <c r="T67" s="2"/>
      <c r="Y67" s="2"/>
      <c r="Z67" s="2"/>
    </row>
    <row r="68">
      <c r="A68" s="1" t="s">
        <v>21</v>
      </c>
      <c r="B68" s="2" t="s">
        <v>16</v>
      </c>
      <c r="C68" s="1" t="s">
        <v>168</v>
      </c>
      <c r="D68" s="1"/>
      <c r="F68" s="2" t="str">
        <f t="shared" si="1"/>
        <v/>
      </c>
      <c r="H68" s="2" t="str">
        <f t="shared" si="4"/>
        <v/>
      </c>
      <c r="S68" s="2"/>
      <c r="T68" s="2"/>
      <c r="Y68" s="2"/>
      <c r="Z68" s="2"/>
    </row>
    <row r="69">
      <c r="A69" s="1" t="s">
        <v>26</v>
      </c>
      <c r="B69" s="2" t="s">
        <v>173</v>
      </c>
      <c r="C69" s="1" t="s">
        <v>174</v>
      </c>
      <c r="D69" s="1"/>
      <c r="F69" s="2" t="str">
        <f t="shared" si="1"/>
        <v/>
      </c>
      <c r="H69" s="2" t="str">
        <f t="shared" si="4"/>
        <v/>
      </c>
      <c r="S69" s="2"/>
      <c r="T69" s="2"/>
      <c r="Y69" s="2"/>
      <c r="Z69" s="2"/>
    </row>
    <row r="70">
      <c r="A70" s="1" t="s">
        <v>31</v>
      </c>
      <c r="B70" s="2" t="s">
        <v>170</v>
      </c>
      <c r="C70" s="1" t="s">
        <v>171</v>
      </c>
      <c r="D70" s="1"/>
      <c r="F70" s="2" t="str">
        <f t="shared" si="1"/>
        <v/>
      </c>
      <c r="H70" s="2" t="str">
        <f t="shared" si="4"/>
        <v/>
      </c>
      <c r="S70" s="2"/>
      <c r="T70" s="2"/>
      <c r="Y70" s="2"/>
      <c r="Z70" s="2"/>
    </row>
    <row r="71">
      <c r="B71" s="22" t="s">
        <v>154</v>
      </c>
      <c r="F71" s="2" t="str">
        <f t="shared" si="1"/>
        <v/>
      </c>
      <c r="H71" s="2" t="str">
        <f t="shared" si="4"/>
        <v/>
      </c>
      <c r="S71" s="2"/>
      <c r="T71" s="2"/>
      <c r="Y71" s="2"/>
      <c r="Z71" s="2"/>
    </row>
    <row r="72">
      <c r="A72" s="1" t="s">
        <v>157</v>
      </c>
      <c r="B72" s="22" t="s">
        <v>169</v>
      </c>
      <c r="C72" s="4">
        <v>42079.0</v>
      </c>
      <c r="D72" s="4"/>
      <c r="F72" s="2" t="str">
        <f t="shared" si="1"/>
        <v/>
      </c>
      <c r="H72" s="2" t="str">
        <f t="shared" si="4"/>
        <v/>
      </c>
      <c r="S72" s="2"/>
      <c r="T72" s="2"/>
      <c r="Y72" s="2"/>
      <c r="Z72" s="2"/>
    </row>
    <row r="73">
      <c r="A73" s="1" t="s">
        <v>10</v>
      </c>
      <c r="B73" s="2" t="s">
        <v>145</v>
      </c>
      <c r="C73" s="1" t="s">
        <v>146</v>
      </c>
      <c r="D73" s="1"/>
      <c r="F73" s="2" t="str">
        <f t="shared" si="1"/>
        <v/>
      </c>
      <c r="H73" s="2" t="str">
        <f t="shared" si="4"/>
        <v/>
      </c>
      <c r="S73" s="2"/>
      <c r="T73" s="2"/>
      <c r="Y73" s="2"/>
      <c r="Z73" s="2"/>
    </row>
    <row r="74">
      <c r="A74" s="1" t="s">
        <v>15</v>
      </c>
      <c r="B74" s="2" t="s">
        <v>163</v>
      </c>
      <c r="C74" s="1" t="s">
        <v>164</v>
      </c>
      <c r="D74" s="1"/>
      <c r="F74" s="2" t="str">
        <f t="shared" si="1"/>
        <v/>
      </c>
      <c r="H74" s="2" t="str">
        <f t="shared" si="4"/>
        <v/>
      </c>
      <c r="S74" s="2"/>
      <c r="T74" s="2"/>
      <c r="Y74" s="2"/>
      <c r="Z74" s="2"/>
    </row>
    <row r="75">
      <c r="A75" s="1" t="s">
        <v>21</v>
      </c>
      <c r="B75" s="2" t="s">
        <v>16</v>
      </c>
      <c r="C75" s="1" t="s">
        <v>168</v>
      </c>
      <c r="D75" s="1"/>
      <c r="F75" s="2" t="str">
        <f t="shared" si="1"/>
        <v/>
      </c>
      <c r="H75" s="2" t="str">
        <f t="shared" si="4"/>
        <v/>
      </c>
      <c r="S75" s="2"/>
      <c r="T75" s="2"/>
      <c r="Y75" s="2"/>
      <c r="Z75" s="2"/>
    </row>
    <row r="76">
      <c r="A76" s="1" t="s">
        <v>26</v>
      </c>
      <c r="B76" s="2" t="s">
        <v>173</v>
      </c>
      <c r="C76" s="1" t="s">
        <v>174</v>
      </c>
      <c r="D76" s="1"/>
      <c r="F76" s="2" t="str">
        <f t="shared" si="1"/>
        <v/>
      </c>
      <c r="H76" s="2" t="str">
        <f t="shared" si="4"/>
        <v/>
      </c>
      <c r="S76" s="2"/>
      <c r="T76" s="2"/>
      <c r="Y76" s="2"/>
      <c r="Z76" s="2"/>
    </row>
    <row r="77">
      <c r="A77" s="1" t="s">
        <v>31</v>
      </c>
      <c r="B77" s="2" t="s">
        <v>170</v>
      </c>
      <c r="C77" s="1" t="s">
        <v>171</v>
      </c>
      <c r="D77" s="1"/>
      <c r="F77" s="2" t="str">
        <f t="shared" si="1"/>
        <v/>
      </c>
      <c r="H77" s="2" t="str">
        <f t="shared" si="4"/>
        <v/>
      </c>
      <c r="S77" s="2"/>
      <c r="T77" s="2"/>
      <c r="Y77" s="2"/>
      <c r="Z77" s="2"/>
    </row>
    <row r="78">
      <c r="B78" s="22" t="s">
        <v>154</v>
      </c>
      <c r="F78" s="2" t="str">
        <f t="shared" si="1"/>
        <v/>
      </c>
      <c r="H78" s="2" t="str">
        <f t="shared" si="4"/>
        <v/>
      </c>
      <c r="S78" s="2"/>
      <c r="T78" s="2"/>
      <c r="Y78" s="2"/>
      <c r="Z78" s="2"/>
    </row>
    <row r="79">
      <c r="A79" s="1" t="s">
        <v>157</v>
      </c>
      <c r="B79" s="2" t="s">
        <v>172</v>
      </c>
      <c r="C79" s="4">
        <v>42086.0</v>
      </c>
      <c r="D79" s="4"/>
      <c r="F79" s="2" t="str">
        <f t="shared" si="1"/>
        <v/>
      </c>
      <c r="H79" s="2" t="str">
        <f t="shared" si="4"/>
        <v/>
      </c>
      <c r="S79" s="2"/>
      <c r="T79" s="2"/>
      <c r="Y79" s="2"/>
      <c r="Z79" s="2"/>
    </row>
    <row r="80">
      <c r="A80" s="1" t="s">
        <v>10</v>
      </c>
      <c r="B80" s="2" t="s">
        <v>145</v>
      </c>
      <c r="C80" s="1" t="s">
        <v>146</v>
      </c>
      <c r="D80" s="1"/>
      <c r="F80" s="2" t="str">
        <f t="shared" si="1"/>
        <v/>
      </c>
      <c r="H80" s="2" t="str">
        <f t="shared" si="4"/>
        <v/>
      </c>
      <c r="S80" s="2"/>
      <c r="T80" s="2"/>
      <c r="Y80" s="2"/>
      <c r="Z80" s="2"/>
    </row>
    <row r="81">
      <c r="A81" s="1" t="s">
        <v>15</v>
      </c>
      <c r="B81" s="2" t="s">
        <v>16</v>
      </c>
      <c r="C81" s="1" t="s">
        <v>168</v>
      </c>
      <c r="D81" s="1"/>
      <c r="F81" s="2" t="str">
        <f t="shared" si="1"/>
        <v/>
      </c>
      <c r="H81" s="2" t="str">
        <f t="shared" si="4"/>
        <v/>
      </c>
      <c r="S81" s="2"/>
      <c r="T81" s="2"/>
      <c r="Y81" s="2"/>
      <c r="Z81" s="2"/>
    </row>
    <row r="82">
      <c r="A82" s="1" t="s">
        <v>21</v>
      </c>
      <c r="B82" s="2" t="s">
        <v>163</v>
      </c>
      <c r="C82" s="1" t="s">
        <v>164</v>
      </c>
      <c r="D82" s="1"/>
      <c r="F82" s="2" t="str">
        <f t="shared" si="1"/>
        <v/>
      </c>
      <c r="H82" s="2" t="str">
        <f t="shared" si="4"/>
        <v/>
      </c>
      <c r="S82" s="2"/>
      <c r="T82" s="2"/>
      <c r="Y82" s="2"/>
      <c r="Z82" s="2"/>
    </row>
    <row r="83">
      <c r="A83" s="1" t="s">
        <v>26</v>
      </c>
      <c r="B83" s="2" t="s">
        <v>173</v>
      </c>
      <c r="C83" s="1" t="s">
        <v>174</v>
      </c>
      <c r="D83" s="1"/>
      <c r="F83" s="2" t="str">
        <f t="shared" si="1"/>
        <v/>
      </c>
      <c r="H83" s="2" t="str">
        <f t="shared" si="4"/>
        <v/>
      </c>
      <c r="S83" s="2"/>
      <c r="T83" s="2"/>
      <c r="Y83" s="2"/>
      <c r="Z83" s="2"/>
    </row>
    <row r="84">
      <c r="A84" s="1" t="s">
        <v>31</v>
      </c>
      <c r="B84" s="2" t="s">
        <v>170</v>
      </c>
      <c r="C84" s="1" t="s">
        <v>171</v>
      </c>
      <c r="D84" s="1"/>
      <c r="F84" s="2" t="str">
        <f t="shared" si="1"/>
        <v/>
      </c>
      <c r="H84" s="2" t="str">
        <f t="shared" si="4"/>
        <v/>
      </c>
      <c r="S84" s="2"/>
      <c r="T84" s="2"/>
      <c r="Y84" s="2"/>
      <c r="Z84" s="2"/>
    </row>
    <row r="85">
      <c r="B85" s="22" t="s">
        <v>154</v>
      </c>
      <c r="F85" s="2" t="str">
        <f t="shared" si="1"/>
        <v/>
      </c>
      <c r="H85" s="2" t="str">
        <f t="shared" si="4"/>
        <v/>
      </c>
      <c r="S85" s="2"/>
      <c r="T85" s="2"/>
      <c r="Y85" s="2"/>
      <c r="Z85" s="2"/>
    </row>
    <row r="86">
      <c r="A86" s="1" t="s">
        <v>157</v>
      </c>
      <c r="B86" s="22" t="s">
        <v>169</v>
      </c>
      <c r="C86" s="4">
        <v>42093.0</v>
      </c>
      <c r="D86" s="4"/>
      <c r="F86" s="2" t="str">
        <f t="shared" si="1"/>
        <v/>
      </c>
      <c r="H86" s="2" t="str">
        <f t="shared" si="4"/>
        <v/>
      </c>
      <c r="S86" s="2"/>
      <c r="T86" s="2"/>
      <c r="Y86" s="2"/>
      <c r="Z86" s="2"/>
    </row>
    <row r="87">
      <c r="A87" s="1" t="s">
        <v>10</v>
      </c>
      <c r="B87" s="2" t="s">
        <v>145</v>
      </c>
      <c r="C87" s="1" t="s">
        <v>146</v>
      </c>
      <c r="D87" s="1"/>
      <c r="F87" s="2" t="str">
        <f t="shared" si="1"/>
        <v/>
      </c>
      <c r="H87" s="2" t="str">
        <f t="shared" si="4"/>
        <v/>
      </c>
      <c r="S87" s="2"/>
      <c r="T87" s="2"/>
      <c r="Y87" s="2"/>
      <c r="Z87" s="2"/>
    </row>
    <row r="88">
      <c r="A88" s="1" t="s">
        <v>15</v>
      </c>
      <c r="B88" s="2" t="s">
        <v>16</v>
      </c>
      <c r="C88" s="1" t="s">
        <v>168</v>
      </c>
      <c r="D88" s="1"/>
      <c r="F88" s="2" t="str">
        <f t="shared" si="1"/>
        <v/>
      </c>
      <c r="H88" s="2" t="str">
        <f t="shared" si="4"/>
        <v/>
      </c>
      <c r="S88" s="2"/>
      <c r="T88" s="2"/>
      <c r="Y88" s="2"/>
      <c r="Z88" s="2"/>
    </row>
    <row r="89">
      <c r="A89" s="1" t="s">
        <v>21</v>
      </c>
      <c r="B89" s="2" t="s">
        <v>163</v>
      </c>
      <c r="C89" s="1" t="s">
        <v>164</v>
      </c>
      <c r="D89" s="1"/>
      <c r="F89" s="2" t="str">
        <f t="shared" si="1"/>
        <v/>
      </c>
      <c r="H89" s="2" t="str">
        <f t="shared" si="4"/>
        <v/>
      </c>
      <c r="S89" s="2"/>
      <c r="T89" s="2"/>
      <c r="Y89" s="2"/>
      <c r="Z89" s="2"/>
    </row>
    <row r="90">
      <c r="A90" s="1" t="s">
        <v>26</v>
      </c>
      <c r="B90" s="2" t="s">
        <v>173</v>
      </c>
      <c r="C90" s="1" t="s">
        <v>174</v>
      </c>
      <c r="D90" s="1"/>
      <c r="F90" s="2" t="str">
        <f t="shared" si="1"/>
        <v/>
      </c>
      <c r="H90" s="2" t="str">
        <f t="shared" si="4"/>
        <v/>
      </c>
      <c r="S90" s="2"/>
      <c r="T90" s="2"/>
      <c r="Y90" s="2"/>
      <c r="Z90" s="2"/>
    </row>
    <row r="91">
      <c r="A91" s="1" t="s">
        <v>31</v>
      </c>
      <c r="B91" s="2" t="s">
        <v>170</v>
      </c>
      <c r="C91" s="1" t="s">
        <v>171</v>
      </c>
      <c r="D91" s="1"/>
      <c r="F91" s="2" t="str">
        <f t="shared" si="1"/>
        <v/>
      </c>
      <c r="H91" s="2" t="str">
        <f t="shared" si="4"/>
        <v/>
      </c>
      <c r="S91" s="2"/>
      <c r="T91" s="2"/>
      <c r="Y91" s="2"/>
      <c r="Z91" s="2"/>
    </row>
    <row r="92">
      <c r="B92" s="22" t="s">
        <v>154</v>
      </c>
      <c r="F92" s="2" t="str">
        <f t="shared" si="1"/>
        <v/>
      </c>
      <c r="H92" s="2" t="str">
        <f t="shared" si="4"/>
        <v/>
      </c>
      <c r="S92" s="2"/>
      <c r="T92" s="2"/>
      <c r="Y92" s="2"/>
      <c r="Z92" s="2"/>
    </row>
    <row r="93">
      <c r="A93" s="1" t="s">
        <v>157</v>
      </c>
      <c r="B93" s="2" t="s">
        <v>172</v>
      </c>
      <c r="C93" s="4">
        <v>42100.0</v>
      </c>
      <c r="D93" s="4"/>
      <c r="F93" s="2" t="str">
        <f t="shared" si="1"/>
        <v/>
      </c>
      <c r="H93" s="2" t="str">
        <f t="shared" si="4"/>
        <v/>
      </c>
      <c r="S93" s="2"/>
      <c r="T93" s="2"/>
      <c r="Y93" s="2"/>
      <c r="Z93" s="2"/>
    </row>
    <row r="94">
      <c r="A94" s="1" t="s">
        <v>10</v>
      </c>
      <c r="B94" s="2" t="s">
        <v>145</v>
      </c>
      <c r="C94" s="1" t="s">
        <v>146</v>
      </c>
      <c r="D94" s="1"/>
      <c r="F94" s="2" t="str">
        <f t="shared" si="1"/>
        <v/>
      </c>
      <c r="H94" s="2" t="str">
        <f t="shared" si="4"/>
        <v/>
      </c>
      <c r="S94" s="2"/>
      <c r="T94" s="2"/>
      <c r="Y94" s="2"/>
      <c r="Z94" s="2"/>
    </row>
    <row r="95">
      <c r="A95" s="1" t="s">
        <v>15</v>
      </c>
      <c r="B95" s="2" t="s">
        <v>16</v>
      </c>
      <c r="C95" s="1" t="s">
        <v>168</v>
      </c>
      <c r="D95" s="1"/>
      <c r="F95" s="2" t="str">
        <f t="shared" si="1"/>
        <v/>
      </c>
      <c r="H95" s="2" t="str">
        <f t="shared" si="4"/>
        <v/>
      </c>
      <c r="S95" s="2"/>
      <c r="T95" s="2"/>
      <c r="Y95" s="2"/>
      <c r="Z95" s="2"/>
    </row>
    <row r="96">
      <c r="A96" s="1" t="s">
        <v>21</v>
      </c>
      <c r="B96" s="2" t="s">
        <v>163</v>
      </c>
      <c r="C96" s="1" t="s">
        <v>164</v>
      </c>
      <c r="D96" s="1"/>
      <c r="F96" s="2" t="str">
        <f t="shared" si="1"/>
        <v/>
      </c>
      <c r="H96" s="2" t="str">
        <f t="shared" si="4"/>
        <v/>
      </c>
      <c r="S96" s="2"/>
      <c r="T96" s="2"/>
      <c r="Y96" s="2"/>
      <c r="Z96" s="2"/>
    </row>
    <row r="97">
      <c r="A97" s="1" t="s">
        <v>26</v>
      </c>
      <c r="B97" s="2" t="s">
        <v>173</v>
      </c>
      <c r="C97" s="1" t="s">
        <v>174</v>
      </c>
      <c r="D97" s="1"/>
      <c r="F97" s="2" t="str">
        <f t="shared" si="1"/>
        <v/>
      </c>
      <c r="H97" s="2" t="str">
        <f t="shared" si="4"/>
        <v/>
      </c>
      <c r="S97" s="2"/>
      <c r="T97" s="2"/>
      <c r="Y97" s="2"/>
      <c r="Z97" s="2"/>
    </row>
    <row r="98">
      <c r="A98" s="1" t="s">
        <v>31</v>
      </c>
      <c r="B98" s="2" t="s">
        <v>60</v>
      </c>
      <c r="C98" s="1" t="s">
        <v>175</v>
      </c>
      <c r="D98" s="1"/>
      <c r="F98" s="2" t="str">
        <f t="shared" si="1"/>
        <v/>
      </c>
      <c r="H98" s="2" t="str">
        <f t="shared" si="4"/>
        <v/>
      </c>
      <c r="S98" s="2"/>
      <c r="T98" s="2"/>
      <c r="Y98" s="2"/>
      <c r="Z98" s="2"/>
    </row>
    <row r="99">
      <c r="B99" s="22" t="s">
        <v>154</v>
      </c>
      <c r="F99" s="2" t="str">
        <f t="shared" si="1"/>
        <v/>
      </c>
      <c r="H99" s="2" t="str">
        <f t="shared" si="4"/>
        <v/>
      </c>
      <c r="S99" s="2"/>
      <c r="T99" s="2"/>
      <c r="Y99" s="2"/>
      <c r="Z99" s="2"/>
    </row>
    <row r="100">
      <c r="A100" s="1" t="s">
        <v>157</v>
      </c>
      <c r="B100" s="22" t="s">
        <v>169</v>
      </c>
      <c r="C100" s="4">
        <v>42107.0</v>
      </c>
      <c r="D100" s="4"/>
      <c r="F100" s="2" t="str">
        <f t="shared" si="1"/>
        <v/>
      </c>
      <c r="H100" s="2" t="str">
        <f t="shared" si="4"/>
        <v/>
      </c>
      <c r="S100" s="2"/>
      <c r="T100" s="2"/>
      <c r="Y100" s="2"/>
      <c r="Z100" s="2"/>
    </row>
    <row r="101">
      <c r="A101" s="1" t="s">
        <v>10</v>
      </c>
      <c r="B101" s="2" t="s">
        <v>145</v>
      </c>
      <c r="C101" s="1" t="s">
        <v>146</v>
      </c>
      <c r="D101" s="1"/>
      <c r="F101" s="2" t="str">
        <f t="shared" si="1"/>
        <v/>
      </c>
      <c r="H101" s="2" t="str">
        <f t="shared" si="4"/>
        <v/>
      </c>
      <c r="S101" s="2"/>
      <c r="T101" s="2"/>
      <c r="Y101" s="2"/>
      <c r="Z101" s="2"/>
    </row>
    <row r="102">
      <c r="A102" s="1" t="s">
        <v>15</v>
      </c>
      <c r="B102" s="2" t="s">
        <v>16</v>
      </c>
      <c r="C102" s="1" t="s">
        <v>168</v>
      </c>
      <c r="D102" s="1"/>
      <c r="F102" s="2" t="str">
        <f t="shared" si="1"/>
        <v/>
      </c>
      <c r="H102" s="2" t="str">
        <f t="shared" si="4"/>
        <v/>
      </c>
      <c r="S102" s="2"/>
      <c r="T102" s="2"/>
      <c r="Y102" s="2"/>
      <c r="Z102" s="2"/>
    </row>
    <row r="103">
      <c r="A103" s="1" t="s">
        <v>21</v>
      </c>
      <c r="B103" s="2" t="s">
        <v>173</v>
      </c>
      <c r="C103" s="1" t="s">
        <v>174</v>
      </c>
      <c r="D103" s="1"/>
      <c r="F103" s="2" t="str">
        <f t="shared" si="1"/>
        <v/>
      </c>
      <c r="H103" s="2" t="str">
        <f t="shared" si="4"/>
        <v/>
      </c>
      <c r="S103" s="2"/>
      <c r="T103" s="2"/>
      <c r="Y103" s="2"/>
      <c r="Z103" s="2"/>
    </row>
    <row r="104">
      <c r="A104" s="1" t="s">
        <v>26</v>
      </c>
      <c r="B104" s="2" t="s">
        <v>60</v>
      </c>
      <c r="C104" s="1" t="s">
        <v>175</v>
      </c>
      <c r="D104" s="1"/>
      <c r="F104" s="2" t="str">
        <f t="shared" si="1"/>
        <v/>
      </c>
      <c r="H104" s="2" t="str">
        <f t="shared" si="4"/>
        <v/>
      </c>
      <c r="S104" s="2"/>
      <c r="T104" s="2"/>
      <c r="Y104" s="2"/>
      <c r="Z104" s="2"/>
    </row>
    <row r="105">
      <c r="A105" s="1" t="s">
        <v>31</v>
      </c>
      <c r="B105" s="2" t="s">
        <v>163</v>
      </c>
      <c r="C105" s="1" t="s">
        <v>164</v>
      </c>
      <c r="D105" s="1"/>
      <c r="F105" s="2" t="str">
        <f t="shared" si="1"/>
        <v/>
      </c>
      <c r="H105" s="2" t="str">
        <f t="shared" si="4"/>
        <v/>
      </c>
      <c r="S105" s="2"/>
      <c r="T105" s="2"/>
      <c r="Y105" s="2"/>
      <c r="Z105" s="2"/>
    </row>
    <row r="106">
      <c r="B106" s="22" t="s">
        <v>154</v>
      </c>
      <c r="F106" s="2" t="str">
        <f t="shared" si="1"/>
        <v/>
      </c>
      <c r="H106" s="2" t="str">
        <f t="shared" si="4"/>
        <v/>
      </c>
      <c r="S106" s="2"/>
      <c r="T106" s="2"/>
      <c r="Y106" s="2"/>
      <c r="Z106" s="2"/>
    </row>
    <row r="107">
      <c r="A107" s="1" t="s">
        <v>157</v>
      </c>
      <c r="B107" s="2" t="s">
        <v>172</v>
      </c>
      <c r="C107" s="4">
        <v>42114.0</v>
      </c>
      <c r="D107" s="4"/>
      <c r="F107" s="2" t="str">
        <f t="shared" si="1"/>
        <v/>
      </c>
      <c r="H107" s="2" t="str">
        <f t="shared" si="4"/>
        <v/>
      </c>
      <c r="S107" s="2"/>
      <c r="T107" s="2"/>
      <c r="Y107" s="2"/>
      <c r="Z107" s="2"/>
    </row>
    <row r="108">
      <c r="A108" s="1"/>
      <c r="B108" s="2" t="s">
        <v>124</v>
      </c>
      <c r="C108" s="1"/>
      <c r="D108" s="1"/>
      <c r="S108" s="2"/>
      <c r="T108" s="2"/>
      <c r="Y108" s="2"/>
      <c r="Z108" s="2"/>
    </row>
    <row r="109">
      <c r="A109" s="1" t="s">
        <v>10</v>
      </c>
      <c r="B109" s="2" t="s">
        <v>176</v>
      </c>
      <c r="C109" s="1" t="s">
        <v>177</v>
      </c>
      <c r="D109" s="1"/>
      <c r="F109" s="2" t="str">
        <f t="shared" ref="F109:F138" si="5">IF(E109&lt;&gt;"",COUNTIF(B:B,E109),"")</f>
        <v/>
      </c>
      <c r="H109" s="2" t="str">
        <f>IF(I109&lt;&gt;"",H107+1,"")</f>
        <v/>
      </c>
      <c r="S109" s="2"/>
      <c r="T109" s="2"/>
      <c r="Y109" s="2"/>
      <c r="Z109" s="2"/>
    </row>
    <row r="110">
      <c r="A110" s="1" t="s">
        <v>15</v>
      </c>
      <c r="B110" s="2" t="s">
        <v>145</v>
      </c>
      <c r="C110" s="1" t="s">
        <v>146</v>
      </c>
      <c r="D110" s="1"/>
      <c r="F110" s="2" t="str">
        <f t="shared" si="5"/>
        <v/>
      </c>
      <c r="H110" s="2" t="str">
        <f t="shared" ref="H110:H138" si="6">IF(I110&lt;&gt;"",H109+1,"")</f>
        <v/>
      </c>
      <c r="S110" s="2"/>
      <c r="T110" s="2"/>
      <c r="Y110" s="2"/>
      <c r="Z110" s="2"/>
    </row>
    <row r="111">
      <c r="A111" s="1" t="s">
        <v>21</v>
      </c>
      <c r="B111" s="2" t="s">
        <v>16</v>
      </c>
      <c r="C111" s="1" t="s">
        <v>168</v>
      </c>
      <c r="D111" s="1"/>
      <c r="F111" s="2" t="str">
        <f t="shared" si="5"/>
        <v/>
      </c>
      <c r="H111" s="2" t="str">
        <f t="shared" si="6"/>
        <v/>
      </c>
      <c r="S111" s="2"/>
      <c r="T111" s="2"/>
      <c r="Y111" s="2"/>
      <c r="Z111" s="2"/>
    </row>
    <row r="112">
      <c r="A112" s="1" t="s">
        <v>26</v>
      </c>
      <c r="B112" s="2" t="s">
        <v>178</v>
      </c>
      <c r="C112" s="1" t="s">
        <v>179</v>
      </c>
      <c r="D112" s="1"/>
      <c r="F112" s="2" t="str">
        <f t="shared" si="5"/>
        <v/>
      </c>
      <c r="H112" s="2" t="str">
        <f t="shared" si="6"/>
        <v/>
      </c>
      <c r="S112" s="2"/>
      <c r="T112" s="2"/>
      <c r="Y112" s="2"/>
      <c r="Z112" s="2"/>
    </row>
    <row r="113">
      <c r="A113" s="1" t="s">
        <v>31</v>
      </c>
      <c r="B113" s="2" t="s">
        <v>163</v>
      </c>
      <c r="C113" s="1" t="s">
        <v>164</v>
      </c>
      <c r="D113" s="1"/>
      <c r="F113" s="2" t="str">
        <f t="shared" si="5"/>
        <v/>
      </c>
      <c r="H113" s="2" t="str">
        <f t="shared" si="6"/>
        <v/>
      </c>
      <c r="S113" s="2"/>
      <c r="T113" s="2"/>
      <c r="Y113" s="2"/>
      <c r="Z113" s="2"/>
    </row>
    <row r="114">
      <c r="B114" s="22" t="s">
        <v>154</v>
      </c>
      <c r="F114" s="2" t="str">
        <f t="shared" si="5"/>
        <v/>
      </c>
      <c r="H114" s="2" t="str">
        <f t="shared" si="6"/>
        <v/>
      </c>
      <c r="S114" s="2"/>
      <c r="T114" s="2"/>
      <c r="Y114" s="2"/>
      <c r="Z114" s="2"/>
    </row>
    <row r="115">
      <c r="A115" s="1" t="s">
        <v>157</v>
      </c>
      <c r="B115" s="2" t="s">
        <v>169</v>
      </c>
      <c r="C115" s="4">
        <v>42121.0</v>
      </c>
      <c r="D115" s="4"/>
      <c r="F115" s="2" t="str">
        <f t="shared" si="5"/>
        <v/>
      </c>
      <c r="H115" s="2" t="str">
        <f t="shared" si="6"/>
        <v/>
      </c>
      <c r="S115" s="2"/>
      <c r="T115" s="2"/>
      <c r="Y115" s="2"/>
      <c r="Z115" s="2"/>
    </row>
    <row r="116">
      <c r="A116" s="1" t="s">
        <v>10</v>
      </c>
      <c r="B116" s="2" t="s">
        <v>176</v>
      </c>
      <c r="C116" s="1" t="s">
        <v>177</v>
      </c>
      <c r="D116" s="1"/>
      <c r="F116" s="2" t="str">
        <f t="shared" si="5"/>
        <v/>
      </c>
      <c r="H116" s="2" t="str">
        <f t="shared" si="6"/>
        <v/>
      </c>
      <c r="S116" s="2"/>
      <c r="T116" s="2"/>
      <c r="Y116" s="2"/>
      <c r="Z116" s="2"/>
    </row>
    <row r="117">
      <c r="A117" s="1" t="s">
        <v>15</v>
      </c>
      <c r="B117" s="2" t="s">
        <v>145</v>
      </c>
      <c r="C117" s="1" t="s">
        <v>146</v>
      </c>
      <c r="D117" s="1"/>
      <c r="F117" s="2" t="str">
        <f t="shared" si="5"/>
        <v/>
      </c>
      <c r="H117" s="2" t="str">
        <f t="shared" si="6"/>
        <v/>
      </c>
      <c r="S117" s="2"/>
      <c r="T117" s="2"/>
      <c r="Y117" s="2"/>
      <c r="Z117" s="2"/>
    </row>
    <row r="118">
      <c r="A118" s="1" t="s">
        <v>21</v>
      </c>
      <c r="B118" s="2" t="s">
        <v>60</v>
      </c>
      <c r="C118" s="1" t="s">
        <v>175</v>
      </c>
      <c r="D118" s="1"/>
      <c r="F118" s="2" t="str">
        <f t="shared" si="5"/>
        <v/>
      </c>
      <c r="H118" s="2" t="str">
        <f t="shared" si="6"/>
        <v/>
      </c>
      <c r="S118" s="2"/>
      <c r="T118" s="2"/>
      <c r="Y118" s="2"/>
      <c r="Z118" s="2"/>
    </row>
    <row r="119">
      <c r="A119" s="1" t="s">
        <v>26</v>
      </c>
      <c r="B119" s="2" t="s">
        <v>16</v>
      </c>
      <c r="C119" s="1" t="s">
        <v>168</v>
      </c>
      <c r="D119" s="1"/>
      <c r="F119" s="2" t="str">
        <f t="shared" si="5"/>
        <v/>
      </c>
      <c r="H119" s="2" t="str">
        <f t="shared" si="6"/>
        <v/>
      </c>
      <c r="S119" s="2"/>
      <c r="T119" s="2"/>
      <c r="Y119" s="2"/>
      <c r="Z119" s="2"/>
    </row>
    <row r="120">
      <c r="A120" s="1" t="s">
        <v>31</v>
      </c>
      <c r="B120" s="2" t="s">
        <v>178</v>
      </c>
      <c r="C120" s="1" t="s">
        <v>179</v>
      </c>
      <c r="D120" s="1"/>
      <c r="F120" s="2" t="str">
        <f t="shared" si="5"/>
        <v/>
      </c>
      <c r="H120" s="2" t="str">
        <f t="shared" si="6"/>
        <v/>
      </c>
      <c r="S120" s="2"/>
      <c r="T120" s="2"/>
      <c r="Y120" s="2"/>
      <c r="Z120" s="2"/>
    </row>
    <row r="121">
      <c r="B121" s="22" t="s">
        <v>154</v>
      </c>
      <c r="F121" s="2" t="str">
        <f t="shared" si="5"/>
        <v/>
      </c>
      <c r="H121" s="2" t="str">
        <f t="shared" si="6"/>
        <v/>
      </c>
      <c r="S121" s="2"/>
      <c r="T121" s="2"/>
      <c r="Y121" s="2"/>
      <c r="Z121" s="2"/>
    </row>
    <row r="122">
      <c r="A122" s="1" t="s">
        <v>157</v>
      </c>
      <c r="B122" s="22" t="s">
        <v>124</v>
      </c>
      <c r="C122" s="4">
        <v>42128.0</v>
      </c>
      <c r="D122" s="4"/>
      <c r="F122" s="2" t="str">
        <f t="shared" si="5"/>
        <v/>
      </c>
      <c r="H122" s="2" t="str">
        <f t="shared" si="6"/>
        <v/>
      </c>
      <c r="S122" s="2"/>
      <c r="T122" s="2"/>
      <c r="Y122" s="2"/>
      <c r="Z122" s="2"/>
    </row>
    <row r="123">
      <c r="A123" s="1" t="s">
        <v>10</v>
      </c>
      <c r="B123" s="2" t="s">
        <v>176</v>
      </c>
      <c r="C123" s="1" t="s">
        <v>177</v>
      </c>
      <c r="D123" s="1"/>
      <c r="F123" s="2" t="str">
        <f t="shared" si="5"/>
        <v/>
      </c>
      <c r="H123" s="2" t="str">
        <f t="shared" si="6"/>
        <v/>
      </c>
      <c r="S123" s="2"/>
      <c r="T123" s="2"/>
      <c r="Y123" s="2"/>
      <c r="Z123" s="2"/>
    </row>
    <row r="124">
      <c r="A124" s="1" t="s">
        <v>15</v>
      </c>
      <c r="B124" s="2" t="s">
        <v>145</v>
      </c>
      <c r="C124" s="1" t="s">
        <v>146</v>
      </c>
      <c r="D124" s="1"/>
      <c r="F124" s="2" t="str">
        <f t="shared" si="5"/>
        <v/>
      </c>
      <c r="H124" s="2" t="str">
        <f t="shared" si="6"/>
        <v/>
      </c>
      <c r="S124" s="2"/>
      <c r="T124" s="2"/>
      <c r="Y124" s="2"/>
      <c r="Z124" s="2"/>
    </row>
    <row r="125">
      <c r="A125" s="1" t="s">
        <v>21</v>
      </c>
      <c r="B125" s="2" t="s">
        <v>178</v>
      </c>
      <c r="C125" s="1" t="s">
        <v>179</v>
      </c>
      <c r="D125" s="1"/>
      <c r="F125" s="2" t="str">
        <f t="shared" si="5"/>
        <v/>
      </c>
      <c r="H125" s="2" t="str">
        <f t="shared" si="6"/>
        <v/>
      </c>
      <c r="S125" s="2"/>
      <c r="T125" s="2"/>
      <c r="Y125" s="2"/>
      <c r="Z125" s="2"/>
    </row>
    <row r="126">
      <c r="A126" s="1" t="s">
        <v>26</v>
      </c>
      <c r="B126" s="2" t="s">
        <v>60</v>
      </c>
      <c r="C126" s="1" t="s">
        <v>175</v>
      </c>
      <c r="D126" s="1"/>
      <c r="F126" s="2" t="str">
        <f t="shared" si="5"/>
        <v/>
      </c>
      <c r="H126" s="2" t="str">
        <f t="shared" si="6"/>
        <v/>
      </c>
      <c r="S126" s="2"/>
      <c r="T126" s="2"/>
      <c r="Y126" s="2"/>
      <c r="Z126" s="2"/>
    </row>
    <row r="127">
      <c r="A127" s="1" t="s">
        <v>31</v>
      </c>
      <c r="B127" s="2" t="s">
        <v>16</v>
      </c>
      <c r="C127" s="1" t="s">
        <v>168</v>
      </c>
      <c r="D127" s="1"/>
      <c r="F127" s="2" t="str">
        <f t="shared" si="5"/>
        <v/>
      </c>
      <c r="H127" s="2" t="str">
        <f t="shared" si="6"/>
        <v/>
      </c>
      <c r="S127" s="2"/>
      <c r="T127" s="2"/>
      <c r="Y127" s="2"/>
      <c r="Z127" s="2"/>
    </row>
    <row r="128">
      <c r="B128" s="22" t="s">
        <v>154</v>
      </c>
      <c r="F128" s="2" t="str">
        <f t="shared" si="5"/>
        <v/>
      </c>
      <c r="H128" s="2" t="str">
        <f t="shared" si="6"/>
        <v/>
      </c>
      <c r="S128" s="2"/>
      <c r="T128" s="2"/>
      <c r="Y128" s="2"/>
      <c r="Z128" s="2"/>
    </row>
    <row r="129">
      <c r="A129" s="1" t="s">
        <v>157</v>
      </c>
      <c r="B129" s="22" t="s">
        <v>124</v>
      </c>
      <c r="C129" s="4">
        <v>42135.0</v>
      </c>
      <c r="D129" s="4"/>
      <c r="F129" s="2" t="str">
        <f t="shared" si="5"/>
        <v/>
      </c>
      <c r="H129" s="2" t="str">
        <f t="shared" si="6"/>
        <v/>
      </c>
      <c r="S129" s="2"/>
      <c r="T129" s="2"/>
      <c r="Y129" s="2"/>
      <c r="Z129" s="2"/>
    </row>
    <row r="130">
      <c r="A130" s="1" t="s">
        <v>10</v>
      </c>
      <c r="B130" s="2" t="s">
        <v>176</v>
      </c>
      <c r="C130" s="1" t="s">
        <v>177</v>
      </c>
      <c r="D130" s="1"/>
      <c r="F130" s="2" t="str">
        <f t="shared" si="5"/>
        <v/>
      </c>
      <c r="H130" s="2" t="str">
        <f t="shared" si="6"/>
        <v/>
      </c>
      <c r="S130" s="2"/>
      <c r="T130" s="2"/>
      <c r="Y130" s="2"/>
      <c r="Z130" s="2"/>
    </row>
    <row r="131">
      <c r="A131" s="1" t="s">
        <v>15</v>
      </c>
      <c r="B131" s="2" t="s">
        <v>178</v>
      </c>
      <c r="C131" s="1" t="s">
        <v>179</v>
      </c>
      <c r="D131" s="1"/>
      <c r="F131" s="2" t="str">
        <f t="shared" si="5"/>
        <v/>
      </c>
      <c r="H131" s="2" t="str">
        <f t="shared" si="6"/>
        <v/>
      </c>
      <c r="S131" s="2"/>
      <c r="T131" s="2"/>
      <c r="Y131" s="2"/>
      <c r="Z131" s="2"/>
    </row>
    <row r="132">
      <c r="A132" s="1" t="s">
        <v>21</v>
      </c>
      <c r="B132" s="2" t="s">
        <v>145</v>
      </c>
      <c r="C132" s="1" t="s">
        <v>146</v>
      </c>
      <c r="D132" s="1"/>
      <c r="F132" s="2" t="str">
        <f t="shared" si="5"/>
        <v/>
      </c>
      <c r="H132" s="2" t="str">
        <f t="shared" si="6"/>
        <v/>
      </c>
      <c r="S132" s="2"/>
      <c r="T132" s="2"/>
      <c r="Y132" s="2"/>
      <c r="Z132" s="2"/>
    </row>
    <row r="133">
      <c r="A133" s="1" t="s">
        <v>26</v>
      </c>
      <c r="B133" s="2" t="s">
        <v>60</v>
      </c>
      <c r="C133" s="1" t="s">
        <v>175</v>
      </c>
      <c r="D133" s="1"/>
      <c r="F133" s="2" t="str">
        <f t="shared" si="5"/>
        <v/>
      </c>
      <c r="H133" s="2" t="str">
        <f t="shared" si="6"/>
        <v/>
      </c>
      <c r="S133" s="2"/>
      <c r="T133" s="2"/>
      <c r="Y133" s="2"/>
      <c r="Z133" s="2"/>
    </row>
    <row r="134">
      <c r="A134" s="1" t="s">
        <v>31</v>
      </c>
      <c r="B134" s="2" t="s">
        <v>180</v>
      </c>
      <c r="C134" s="1" t="s">
        <v>181</v>
      </c>
      <c r="D134" s="1"/>
      <c r="F134" s="2" t="str">
        <f t="shared" si="5"/>
        <v/>
      </c>
      <c r="H134" s="2" t="str">
        <f t="shared" si="6"/>
        <v/>
      </c>
      <c r="S134" s="2"/>
      <c r="T134" s="2"/>
      <c r="Y134" s="2"/>
      <c r="Z134" s="2"/>
    </row>
    <row r="135">
      <c r="B135" s="22" t="s">
        <v>154</v>
      </c>
      <c r="F135" s="2" t="str">
        <f t="shared" si="5"/>
        <v/>
      </c>
      <c r="H135" s="2" t="str">
        <f t="shared" si="6"/>
        <v/>
      </c>
      <c r="S135" s="2"/>
      <c r="T135" s="2"/>
      <c r="Y135" s="2"/>
      <c r="Z135" s="2"/>
    </row>
    <row r="136">
      <c r="A136" s="1" t="s">
        <v>157</v>
      </c>
      <c r="B136" s="22" t="s">
        <v>124</v>
      </c>
      <c r="C136" s="4">
        <v>42142.0</v>
      </c>
      <c r="D136" s="4"/>
      <c r="F136" s="2" t="str">
        <f t="shared" si="5"/>
        <v/>
      </c>
      <c r="H136" s="2" t="str">
        <f t="shared" si="6"/>
        <v/>
      </c>
      <c r="S136" s="2"/>
      <c r="T136" s="2"/>
      <c r="Y136" s="2"/>
      <c r="Z136" s="2"/>
    </row>
    <row r="137">
      <c r="A137" s="1" t="s">
        <v>10</v>
      </c>
      <c r="B137" s="2" t="s">
        <v>176</v>
      </c>
      <c r="C137" s="1" t="s">
        <v>177</v>
      </c>
      <c r="D137" s="1"/>
      <c r="F137" s="2" t="str">
        <f t="shared" si="5"/>
        <v/>
      </c>
      <c r="H137" s="2" t="str">
        <f t="shared" si="6"/>
        <v/>
      </c>
      <c r="S137" s="2"/>
      <c r="T137" s="2"/>
      <c r="Y137" s="2"/>
      <c r="Z137" s="2"/>
    </row>
    <row r="138">
      <c r="A138" s="1" t="s">
        <v>15</v>
      </c>
      <c r="B138" s="2" t="s">
        <v>178</v>
      </c>
      <c r="C138" s="1" t="s">
        <v>179</v>
      </c>
      <c r="D138" s="1"/>
      <c r="F138" s="2" t="str">
        <f t="shared" si="5"/>
        <v/>
      </c>
      <c r="H138" s="2" t="str">
        <f t="shared" si="6"/>
        <v/>
      </c>
      <c r="S138" s="2"/>
      <c r="T138" s="2"/>
      <c r="Y138" s="2"/>
      <c r="Z138" s="2"/>
    </row>
    <row r="139">
      <c r="A139" s="1"/>
      <c r="B139" s="2" t="s">
        <v>36</v>
      </c>
      <c r="C139" s="39" t="s">
        <v>182</v>
      </c>
      <c r="D139" s="1"/>
      <c r="S139" s="2"/>
      <c r="T139" s="2"/>
      <c r="Y139" s="2"/>
      <c r="Z139" s="2"/>
    </row>
    <row r="140">
      <c r="A140" s="1" t="s">
        <v>21</v>
      </c>
      <c r="B140" s="2" t="s">
        <v>60</v>
      </c>
      <c r="C140" s="1" t="s">
        <v>175</v>
      </c>
      <c r="D140" s="1"/>
      <c r="F140" s="2" t="str">
        <f t="shared" ref="F140:F145" si="7">IF(E140&lt;&gt;"",COUNTIF(B:B,E140),"")</f>
        <v/>
      </c>
      <c r="H140" s="2" t="str">
        <f>IF(I140&lt;&gt;"",H138+1,"")</f>
        <v/>
      </c>
      <c r="S140" s="2"/>
      <c r="T140" s="2"/>
      <c r="Y140" s="2"/>
      <c r="Z140" s="2"/>
    </row>
    <row r="141">
      <c r="A141" s="1" t="s">
        <v>26</v>
      </c>
      <c r="B141" s="2" t="s">
        <v>145</v>
      </c>
      <c r="C141" s="1" t="s">
        <v>146</v>
      </c>
      <c r="D141" s="1"/>
      <c r="F141" s="2" t="str">
        <f t="shared" si="7"/>
        <v/>
      </c>
      <c r="H141" s="2" t="str">
        <f t="shared" ref="H141:H145" si="8">IF(I141&lt;&gt;"",H140+1,"")</f>
        <v/>
      </c>
      <c r="S141" s="2"/>
      <c r="T141" s="2"/>
      <c r="Y141" s="2"/>
      <c r="Z141" s="2"/>
    </row>
    <row r="142">
      <c r="A142" s="1" t="s">
        <v>31</v>
      </c>
      <c r="B142" s="2" t="s">
        <v>180</v>
      </c>
      <c r="C142" s="1" t="s">
        <v>181</v>
      </c>
      <c r="D142" s="1"/>
      <c r="F142" s="2" t="str">
        <f t="shared" si="7"/>
        <v/>
      </c>
      <c r="H142" s="2" t="str">
        <f t="shared" si="8"/>
        <v/>
      </c>
      <c r="S142" s="2"/>
      <c r="T142" s="2"/>
      <c r="Y142" s="2"/>
      <c r="Z142" s="2"/>
    </row>
    <row r="143">
      <c r="B143" s="22" t="s">
        <v>154</v>
      </c>
      <c r="F143" s="2" t="str">
        <f t="shared" si="7"/>
        <v/>
      </c>
      <c r="H143" s="2" t="str">
        <f t="shared" si="8"/>
        <v/>
      </c>
      <c r="S143" s="2"/>
      <c r="T143" s="2"/>
      <c r="Y143" s="2"/>
      <c r="Z143" s="2"/>
    </row>
    <row r="144">
      <c r="A144" s="1" t="s">
        <v>157</v>
      </c>
      <c r="B144" s="22" t="s">
        <v>124</v>
      </c>
      <c r="C144" s="4">
        <v>42149.0</v>
      </c>
      <c r="D144" s="4"/>
      <c r="F144" s="2" t="str">
        <f t="shared" si="7"/>
        <v/>
      </c>
      <c r="H144" s="2" t="str">
        <f t="shared" si="8"/>
        <v/>
      </c>
      <c r="S144" s="2"/>
      <c r="T144" s="2"/>
      <c r="Y144" s="2"/>
      <c r="Z144" s="2"/>
    </row>
    <row r="145">
      <c r="A145" s="1" t="s">
        <v>10</v>
      </c>
      <c r="B145" s="2" t="s">
        <v>176</v>
      </c>
      <c r="C145" s="1" t="s">
        <v>177</v>
      </c>
      <c r="D145" s="1"/>
      <c r="F145" s="2" t="str">
        <f t="shared" si="7"/>
        <v/>
      </c>
      <c r="H145" s="2" t="str">
        <f t="shared" si="8"/>
        <v/>
      </c>
      <c r="S145" s="2"/>
      <c r="T145" s="2"/>
      <c r="Y145" s="2"/>
      <c r="Z145" s="2"/>
    </row>
    <row r="146">
      <c r="A146" s="1"/>
      <c r="B146" s="2" t="s">
        <v>36</v>
      </c>
      <c r="C146" s="39" t="s">
        <v>182</v>
      </c>
      <c r="D146" s="1"/>
      <c r="S146" s="2"/>
      <c r="T146" s="2"/>
      <c r="Y146" s="2"/>
      <c r="Z146" s="2"/>
    </row>
    <row r="147">
      <c r="A147" s="1" t="s">
        <v>15</v>
      </c>
      <c r="B147" s="2" t="s">
        <v>178</v>
      </c>
      <c r="C147" s="1" t="s">
        <v>179</v>
      </c>
      <c r="D147" s="1"/>
      <c r="F147" s="2" t="str">
        <f>IF(E147&lt;&gt;"",COUNTIF(B:B,E147),"")</f>
        <v/>
      </c>
      <c r="H147" s="2" t="str">
        <f>IF(I147&lt;&gt;"",H145+1,"")</f>
        <v/>
      </c>
      <c r="S147" s="2"/>
      <c r="T147" s="2"/>
      <c r="Y147" s="2"/>
      <c r="Z147" s="2"/>
    </row>
    <row r="148">
      <c r="A148" s="1"/>
      <c r="B148" s="2" t="s">
        <v>36</v>
      </c>
      <c r="C148" s="39" t="s">
        <v>183</v>
      </c>
      <c r="D148" s="1"/>
      <c r="S148" s="2"/>
      <c r="T148" s="2"/>
      <c r="Y148" s="2"/>
      <c r="Z148" s="2"/>
    </row>
    <row r="149">
      <c r="A149" s="1" t="s">
        <v>21</v>
      </c>
      <c r="B149" s="2" t="s">
        <v>60</v>
      </c>
      <c r="C149" s="1" t="s">
        <v>175</v>
      </c>
      <c r="D149" s="1"/>
      <c r="F149" s="2" t="str">
        <f t="shared" ref="F149:F150" si="9">IF(E149&lt;&gt;"",COUNTIF(B:B,E149),"")</f>
        <v/>
      </c>
      <c r="H149" s="2" t="str">
        <f>IF(I149&lt;&gt;"",H147+1,"")</f>
        <v/>
      </c>
      <c r="S149" s="2"/>
      <c r="T149" s="2"/>
      <c r="Y149" s="2"/>
      <c r="Z149" s="2"/>
    </row>
    <row r="150">
      <c r="A150" s="1" t="s">
        <v>26</v>
      </c>
      <c r="B150" s="2" t="s">
        <v>180</v>
      </c>
      <c r="C150" s="1" t="s">
        <v>181</v>
      </c>
      <c r="F150" s="2" t="str">
        <f t="shared" si="9"/>
        <v/>
      </c>
      <c r="H150" s="2" t="str">
        <f>IF(I150&lt;&gt;"",H149+1,"")</f>
        <v/>
      </c>
      <c r="S150" s="2"/>
      <c r="T150" s="2"/>
      <c r="Y150" s="2"/>
      <c r="Z150" s="2"/>
    </row>
    <row r="151">
      <c r="A151" s="1"/>
      <c r="B151" s="2" t="s">
        <v>22</v>
      </c>
      <c r="C151" s="1"/>
      <c r="D151" s="1"/>
      <c r="S151" s="2"/>
      <c r="T151" s="2"/>
      <c r="Y151" s="2"/>
      <c r="Z151" s="2"/>
    </row>
    <row r="152">
      <c r="A152" s="1" t="s">
        <v>31</v>
      </c>
      <c r="B152" s="2" t="s">
        <v>145</v>
      </c>
      <c r="C152" s="1" t="s">
        <v>146</v>
      </c>
      <c r="D152" s="1"/>
      <c r="F152" s="2" t="str">
        <f t="shared" ref="F152:F155" si="10">IF(E152&lt;&gt;"",COUNTIF(B:B,E152),"")</f>
        <v/>
      </c>
      <c r="H152" s="2" t="str">
        <f>IF(I152&lt;&gt;"",H150+1,"")</f>
        <v/>
      </c>
      <c r="S152" s="2"/>
      <c r="T152" s="2"/>
      <c r="Y152" s="2"/>
      <c r="Z152" s="2"/>
    </row>
    <row r="153">
      <c r="B153" s="22" t="s">
        <v>154</v>
      </c>
      <c r="F153" s="2" t="str">
        <f t="shared" si="10"/>
        <v/>
      </c>
      <c r="H153" s="2" t="str">
        <f t="shared" ref="H153:H155" si="11">IF(I153&lt;&gt;"",H152+1,"")</f>
        <v/>
      </c>
      <c r="S153" s="2"/>
      <c r="T153" s="2"/>
      <c r="Y153" s="2"/>
      <c r="Z153" s="2"/>
    </row>
    <row r="154">
      <c r="A154" s="1" t="s">
        <v>157</v>
      </c>
      <c r="B154" s="22" t="s">
        <v>124</v>
      </c>
      <c r="C154" s="4">
        <v>42156.0</v>
      </c>
      <c r="D154" s="4"/>
      <c r="F154" s="2" t="str">
        <f t="shared" si="10"/>
        <v/>
      </c>
      <c r="H154" s="2" t="str">
        <f t="shared" si="11"/>
        <v/>
      </c>
      <c r="S154" s="2"/>
      <c r="T154" s="2"/>
      <c r="Y154" s="2"/>
      <c r="Z154" s="2"/>
    </row>
    <row r="155">
      <c r="A155" s="1" t="s">
        <v>10</v>
      </c>
      <c r="B155" s="2" t="s">
        <v>98</v>
      </c>
      <c r="C155" s="1" t="s">
        <v>184</v>
      </c>
      <c r="D155" s="1"/>
      <c r="F155" s="2" t="str">
        <f t="shared" si="10"/>
        <v/>
      </c>
      <c r="H155" s="2" t="str">
        <f t="shared" si="11"/>
        <v/>
      </c>
      <c r="S155" s="2"/>
      <c r="T155" s="2"/>
      <c r="Y155" s="2"/>
      <c r="Z155" s="2"/>
    </row>
    <row r="156">
      <c r="A156" s="1"/>
      <c r="B156" s="2" t="s">
        <v>185</v>
      </c>
      <c r="C156" s="1"/>
      <c r="D156" s="1"/>
      <c r="S156" s="2"/>
      <c r="T156" s="2"/>
      <c r="Y156" s="2"/>
      <c r="Z156" s="2"/>
    </row>
    <row r="157">
      <c r="A157" s="1" t="s">
        <v>15</v>
      </c>
      <c r="B157" s="2" t="s">
        <v>176</v>
      </c>
      <c r="C157" s="1" t="s">
        <v>177</v>
      </c>
      <c r="D157" s="1"/>
      <c r="F157" s="2" t="str">
        <f t="shared" ref="F157:F158" si="12">IF(E157&lt;&gt;"",COUNTIF(B:B,E157),"")</f>
        <v/>
      </c>
      <c r="H157" s="2" t="str">
        <f>IF(I157&lt;&gt;"",H155+1,"")</f>
        <v/>
      </c>
      <c r="S157" s="2"/>
      <c r="T157" s="2"/>
      <c r="Y157" s="2"/>
      <c r="Z157" s="2"/>
    </row>
    <row r="158">
      <c r="A158" s="1" t="s">
        <v>21</v>
      </c>
      <c r="B158" s="2" t="s">
        <v>178</v>
      </c>
      <c r="C158" s="1" t="s">
        <v>179</v>
      </c>
      <c r="F158" s="2" t="str">
        <f t="shared" si="12"/>
        <v/>
      </c>
      <c r="H158" s="2" t="str">
        <f>IF(I158&lt;&gt;"",H157+1,"")</f>
        <v/>
      </c>
      <c r="S158" s="2"/>
      <c r="T158" s="2"/>
      <c r="Y158" s="2"/>
      <c r="Z158" s="2"/>
    </row>
    <row r="159">
      <c r="A159" s="1"/>
      <c r="B159" s="2" t="s">
        <v>36</v>
      </c>
      <c r="C159" s="39" t="s">
        <v>183</v>
      </c>
      <c r="D159" s="1"/>
      <c r="S159" s="2"/>
      <c r="T159" s="2"/>
      <c r="Y159" s="2"/>
      <c r="Z159" s="2"/>
    </row>
    <row r="160">
      <c r="A160" s="1" t="s">
        <v>26</v>
      </c>
      <c r="B160" s="2" t="s">
        <v>180</v>
      </c>
      <c r="C160" s="1" t="s">
        <v>181</v>
      </c>
      <c r="D160" s="1"/>
      <c r="F160" s="2" t="str">
        <f t="shared" ref="F160:F165" si="13">IF(E160&lt;&gt;"",COUNTIF(B:B,E160),"")</f>
        <v/>
      </c>
      <c r="H160" s="2" t="str">
        <f>IF(I160&lt;&gt;"",H158+1,"")</f>
        <v/>
      </c>
      <c r="S160" s="2"/>
      <c r="T160" s="2"/>
      <c r="Y160" s="2"/>
      <c r="Z160" s="2"/>
    </row>
    <row r="161">
      <c r="A161" s="1" t="s">
        <v>31</v>
      </c>
      <c r="B161" s="2" t="s">
        <v>60</v>
      </c>
      <c r="C161" s="1" t="s">
        <v>175</v>
      </c>
      <c r="D161" s="1"/>
      <c r="F161" s="2" t="str">
        <f t="shared" si="13"/>
        <v/>
      </c>
      <c r="H161" s="2" t="str">
        <f t="shared" ref="H161:H165" si="14">IF(I161&lt;&gt;"",H160+1,"")</f>
        <v/>
      </c>
      <c r="S161" s="2"/>
      <c r="T161" s="2"/>
      <c r="Y161" s="2"/>
      <c r="Z161" s="2"/>
    </row>
    <row r="162">
      <c r="B162" s="22" t="s">
        <v>124</v>
      </c>
      <c r="F162" s="2" t="str">
        <f t="shared" si="13"/>
        <v/>
      </c>
      <c r="H162" s="2" t="str">
        <f t="shared" si="14"/>
        <v/>
      </c>
      <c r="S162" s="2"/>
      <c r="T162" s="2"/>
      <c r="Y162" s="2"/>
      <c r="Z162" s="2"/>
    </row>
    <row r="163">
      <c r="A163" s="1" t="s">
        <v>157</v>
      </c>
      <c r="B163" s="22" t="s">
        <v>124</v>
      </c>
      <c r="C163" s="4">
        <v>42163.0</v>
      </c>
      <c r="D163" s="4"/>
      <c r="F163" s="2" t="str">
        <f t="shared" si="13"/>
        <v/>
      </c>
      <c r="H163" s="2" t="str">
        <f t="shared" si="14"/>
        <v/>
      </c>
      <c r="S163" s="2"/>
      <c r="T163" s="2"/>
      <c r="Y163" s="2"/>
      <c r="Z163" s="2"/>
    </row>
    <row r="164">
      <c r="A164" s="1" t="s">
        <v>10</v>
      </c>
      <c r="B164" s="2" t="s">
        <v>176</v>
      </c>
      <c r="C164" s="1" t="s">
        <v>177</v>
      </c>
      <c r="F164" s="2" t="str">
        <f t="shared" si="13"/>
        <v/>
      </c>
      <c r="H164" s="2" t="str">
        <f t="shared" si="14"/>
        <v/>
      </c>
      <c r="S164" s="2"/>
      <c r="T164" s="2"/>
      <c r="Y164" s="2"/>
      <c r="Z164" s="2"/>
    </row>
    <row r="165">
      <c r="A165" s="1" t="s">
        <v>15</v>
      </c>
      <c r="B165" s="2" t="s">
        <v>98</v>
      </c>
      <c r="C165" s="1" t="s">
        <v>184</v>
      </c>
      <c r="D165" s="1"/>
      <c r="F165" s="2" t="str">
        <f t="shared" si="13"/>
        <v/>
      </c>
      <c r="H165" s="2" t="str">
        <f t="shared" si="14"/>
        <v/>
      </c>
      <c r="S165" s="2"/>
      <c r="T165" s="2"/>
      <c r="Y165" s="2"/>
      <c r="Z165" s="2"/>
    </row>
    <row r="166">
      <c r="A166" s="1"/>
      <c r="B166" s="22" t="s">
        <v>185</v>
      </c>
      <c r="C166" s="1"/>
      <c r="D166" s="1"/>
      <c r="S166" s="2"/>
      <c r="T166" s="2"/>
      <c r="Y166" s="2"/>
      <c r="Z166" s="2"/>
    </row>
    <row r="167">
      <c r="A167" s="1" t="s">
        <v>21</v>
      </c>
      <c r="B167" s="2" t="s">
        <v>178</v>
      </c>
      <c r="C167" s="1" t="s">
        <v>179</v>
      </c>
      <c r="D167" s="1"/>
      <c r="F167" s="2" t="str">
        <f t="shared" ref="F167:F172" si="15">IF(E167&lt;&gt;"",COUNTIF(B:B,E167),"")</f>
        <v/>
      </c>
      <c r="H167" s="2" t="str">
        <f>IF(I167&lt;&gt;"",H165+1,"")</f>
        <v/>
      </c>
      <c r="S167" s="2"/>
      <c r="T167" s="2"/>
      <c r="Y167" s="2"/>
      <c r="Z167" s="2"/>
    </row>
    <row r="168">
      <c r="A168" s="1" t="s">
        <v>26</v>
      </c>
      <c r="B168" s="2" t="s">
        <v>180</v>
      </c>
      <c r="C168" s="1" t="s">
        <v>181</v>
      </c>
      <c r="D168" s="1"/>
      <c r="F168" s="2" t="str">
        <f t="shared" si="15"/>
        <v/>
      </c>
      <c r="H168" s="2" t="str">
        <f t="shared" ref="H168:H172" si="16">IF(I168&lt;&gt;"",H167+1,"")</f>
        <v/>
      </c>
      <c r="S168" s="2"/>
      <c r="T168" s="2"/>
      <c r="Y168" s="2"/>
      <c r="Z168" s="2"/>
    </row>
    <row r="169">
      <c r="A169" s="1" t="s">
        <v>31</v>
      </c>
      <c r="B169" s="2" t="s">
        <v>145</v>
      </c>
      <c r="C169" s="1" t="s">
        <v>146</v>
      </c>
      <c r="D169" s="1"/>
      <c r="F169" s="2" t="str">
        <f t="shared" si="15"/>
        <v/>
      </c>
      <c r="H169" s="2" t="str">
        <f t="shared" si="16"/>
        <v/>
      </c>
      <c r="S169" s="2"/>
      <c r="T169" s="2"/>
      <c r="Y169" s="2"/>
      <c r="Z169" s="2"/>
    </row>
    <row r="170">
      <c r="B170" s="2" t="s">
        <v>154</v>
      </c>
      <c r="F170" s="2" t="str">
        <f t="shared" si="15"/>
        <v/>
      </c>
      <c r="H170" s="2" t="str">
        <f t="shared" si="16"/>
        <v/>
      </c>
      <c r="S170" s="2"/>
      <c r="T170" s="2"/>
      <c r="Y170" s="2"/>
      <c r="Z170" s="2"/>
    </row>
    <row r="171">
      <c r="A171" s="1" t="s">
        <v>157</v>
      </c>
      <c r="B171" s="22" t="s">
        <v>124</v>
      </c>
      <c r="C171" s="4">
        <v>42170.0</v>
      </c>
      <c r="D171" s="4"/>
      <c r="F171" s="2" t="str">
        <f t="shared" si="15"/>
        <v/>
      </c>
      <c r="H171" s="2" t="str">
        <f t="shared" si="16"/>
        <v/>
      </c>
      <c r="S171" s="2"/>
      <c r="T171" s="2"/>
      <c r="Y171" s="2"/>
      <c r="Z171" s="2"/>
    </row>
    <row r="172">
      <c r="A172" s="1" t="s">
        <v>10</v>
      </c>
      <c r="B172" s="2" t="s">
        <v>176</v>
      </c>
      <c r="C172" s="1" t="s">
        <v>177</v>
      </c>
      <c r="F172" s="2" t="str">
        <f t="shared" si="15"/>
        <v/>
      </c>
      <c r="H172" s="2" t="str">
        <f t="shared" si="16"/>
        <v/>
      </c>
      <c r="S172" s="2"/>
      <c r="T172" s="2"/>
      <c r="Y172" s="2"/>
      <c r="Z172" s="2"/>
    </row>
    <row r="173">
      <c r="A173" s="1"/>
      <c r="B173" s="2" t="s">
        <v>36</v>
      </c>
      <c r="C173" s="39" t="s">
        <v>182</v>
      </c>
      <c r="D173" s="1"/>
      <c r="S173" s="2"/>
      <c r="T173" s="2"/>
      <c r="Y173" s="2"/>
      <c r="Z173" s="2"/>
    </row>
    <row r="174">
      <c r="A174" s="1" t="s">
        <v>15</v>
      </c>
      <c r="B174" s="2" t="s">
        <v>98</v>
      </c>
      <c r="C174" s="1" t="s">
        <v>184</v>
      </c>
      <c r="D174" s="1"/>
      <c r="F174" s="2" t="str">
        <f>IF(E174&lt;&gt;"",COUNTIF(B:B,E174),"")</f>
        <v/>
      </c>
      <c r="H174" s="2" t="str">
        <f>IF(I174&lt;&gt;"",H172+1,"")</f>
        <v/>
      </c>
      <c r="S174" s="2"/>
      <c r="T174" s="2"/>
      <c r="Y174" s="2"/>
      <c r="Z174" s="2"/>
    </row>
    <row r="175">
      <c r="A175" s="1"/>
      <c r="B175" s="22" t="s">
        <v>185</v>
      </c>
      <c r="C175" s="1"/>
      <c r="D175" s="1"/>
      <c r="S175" s="2"/>
      <c r="T175" s="2"/>
      <c r="Y175" s="2"/>
      <c r="Z175" s="2"/>
    </row>
    <row r="176">
      <c r="A176" s="1" t="s">
        <v>21</v>
      </c>
      <c r="B176" s="2" t="s">
        <v>178</v>
      </c>
      <c r="C176" s="1" t="s">
        <v>179</v>
      </c>
      <c r="D176" s="1"/>
      <c r="F176" s="2" t="str">
        <f t="shared" ref="F176:F188" si="17">IF(E176&lt;&gt;"",COUNTIF(B:B,E176),"")</f>
        <v/>
      </c>
      <c r="H176" s="2" t="str">
        <f>IF(I176&lt;&gt;"",H174+1,"")</f>
        <v/>
      </c>
      <c r="S176" s="2"/>
      <c r="T176" s="2"/>
      <c r="Y176" s="2"/>
      <c r="Z176" s="2"/>
    </row>
    <row r="177">
      <c r="A177" s="1" t="s">
        <v>26</v>
      </c>
      <c r="B177" s="2" t="s">
        <v>180</v>
      </c>
      <c r="C177" s="1" t="s">
        <v>181</v>
      </c>
      <c r="D177" s="1"/>
      <c r="F177" s="2" t="str">
        <f t="shared" si="17"/>
        <v/>
      </c>
      <c r="H177" s="2" t="str">
        <f t="shared" ref="H177:H188" si="18">IF(I177&lt;&gt;"",H176+1,"")</f>
        <v/>
      </c>
      <c r="S177" s="2"/>
      <c r="T177" s="2"/>
      <c r="Y177" s="2"/>
      <c r="Z177" s="2"/>
    </row>
    <row r="178">
      <c r="A178" s="1" t="s">
        <v>31</v>
      </c>
      <c r="B178" s="2" t="s">
        <v>118</v>
      </c>
      <c r="C178" s="1" t="s">
        <v>186</v>
      </c>
      <c r="D178" s="1"/>
      <c r="F178" s="2" t="str">
        <f t="shared" si="17"/>
        <v/>
      </c>
      <c r="H178" s="2" t="str">
        <f t="shared" si="18"/>
        <v/>
      </c>
      <c r="S178" s="2"/>
      <c r="T178" s="2"/>
      <c r="Y178" s="2"/>
      <c r="Z178" s="2"/>
    </row>
    <row r="179">
      <c r="B179" s="2" t="s">
        <v>36</v>
      </c>
      <c r="F179" s="2" t="str">
        <f t="shared" si="17"/>
        <v/>
      </c>
      <c r="H179" s="2" t="str">
        <f t="shared" si="18"/>
        <v/>
      </c>
      <c r="S179" s="2"/>
      <c r="T179" s="2"/>
      <c r="Y179" s="2"/>
      <c r="Z179" s="2"/>
    </row>
    <row r="180">
      <c r="A180" s="1" t="s">
        <v>157</v>
      </c>
      <c r="B180" s="22" t="s">
        <v>124</v>
      </c>
      <c r="C180" s="4">
        <v>42177.0</v>
      </c>
      <c r="D180" s="4"/>
      <c r="F180" s="2" t="str">
        <f t="shared" si="17"/>
        <v/>
      </c>
      <c r="H180" s="2" t="str">
        <f t="shared" si="18"/>
        <v/>
      </c>
      <c r="S180" s="2"/>
      <c r="T180" s="2"/>
      <c r="Y180" s="2"/>
      <c r="Z180" s="2"/>
    </row>
    <row r="181">
      <c r="A181" s="1" t="s">
        <v>10</v>
      </c>
      <c r="B181" s="2" t="s">
        <v>176</v>
      </c>
      <c r="C181" s="1" t="s">
        <v>177</v>
      </c>
      <c r="D181" s="1"/>
      <c r="F181" s="2" t="str">
        <f t="shared" si="17"/>
        <v/>
      </c>
      <c r="H181" s="2" t="str">
        <f t="shared" si="18"/>
        <v/>
      </c>
      <c r="S181" s="2"/>
      <c r="T181" s="2"/>
      <c r="Y181" s="2"/>
      <c r="Z181" s="2"/>
    </row>
    <row r="182">
      <c r="A182" s="1" t="s">
        <v>15</v>
      </c>
      <c r="B182" s="2" t="s">
        <v>98</v>
      </c>
      <c r="C182" s="1" t="s">
        <v>184</v>
      </c>
      <c r="F182" s="2" t="str">
        <f t="shared" si="17"/>
        <v/>
      </c>
      <c r="H182" s="2" t="str">
        <f t="shared" si="18"/>
        <v/>
      </c>
      <c r="S182" s="2"/>
      <c r="T182" s="2"/>
      <c r="Y182" s="2"/>
      <c r="Z182" s="2"/>
    </row>
    <row r="183">
      <c r="A183" s="1" t="s">
        <v>21</v>
      </c>
      <c r="B183" s="2" t="s">
        <v>178</v>
      </c>
      <c r="C183" s="1" t="s">
        <v>179</v>
      </c>
      <c r="D183" s="1" t="s">
        <v>36</v>
      </c>
      <c r="F183" s="2" t="str">
        <f t="shared" si="17"/>
        <v/>
      </c>
      <c r="H183" s="2" t="str">
        <f t="shared" si="18"/>
        <v/>
      </c>
      <c r="S183" s="2"/>
      <c r="T183" s="2"/>
      <c r="Y183" s="2"/>
      <c r="Z183" s="2"/>
    </row>
    <row r="184">
      <c r="A184" s="1" t="s">
        <v>26</v>
      </c>
      <c r="B184" s="2" t="s">
        <v>180</v>
      </c>
      <c r="C184" s="1" t="s">
        <v>181</v>
      </c>
      <c r="D184" s="1"/>
      <c r="F184" s="2" t="str">
        <f t="shared" si="17"/>
        <v/>
      </c>
      <c r="H184" s="2" t="str">
        <f t="shared" si="18"/>
        <v/>
      </c>
      <c r="S184" s="2"/>
      <c r="T184" s="2"/>
      <c r="Y184" s="2"/>
      <c r="Z184" s="2"/>
    </row>
    <row r="185">
      <c r="A185" s="1" t="s">
        <v>31</v>
      </c>
      <c r="B185" s="2" t="s">
        <v>118</v>
      </c>
      <c r="C185" s="1" t="s">
        <v>186</v>
      </c>
      <c r="D185" s="1"/>
      <c r="F185" s="2" t="str">
        <f t="shared" si="17"/>
        <v/>
      </c>
      <c r="H185" s="2" t="str">
        <f t="shared" si="18"/>
        <v/>
      </c>
      <c r="S185" s="2"/>
      <c r="T185" s="2"/>
      <c r="Y185" s="2"/>
      <c r="Z185" s="2"/>
    </row>
    <row r="186">
      <c r="B186" s="22" t="s">
        <v>185</v>
      </c>
      <c r="F186" s="2" t="str">
        <f t="shared" si="17"/>
        <v/>
      </c>
      <c r="H186" s="2" t="str">
        <f t="shared" si="18"/>
        <v/>
      </c>
      <c r="S186" s="2"/>
      <c r="T186" s="2"/>
      <c r="Y186" s="2"/>
      <c r="Z186" s="2"/>
    </row>
    <row r="187">
      <c r="A187" s="1" t="s">
        <v>157</v>
      </c>
      <c r="B187" s="22" t="s">
        <v>124</v>
      </c>
      <c r="C187" s="4">
        <v>42184.0</v>
      </c>
      <c r="D187" s="4"/>
      <c r="F187" s="2" t="str">
        <f t="shared" si="17"/>
        <v/>
      </c>
      <c r="H187" s="2" t="str">
        <f t="shared" si="18"/>
        <v/>
      </c>
      <c r="S187" s="2"/>
      <c r="T187" s="2"/>
      <c r="Y187" s="2"/>
      <c r="Z187" s="2"/>
    </row>
    <row r="188">
      <c r="A188" s="1" t="s">
        <v>10</v>
      </c>
      <c r="B188" s="2" t="s">
        <v>176</v>
      </c>
      <c r="C188" s="1" t="s">
        <v>177</v>
      </c>
      <c r="F188" s="2" t="str">
        <f t="shared" si="17"/>
        <v/>
      </c>
      <c r="H188" s="2" t="str">
        <f t="shared" si="18"/>
        <v/>
      </c>
      <c r="S188" s="2"/>
      <c r="T188" s="2"/>
      <c r="Y188" s="2"/>
      <c r="Z188" s="2"/>
    </row>
    <row r="189">
      <c r="A189" s="1"/>
      <c r="B189" s="2" t="s">
        <v>36</v>
      </c>
      <c r="C189" s="39" t="s">
        <v>183</v>
      </c>
      <c r="D189" s="1"/>
      <c r="S189" s="2"/>
      <c r="T189" s="2"/>
      <c r="Y189" s="2"/>
      <c r="Z189" s="2"/>
    </row>
    <row r="190">
      <c r="A190" s="1" t="s">
        <v>15</v>
      </c>
      <c r="B190" s="2" t="s">
        <v>98</v>
      </c>
      <c r="C190" s="1" t="s">
        <v>184</v>
      </c>
      <c r="D190" s="1"/>
      <c r="F190" s="2" t="str">
        <f t="shared" ref="F190:F196" si="19">IF(E190&lt;&gt;"",COUNTIF(B:B,E190),"")</f>
        <v/>
      </c>
      <c r="H190" s="2" t="str">
        <f>IF(I190&lt;&gt;"",H188+1,"")</f>
        <v/>
      </c>
      <c r="S190" s="2"/>
      <c r="T190" s="2"/>
      <c r="Y190" s="2"/>
      <c r="Z190" s="2"/>
    </row>
    <row r="191">
      <c r="A191" s="1" t="s">
        <v>21</v>
      </c>
      <c r="B191" s="2" t="s">
        <v>178</v>
      </c>
      <c r="C191" s="1" t="s">
        <v>179</v>
      </c>
      <c r="D191" s="1"/>
      <c r="F191" s="2" t="str">
        <f t="shared" si="19"/>
        <v/>
      </c>
      <c r="H191" s="2" t="str">
        <f t="shared" ref="H191:H196" si="20">IF(I191&lt;&gt;"",H190+1,"")</f>
        <v/>
      </c>
      <c r="S191" s="2"/>
      <c r="T191" s="2"/>
      <c r="Y191" s="2"/>
      <c r="Z191" s="2"/>
    </row>
    <row r="192">
      <c r="A192" s="1" t="s">
        <v>26</v>
      </c>
      <c r="B192" s="2" t="s">
        <v>187</v>
      </c>
      <c r="C192" s="1" t="s">
        <v>188</v>
      </c>
      <c r="D192" s="1"/>
      <c r="F192" s="2" t="str">
        <f t="shared" si="19"/>
        <v/>
      </c>
      <c r="H192" s="2" t="str">
        <f t="shared" si="20"/>
        <v/>
      </c>
      <c r="S192" s="2"/>
      <c r="T192" s="2"/>
      <c r="Y192" s="2"/>
      <c r="Z192" s="2"/>
    </row>
    <row r="193">
      <c r="A193" s="1" t="s">
        <v>31</v>
      </c>
      <c r="B193" s="2" t="s">
        <v>180</v>
      </c>
      <c r="C193" s="1" t="s">
        <v>181</v>
      </c>
      <c r="D193" s="1"/>
      <c r="F193" s="2" t="str">
        <f t="shared" si="19"/>
        <v/>
      </c>
      <c r="H193" s="2" t="str">
        <f t="shared" si="20"/>
        <v/>
      </c>
      <c r="S193" s="2"/>
      <c r="T193" s="2"/>
      <c r="Y193" s="2"/>
      <c r="Z193" s="2"/>
    </row>
    <row r="194">
      <c r="B194" s="22" t="s">
        <v>185</v>
      </c>
      <c r="F194" s="2" t="str">
        <f t="shared" si="19"/>
        <v/>
      </c>
      <c r="H194" s="2" t="str">
        <f t="shared" si="20"/>
        <v/>
      </c>
      <c r="S194" s="2"/>
      <c r="T194" s="2"/>
      <c r="Y194" s="2"/>
      <c r="Z194" s="2"/>
    </row>
    <row r="195">
      <c r="A195" s="1" t="s">
        <v>157</v>
      </c>
      <c r="B195" s="22" t="s">
        <v>124</v>
      </c>
      <c r="C195" s="4">
        <v>42191.0</v>
      </c>
      <c r="D195" s="4"/>
      <c r="F195" s="2" t="str">
        <f t="shared" si="19"/>
        <v/>
      </c>
      <c r="H195" s="2" t="str">
        <f t="shared" si="20"/>
        <v/>
      </c>
      <c r="S195" s="2"/>
      <c r="T195" s="2"/>
      <c r="Y195" s="2"/>
      <c r="Z195" s="2"/>
    </row>
    <row r="196">
      <c r="A196" s="1" t="s">
        <v>10</v>
      </c>
      <c r="B196" s="2" t="s">
        <v>176</v>
      </c>
      <c r="C196" s="1" t="s">
        <v>177</v>
      </c>
      <c r="F196" s="2" t="str">
        <f t="shared" si="19"/>
        <v/>
      </c>
      <c r="H196" s="2" t="str">
        <f t="shared" si="20"/>
        <v/>
      </c>
      <c r="S196" s="2"/>
      <c r="T196" s="2"/>
      <c r="Y196" s="2"/>
      <c r="Z196" s="2"/>
    </row>
    <row r="197">
      <c r="A197" s="1"/>
      <c r="B197" s="2" t="s">
        <v>36</v>
      </c>
      <c r="C197" s="39" t="s">
        <v>183</v>
      </c>
      <c r="D197" s="1"/>
      <c r="S197" s="2"/>
      <c r="T197" s="2"/>
      <c r="Y197" s="2"/>
      <c r="Z197" s="2"/>
    </row>
    <row r="198">
      <c r="A198" s="1" t="s">
        <v>15</v>
      </c>
      <c r="B198" s="2" t="s">
        <v>98</v>
      </c>
      <c r="C198" s="1" t="s">
        <v>184</v>
      </c>
      <c r="F198" s="2" t="str">
        <f t="shared" ref="F198:F204" si="21">IF(E198&lt;&gt;"",COUNTIF(B:B,E198),"")</f>
        <v/>
      </c>
      <c r="H198" s="2" t="str">
        <f>IF(I198&lt;&gt;"",H196+1,"")</f>
        <v/>
      </c>
      <c r="S198" s="2"/>
      <c r="T198" s="2"/>
      <c r="Y198" s="2"/>
      <c r="Z198" s="2"/>
    </row>
    <row r="199">
      <c r="A199" s="1" t="s">
        <v>21</v>
      </c>
      <c r="B199" s="2" t="s">
        <v>187</v>
      </c>
      <c r="C199" s="1" t="s">
        <v>188</v>
      </c>
      <c r="D199" s="1"/>
      <c r="F199" s="2" t="str">
        <f t="shared" si="21"/>
        <v/>
      </c>
      <c r="H199" s="2" t="str">
        <f t="shared" ref="H199:H204" si="22">IF(I199&lt;&gt;"",H198+1,"")</f>
        <v/>
      </c>
      <c r="S199" s="2"/>
      <c r="T199" s="2"/>
      <c r="Y199" s="2"/>
      <c r="Z199" s="2"/>
    </row>
    <row r="200">
      <c r="A200" s="1" t="s">
        <v>26</v>
      </c>
      <c r="B200" s="2" t="s">
        <v>178</v>
      </c>
      <c r="C200" s="1" t="s">
        <v>179</v>
      </c>
      <c r="D200" s="1"/>
      <c r="F200" s="2" t="str">
        <f t="shared" si="21"/>
        <v/>
      </c>
      <c r="H200" s="2" t="str">
        <f t="shared" si="22"/>
        <v/>
      </c>
      <c r="S200" s="2"/>
      <c r="T200" s="2"/>
      <c r="Y200" s="2"/>
      <c r="Z200" s="2"/>
    </row>
    <row r="201">
      <c r="A201" s="1" t="s">
        <v>31</v>
      </c>
      <c r="B201" s="2" t="s">
        <v>180</v>
      </c>
      <c r="C201" s="1" t="s">
        <v>181</v>
      </c>
      <c r="D201" s="1"/>
      <c r="F201" s="2" t="str">
        <f t="shared" si="21"/>
        <v/>
      </c>
      <c r="H201" s="2" t="str">
        <f t="shared" si="22"/>
        <v/>
      </c>
      <c r="S201" s="2"/>
      <c r="T201" s="2"/>
      <c r="Y201" s="2"/>
      <c r="Z201" s="2"/>
    </row>
    <row r="202">
      <c r="B202" s="22" t="s">
        <v>185</v>
      </c>
      <c r="F202" s="2" t="str">
        <f t="shared" si="21"/>
        <v/>
      </c>
      <c r="H202" s="2" t="str">
        <f t="shared" si="22"/>
        <v/>
      </c>
      <c r="S202" s="2"/>
      <c r="T202" s="2"/>
      <c r="Y202" s="2"/>
      <c r="Z202" s="2"/>
    </row>
    <row r="203">
      <c r="A203" s="1" t="s">
        <v>157</v>
      </c>
      <c r="B203" s="22" t="s">
        <v>124</v>
      </c>
      <c r="C203" s="4">
        <v>42198.0</v>
      </c>
      <c r="D203" s="4"/>
      <c r="F203" s="2" t="str">
        <f t="shared" si="21"/>
        <v/>
      </c>
      <c r="H203" s="2" t="str">
        <f t="shared" si="22"/>
        <v/>
      </c>
      <c r="S203" s="2"/>
      <c r="T203" s="2"/>
      <c r="Y203" s="2"/>
      <c r="Z203" s="2"/>
    </row>
    <row r="204">
      <c r="A204" s="1" t="s">
        <v>10</v>
      </c>
      <c r="B204" s="2" t="s">
        <v>176</v>
      </c>
      <c r="C204" s="1" t="s">
        <v>177</v>
      </c>
      <c r="F204" s="2" t="str">
        <f t="shared" si="21"/>
        <v/>
      </c>
      <c r="H204" s="2" t="str">
        <f t="shared" si="22"/>
        <v/>
      </c>
      <c r="S204" s="2"/>
      <c r="T204" s="2"/>
      <c r="Y204" s="2"/>
      <c r="Z204" s="2"/>
    </row>
    <row r="205">
      <c r="A205" s="1"/>
      <c r="B205" s="2" t="s">
        <v>36</v>
      </c>
      <c r="C205" s="39" t="s">
        <v>183</v>
      </c>
      <c r="D205" s="1"/>
      <c r="S205" s="2"/>
      <c r="T205" s="2"/>
      <c r="Y205" s="2"/>
      <c r="Z205" s="2"/>
    </row>
    <row r="206">
      <c r="A206" s="1" t="s">
        <v>15</v>
      </c>
      <c r="B206" s="2" t="s">
        <v>187</v>
      </c>
      <c r="C206" s="1" t="s">
        <v>188</v>
      </c>
      <c r="D206" s="1"/>
      <c r="F206" s="2" t="str">
        <f t="shared" ref="F206:F278" si="23">IF(E206&lt;&gt;"",COUNTIF(B:B,E206),"")</f>
        <v/>
      </c>
      <c r="H206" s="2" t="str">
        <f>IF(I206&lt;&gt;"",H204+1,"")</f>
        <v/>
      </c>
      <c r="S206" s="2"/>
      <c r="T206" s="2"/>
      <c r="Y206" s="2"/>
      <c r="Z206" s="2"/>
    </row>
    <row r="207">
      <c r="A207" s="1" t="s">
        <v>21</v>
      </c>
      <c r="B207" s="2" t="s">
        <v>189</v>
      </c>
      <c r="C207" s="1" t="s">
        <v>190</v>
      </c>
      <c r="F207" s="2" t="str">
        <f t="shared" si="23"/>
        <v/>
      </c>
      <c r="H207" s="2" t="str">
        <f t="shared" ref="H207:H278" si="24">IF(I207&lt;&gt;"",H206+1,"")</f>
        <v/>
      </c>
      <c r="S207" s="2"/>
      <c r="T207" s="2"/>
      <c r="Y207" s="2"/>
      <c r="Z207" s="2"/>
    </row>
    <row r="208">
      <c r="A208" s="1" t="s">
        <v>26</v>
      </c>
      <c r="B208" s="2" t="s">
        <v>98</v>
      </c>
      <c r="C208" s="1" t="s">
        <v>184</v>
      </c>
      <c r="D208" s="1"/>
      <c r="F208" s="2" t="str">
        <f t="shared" si="23"/>
        <v/>
      </c>
      <c r="H208" s="2" t="str">
        <f t="shared" si="24"/>
        <v/>
      </c>
      <c r="S208" s="2"/>
      <c r="T208" s="2"/>
      <c r="Y208" s="2"/>
      <c r="Z208" s="2"/>
    </row>
    <row r="209">
      <c r="A209" s="1" t="s">
        <v>31</v>
      </c>
      <c r="B209" s="2" t="s">
        <v>178</v>
      </c>
      <c r="C209" s="1" t="s">
        <v>179</v>
      </c>
      <c r="D209" s="1"/>
      <c r="F209" s="2" t="str">
        <f t="shared" si="23"/>
        <v/>
      </c>
      <c r="H209" s="2" t="str">
        <f t="shared" si="24"/>
        <v/>
      </c>
      <c r="S209" s="2"/>
      <c r="T209" s="2"/>
      <c r="Y209" s="2"/>
      <c r="Z209" s="2"/>
    </row>
    <row r="210">
      <c r="B210" s="22" t="s">
        <v>185</v>
      </c>
      <c r="F210" s="2" t="str">
        <f t="shared" si="23"/>
        <v/>
      </c>
      <c r="H210" s="2" t="str">
        <f t="shared" si="24"/>
        <v/>
      </c>
      <c r="S210" s="2"/>
      <c r="T210" s="2"/>
      <c r="Y210" s="2"/>
      <c r="Z210" s="2"/>
    </row>
    <row r="211">
      <c r="A211" s="1" t="s">
        <v>157</v>
      </c>
      <c r="B211" s="22" t="s">
        <v>124</v>
      </c>
      <c r="C211" s="4">
        <v>42205.0</v>
      </c>
      <c r="D211" s="4"/>
      <c r="F211" s="2" t="str">
        <f t="shared" si="23"/>
        <v/>
      </c>
      <c r="H211" s="2" t="str">
        <f t="shared" si="24"/>
        <v/>
      </c>
      <c r="S211" s="2"/>
      <c r="T211" s="2"/>
      <c r="Y211" s="2"/>
      <c r="Z211" s="2"/>
    </row>
    <row r="212">
      <c r="A212" s="1" t="s">
        <v>10</v>
      </c>
      <c r="B212" s="2" t="s">
        <v>187</v>
      </c>
      <c r="C212" s="1" t="s">
        <v>188</v>
      </c>
      <c r="F212" s="2" t="str">
        <f t="shared" si="23"/>
        <v/>
      </c>
      <c r="H212" s="2" t="str">
        <f t="shared" si="24"/>
        <v/>
      </c>
      <c r="S212" s="2"/>
      <c r="T212" s="2"/>
      <c r="Y212" s="2"/>
      <c r="Z212" s="2"/>
    </row>
    <row r="213">
      <c r="A213" s="1" t="s">
        <v>15</v>
      </c>
      <c r="B213" s="2" t="s">
        <v>176</v>
      </c>
      <c r="C213" s="1" t="s">
        <v>177</v>
      </c>
      <c r="D213" s="1"/>
      <c r="F213" s="2" t="str">
        <f t="shared" si="23"/>
        <v/>
      </c>
      <c r="H213" s="2" t="str">
        <f t="shared" si="24"/>
        <v/>
      </c>
      <c r="S213" s="2"/>
      <c r="T213" s="2"/>
      <c r="Y213" s="2"/>
      <c r="Z213" s="2"/>
    </row>
    <row r="214">
      <c r="A214" s="1" t="s">
        <v>21</v>
      </c>
      <c r="B214" s="2" t="s">
        <v>60</v>
      </c>
      <c r="C214" s="1" t="s">
        <v>191</v>
      </c>
      <c r="F214" s="2" t="str">
        <f t="shared" si="23"/>
        <v/>
      </c>
      <c r="H214" s="2" t="str">
        <f t="shared" si="24"/>
        <v/>
      </c>
      <c r="S214" s="2"/>
      <c r="T214" s="2"/>
      <c r="Y214" s="2"/>
      <c r="Z214" s="2"/>
    </row>
    <row r="215">
      <c r="A215" s="1" t="s">
        <v>26</v>
      </c>
      <c r="B215" s="2" t="s">
        <v>98</v>
      </c>
      <c r="C215" s="1" t="s">
        <v>184</v>
      </c>
      <c r="D215" s="1"/>
      <c r="F215" s="2" t="str">
        <f t="shared" si="23"/>
        <v/>
      </c>
      <c r="H215" s="2" t="str">
        <f t="shared" si="24"/>
        <v/>
      </c>
      <c r="S215" s="2"/>
      <c r="T215" s="2"/>
      <c r="Y215" s="2"/>
      <c r="Z215" s="2"/>
    </row>
    <row r="216">
      <c r="A216" s="1" t="s">
        <v>31</v>
      </c>
      <c r="B216" s="2" t="s">
        <v>189</v>
      </c>
      <c r="C216" s="1" t="s">
        <v>190</v>
      </c>
      <c r="D216" s="1"/>
      <c r="F216" s="2" t="str">
        <f t="shared" si="23"/>
        <v/>
      </c>
      <c r="H216" s="2" t="str">
        <f t="shared" si="24"/>
        <v/>
      </c>
      <c r="S216" s="2"/>
      <c r="T216" s="2"/>
      <c r="Y216" s="2"/>
      <c r="Z216" s="2"/>
    </row>
    <row r="217">
      <c r="B217" s="22" t="s">
        <v>185</v>
      </c>
      <c r="F217" s="2" t="str">
        <f t="shared" si="23"/>
        <v/>
      </c>
      <c r="H217" s="2" t="str">
        <f t="shared" si="24"/>
        <v/>
      </c>
      <c r="S217" s="2"/>
      <c r="T217" s="2"/>
      <c r="Y217" s="2"/>
      <c r="Z217" s="2"/>
    </row>
    <row r="218">
      <c r="A218" s="1" t="s">
        <v>157</v>
      </c>
      <c r="B218" s="22" t="s">
        <v>124</v>
      </c>
      <c r="C218" s="4">
        <v>42212.0</v>
      </c>
      <c r="D218" s="4"/>
      <c r="F218" s="2" t="str">
        <f t="shared" si="23"/>
        <v/>
      </c>
      <c r="H218" s="2" t="str">
        <f t="shared" si="24"/>
        <v/>
      </c>
      <c r="S218" s="2"/>
      <c r="T218" s="2"/>
      <c r="Y218" s="2"/>
      <c r="Z218" s="2"/>
    </row>
    <row r="219">
      <c r="A219" s="1" t="s">
        <v>10</v>
      </c>
      <c r="B219" s="2" t="s">
        <v>187</v>
      </c>
      <c r="C219" s="1" t="s">
        <v>188</v>
      </c>
      <c r="F219" s="2" t="str">
        <f t="shared" si="23"/>
        <v/>
      </c>
      <c r="H219" s="2" t="str">
        <f t="shared" si="24"/>
        <v/>
      </c>
      <c r="S219" s="2"/>
      <c r="T219" s="2"/>
      <c r="Y219" s="2"/>
      <c r="Z219" s="2"/>
    </row>
    <row r="220">
      <c r="A220" s="1" t="s">
        <v>15</v>
      </c>
      <c r="B220" s="2" t="s">
        <v>60</v>
      </c>
      <c r="C220" s="1" t="s">
        <v>191</v>
      </c>
      <c r="F220" s="2" t="str">
        <f t="shared" si="23"/>
        <v/>
      </c>
      <c r="H220" s="2" t="str">
        <f t="shared" si="24"/>
        <v/>
      </c>
      <c r="S220" s="2"/>
      <c r="T220" s="2"/>
      <c r="Y220" s="2"/>
      <c r="Z220" s="2"/>
    </row>
    <row r="221">
      <c r="A221" s="1" t="s">
        <v>21</v>
      </c>
      <c r="B221" s="2" t="s">
        <v>176</v>
      </c>
      <c r="C221" s="1" t="s">
        <v>177</v>
      </c>
      <c r="D221" s="1"/>
      <c r="F221" s="2" t="str">
        <f t="shared" si="23"/>
        <v/>
      </c>
      <c r="H221" s="2" t="str">
        <f t="shared" si="24"/>
        <v/>
      </c>
      <c r="S221" s="2"/>
      <c r="T221" s="2"/>
      <c r="Y221" s="2"/>
      <c r="Z221" s="2"/>
    </row>
    <row r="222">
      <c r="A222" s="1" t="s">
        <v>26</v>
      </c>
      <c r="B222" s="2" t="s">
        <v>98</v>
      </c>
      <c r="C222" s="1" t="s">
        <v>184</v>
      </c>
      <c r="D222" s="1"/>
      <c r="F222" s="2" t="str">
        <f t="shared" si="23"/>
        <v/>
      </c>
      <c r="H222" s="2" t="str">
        <f t="shared" si="24"/>
        <v/>
      </c>
      <c r="S222" s="2"/>
      <c r="T222" s="2"/>
      <c r="Y222" s="2"/>
      <c r="Z222" s="2"/>
    </row>
    <row r="223">
      <c r="A223" s="1" t="s">
        <v>31</v>
      </c>
      <c r="B223" s="2" t="s">
        <v>189</v>
      </c>
      <c r="C223" s="1" t="s">
        <v>190</v>
      </c>
      <c r="D223" s="1"/>
      <c r="F223" s="2" t="str">
        <f t="shared" si="23"/>
        <v/>
      </c>
      <c r="H223" s="2" t="str">
        <f t="shared" si="24"/>
        <v/>
      </c>
      <c r="S223" s="2"/>
      <c r="T223" s="2"/>
      <c r="Y223" s="2"/>
      <c r="Z223" s="2"/>
    </row>
    <row r="224">
      <c r="B224" s="22" t="s">
        <v>185</v>
      </c>
      <c r="F224" s="2" t="str">
        <f t="shared" si="23"/>
        <v/>
      </c>
      <c r="H224" s="2" t="str">
        <f t="shared" si="24"/>
        <v/>
      </c>
      <c r="S224" s="2"/>
      <c r="T224" s="2"/>
      <c r="Y224" s="2"/>
      <c r="Z224" s="2"/>
    </row>
    <row r="225">
      <c r="A225" s="1" t="s">
        <v>157</v>
      </c>
      <c r="B225" s="2" t="s">
        <v>36</v>
      </c>
      <c r="C225" s="4">
        <v>42219.0</v>
      </c>
      <c r="D225" s="4"/>
      <c r="F225" s="2" t="str">
        <f t="shared" si="23"/>
        <v/>
      </c>
      <c r="H225" s="2" t="str">
        <f t="shared" si="24"/>
        <v/>
      </c>
      <c r="S225" s="2"/>
      <c r="T225" s="2"/>
      <c r="Y225" s="2"/>
      <c r="Z225" s="2"/>
    </row>
    <row r="226">
      <c r="A226" s="1" t="s">
        <v>10</v>
      </c>
      <c r="B226" s="2" t="s">
        <v>187</v>
      </c>
      <c r="C226" s="1" t="s">
        <v>188</v>
      </c>
      <c r="D226" s="1"/>
      <c r="F226" s="2" t="str">
        <f t="shared" si="23"/>
        <v/>
      </c>
      <c r="H226" s="2" t="str">
        <f t="shared" si="24"/>
        <v/>
      </c>
      <c r="S226" s="2"/>
      <c r="T226" s="2"/>
      <c r="Y226" s="2"/>
      <c r="Z226" s="2"/>
    </row>
    <row r="227">
      <c r="A227" s="1" t="s">
        <v>15</v>
      </c>
      <c r="B227" s="2" t="s">
        <v>60</v>
      </c>
      <c r="C227" s="1" t="s">
        <v>191</v>
      </c>
      <c r="F227" s="2" t="str">
        <f t="shared" si="23"/>
        <v/>
      </c>
      <c r="H227" s="2" t="str">
        <f t="shared" si="24"/>
        <v/>
      </c>
      <c r="S227" s="2"/>
      <c r="T227" s="2"/>
      <c r="Y227" s="2"/>
      <c r="Z227" s="2"/>
    </row>
    <row r="228">
      <c r="A228" s="1" t="s">
        <v>21</v>
      </c>
      <c r="B228" s="2" t="s">
        <v>189</v>
      </c>
      <c r="C228" s="1" t="s">
        <v>190</v>
      </c>
      <c r="F228" s="2" t="str">
        <f t="shared" si="23"/>
        <v/>
      </c>
      <c r="H228" s="2" t="str">
        <f t="shared" si="24"/>
        <v/>
      </c>
      <c r="S228" s="2"/>
      <c r="T228" s="2"/>
      <c r="Y228" s="2"/>
      <c r="Z228" s="2"/>
    </row>
    <row r="229">
      <c r="A229" s="1" t="s">
        <v>26</v>
      </c>
      <c r="B229" s="2" t="s">
        <v>98</v>
      </c>
      <c r="C229" s="1" t="s">
        <v>184</v>
      </c>
      <c r="D229" s="1"/>
      <c r="F229" s="2" t="str">
        <f t="shared" si="23"/>
        <v/>
      </c>
      <c r="H229" s="2" t="str">
        <f t="shared" si="24"/>
        <v/>
      </c>
      <c r="S229" s="2"/>
      <c r="T229" s="2"/>
      <c r="Y229" s="2"/>
      <c r="Z229" s="2"/>
    </row>
    <row r="230">
      <c r="A230" s="1" t="s">
        <v>31</v>
      </c>
      <c r="B230" s="2" t="s">
        <v>176</v>
      </c>
      <c r="C230" s="1" t="s">
        <v>177</v>
      </c>
      <c r="D230" s="1"/>
      <c r="F230" s="2" t="str">
        <f t="shared" si="23"/>
        <v/>
      </c>
      <c r="H230" s="2" t="str">
        <f t="shared" si="24"/>
        <v/>
      </c>
      <c r="S230" s="2"/>
      <c r="T230" s="2"/>
      <c r="Y230" s="2"/>
      <c r="Z230" s="2"/>
    </row>
    <row r="231">
      <c r="B231" s="22" t="s">
        <v>124</v>
      </c>
      <c r="F231" s="2" t="str">
        <f t="shared" si="23"/>
        <v/>
      </c>
      <c r="H231" s="2" t="str">
        <f t="shared" si="24"/>
        <v/>
      </c>
      <c r="S231" s="2"/>
      <c r="T231" s="2"/>
      <c r="Y231" s="2"/>
      <c r="Z231" s="2"/>
    </row>
    <row r="232">
      <c r="A232" s="1" t="s">
        <v>157</v>
      </c>
      <c r="B232" s="22" t="s">
        <v>185</v>
      </c>
      <c r="C232" s="4">
        <v>42226.0</v>
      </c>
      <c r="D232" s="4"/>
      <c r="F232" s="2" t="str">
        <f t="shared" si="23"/>
        <v/>
      </c>
      <c r="H232" s="2" t="str">
        <f t="shared" si="24"/>
        <v/>
      </c>
      <c r="S232" s="2"/>
      <c r="T232" s="2"/>
      <c r="Y232" s="2"/>
      <c r="Z232" s="2"/>
    </row>
    <row r="233">
      <c r="A233" s="1" t="s">
        <v>10</v>
      </c>
      <c r="B233" s="2" t="s">
        <v>187</v>
      </c>
      <c r="C233" s="1" t="s">
        <v>188</v>
      </c>
      <c r="D233" s="1"/>
      <c r="F233" s="2" t="str">
        <f t="shared" si="23"/>
        <v/>
      </c>
      <c r="H233" s="2" t="str">
        <f t="shared" si="24"/>
        <v/>
      </c>
      <c r="S233" s="2"/>
      <c r="T233" s="2"/>
      <c r="Y233" s="2"/>
      <c r="Z233" s="2"/>
    </row>
    <row r="234">
      <c r="A234" s="1" t="s">
        <v>15</v>
      </c>
      <c r="B234" s="2" t="s">
        <v>60</v>
      </c>
      <c r="C234" s="1" t="s">
        <v>191</v>
      </c>
      <c r="F234" s="2" t="str">
        <f t="shared" si="23"/>
        <v/>
      </c>
      <c r="H234" s="2" t="str">
        <f t="shared" si="24"/>
        <v/>
      </c>
      <c r="S234" s="2"/>
      <c r="T234" s="2"/>
      <c r="Y234" s="2"/>
      <c r="Z234" s="2"/>
    </row>
    <row r="235">
      <c r="A235" s="1" t="s">
        <v>21</v>
      </c>
      <c r="B235" s="2" t="s">
        <v>189</v>
      </c>
      <c r="C235" s="1" t="s">
        <v>190</v>
      </c>
      <c r="F235" s="2" t="str">
        <f t="shared" si="23"/>
        <v/>
      </c>
      <c r="H235" s="2" t="str">
        <f t="shared" si="24"/>
        <v/>
      </c>
      <c r="S235" s="2"/>
      <c r="T235" s="2"/>
      <c r="Y235" s="2"/>
      <c r="Z235" s="2"/>
    </row>
    <row r="236">
      <c r="A236" s="1" t="s">
        <v>26</v>
      </c>
      <c r="B236" s="2" t="s">
        <v>98</v>
      </c>
      <c r="C236" s="1" t="s">
        <v>184</v>
      </c>
      <c r="D236" s="1"/>
      <c r="F236" s="2" t="str">
        <f t="shared" si="23"/>
        <v/>
      </c>
      <c r="H236" s="2" t="str">
        <f t="shared" si="24"/>
        <v/>
      </c>
      <c r="S236" s="2"/>
      <c r="T236" s="2"/>
      <c r="Y236" s="2"/>
      <c r="Z236" s="2"/>
    </row>
    <row r="237">
      <c r="A237" s="1" t="s">
        <v>31</v>
      </c>
      <c r="B237" s="2" t="s">
        <v>176</v>
      </c>
      <c r="C237" s="1" t="s">
        <v>177</v>
      </c>
      <c r="D237" s="1"/>
      <c r="F237" s="2" t="str">
        <f t="shared" si="23"/>
        <v/>
      </c>
      <c r="H237" s="2" t="str">
        <f t="shared" si="24"/>
        <v/>
      </c>
      <c r="S237" s="2"/>
      <c r="T237" s="2"/>
      <c r="Y237" s="2"/>
      <c r="Z237" s="2"/>
    </row>
    <row r="238">
      <c r="B238" s="22" t="s">
        <v>124</v>
      </c>
      <c r="F238" s="2" t="str">
        <f t="shared" si="23"/>
        <v/>
      </c>
      <c r="H238" s="2" t="str">
        <f t="shared" si="24"/>
        <v/>
      </c>
      <c r="S238" s="2"/>
      <c r="T238" s="2"/>
      <c r="Y238" s="2"/>
      <c r="Z238" s="2"/>
    </row>
    <row r="239">
      <c r="A239" s="1" t="s">
        <v>157</v>
      </c>
      <c r="B239" s="22" t="s">
        <v>185</v>
      </c>
      <c r="C239" s="4">
        <v>42233.0</v>
      </c>
      <c r="D239" s="4"/>
      <c r="F239" s="2" t="str">
        <f t="shared" si="23"/>
        <v/>
      </c>
      <c r="H239" s="2" t="str">
        <f t="shared" si="24"/>
        <v/>
      </c>
      <c r="S239" s="2"/>
      <c r="T239" s="2"/>
      <c r="Y239" s="2"/>
      <c r="Z239" s="2"/>
    </row>
    <row r="240">
      <c r="A240" s="1" t="s">
        <v>10</v>
      </c>
      <c r="B240" s="2" t="s">
        <v>60</v>
      </c>
      <c r="C240" s="1" t="s">
        <v>191</v>
      </c>
      <c r="D240" s="1"/>
      <c r="F240" s="2" t="str">
        <f t="shared" si="23"/>
        <v/>
      </c>
      <c r="H240" s="2" t="str">
        <f t="shared" si="24"/>
        <v/>
      </c>
      <c r="S240" s="2"/>
      <c r="T240" s="2"/>
      <c r="Y240" s="2"/>
      <c r="Z240" s="2"/>
    </row>
    <row r="241">
      <c r="A241" s="1" t="s">
        <v>15</v>
      </c>
      <c r="B241" s="2" t="s">
        <v>187</v>
      </c>
      <c r="C241" s="1" t="s">
        <v>188</v>
      </c>
      <c r="F241" s="2" t="str">
        <f t="shared" si="23"/>
        <v/>
      </c>
      <c r="H241" s="2" t="str">
        <f t="shared" si="24"/>
        <v/>
      </c>
      <c r="S241" s="2"/>
      <c r="T241" s="2"/>
      <c r="Y241" s="2"/>
      <c r="Z241" s="2"/>
    </row>
    <row r="242">
      <c r="A242" s="1" t="s">
        <v>21</v>
      </c>
      <c r="B242" s="2" t="s">
        <v>192</v>
      </c>
      <c r="C242" s="1" t="s">
        <v>193</v>
      </c>
      <c r="D242" s="1"/>
      <c r="F242" s="2" t="str">
        <f t="shared" si="23"/>
        <v/>
      </c>
      <c r="H242" s="2" t="str">
        <f t="shared" si="24"/>
        <v/>
      </c>
      <c r="S242" s="2"/>
      <c r="T242" s="2"/>
      <c r="Y242" s="2"/>
      <c r="Z242" s="2"/>
    </row>
    <row r="243">
      <c r="A243" s="1" t="s">
        <v>26</v>
      </c>
      <c r="B243" s="2" t="s">
        <v>189</v>
      </c>
      <c r="C243" s="1" t="s">
        <v>190</v>
      </c>
      <c r="F243" s="2" t="str">
        <f t="shared" si="23"/>
        <v/>
      </c>
      <c r="H243" s="2" t="str">
        <f t="shared" si="24"/>
        <v/>
      </c>
      <c r="S243" s="2"/>
      <c r="T243" s="2"/>
      <c r="Y243" s="2"/>
      <c r="Z243" s="2"/>
    </row>
    <row r="244">
      <c r="A244" s="1" t="s">
        <v>31</v>
      </c>
      <c r="B244" s="2" t="s">
        <v>194</v>
      </c>
      <c r="C244" s="1" t="s">
        <v>195</v>
      </c>
      <c r="D244" s="1"/>
      <c r="F244" s="2" t="str">
        <f t="shared" si="23"/>
        <v/>
      </c>
      <c r="H244" s="2" t="str">
        <f t="shared" si="24"/>
        <v/>
      </c>
      <c r="S244" s="2"/>
      <c r="T244" s="2"/>
      <c r="Y244" s="2"/>
      <c r="Z244" s="2"/>
    </row>
    <row r="245">
      <c r="B245" s="2" t="s">
        <v>196</v>
      </c>
      <c r="F245" s="2" t="str">
        <f t="shared" si="23"/>
        <v/>
      </c>
      <c r="H245" s="2" t="str">
        <f t="shared" si="24"/>
        <v/>
      </c>
      <c r="S245" s="2"/>
      <c r="T245" s="2"/>
      <c r="Y245" s="2"/>
      <c r="Z245" s="2"/>
    </row>
    <row r="246">
      <c r="A246" s="1" t="s">
        <v>157</v>
      </c>
      <c r="B246" s="22" t="s">
        <v>197</v>
      </c>
      <c r="C246" s="4">
        <v>42240.0</v>
      </c>
      <c r="D246" s="4"/>
      <c r="F246" s="2" t="str">
        <f t="shared" si="23"/>
        <v/>
      </c>
      <c r="H246" s="2" t="str">
        <f t="shared" si="24"/>
        <v/>
      </c>
      <c r="S246" s="2"/>
      <c r="T246" s="2"/>
      <c r="Y246" s="2"/>
      <c r="Z246" s="2"/>
    </row>
    <row r="247">
      <c r="A247" s="1" t="s">
        <v>10</v>
      </c>
      <c r="B247" s="2" t="s">
        <v>187</v>
      </c>
      <c r="C247" s="1" t="s">
        <v>188</v>
      </c>
      <c r="D247" s="1"/>
      <c r="F247" s="2" t="str">
        <f t="shared" si="23"/>
        <v/>
      </c>
      <c r="H247" s="2" t="str">
        <f t="shared" si="24"/>
        <v/>
      </c>
      <c r="S247" s="2"/>
      <c r="T247" s="2"/>
      <c r="Y247" s="2"/>
      <c r="Z247" s="2"/>
    </row>
    <row r="248">
      <c r="A248" s="1" t="s">
        <v>15</v>
      </c>
      <c r="B248" s="2" t="s">
        <v>60</v>
      </c>
      <c r="C248" s="1" t="s">
        <v>191</v>
      </c>
      <c r="D248" s="1"/>
      <c r="F248" s="2" t="str">
        <f t="shared" si="23"/>
        <v/>
      </c>
      <c r="H248" s="2" t="str">
        <f t="shared" si="24"/>
        <v/>
      </c>
      <c r="S248" s="2"/>
      <c r="T248" s="2"/>
      <c r="Y248" s="2"/>
      <c r="Z248" s="2"/>
    </row>
    <row r="249">
      <c r="A249" s="1" t="s">
        <v>21</v>
      </c>
      <c r="B249" s="2" t="s">
        <v>189</v>
      </c>
      <c r="C249" s="1" t="s">
        <v>190</v>
      </c>
      <c r="F249" s="2" t="str">
        <f t="shared" si="23"/>
        <v/>
      </c>
      <c r="H249" s="2" t="str">
        <f t="shared" si="24"/>
        <v/>
      </c>
      <c r="S249" s="2"/>
      <c r="T249" s="2"/>
      <c r="Y249" s="2"/>
      <c r="Z249" s="2"/>
    </row>
    <row r="250">
      <c r="A250" s="1" t="s">
        <v>26</v>
      </c>
      <c r="B250" s="2" t="s">
        <v>194</v>
      </c>
      <c r="C250" s="1" t="s">
        <v>195</v>
      </c>
      <c r="D250" s="1"/>
      <c r="F250" s="2" t="str">
        <f t="shared" si="23"/>
        <v/>
      </c>
      <c r="H250" s="2" t="str">
        <f t="shared" si="24"/>
        <v/>
      </c>
      <c r="S250" s="2"/>
      <c r="T250" s="2"/>
      <c r="Y250" s="2"/>
      <c r="Z250" s="2"/>
    </row>
    <row r="251">
      <c r="A251" s="1" t="s">
        <v>31</v>
      </c>
      <c r="B251" s="2" t="s">
        <v>60</v>
      </c>
      <c r="C251" s="1" t="s">
        <v>198</v>
      </c>
      <c r="F251" s="2" t="str">
        <f t="shared" si="23"/>
        <v/>
      </c>
      <c r="H251" s="2" t="str">
        <f t="shared" si="24"/>
        <v/>
      </c>
      <c r="S251" s="2"/>
      <c r="T251" s="2"/>
      <c r="Y251" s="2"/>
      <c r="Z251" s="2"/>
    </row>
    <row r="252">
      <c r="B252" s="2" t="s">
        <v>196</v>
      </c>
      <c r="F252" s="2" t="str">
        <f t="shared" si="23"/>
        <v/>
      </c>
      <c r="H252" s="2" t="str">
        <f t="shared" si="24"/>
        <v/>
      </c>
      <c r="S252" s="2"/>
      <c r="T252" s="2"/>
      <c r="Y252" s="2"/>
      <c r="Z252" s="2"/>
    </row>
    <row r="253">
      <c r="A253" s="1" t="s">
        <v>157</v>
      </c>
      <c r="B253" s="22" t="s">
        <v>197</v>
      </c>
      <c r="C253" s="4">
        <v>42247.0</v>
      </c>
      <c r="D253" s="4"/>
      <c r="F253" s="2" t="str">
        <f t="shared" si="23"/>
        <v/>
      </c>
      <c r="H253" s="2" t="str">
        <f t="shared" si="24"/>
        <v/>
      </c>
      <c r="S253" s="2"/>
      <c r="T253" s="2"/>
      <c r="Y253" s="2"/>
      <c r="Z253" s="2"/>
    </row>
    <row r="254">
      <c r="A254" s="1" t="s">
        <v>10</v>
      </c>
      <c r="B254" s="2" t="s">
        <v>187</v>
      </c>
      <c r="C254" s="1" t="s">
        <v>188</v>
      </c>
      <c r="D254" s="1"/>
      <c r="F254" s="2" t="str">
        <f t="shared" si="23"/>
        <v/>
      </c>
      <c r="H254" s="2" t="str">
        <f t="shared" si="24"/>
        <v/>
      </c>
      <c r="S254" s="2"/>
      <c r="T254" s="2"/>
      <c r="Y254" s="2"/>
      <c r="Z254" s="2"/>
    </row>
    <row r="255">
      <c r="A255" s="1" t="s">
        <v>15</v>
      </c>
      <c r="B255" s="2" t="s">
        <v>60</v>
      </c>
      <c r="C255" s="1" t="s">
        <v>191</v>
      </c>
      <c r="D255" s="1"/>
      <c r="F255" s="2" t="str">
        <f t="shared" si="23"/>
        <v/>
      </c>
      <c r="H255" s="2" t="str">
        <f t="shared" si="24"/>
        <v/>
      </c>
      <c r="S255" s="2"/>
      <c r="T255" s="2"/>
      <c r="Y255" s="2"/>
      <c r="Z255" s="2"/>
    </row>
    <row r="256">
      <c r="A256" s="1" t="s">
        <v>21</v>
      </c>
      <c r="B256" s="2" t="s">
        <v>189</v>
      </c>
      <c r="C256" s="1" t="s">
        <v>190</v>
      </c>
      <c r="D256" s="1"/>
      <c r="F256" s="2" t="str">
        <f t="shared" si="23"/>
        <v/>
      </c>
      <c r="H256" s="2" t="str">
        <f t="shared" si="24"/>
        <v/>
      </c>
      <c r="S256" s="2"/>
      <c r="T256" s="2"/>
      <c r="Y256" s="2"/>
      <c r="Z256" s="2"/>
    </row>
    <row r="257">
      <c r="A257" s="1" t="s">
        <v>26</v>
      </c>
      <c r="B257" s="2" t="s">
        <v>194</v>
      </c>
      <c r="C257" s="1" t="s">
        <v>195</v>
      </c>
      <c r="F257" s="2" t="str">
        <f t="shared" si="23"/>
        <v/>
      </c>
      <c r="H257" s="2" t="str">
        <f t="shared" si="24"/>
        <v/>
      </c>
      <c r="S257" s="2"/>
      <c r="T257" s="2"/>
      <c r="Y257" s="2"/>
      <c r="Z257" s="2"/>
    </row>
    <row r="258">
      <c r="A258" s="1" t="s">
        <v>31</v>
      </c>
      <c r="B258" s="2" t="s">
        <v>60</v>
      </c>
      <c r="C258" s="1" t="s">
        <v>198</v>
      </c>
      <c r="D258" s="1"/>
      <c r="F258" s="2" t="str">
        <f t="shared" si="23"/>
        <v/>
      </c>
      <c r="H258" s="2" t="str">
        <f t="shared" si="24"/>
        <v/>
      </c>
      <c r="S258" s="2"/>
      <c r="T258" s="2"/>
      <c r="Y258" s="2"/>
      <c r="Z258" s="2"/>
    </row>
    <row r="259">
      <c r="B259" s="22" t="s">
        <v>197</v>
      </c>
      <c r="F259" s="2" t="str">
        <f t="shared" si="23"/>
        <v/>
      </c>
      <c r="H259" s="2" t="str">
        <f t="shared" si="24"/>
        <v/>
      </c>
      <c r="S259" s="2"/>
      <c r="T259" s="2"/>
      <c r="Y259" s="2"/>
      <c r="Z259" s="2"/>
    </row>
    <row r="260">
      <c r="A260" s="1" t="s">
        <v>157</v>
      </c>
      <c r="B260" s="2" t="s">
        <v>196</v>
      </c>
      <c r="C260" s="4">
        <v>42254.0</v>
      </c>
      <c r="D260" s="4"/>
      <c r="F260" s="2" t="str">
        <f t="shared" si="23"/>
        <v/>
      </c>
      <c r="H260" s="2" t="str">
        <f t="shared" si="24"/>
        <v/>
      </c>
      <c r="S260" s="2"/>
      <c r="T260" s="2"/>
      <c r="Y260" s="2"/>
      <c r="Z260" s="2"/>
    </row>
    <row r="261">
      <c r="A261" s="1" t="s">
        <v>10</v>
      </c>
      <c r="B261" s="2" t="s">
        <v>60</v>
      </c>
      <c r="C261" s="1" t="s">
        <v>191</v>
      </c>
      <c r="D261" s="1"/>
      <c r="F261" s="2" t="str">
        <f t="shared" si="23"/>
        <v/>
      </c>
      <c r="H261" s="2" t="str">
        <f t="shared" si="24"/>
        <v/>
      </c>
      <c r="S261" s="2"/>
      <c r="T261" s="2"/>
      <c r="Y261" s="2"/>
      <c r="Z261" s="2"/>
    </row>
    <row r="262">
      <c r="A262" s="1" t="s">
        <v>15</v>
      </c>
      <c r="B262" s="2" t="s">
        <v>187</v>
      </c>
      <c r="C262" s="1" t="s">
        <v>188</v>
      </c>
      <c r="D262" s="1"/>
      <c r="F262" s="2" t="str">
        <f t="shared" si="23"/>
        <v/>
      </c>
      <c r="H262" s="2" t="str">
        <f t="shared" si="24"/>
        <v/>
      </c>
      <c r="S262" s="2"/>
      <c r="T262" s="2"/>
      <c r="Y262" s="2"/>
      <c r="Z262" s="2"/>
    </row>
    <row r="263">
      <c r="A263" s="1" t="s">
        <v>21</v>
      </c>
      <c r="B263" s="2" t="s">
        <v>189</v>
      </c>
      <c r="C263" s="1" t="s">
        <v>190</v>
      </c>
      <c r="D263" s="1"/>
      <c r="F263" s="2" t="str">
        <f t="shared" si="23"/>
        <v/>
      </c>
      <c r="H263" s="2" t="str">
        <f t="shared" si="24"/>
        <v/>
      </c>
      <c r="S263" s="2"/>
      <c r="T263" s="2"/>
      <c r="Y263" s="2"/>
      <c r="Z263" s="2"/>
    </row>
    <row r="264">
      <c r="A264" s="1" t="s">
        <v>26</v>
      </c>
      <c r="B264" s="2" t="s">
        <v>60</v>
      </c>
      <c r="C264" s="1" t="s">
        <v>198</v>
      </c>
      <c r="F264" s="2" t="str">
        <f t="shared" si="23"/>
        <v/>
      </c>
      <c r="H264" s="2" t="str">
        <f t="shared" si="24"/>
        <v/>
      </c>
      <c r="S264" s="2"/>
      <c r="T264" s="2"/>
      <c r="Y264" s="2"/>
      <c r="Z264" s="2"/>
    </row>
    <row r="265">
      <c r="A265" s="1" t="s">
        <v>31</v>
      </c>
      <c r="B265" s="2" t="s">
        <v>194</v>
      </c>
      <c r="C265" s="1" t="s">
        <v>195</v>
      </c>
      <c r="D265" s="1"/>
      <c r="F265" s="2" t="str">
        <f t="shared" si="23"/>
        <v/>
      </c>
      <c r="H265" s="2" t="str">
        <f t="shared" si="24"/>
        <v/>
      </c>
      <c r="S265" s="2"/>
      <c r="T265" s="2"/>
      <c r="Y265" s="2"/>
      <c r="Z265" s="2"/>
    </row>
    <row r="266">
      <c r="B266" s="22" t="s">
        <v>197</v>
      </c>
      <c r="F266" s="2" t="str">
        <f t="shared" si="23"/>
        <v/>
      </c>
      <c r="H266" s="2" t="str">
        <f t="shared" si="24"/>
        <v/>
      </c>
      <c r="S266" s="2"/>
      <c r="T266" s="2"/>
      <c r="Y266" s="2"/>
      <c r="Z266" s="2"/>
    </row>
    <row r="267">
      <c r="A267" s="1" t="s">
        <v>157</v>
      </c>
      <c r="B267" s="2" t="s">
        <v>196</v>
      </c>
      <c r="C267" s="4">
        <v>42261.0</v>
      </c>
      <c r="D267" s="4"/>
      <c r="F267" s="2" t="str">
        <f t="shared" si="23"/>
        <v/>
      </c>
      <c r="H267" s="2" t="str">
        <f t="shared" si="24"/>
        <v/>
      </c>
      <c r="S267" s="2"/>
      <c r="T267" s="2"/>
      <c r="Y267" s="2"/>
      <c r="Z267" s="2"/>
    </row>
    <row r="268">
      <c r="A268" s="1" t="s">
        <v>10</v>
      </c>
      <c r="B268" s="2" t="s">
        <v>40</v>
      </c>
      <c r="C268" s="1" t="s">
        <v>199</v>
      </c>
      <c r="D268" s="1"/>
      <c r="F268" s="2" t="str">
        <f t="shared" si="23"/>
        <v/>
      </c>
      <c r="H268" s="2" t="str">
        <f t="shared" si="24"/>
        <v/>
      </c>
      <c r="S268" s="2"/>
      <c r="T268" s="2"/>
      <c r="Y268" s="2"/>
      <c r="Z268" s="2"/>
    </row>
    <row r="269">
      <c r="A269" s="1" t="s">
        <v>15</v>
      </c>
      <c r="B269" s="2" t="s">
        <v>60</v>
      </c>
      <c r="C269" s="1" t="s">
        <v>191</v>
      </c>
      <c r="D269" s="1"/>
      <c r="F269" s="2" t="str">
        <f t="shared" si="23"/>
        <v/>
      </c>
      <c r="H269" s="2" t="str">
        <f t="shared" si="24"/>
        <v/>
      </c>
      <c r="S269" s="2"/>
      <c r="T269" s="2"/>
      <c r="Y269" s="2"/>
      <c r="Z269" s="2"/>
    </row>
    <row r="270">
      <c r="A270" s="1" t="s">
        <v>21</v>
      </c>
      <c r="B270" s="2" t="s">
        <v>60</v>
      </c>
      <c r="C270" s="1" t="s">
        <v>198</v>
      </c>
      <c r="D270" s="1"/>
      <c r="F270" s="2" t="str">
        <f t="shared" si="23"/>
        <v/>
      </c>
      <c r="H270" s="2" t="str">
        <f t="shared" si="24"/>
        <v/>
      </c>
      <c r="S270" s="2"/>
      <c r="T270" s="2"/>
      <c r="Y270" s="2"/>
      <c r="Z270" s="2"/>
    </row>
    <row r="271">
      <c r="A271" s="1" t="s">
        <v>26</v>
      </c>
      <c r="B271" s="2" t="s">
        <v>189</v>
      </c>
      <c r="C271" s="1" t="s">
        <v>190</v>
      </c>
      <c r="F271" s="2" t="str">
        <f t="shared" si="23"/>
        <v/>
      </c>
      <c r="H271" s="2" t="str">
        <f t="shared" si="24"/>
        <v/>
      </c>
      <c r="S271" s="2"/>
      <c r="T271" s="2"/>
      <c r="Y271" s="2"/>
      <c r="Z271" s="2"/>
    </row>
    <row r="272">
      <c r="A272" s="1" t="s">
        <v>31</v>
      </c>
      <c r="B272" s="2" t="s">
        <v>187</v>
      </c>
      <c r="C272" s="1" t="s">
        <v>188</v>
      </c>
      <c r="D272" s="1"/>
      <c r="F272" s="2" t="str">
        <f t="shared" si="23"/>
        <v/>
      </c>
      <c r="H272" s="2" t="str">
        <f t="shared" si="24"/>
        <v/>
      </c>
      <c r="S272" s="2"/>
      <c r="T272" s="2"/>
      <c r="Y272" s="2"/>
      <c r="Z272" s="2"/>
    </row>
    <row r="273">
      <c r="B273" s="2" t="s">
        <v>36</v>
      </c>
      <c r="F273" s="2" t="str">
        <f t="shared" si="23"/>
        <v/>
      </c>
      <c r="H273" s="2" t="str">
        <f t="shared" si="24"/>
        <v/>
      </c>
      <c r="S273" s="2"/>
      <c r="T273" s="2"/>
      <c r="Y273" s="2"/>
      <c r="Z273" s="2"/>
    </row>
    <row r="274">
      <c r="A274" s="1" t="s">
        <v>157</v>
      </c>
      <c r="B274" s="2" t="s">
        <v>36</v>
      </c>
      <c r="C274" s="4">
        <v>42268.0</v>
      </c>
      <c r="D274" s="4"/>
      <c r="F274" s="2" t="str">
        <f t="shared" si="23"/>
        <v/>
      </c>
      <c r="H274" s="2" t="str">
        <f t="shared" si="24"/>
        <v/>
      </c>
      <c r="S274" s="2"/>
      <c r="T274" s="2"/>
      <c r="Y274" s="2"/>
      <c r="Z274" s="2"/>
    </row>
    <row r="275">
      <c r="A275" s="1" t="s">
        <v>10</v>
      </c>
      <c r="B275" s="2" t="s">
        <v>60</v>
      </c>
      <c r="C275" s="1" t="s">
        <v>191</v>
      </c>
      <c r="D275" s="1"/>
      <c r="F275" s="2" t="str">
        <f t="shared" si="23"/>
        <v/>
      </c>
      <c r="H275" s="2" t="str">
        <f t="shared" si="24"/>
        <v/>
      </c>
      <c r="S275" s="2"/>
      <c r="T275" s="2"/>
      <c r="Y275" s="2"/>
      <c r="Z275" s="2"/>
    </row>
    <row r="276">
      <c r="A276" s="1" t="s">
        <v>15</v>
      </c>
      <c r="B276" s="2" t="s">
        <v>60</v>
      </c>
      <c r="C276" s="1" t="s">
        <v>198</v>
      </c>
      <c r="D276" s="1"/>
      <c r="F276" s="2" t="str">
        <f t="shared" si="23"/>
        <v/>
      </c>
      <c r="H276" s="2" t="str">
        <f t="shared" si="24"/>
        <v/>
      </c>
      <c r="S276" s="2"/>
      <c r="T276" s="2"/>
      <c r="Y276" s="2"/>
      <c r="Z276" s="2"/>
    </row>
    <row r="277">
      <c r="A277" s="1" t="s">
        <v>21</v>
      </c>
      <c r="B277" s="2" t="s">
        <v>40</v>
      </c>
      <c r="C277" s="1" t="s">
        <v>199</v>
      </c>
      <c r="D277" s="1"/>
      <c r="F277" s="2" t="str">
        <f t="shared" si="23"/>
        <v/>
      </c>
      <c r="H277" s="2" t="str">
        <f t="shared" si="24"/>
        <v/>
      </c>
      <c r="S277" s="2"/>
      <c r="T277" s="2"/>
      <c r="Y277" s="2"/>
      <c r="Z277" s="2"/>
    </row>
    <row r="278">
      <c r="A278" s="1" t="s">
        <v>26</v>
      </c>
      <c r="B278" s="2" t="s">
        <v>189</v>
      </c>
      <c r="C278" s="1" t="s">
        <v>190</v>
      </c>
      <c r="F278" s="2" t="str">
        <f t="shared" si="23"/>
        <v/>
      </c>
      <c r="H278" s="2" t="str">
        <f t="shared" si="24"/>
        <v/>
      </c>
      <c r="S278" s="2"/>
      <c r="T278" s="2"/>
      <c r="Y278" s="2"/>
      <c r="Z278" s="2"/>
    </row>
    <row r="279">
      <c r="A279" s="1"/>
      <c r="B279" s="2" t="s">
        <v>36</v>
      </c>
      <c r="C279" s="1" t="s">
        <v>200</v>
      </c>
      <c r="D279" s="1"/>
      <c r="S279" s="2"/>
      <c r="T279" s="2"/>
      <c r="Y279" s="2"/>
      <c r="Z279" s="2"/>
    </row>
    <row r="280">
      <c r="A280" s="1" t="s">
        <v>31</v>
      </c>
      <c r="B280" s="2" t="s">
        <v>187</v>
      </c>
      <c r="C280" s="1" t="s">
        <v>188</v>
      </c>
      <c r="D280" s="1"/>
      <c r="F280" s="2" t="str">
        <f t="shared" ref="F280:F286" si="25">IF(E280&lt;&gt;"",COUNTIF(B:B,E280),"")</f>
        <v/>
      </c>
      <c r="H280" s="2" t="str">
        <f>IF(I280&lt;&gt;"",H278+1,"")</f>
        <v/>
      </c>
      <c r="S280" s="2"/>
      <c r="T280" s="2"/>
      <c r="Y280" s="2"/>
      <c r="Z280" s="2"/>
    </row>
    <row r="281">
      <c r="B281" s="2" t="s">
        <v>36</v>
      </c>
      <c r="F281" s="2" t="str">
        <f t="shared" si="25"/>
        <v/>
      </c>
      <c r="H281" s="2" t="str">
        <f t="shared" ref="H281:H286" si="26">IF(I281&lt;&gt;"",H280+1,"")</f>
        <v/>
      </c>
      <c r="S281" s="2"/>
      <c r="T281" s="2"/>
      <c r="Y281" s="2"/>
      <c r="Z281" s="2"/>
    </row>
    <row r="282">
      <c r="A282" s="1" t="s">
        <v>157</v>
      </c>
      <c r="B282" s="2" t="s">
        <v>36</v>
      </c>
      <c r="C282" s="4">
        <v>42275.0</v>
      </c>
      <c r="D282" s="4"/>
      <c r="F282" s="2" t="str">
        <f t="shared" si="25"/>
        <v/>
      </c>
      <c r="H282" s="2" t="str">
        <f t="shared" si="26"/>
        <v/>
      </c>
      <c r="S282" s="2"/>
      <c r="T282" s="2"/>
      <c r="Y282" s="2"/>
      <c r="Z282" s="2"/>
    </row>
    <row r="283">
      <c r="A283" s="1" t="s">
        <v>10</v>
      </c>
      <c r="B283" s="2" t="s">
        <v>60</v>
      </c>
      <c r="C283" s="1" t="s">
        <v>198</v>
      </c>
      <c r="D283" s="1"/>
      <c r="F283" s="2" t="str">
        <f t="shared" si="25"/>
        <v/>
      </c>
      <c r="H283" s="2" t="str">
        <f t="shared" si="26"/>
        <v/>
      </c>
      <c r="S283" s="2"/>
      <c r="T283" s="2"/>
      <c r="Y283" s="2"/>
      <c r="Z283" s="2"/>
    </row>
    <row r="284">
      <c r="A284" s="1" t="s">
        <v>15</v>
      </c>
      <c r="B284" s="2" t="s">
        <v>40</v>
      </c>
      <c r="C284" s="1" t="s">
        <v>199</v>
      </c>
      <c r="D284" s="1"/>
      <c r="F284" s="2" t="str">
        <f t="shared" si="25"/>
        <v/>
      </c>
      <c r="H284" s="2" t="str">
        <f t="shared" si="26"/>
        <v/>
      </c>
      <c r="S284" s="2"/>
      <c r="T284" s="2"/>
      <c r="Y284" s="2"/>
      <c r="Z284" s="2"/>
    </row>
    <row r="285">
      <c r="A285" s="1" t="s">
        <v>21</v>
      </c>
      <c r="B285" s="2" t="s">
        <v>60</v>
      </c>
      <c r="C285" s="1" t="s">
        <v>191</v>
      </c>
      <c r="D285" s="1"/>
      <c r="F285" s="2" t="str">
        <f t="shared" si="25"/>
        <v/>
      </c>
      <c r="H285" s="2" t="str">
        <f t="shared" si="26"/>
        <v/>
      </c>
      <c r="S285" s="2"/>
      <c r="T285" s="2"/>
      <c r="Y285" s="2"/>
      <c r="Z285" s="2"/>
    </row>
    <row r="286">
      <c r="A286" s="1" t="s">
        <v>26</v>
      </c>
      <c r="B286" s="2" t="s">
        <v>189</v>
      </c>
      <c r="C286" s="1" t="s">
        <v>190</v>
      </c>
      <c r="D286" s="1"/>
      <c r="F286" s="2" t="str">
        <f t="shared" si="25"/>
        <v/>
      </c>
      <c r="H286" s="2" t="str">
        <f t="shared" si="26"/>
        <v/>
      </c>
      <c r="S286" s="2"/>
      <c r="T286" s="2"/>
      <c r="Y286" s="2"/>
      <c r="Z286" s="2"/>
    </row>
    <row r="287">
      <c r="A287" s="1"/>
      <c r="B287" s="2" t="s">
        <v>36</v>
      </c>
      <c r="C287" s="1" t="s">
        <v>201</v>
      </c>
      <c r="D287" s="1"/>
      <c r="S287" s="2"/>
      <c r="T287" s="2"/>
      <c r="Y287" s="2"/>
      <c r="Z287" s="2"/>
    </row>
    <row r="288">
      <c r="A288" s="1" t="s">
        <v>31</v>
      </c>
      <c r="B288" s="2" t="s">
        <v>46</v>
      </c>
      <c r="C288" s="1" t="s">
        <v>202</v>
      </c>
      <c r="D288" s="1"/>
      <c r="F288" s="2" t="str">
        <f t="shared" ref="F288:F295" si="27">IF(E288&lt;&gt;"",COUNTIF(B:B,E288),"")</f>
        <v/>
      </c>
      <c r="H288" s="2" t="str">
        <f>IF(I288&lt;&gt;"",H286+1,"")</f>
        <v/>
      </c>
      <c r="S288" s="2"/>
      <c r="T288" s="2"/>
      <c r="Y288" s="2"/>
      <c r="Z288" s="2"/>
    </row>
    <row r="289">
      <c r="B289" s="22" t="s">
        <v>203</v>
      </c>
      <c r="F289" s="2" t="str">
        <f t="shared" si="27"/>
        <v/>
      </c>
      <c r="H289" s="2" t="str">
        <f t="shared" ref="H289:H295" si="28">IF(I289&lt;&gt;"",H288+1,"")</f>
        <v/>
      </c>
      <c r="S289" s="2"/>
      <c r="T289" s="2"/>
      <c r="Y289" s="2"/>
      <c r="Z289" s="2"/>
    </row>
    <row r="290">
      <c r="A290" s="1" t="s">
        <v>157</v>
      </c>
      <c r="B290" s="2" t="s">
        <v>36</v>
      </c>
      <c r="C290" s="4">
        <v>42282.0</v>
      </c>
      <c r="D290" s="4"/>
      <c r="F290" s="2" t="str">
        <f t="shared" si="27"/>
        <v/>
      </c>
      <c r="H290" s="2" t="str">
        <f t="shared" si="28"/>
        <v/>
      </c>
      <c r="S290" s="2"/>
      <c r="T290" s="2"/>
      <c r="Y290" s="2"/>
      <c r="Z290" s="2"/>
    </row>
    <row r="291">
      <c r="A291" s="1" t="s">
        <v>10</v>
      </c>
      <c r="B291" s="2" t="s">
        <v>60</v>
      </c>
      <c r="C291" s="1" t="s">
        <v>198</v>
      </c>
      <c r="D291" s="1"/>
      <c r="F291" s="2" t="str">
        <f t="shared" si="27"/>
        <v/>
      </c>
      <c r="H291" s="2" t="str">
        <f t="shared" si="28"/>
        <v/>
      </c>
      <c r="S291" s="2"/>
      <c r="T291" s="2"/>
      <c r="Y291" s="2"/>
      <c r="Z291" s="2"/>
    </row>
    <row r="292">
      <c r="A292" s="1" t="s">
        <v>15</v>
      </c>
      <c r="B292" s="2" t="s">
        <v>40</v>
      </c>
      <c r="C292" s="1" t="s">
        <v>199</v>
      </c>
      <c r="D292" s="1"/>
      <c r="F292" s="2" t="str">
        <f t="shared" si="27"/>
        <v/>
      </c>
      <c r="H292" s="2" t="str">
        <f t="shared" si="28"/>
        <v/>
      </c>
      <c r="S292" s="2"/>
      <c r="T292" s="2"/>
      <c r="Y292" s="2"/>
      <c r="Z292" s="2"/>
    </row>
    <row r="293">
      <c r="A293" s="1" t="s">
        <v>21</v>
      </c>
      <c r="B293" s="2" t="s">
        <v>60</v>
      </c>
      <c r="C293" s="1" t="s">
        <v>191</v>
      </c>
      <c r="D293" s="1"/>
      <c r="F293" s="2" t="str">
        <f t="shared" si="27"/>
        <v/>
      </c>
      <c r="H293" s="2" t="str">
        <f t="shared" si="28"/>
        <v/>
      </c>
      <c r="S293" s="2"/>
      <c r="T293" s="2"/>
      <c r="Y293" s="2"/>
      <c r="Z293" s="2"/>
    </row>
    <row r="294">
      <c r="A294" s="1" t="s">
        <v>26</v>
      </c>
      <c r="B294" s="2" t="s">
        <v>48</v>
      </c>
      <c r="C294" s="1" t="s">
        <v>204</v>
      </c>
      <c r="D294" s="1"/>
      <c r="F294" s="2" t="str">
        <f t="shared" si="27"/>
        <v/>
      </c>
      <c r="H294" s="2" t="str">
        <f t="shared" si="28"/>
        <v/>
      </c>
      <c r="S294" s="2"/>
      <c r="T294" s="2"/>
      <c r="Y294" s="2"/>
      <c r="Z294" s="2"/>
    </row>
    <row r="295">
      <c r="A295" s="1" t="s">
        <v>31</v>
      </c>
      <c r="B295" s="2" t="s">
        <v>189</v>
      </c>
      <c r="C295" s="1" t="s">
        <v>190</v>
      </c>
      <c r="D295" s="1"/>
      <c r="F295" s="2" t="str">
        <f t="shared" si="27"/>
        <v/>
      </c>
      <c r="H295" s="2" t="str">
        <f t="shared" si="28"/>
        <v/>
      </c>
      <c r="S295" s="2"/>
      <c r="T295" s="2"/>
      <c r="Y295" s="2"/>
      <c r="Z295" s="2"/>
    </row>
    <row r="296">
      <c r="A296" s="1"/>
      <c r="B296" s="2" t="s">
        <v>36</v>
      </c>
      <c r="C296" s="1" t="s">
        <v>205</v>
      </c>
      <c r="D296" s="1"/>
      <c r="S296" s="2"/>
      <c r="T296" s="2"/>
      <c r="Y296" s="2"/>
      <c r="Z296" s="2"/>
    </row>
    <row r="297">
      <c r="B297" s="2" t="s">
        <v>36</v>
      </c>
      <c r="F297" s="2" t="str">
        <f t="shared" ref="F297:F1017" si="29">IF(E297&lt;&gt;"",COUNTIF(B:B,E297),"")</f>
        <v/>
      </c>
      <c r="H297" s="2" t="str">
        <f>IF(I297&lt;&gt;"",H295+1,"")</f>
        <v/>
      </c>
      <c r="S297" s="2"/>
      <c r="T297" s="2"/>
      <c r="Y297" s="2"/>
      <c r="Z297" s="2"/>
    </row>
    <row r="298">
      <c r="A298" s="1" t="s">
        <v>157</v>
      </c>
      <c r="B298" s="2" t="s">
        <v>36</v>
      </c>
      <c r="C298" s="4">
        <v>42289.0</v>
      </c>
      <c r="D298" s="4"/>
      <c r="F298" s="2" t="str">
        <f t="shared" si="29"/>
        <v/>
      </c>
      <c r="H298" s="2" t="str">
        <f t="shared" ref="H298:H1017" si="30">IF(I298&lt;&gt;"",H297+1,"")</f>
        <v/>
      </c>
      <c r="S298" s="2"/>
      <c r="T298" s="2"/>
      <c r="Y298" s="2"/>
      <c r="Z298" s="2"/>
    </row>
    <row r="299">
      <c r="A299" s="1" t="s">
        <v>10</v>
      </c>
      <c r="B299" s="2" t="s">
        <v>60</v>
      </c>
      <c r="C299" s="1" t="s">
        <v>198</v>
      </c>
      <c r="D299" s="1"/>
      <c r="F299" s="2" t="str">
        <f t="shared" si="29"/>
        <v/>
      </c>
      <c r="H299" s="2" t="str">
        <f t="shared" si="30"/>
        <v/>
      </c>
      <c r="S299" s="2"/>
      <c r="T299" s="2"/>
      <c r="Y299" s="2"/>
      <c r="Z299" s="2"/>
    </row>
    <row r="300">
      <c r="A300" s="1" t="s">
        <v>15</v>
      </c>
      <c r="B300" s="2" t="s">
        <v>40</v>
      </c>
      <c r="C300" s="1" t="s">
        <v>199</v>
      </c>
      <c r="D300" s="1"/>
      <c r="F300" s="2" t="str">
        <f t="shared" si="29"/>
        <v/>
      </c>
      <c r="H300" s="2" t="str">
        <f t="shared" si="30"/>
        <v/>
      </c>
      <c r="S300" s="2"/>
      <c r="T300" s="2"/>
      <c r="Y300" s="2"/>
      <c r="Z300" s="2"/>
    </row>
    <row r="301">
      <c r="A301" s="1" t="s">
        <v>21</v>
      </c>
      <c r="B301" s="2" t="s">
        <v>48</v>
      </c>
      <c r="C301" s="1" t="s">
        <v>204</v>
      </c>
      <c r="D301" s="1"/>
      <c r="F301" s="2" t="str">
        <f t="shared" si="29"/>
        <v/>
      </c>
      <c r="H301" s="2" t="str">
        <f t="shared" si="30"/>
        <v/>
      </c>
      <c r="S301" s="2"/>
      <c r="T301" s="2"/>
      <c r="Y301" s="2"/>
      <c r="Z301" s="2"/>
    </row>
    <row r="302">
      <c r="A302" s="1" t="s">
        <v>26</v>
      </c>
      <c r="B302" s="2" t="s">
        <v>60</v>
      </c>
      <c r="C302" s="1" t="s">
        <v>191</v>
      </c>
      <c r="D302" s="1"/>
      <c r="F302" s="2" t="str">
        <f t="shared" si="29"/>
        <v/>
      </c>
      <c r="H302" s="2" t="str">
        <f t="shared" si="30"/>
        <v/>
      </c>
      <c r="S302" s="2"/>
      <c r="T302" s="2"/>
      <c r="Y302" s="2"/>
      <c r="Z302" s="2"/>
    </row>
    <row r="303">
      <c r="A303" s="1" t="s">
        <v>31</v>
      </c>
      <c r="B303" s="2" t="s">
        <v>178</v>
      </c>
      <c r="C303" s="1">
        <v>679.0</v>
      </c>
      <c r="D303" s="1"/>
      <c r="F303" s="2" t="str">
        <f t="shared" si="29"/>
        <v/>
      </c>
      <c r="H303" s="2" t="str">
        <f t="shared" si="30"/>
        <v/>
      </c>
      <c r="S303" s="2"/>
      <c r="T303" s="2"/>
      <c r="Y303" s="2"/>
      <c r="Z303" s="2"/>
    </row>
    <row r="304">
      <c r="B304" s="22" t="s">
        <v>206</v>
      </c>
      <c r="F304" s="2" t="str">
        <f t="shared" si="29"/>
        <v/>
      </c>
      <c r="H304" s="2" t="str">
        <f t="shared" si="30"/>
        <v/>
      </c>
      <c r="S304" s="2"/>
      <c r="T304" s="2"/>
      <c r="Y304" s="2"/>
      <c r="Z304" s="2"/>
    </row>
    <row r="305">
      <c r="A305" s="1" t="s">
        <v>157</v>
      </c>
      <c r="B305" s="2" t="s">
        <v>36</v>
      </c>
      <c r="C305" s="4">
        <v>42296.0</v>
      </c>
      <c r="D305" s="4"/>
      <c r="F305" s="2" t="str">
        <f t="shared" si="29"/>
        <v/>
      </c>
      <c r="H305" s="2" t="str">
        <f t="shared" si="30"/>
        <v/>
      </c>
      <c r="S305" s="2"/>
      <c r="T305" s="2"/>
      <c r="Y305" s="2"/>
      <c r="Z305" s="2"/>
    </row>
    <row r="306">
      <c r="A306" s="1" t="s">
        <v>10</v>
      </c>
      <c r="B306" s="2" t="s">
        <v>60</v>
      </c>
      <c r="C306" s="1" t="s">
        <v>198</v>
      </c>
      <c r="D306" s="1"/>
      <c r="F306" s="2" t="str">
        <f t="shared" si="29"/>
        <v/>
      </c>
      <c r="H306" s="2" t="str">
        <f t="shared" si="30"/>
        <v/>
      </c>
      <c r="S306" s="2"/>
      <c r="T306" s="2"/>
      <c r="Y306" s="2"/>
      <c r="Z306" s="2"/>
    </row>
    <row r="307">
      <c r="A307" s="1" t="s">
        <v>15</v>
      </c>
      <c r="B307" s="2" t="s">
        <v>48</v>
      </c>
      <c r="C307" s="1" t="s">
        <v>204</v>
      </c>
      <c r="D307" s="1"/>
      <c r="F307" s="2" t="str">
        <f t="shared" si="29"/>
        <v/>
      </c>
      <c r="H307" s="2" t="str">
        <f t="shared" si="30"/>
        <v/>
      </c>
      <c r="S307" s="2"/>
      <c r="T307" s="2"/>
      <c r="Y307" s="2"/>
      <c r="Z307" s="2"/>
    </row>
    <row r="308">
      <c r="A308" s="1" t="s">
        <v>21</v>
      </c>
      <c r="B308" s="2" t="s">
        <v>40</v>
      </c>
      <c r="C308" s="1" t="s">
        <v>199</v>
      </c>
      <c r="D308" s="1"/>
      <c r="F308" s="2" t="str">
        <f t="shared" si="29"/>
        <v/>
      </c>
      <c r="H308" s="2" t="str">
        <f t="shared" si="30"/>
        <v/>
      </c>
      <c r="S308" s="2"/>
      <c r="T308" s="2"/>
      <c r="Y308" s="2"/>
      <c r="Z308" s="2"/>
    </row>
    <row r="309">
      <c r="A309" s="1" t="s">
        <v>26</v>
      </c>
      <c r="B309" s="2" t="s">
        <v>189</v>
      </c>
      <c r="C309" s="1" t="s">
        <v>190</v>
      </c>
      <c r="D309" s="1"/>
      <c r="F309" s="2" t="str">
        <f t="shared" si="29"/>
        <v/>
      </c>
      <c r="H309" s="2" t="str">
        <f t="shared" si="30"/>
        <v/>
      </c>
      <c r="S309" s="2"/>
      <c r="T309" s="2"/>
      <c r="Y309" s="2"/>
      <c r="Z309" s="2"/>
    </row>
    <row r="310">
      <c r="A310" s="1" t="s">
        <v>31</v>
      </c>
      <c r="B310" s="2" t="s">
        <v>178</v>
      </c>
      <c r="C310" s="1">
        <v>679.0</v>
      </c>
      <c r="D310" s="1"/>
      <c r="F310" s="2" t="str">
        <f t="shared" si="29"/>
        <v/>
      </c>
      <c r="H310" s="2" t="str">
        <f t="shared" si="30"/>
        <v/>
      </c>
      <c r="S310" s="2"/>
      <c r="T310" s="2"/>
      <c r="Y310" s="2"/>
      <c r="Z310" s="2"/>
    </row>
    <row r="311">
      <c r="B311" s="22" t="s">
        <v>206</v>
      </c>
      <c r="F311" s="2" t="str">
        <f t="shared" si="29"/>
        <v/>
      </c>
      <c r="H311" s="2" t="str">
        <f t="shared" si="30"/>
        <v/>
      </c>
      <c r="S311" s="2"/>
      <c r="T311" s="2"/>
      <c r="Y311" s="2"/>
      <c r="Z311" s="2"/>
    </row>
    <row r="312">
      <c r="A312" s="1" t="s">
        <v>157</v>
      </c>
      <c r="B312" s="2" t="s">
        <v>36</v>
      </c>
      <c r="C312" s="4">
        <v>42303.0</v>
      </c>
      <c r="D312" s="4"/>
      <c r="F312" s="2" t="str">
        <f t="shared" si="29"/>
        <v/>
      </c>
      <c r="H312" s="2" t="str">
        <f t="shared" si="30"/>
        <v/>
      </c>
      <c r="S312" s="2"/>
      <c r="T312" s="2"/>
      <c r="Y312" s="2"/>
      <c r="Z312" s="2"/>
    </row>
    <row r="313">
      <c r="A313" s="1" t="s">
        <v>10</v>
      </c>
      <c r="B313" s="2" t="s">
        <v>60</v>
      </c>
      <c r="C313" s="1" t="s">
        <v>198</v>
      </c>
      <c r="D313" s="1"/>
      <c r="F313" s="2" t="str">
        <f t="shared" si="29"/>
        <v/>
      </c>
      <c r="H313" s="2" t="str">
        <f t="shared" si="30"/>
        <v/>
      </c>
      <c r="S313" s="2"/>
      <c r="T313" s="2"/>
      <c r="Y313" s="2"/>
      <c r="Z313" s="2"/>
    </row>
    <row r="314">
      <c r="A314" s="1" t="s">
        <v>15</v>
      </c>
      <c r="B314" s="2" t="s">
        <v>48</v>
      </c>
      <c r="C314" s="1" t="s">
        <v>204</v>
      </c>
      <c r="D314" s="1"/>
      <c r="F314" s="2" t="str">
        <f t="shared" si="29"/>
        <v/>
      </c>
      <c r="H314" s="2" t="str">
        <f t="shared" si="30"/>
        <v/>
      </c>
      <c r="S314" s="2"/>
      <c r="T314" s="2"/>
      <c r="Y314" s="2"/>
      <c r="Z314" s="2"/>
    </row>
    <row r="315">
      <c r="A315" s="1" t="s">
        <v>21</v>
      </c>
      <c r="B315" s="2" t="s">
        <v>40</v>
      </c>
      <c r="C315" s="1" t="s">
        <v>199</v>
      </c>
      <c r="D315" s="1"/>
      <c r="F315" s="2" t="str">
        <f t="shared" si="29"/>
        <v/>
      </c>
      <c r="H315" s="2" t="str">
        <f t="shared" si="30"/>
        <v/>
      </c>
      <c r="S315" s="2"/>
      <c r="T315" s="2"/>
      <c r="Y315" s="2"/>
      <c r="Z315" s="2"/>
    </row>
    <row r="316">
      <c r="A316" s="1" t="s">
        <v>26</v>
      </c>
      <c r="B316" s="2" t="s">
        <v>178</v>
      </c>
      <c r="C316" s="1">
        <v>679.0</v>
      </c>
      <c r="D316" s="1"/>
      <c r="F316" s="2" t="str">
        <f t="shared" si="29"/>
        <v/>
      </c>
      <c r="H316" s="2" t="str">
        <f t="shared" si="30"/>
        <v/>
      </c>
      <c r="S316" s="2"/>
      <c r="T316" s="2"/>
      <c r="Y316" s="2"/>
      <c r="Z316" s="2"/>
    </row>
    <row r="317">
      <c r="A317" s="1" t="s">
        <v>31</v>
      </c>
      <c r="B317" s="2" t="s">
        <v>207</v>
      </c>
      <c r="C317" s="1" t="s">
        <v>208</v>
      </c>
      <c r="D317" s="1"/>
      <c r="F317" s="2" t="str">
        <f t="shared" si="29"/>
        <v/>
      </c>
      <c r="H317" s="2" t="str">
        <f t="shared" si="30"/>
        <v/>
      </c>
      <c r="S317" s="2"/>
      <c r="T317" s="2"/>
      <c r="Y317" s="2"/>
      <c r="Z317" s="2"/>
    </row>
    <row r="318">
      <c r="B318" s="22" t="s">
        <v>206</v>
      </c>
      <c r="F318" s="2" t="str">
        <f t="shared" si="29"/>
        <v/>
      </c>
      <c r="H318" s="2" t="str">
        <f t="shared" si="30"/>
        <v/>
      </c>
      <c r="S318" s="2"/>
      <c r="T318" s="2"/>
      <c r="Y318" s="2"/>
      <c r="Z318" s="2"/>
    </row>
    <row r="319">
      <c r="A319" s="1" t="s">
        <v>157</v>
      </c>
      <c r="B319" s="2" t="s">
        <v>36</v>
      </c>
      <c r="C319" s="4">
        <v>42310.0</v>
      </c>
      <c r="D319" s="4"/>
      <c r="F319" s="2" t="str">
        <f t="shared" si="29"/>
        <v/>
      </c>
      <c r="H319" s="2" t="str">
        <f t="shared" si="30"/>
        <v/>
      </c>
      <c r="S319" s="2"/>
      <c r="T319" s="2"/>
      <c r="Y319" s="2"/>
      <c r="Z319" s="2"/>
    </row>
    <row r="320">
      <c r="A320" s="1" t="s">
        <v>10</v>
      </c>
      <c r="B320" s="2" t="s">
        <v>60</v>
      </c>
      <c r="C320" s="1" t="s">
        <v>198</v>
      </c>
      <c r="D320" s="1"/>
      <c r="F320" s="2" t="str">
        <f t="shared" si="29"/>
        <v/>
      </c>
      <c r="H320" s="2" t="str">
        <f t="shared" si="30"/>
        <v/>
      </c>
      <c r="S320" s="2"/>
      <c r="T320" s="2"/>
      <c r="Y320" s="2"/>
      <c r="Z320" s="2"/>
    </row>
    <row r="321">
      <c r="A321" s="1" t="s">
        <v>15</v>
      </c>
      <c r="B321" s="2" t="s">
        <v>48</v>
      </c>
      <c r="C321" s="1" t="s">
        <v>204</v>
      </c>
      <c r="D321" s="1"/>
      <c r="F321" s="2" t="str">
        <f t="shared" si="29"/>
        <v/>
      </c>
      <c r="H321" s="2" t="str">
        <f t="shared" si="30"/>
        <v/>
      </c>
      <c r="S321" s="2"/>
      <c r="T321" s="2"/>
      <c r="Y321" s="2"/>
      <c r="Z321" s="2"/>
    </row>
    <row r="322">
      <c r="A322" s="1" t="s">
        <v>21</v>
      </c>
      <c r="B322" s="2" t="s">
        <v>40</v>
      </c>
      <c r="C322" s="1" t="s">
        <v>199</v>
      </c>
      <c r="D322" s="1"/>
      <c r="F322" s="2" t="str">
        <f t="shared" si="29"/>
        <v/>
      </c>
      <c r="H322" s="2" t="str">
        <f t="shared" si="30"/>
        <v/>
      </c>
      <c r="S322" s="2"/>
      <c r="T322" s="2"/>
      <c r="Y322" s="2"/>
      <c r="Z322" s="2"/>
    </row>
    <row r="323">
      <c r="A323" s="1" t="s">
        <v>26</v>
      </c>
      <c r="B323" s="2" t="s">
        <v>207</v>
      </c>
      <c r="C323" s="1" t="s">
        <v>208</v>
      </c>
      <c r="D323" s="1"/>
      <c r="F323" s="2" t="str">
        <f t="shared" si="29"/>
        <v/>
      </c>
      <c r="H323" s="2" t="str">
        <f t="shared" si="30"/>
        <v/>
      </c>
      <c r="S323" s="2"/>
      <c r="T323" s="2"/>
      <c r="Y323" s="2"/>
      <c r="Z323" s="2"/>
    </row>
    <row r="324">
      <c r="A324" s="1" t="s">
        <v>31</v>
      </c>
      <c r="B324" s="2" t="s">
        <v>98</v>
      </c>
      <c r="C324" s="1" t="s">
        <v>209</v>
      </c>
      <c r="D324" s="1"/>
      <c r="F324" s="2" t="str">
        <f t="shared" si="29"/>
        <v/>
      </c>
      <c r="H324" s="2" t="str">
        <f t="shared" si="30"/>
        <v/>
      </c>
      <c r="S324" s="2"/>
      <c r="T324" s="2"/>
      <c r="Y324" s="2"/>
      <c r="Z324" s="2"/>
    </row>
    <row r="325">
      <c r="B325" s="2" t="s">
        <v>36</v>
      </c>
      <c r="F325" s="2" t="str">
        <f t="shared" si="29"/>
        <v/>
      </c>
      <c r="H325" s="2" t="str">
        <f t="shared" si="30"/>
        <v/>
      </c>
      <c r="S325" s="2"/>
      <c r="T325" s="2"/>
      <c r="Y325" s="2"/>
      <c r="Z325" s="2"/>
    </row>
    <row r="326">
      <c r="A326" s="1" t="s">
        <v>157</v>
      </c>
      <c r="B326" s="2" t="s">
        <v>36</v>
      </c>
      <c r="C326" s="4">
        <v>42317.0</v>
      </c>
      <c r="D326" s="4"/>
      <c r="F326" s="2" t="str">
        <f t="shared" si="29"/>
        <v/>
      </c>
      <c r="H326" s="2" t="str">
        <f t="shared" si="30"/>
        <v/>
      </c>
      <c r="S326" s="2"/>
      <c r="T326" s="2"/>
      <c r="Y326" s="2"/>
      <c r="Z326" s="2"/>
    </row>
    <row r="327">
      <c r="A327" s="1" t="s">
        <v>10</v>
      </c>
      <c r="B327" s="2" t="s">
        <v>210</v>
      </c>
      <c r="C327" s="1" t="s">
        <v>211</v>
      </c>
      <c r="D327" s="1"/>
      <c r="F327" s="2" t="str">
        <f t="shared" si="29"/>
        <v/>
      </c>
      <c r="H327" s="2" t="str">
        <f t="shared" si="30"/>
        <v/>
      </c>
      <c r="S327" s="2"/>
      <c r="T327" s="2"/>
      <c r="Y327" s="2"/>
      <c r="Z327" s="2"/>
    </row>
    <row r="328">
      <c r="A328" s="1" t="s">
        <v>15</v>
      </c>
      <c r="B328" s="2" t="s">
        <v>40</v>
      </c>
      <c r="C328" s="1" t="s">
        <v>212</v>
      </c>
      <c r="D328" s="1"/>
      <c r="F328" s="2" t="str">
        <f t="shared" si="29"/>
        <v/>
      </c>
      <c r="H328" s="2" t="str">
        <f t="shared" si="30"/>
        <v/>
      </c>
      <c r="S328" s="2"/>
      <c r="T328" s="2"/>
      <c r="Y328" s="2"/>
      <c r="Z328" s="2"/>
    </row>
    <row r="329">
      <c r="A329" s="1" t="s">
        <v>21</v>
      </c>
      <c r="B329" s="2" t="s">
        <v>48</v>
      </c>
      <c r="C329" s="1" t="s">
        <v>204</v>
      </c>
      <c r="D329" s="1"/>
      <c r="F329" s="2" t="str">
        <f t="shared" si="29"/>
        <v/>
      </c>
      <c r="H329" s="2" t="str">
        <f t="shared" si="30"/>
        <v/>
      </c>
      <c r="S329" s="2"/>
      <c r="T329" s="2"/>
      <c r="Y329" s="2"/>
      <c r="Z329" s="2"/>
    </row>
    <row r="330">
      <c r="A330" s="1" t="s">
        <v>26</v>
      </c>
      <c r="B330" s="2" t="s">
        <v>60</v>
      </c>
      <c r="C330" s="1" t="s">
        <v>198</v>
      </c>
      <c r="D330" s="1"/>
      <c r="F330" s="2" t="str">
        <f t="shared" si="29"/>
        <v/>
      </c>
      <c r="H330" s="2" t="str">
        <f t="shared" si="30"/>
        <v/>
      </c>
      <c r="S330" s="2"/>
      <c r="T330" s="2"/>
      <c r="Y330" s="2"/>
      <c r="Z330" s="2"/>
    </row>
    <row r="331">
      <c r="A331" s="1" t="s">
        <v>31</v>
      </c>
      <c r="B331" s="2" t="s">
        <v>40</v>
      </c>
      <c r="C331" s="1" t="s">
        <v>199</v>
      </c>
      <c r="D331" s="1" t="s">
        <v>213</v>
      </c>
      <c r="F331" s="2" t="str">
        <f t="shared" si="29"/>
        <v/>
      </c>
      <c r="H331" s="2" t="str">
        <f t="shared" si="30"/>
        <v/>
      </c>
      <c r="S331" s="2"/>
      <c r="T331" s="2"/>
      <c r="Y331" s="2"/>
      <c r="Z331" s="2"/>
    </row>
    <row r="332">
      <c r="B332" s="2" t="s">
        <v>36</v>
      </c>
      <c r="F332" s="2" t="str">
        <f t="shared" si="29"/>
        <v/>
      </c>
      <c r="H332" s="2" t="str">
        <f t="shared" si="30"/>
        <v/>
      </c>
      <c r="S332" s="2"/>
      <c r="T332" s="2"/>
      <c r="Y332" s="2"/>
      <c r="Z332" s="2"/>
    </row>
    <row r="333">
      <c r="A333" s="1" t="s">
        <v>157</v>
      </c>
      <c r="B333" s="2" t="s">
        <v>36</v>
      </c>
      <c r="C333" s="4">
        <v>42324.0</v>
      </c>
      <c r="D333" s="4"/>
      <c r="F333" s="2" t="str">
        <f t="shared" si="29"/>
        <v/>
      </c>
      <c r="H333" s="2" t="str">
        <f t="shared" si="30"/>
        <v/>
      </c>
      <c r="S333" s="2"/>
      <c r="T333" s="2"/>
      <c r="Y333" s="2"/>
      <c r="Z333" s="2"/>
    </row>
    <row r="334">
      <c r="A334" s="1" t="s">
        <v>10</v>
      </c>
      <c r="B334" s="2" t="s">
        <v>210</v>
      </c>
      <c r="C334" s="1" t="s">
        <v>211</v>
      </c>
      <c r="D334" s="1"/>
      <c r="F334" s="2" t="str">
        <f t="shared" si="29"/>
        <v/>
      </c>
      <c r="H334" s="2" t="str">
        <f t="shared" si="30"/>
        <v/>
      </c>
      <c r="S334" s="2"/>
      <c r="T334" s="2"/>
      <c r="Y334" s="2"/>
      <c r="Z334" s="2"/>
    </row>
    <row r="335">
      <c r="A335" s="1" t="s">
        <v>15</v>
      </c>
      <c r="B335" s="2" t="s">
        <v>48</v>
      </c>
      <c r="C335" s="1" t="s">
        <v>204</v>
      </c>
      <c r="D335" s="1"/>
      <c r="F335" s="2" t="str">
        <f t="shared" si="29"/>
        <v/>
      </c>
      <c r="H335" s="2" t="str">
        <f t="shared" si="30"/>
        <v/>
      </c>
      <c r="S335" s="2"/>
      <c r="T335" s="2"/>
      <c r="Y335" s="2"/>
      <c r="Z335" s="2"/>
    </row>
    <row r="336">
      <c r="A336" s="1" t="s">
        <v>21</v>
      </c>
      <c r="B336" s="2" t="s">
        <v>60</v>
      </c>
      <c r="C336" s="1" t="s">
        <v>198</v>
      </c>
      <c r="D336" s="1" t="s">
        <v>213</v>
      </c>
      <c r="F336" s="2" t="str">
        <f t="shared" si="29"/>
        <v/>
      </c>
      <c r="H336" s="2" t="str">
        <f t="shared" si="30"/>
        <v/>
      </c>
      <c r="S336" s="2"/>
      <c r="T336" s="2"/>
      <c r="Y336" s="2"/>
      <c r="Z336" s="2"/>
    </row>
    <row r="337">
      <c r="A337" s="1" t="s">
        <v>26</v>
      </c>
      <c r="B337" s="2" t="s">
        <v>40</v>
      </c>
      <c r="C337" s="1" t="s">
        <v>212</v>
      </c>
      <c r="D337" s="1"/>
      <c r="F337" s="2" t="str">
        <f t="shared" si="29"/>
        <v/>
      </c>
      <c r="H337" s="2" t="str">
        <f t="shared" si="30"/>
        <v/>
      </c>
      <c r="S337" s="2"/>
      <c r="T337" s="2"/>
      <c r="Y337" s="2"/>
      <c r="Z337" s="2"/>
    </row>
    <row r="338">
      <c r="A338" s="1" t="s">
        <v>31</v>
      </c>
      <c r="B338" s="2" t="s">
        <v>40</v>
      </c>
      <c r="C338" s="1" t="s">
        <v>199</v>
      </c>
      <c r="D338" s="1"/>
      <c r="F338" s="2" t="str">
        <f t="shared" si="29"/>
        <v/>
      </c>
      <c r="H338" s="2" t="str">
        <f t="shared" si="30"/>
        <v/>
      </c>
      <c r="S338" s="2"/>
      <c r="T338" s="2"/>
      <c r="Y338" s="2"/>
      <c r="Z338" s="2"/>
    </row>
    <row r="339">
      <c r="B339" s="2" t="s">
        <v>36</v>
      </c>
      <c r="F339" s="2" t="str">
        <f t="shared" si="29"/>
        <v/>
      </c>
      <c r="H339" s="2" t="str">
        <f t="shared" si="30"/>
        <v/>
      </c>
      <c r="S339" s="2"/>
      <c r="T339" s="2"/>
      <c r="Y339" s="2"/>
      <c r="Z339" s="2"/>
    </row>
    <row r="340">
      <c r="A340" s="1" t="s">
        <v>157</v>
      </c>
      <c r="B340" s="2" t="s">
        <v>36</v>
      </c>
      <c r="C340" s="4">
        <v>42331.0</v>
      </c>
      <c r="D340" s="4"/>
      <c r="F340" s="2" t="str">
        <f t="shared" si="29"/>
        <v/>
      </c>
      <c r="H340" s="2" t="str">
        <f t="shared" si="30"/>
        <v/>
      </c>
      <c r="S340" s="2"/>
      <c r="T340" s="2"/>
      <c r="Y340" s="2"/>
      <c r="Z340" s="2"/>
    </row>
    <row r="341">
      <c r="A341" s="1" t="s">
        <v>10</v>
      </c>
      <c r="B341" s="2" t="s">
        <v>210</v>
      </c>
      <c r="C341" s="1" t="s">
        <v>211</v>
      </c>
      <c r="D341" s="1"/>
      <c r="F341" s="2" t="str">
        <f t="shared" si="29"/>
        <v/>
      </c>
      <c r="H341" s="2" t="str">
        <f t="shared" si="30"/>
        <v/>
      </c>
      <c r="S341" s="2"/>
      <c r="T341" s="2"/>
      <c r="Y341" s="2"/>
      <c r="Z341" s="2"/>
    </row>
    <row r="342">
      <c r="A342" s="1" t="s">
        <v>15</v>
      </c>
      <c r="B342" s="2" t="s">
        <v>48</v>
      </c>
      <c r="C342" s="1" t="s">
        <v>204</v>
      </c>
      <c r="D342" s="1"/>
      <c r="F342" s="2" t="str">
        <f t="shared" si="29"/>
        <v/>
      </c>
      <c r="H342" s="2" t="str">
        <f t="shared" si="30"/>
        <v/>
      </c>
      <c r="S342" s="2"/>
      <c r="T342" s="2"/>
      <c r="Y342" s="2"/>
      <c r="Z342" s="2"/>
    </row>
    <row r="343">
      <c r="A343" s="1" t="s">
        <v>21</v>
      </c>
      <c r="B343" s="2" t="s">
        <v>40</v>
      </c>
      <c r="C343" s="1" t="s">
        <v>212</v>
      </c>
      <c r="D343" s="1"/>
      <c r="F343" s="2" t="str">
        <f t="shared" si="29"/>
        <v/>
      </c>
      <c r="H343" s="2" t="str">
        <f t="shared" si="30"/>
        <v/>
      </c>
      <c r="S343" s="2"/>
      <c r="T343" s="2"/>
      <c r="Y343" s="2"/>
      <c r="Z343" s="2"/>
    </row>
    <row r="344">
      <c r="A344" s="1" t="s">
        <v>26</v>
      </c>
      <c r="B344" s="2" t="s">
        <v>60</v>
      </c>
      <c r="C344" s="1" t="s">
        <v>198</v>
      </c>
      <c r="D344" s="1" t="s">
        <v>213</v>
      </c>
      <c r="F344" s="2" t="str">
        <f t="shared" si="29"/>
        <v/>
      </c>
      <c r="H344" s="2" t="str">
        <f t="shared" si="30"/>
        <v/>
      </c>
      <c r="S344" s="2"/>
      <c r="T344" s="2"/>
      <c r="Y344" s="2"/>
      <c r="Z344" s="2"/>
    </row>
    <row r="345">
      <c r="A345" s="1" t="s">
        <v>31</v>
      </c>
      <c r="B345" s="2" t="s">
        <v>207</v>
      </c>
      <c r="C345" s="1" t="s">
        <v>208</v>
      </c>
      <c r="D345" s="1"/>
      <c r="F345" s="2" t="str">
        <f t="shared" si="29"/>
        <v/>
      </c>
      <c r="H345" s="2" t="str">
        <f t="shared" si="30"/>
        <v/>
      </c>
      <c r="S345" s="2"/>
      <c r="T345" s="2"/>
      <c r="Y345" s="2"/>
      <c r="Z345" s="2"/>
    </row>
    <row r="346">
      <c r="B346" s="2" t="s">
        <v>36</v>
      </c>
      <c r="F346" s="2" t="str">
        <f t="shared" si="29"/>
        <v/>
      </c>
      <c r="H346" s="2" t="str">
        <f t="shared" si="30"/>
        <v/>
      </c>
      <c r="S346" s="2"/>
      <c r="T346" s="2"/>
      <c r="Y346" s="2"/>
      <c r="Z346" s="2"/>
    </row>
    <row r="347">
      <c r="A347" s="1" t="s">
        <v>157</v>
      </c>
      <c r="B347" s="2" t="s">
        <v>36</v>
      </c>
      <c r="C347" s="4">
        <v>42338.0</v>
      </c>
      <c r="D347" s="4"/>
      <c r="F347" s="2" t="str">
        <f t="shared" si="29"/>
        <v/>
      </c>
      <c r="H347" s="2" t="str">
        <f t="shared" si="30"/>
        <v/>
      </c>
      <c r="S347" s="2"/>
      <c r="T347" s="2"/>
      <c r="Y347" s="2"/>
      <c r="Z347" s="2"/>
    </row>
    <row r="348">
      <c r="A348" s="1" t="s">
        <v>10</v>
      </c>
      <c r="B348" s="2" t="s">
        <v>210</v>
      </c>
      <c r="C348" s="1" t="s">
        <v>211</v>
      </c>
      <c r="D348" s="1"/>
      <c r="F348" s="2" t="str">
        <f t="shared" si="29"/>
        <v/>
      </c>
      <c r="H348" s="2" t="str">
        <f t="shared" si="30"/>
        <v/>
      </c>
      <c r="S348" s="2"/>
      <c r="T348" s="2"/>
      <c r="Y348" s="2"/>
      <c r="Z348" s="2"/>
    </row>
    <row r="349">
      <c r="A349" s="1" t="s">
        <v>15</v>
      </c>
      <c r="B349" s="2" t="s">
        <v>40</v>
      </c>
      <c r="C349" s="1" t="s">
        <v>212</v>
      </c>
      <c r="D349" s="1"/>
      <c r="F349" s="2" t="str">
        <f t="shared" si="29"/>
        <v/>
      </c>
      <c r="H349" s="2" t="str">
        <f t="shared" si="30"/>
        <v/>
      </c>
      <c r="S349" s="2"/>
      <c r="T349" s="2"/>
      <c r="Y349" s="2"/>
      <c r="Z349" s="2"/>
    </row>
    <row r="350">
      <c r="A350" s="1" t="s">
        <v>21</v>
      </c>
      <c r="B350" s="2" t="s">
        <v>48</v>
      </c>
      <c r="C350" s="1" t="s">
        <v>204</v>
      </c>
      <c r="D350" s="1"/>
      <c r="F350" s="2" t="str">
        <f t="shared" si="29"/>
        <v/>
      </c>
      <c r="H350" s="2" t="str">
        <f t="shared" si="30"/>
        <v/>
      </c>
      <c r="S350" s="2"/>
      <c r="T350" s="2"/>
      <c r="Y350" s="2"/>
      <c r="Z350" s="2"/>
    </row>
    <row r="351">
      <c r="A351" s="1" t="s">
        <v>26</v>
      </c>
      <c r="B351" s="2" t="s">
        <v>40</v>
      </c>
      <c r="C351" s="1" t="s">
        <v>214</v>
      </c>
      <c r="D351" s="1"/>
      <c r="F351" s="2" t="str">
        <f t="shared" si="29"/>
        <v/>
      </c>
      <c r="H351" s="2" t="str">
        <f t="shared" si="30"/>
        <v/>
      </c>
      <c r="S351" s="2"/>
      <c r="T351" s="2"/>
      <c r="Y351" s="2"/>
      <c r="Z351" s="2"/>
    </row>
    <row r="352">
      <c r="A352" s="1" t="s">
        <v>31</v>
      </c>
      <c r="B352" s="2" t="s">
        <v>40</v>
      </c>
      <c r="C352" s="1" t="s">
        <v>199</v>
      </c>
      <c r="D352" s="1" t="s">
        <v>213</v>
      </c>
      <c r="F352" s="2" t="str">
        <f t="shared" si="29"/>
        <v/>
      </c>
      <c r="H352" s="2" t="str">
        <f t="shared" si="30"/>
        <v/>
      </c>
      <c r="S352" s="2"/>
      <c r="T352" s="2"/>
      <c r="Y352" s="2"/>
      <c r="Z352" s="2"/>
    </row>
    <row r="353">
      <c r="B353" s="2" t="s">
        <v>36</v>
      </c>
      <c r="F353" s="2" t="str">
        <f t="shared" si="29"/>
        <v/>
      </c>
      <c r="H353" s="2" t="str">
        <f t="shared" si="30"/>
        <v/>
      </c>
      <c r="S353" s="2"/>
      <c r="T353" s="2"/>
      <c r="Y353" s="2"/>
      <c r="Z353" s="2"/>
    </row>
    <row r="354">
      <c r="A354" s="1" t="s">
        <v>157</v>
      </c>
      <c r="B354" s="2" t="s">
        <v>36</v>
      </c>
      <c r="C354" s="4">
        <v>42345.0</v>
      </c>
      <c r="D354" s="4"/>
      <c r="F354" s="2" t="str">
        <f t="shared" si="29"/>
        <v/>
      </c>
      <c r="H354" s="2" t="str">
        <f t="shared" si="30"/>
        <v/>
      </c>
      <c r="S354" s="2"/>
      <c r="T354" s="2"/>
      <c r="Y354" s="2"/>
      <c r="Z354" s="2"/>
    </row>
    <row r="355">
      <c r="A355" s="1" t="s">
        <v>10</v>
      </c>
      <c r="B355" s="2" t="s">
        <v>210</v>
      </c>
      <c r="C355" s="1" t="s">
        <v>211</v>
      </c>
      <c r="D355" s="1"/>
      <c r="F355" s="2" t="str">
        <f t="shared" si="29"/>
        <v/>
      </c>
      <c r="H355" s="2" t="str">
        <f t="shared" si="30"/>
        <v/>
      </c>
      <c r="S355" s="2"/>
      <c r="T355" s="2"/>
      <c r="Y355" s="2"/>
      <c r="Z355" s="2"/>
    </row>
    <row r="356">
      <c r="A356" s="1" t="s">
        <v>15</v>
      </c>
      <c r="B356" s="2" t="s">
        <v>40</v>
      </c>
      <c r="C356" s="1" t="s">
        <v>212</v>
      </c>
      <c r="D356" s="1"/>
      <c r="F356" s="2" t="str">
        <f t="shared" si="29"/>
        <v/>
      </c>
      <c r="H356" s="2" t="str">
        <f t="shared" si="30"/>
        <v/>
      </c>
      <c r="S356" s="2"/>
      <c r="T356" s="2"/>
      <c r="Y356" s="2"/>
      <c r="Z356" s="2"/>
    </row>
    <row r="357">
      <c r="A357" s="1" t="s">
        <v>21</v>
      </c>
      <c r="B357" s="2" t="s">
        <v>48</v>
      </c>
      <c r="C357" s="1" t="s">
        <v>204</v>
      </c>
      <c r="D357" s="1"/>
      <c r="F357" s="2" t="str">
        <f t="shared" si="29"/>
        <v/>
      </c>
      <c r="H357" s="2" t="str">
        <f t="shared" si="30"/>
        <v/>
      </c>
      <c r="S357" s="2"/>
      <c r="T357" s="2"/>
      <c r="Y357" s="2"/>
      <c r="Z357" s="2"/>
    </row>
    <row r="358">
      <c r="A358" s="1" t="s">
        <v>26</v>
      </c>
      <c r="B358" s="2" t="s">
        <v>40</v>
      </c>
      <c r="C358" s="1" t="s">
        <v>199</v>
      </c>
      <c r="D358" s="1"/>
      <c r="F358" s="2" t="str">
        <f t="shared" si="29"/>
        <v/>
      </c>
      <c r="H358" s="2" t="str">
        <f t="shared" si="30"/>
        <v/>
      </c>
      <c r="S358" s="2"/>
      <c r="T358" s="2"/>
      <c r="Y358" s="2"/>
      <c r="Z358" s="2"/>
    </row>
    <row r="359">
      <c r="A359" s="1" t="s">
        <v>31</v>
      </c>
      <c r="B359" s="2" t="s">
        <v>60</v>
      </c>
      <c r="C359" s="1" t="s">
        <v>198</v>
      </c>
      <c r="D359" s="1"/>
      <c r="F359" s="2" t="str">
        <f t="shared" si="29"/>
        <v/>
      </c>
      <c r="H359" s="2" t="str">
        <f t="shared" si="30"/>
        <v/>
      </c>
      <c r="S359" s="2"/>
      <c r="T359" s="2"/>
      <c r="Y359" s="2"/>
      <c r="Z359" s="2"/>
    </row>
    <row r="360">
      <c r="B360" s="2" t="s">
        <v>36</v>
      </c>
      <c r="F360" s="2" t="str">
        <f t="shared" si="29"/>
        <v/>
      </c>
      <c r="H360" s="2" t="str">
        <f t="shared" si="30"/>
        <v/>
      </c>
      <c r="S360" s="2"/>
      <c r="T360" s="2"/>
      <c r="Y360" s="2"/>
      <c r="Z360" s="2"/>
    </row>
    <row r="361">
      <c r="A361" s="1" t="s">
        <v>157</v>
      </c>
      <c r="B361" s="2" t="s">
        <v>36</v>
      </c>
      <c r="C361" s="4">
        <v>42352.0</v>
      </c>
      <c r="D361" s="4"/>
      <c r="F361" s="2" t="str">
        <f t="shared" si="29"/>
        <v/>
      </c>
      <c r="H361" s="2" t="str">
        <f t="shared" si="30"/>
        <v/>
      </c>
      <c r="S361" s="2"/>
      <c r="T361" s="2"/>
      <c r="Y361" s="2"/>
      <c r="Z361" s="2"/>
    </row>
    <row r="362">
      <c r="A362" s="1" t="s">
        <v>10</v>
      </c>
      <c r="B362" s="2" t="s">
        <v>210</v>
      </c>
      <c r="C362" s="1" t="s">
        <v>211</v>
      </c>
      <c r="D362" s="1"/>
      <c r="F362" s="2" t="str">
        <f t="shared" si="29"/>
        <v/>
      </c>
      <c r="H362" s="2" t="str">
        <f t="shared" si="30"/>
        <v/>
      </c>
      <c r="S362" s="2"/>
      <c r="T362" s="2"/>
      <c r="Y362" s="2"/>
      <c r="Z362" s="2"/>
    </row>
    <row r="363">
      <c r="A363" s="1" t="s">
        <v>15</v>
      </c>
      <c r="B363" s="2" t="s">
        <v>40</v>
      </c>
      <c r="C363" s="1" t="s">
        <v>212</v>
      </c>
      <c r="D363" s="1"/>
      <c r="F363" s="2" t="str">
        <f t="shared" si="29"/>
        <v/>
      </c>
      <c r="H363" s="2" t="str">
        <f t="shared" si="30"/>
        <v/>
      </c>
      <c r="S363" s="2"/>
      <c r="T363" s="2"/>
      <c r="Y363" s="2"/>
      <c r="Z363" s="2"/>
    </row>
    <row r="364">
      <c r="A364" s="1" t="s">
        <v>21</v>
      </c>
      <c r="B364" s="2" t="s">
        <v>48</v>
      </c>
      <c r="C364" s="1" t="s">
        <v>204</v>
      </c>
      <c r="D364" s="1"/>
      <c r="F364" s="2" t="str">
        <f t="shared" si="29"/>
        <v/>
      </c>
      <c r="H364" s="2" t="str">
        <f t="shared" si="30"/>
        <v/>
      </c>
      <c r="S364" s="2"/>
      <c r="T364" s="2"/>
      <c r="Y364" s="2"/>
      <c r="Z364" s="2"/>
    </row>
    <row r="365">
      <c r="A365" s="1" t="s">
        <v>26</v>
      </c>
      <c r="B365" s="2" t="s">
        <v>40</v>
      </c>
      <c r="C365" s="1" t="s">
        <v>199</v>
      </c>
      <c r="D365" s="1"/>
      <c r="F365" s="2" t="str">
        <f t="shared" si="29"/>
        <v/>
      </c>
      <c r="H365" s="2" t="str">
        <f t="shared" si="30"/>
        <v/>
      </c>
      <c r="S365" s="2"/>
      <c r="T365" s="2"/>
      <c r="Y365" s="2"/>
      <c r="Z365" s="2"/>
    </row>
    <row r="366">
      <c r="A366" s="1" t="s">
        <v>31</v>
      </c>
      <c r="B366" s="2" t="s">
        <v>60</v>
      </c>
      <c r="C366" s="1" t="s">
        <v>198</v>
      </c>
      <c r="D366" s="1" t="s">
        <v>137</v>
      </c>
      <c r="F366" s="2" t="str">
        <f t="shared" si="29"/>
        <v/>
      </c>
      <c r="H366" s="2" t="str">
        <f t="shared" si="30"/>
        <v/>
      </c>
      <c r="S366" s="2"/>
      <c r="T366" s="2"/>
      <c r="Y366" s="2"/>
      <c r="Z366" s="2"/>
    </row>
    <row r="367">
      <c r="B367" s="2" t="s">
        <v>36</v>
      </c>
      <c r="F367" s="2" t="str">
        <f t="shared" si="29"/>
        <v/>
      </c>
      <c r="H367" s="2" t="str">
        <f t="shared" si="30"/>
        <v/>
      </c>
      <c r="S367" s="2"/>
      <c r="T367" s="2"/>
      <c r="Y367" s="2"/>
      <c r="Z367" s="2"/>
    </row>
    <row r="368">
      <c r="A368" s="1" t="s">
        <v>157</v>
      </c>
      <c r="B368" s="2" t="s">
        <v>36</v>
      </c>
      <c r="C368" s="4">
        <v>42359.0</v>
      </c>
      <c r="D368" s="4"/>
      <c r="F368" s="2" t="str">
        <f t="shared" si="29"/>
        <v/>
      </c>
      <c r="H368" s="2" t="str">
        <f t="shared" si="30"/>
        <v/>
      </c>
      <c r="S368" s="2"/>
      <c r="T368" s="2"/>
      <c r="Y368" s="2"/>
      <c r="Z368" s="2"/>
    </row>
    <row r="369">
      <c r="A369" s="1" t="s">
        <v>10</v>
      </c>
      <c r="B369" s="2" t="s">
        <v>210</v>
      </c>
      <c r="C369" s="1" t="s">
        <v>211</v>
      </c>
      <c r="D369" s="1"/>
      <c r="F369" s="2" t="str">
        <f t="shared" si="29"/>
        <v/>
      </c>
      <c r="H369" s="2" t="str">
        <f t="shared" si="30"/>
        <v/>
      </c>
      <c r="S369" s="2"/>
      <c r="T369" s="2"/>
      <c r="Y369" s="2"/>
      <c r="Z369" s="2"/>
    </row>
    <row r="370">
      <c r="A370" s="1" t="s">
        <v>15</v>
      </c>
      <c r="B370" s="2" t="s">
        <v>40</v>
      </c>
      <c r="C370" s="1" t="s">
        <v>212</v>
      </c>
      <c r="D370" s="1"/>
      <c r="F370" s="2" t="str">
        <f t="shared" si="29"/>
        <v/>
      </c>
      <c r="H370" s="2" t="str">
        <f t="shared" si="30"/>
        <v/>
      </c>
      <c r="S370" s="2"/>
      <c r="T370" s="2"/>
      <c r="Y370" s="2"/>
      <c r="Z370" s="2"/>
    </row>
    <row r="371">
      <c r="A371" s="1" t="s">
        <v>21</v>
      </c>
      <c r="B371" s="2" t="s">
        <v>48</v>
      </c>
      <c r="C371" s="1" t="s">
        <v>204</v>
      </c>
      <c r="D371" s="1"/>
      <c r="F371" s="2" t="str">
        <f t="shared" si="29"/>
        <v/>
      </c>
      <c r="H371" s="2" t="str">
        <f t="shared" si="30"/>
        <v/>
      </c>
      <c r="S371" s="2"/>
      <c r="T371" s="2"/>
      <c r="Y371" s="2"/>
      <c r="Z371" s="2"/>
    </row>
    <row r="372">
      <c r="A372" s="1" t="s">
        <v>26</v>
      </c>
      <c r="B372" s="2" t="s">
        <v>40</v>
      </c>
      <c r="C372" s="1" t="s">
        <v>199</v>
      </c>
      <c r="D372" s="1" t="s">
        <v>137</v>
      </c>
      <c r="F372" s="2" t="str">
        <f t="shared" si="29"/>
        <v/>
      </c>
      <c r="H372" s="2" t="str">
        <f t="shared" si="30"/>
        <v/>
      </c>
      <c r="S372" s="2"/>
      <c r="T372" s="2"/>
      <c r="Y372" s="2"/>
      <c r="Z372" s="2"/>
    </row>
    <row r="373">
      <c r="A373" s="1" t="s">
        <v>31</v>
      </c>
      <c r="B373" s="2" t="s">
        <v>40</v>
      </c>
      <c r="C373" s="1" t="s">
        <v>214</v>
      </c>
      <c r="D373" s="1"/>
      <c r="F373" s="2" t="str">
        <f t="shared" si="29"/>
        <v/>
      </c>
      <c r="H373" s="2" t="str">
        <f t="shared" si="30"/>
        <v/>
      </c>
      <c r="S373" s="2"/>
      <c r="T373" s="2"/>
      <c r="Y373" s="2"/>
      <c r="Z373" s="2"/>
    </row>
    <row r="374">
      <c r="B374" s="2" t="s">
        <v>36</v>
      </c>
      <c r="F374" s="2" t="str">
        <f t="shared" si="29"/>
        <v/>
      </c>
      <c r="H374" s="2" t="str">
        <f t="shared" si="30"/>
        <v/>
      </c>
      <c r="S374" s="2"/>
      <c r="T374" s="2"/>
      <c r="Y374" s="2"/>
      <c r="Z374" s="2"/>
    </row>
    <row r="375">
      <c r="A375" s="1" t="s">
        <v>157</v>
      </c>
      <c r="B375" s="2" t="s">
        <v>36</v>
      </c>
      <c r="C375" s="4">
        <v>42366.0</v>
      </c>
      <c r="D375" s="4"/>
      <c r="F375" s="2" t="str">
        <f t="shared" si="29"/>
        <v/>
      </c>
      <c r="H375" s="2" t="str">
        <f t="shared" si="30"/>
        <v/>
      </c>
      <c r="S375" s="2"/>
      <c r="T375" s="2"/>
      <c r="Y375" s="2"/>
      <c r="Z375" s="2"/>
    </row>
    <row r="376">
      <c r="A376" s="1" t="s">
        <v>10</v>
      </c>
      <c r="B376" s="2" t="s">
        <v>210</v>
      </c>
      <c r="C376" s="1" t="s">
        <v>211</v>
      </c>
      <c r="D376" s="1"/>
      <c r="F376" s="2" t="str">
        <f t="shared" si="29"/>
        <v/>
      </c>
      <c r="H376" s="2" t="str">
        <f t="shared" si="30"/>
        <v/>
      </c>
      <c r="S376" s="2"/>
      <c r="T376" s="2"/>
      <c r="Y376" s="2"/>
      <c r="Z376" s="2"/>
    </row>
    <row r="377">
      <c r="A377" s="1" t="s">
        <v>15</v>
      </c>
      <c r="B377" s="2" t="s">
        <v>40</v>
      </c>
      <c r="C377" s="1" t="s">
        <v>212</v>
      </c>
      <c r="D377" s="1"/>
      <c r="F377" s="2" t="str">
        <f t="shared" si="29"/>
        <v/>
      </c>
      <c r="H377" s="2" t="str">
        <f t="shared" si="30"/>
        <v/>
      </c>
      <c r="S377" s="2"/>
      <c r="T377" s="2"/>
      <c r="Y377" s="2"/>
      <c r="Z377" s="2"/>
    </row>
    <row r="378">
      <c r="A378" s="1" t="s">
        <v>21</v>
      </c>
      <c r="B378" s="2" t="s">
        <v>48</v>
      </c>
      <c r="C378" s="1" t="s">
        <v>204</v>
      </c>
      <c r="D378" s="1" t="s">
        <v>137</v>
      </c>
      <c r="F378" s="2" t="str">
        <f t="shared" si="29"/>
        <v/>
      </c>
      <c r="H378" s="2" t="str">
        <f t="shared" si="30"/>
        <v/>
      </c>
      <c r="S378" s="2"/>
      <c r="T378" s="2"/>
      <c r="Y378" s="2"/>
      <c r="Z378" s="2"/>
    </row>
    <row r="379">
      <c r="A379" s="1" t="s">
        <v>26</v>
      </c>
      <c r="B379" s="2" t="s">
        <v>40</v>
      </c>
      <c r="C379" s="1" t="s">
        <v>214</v>
      </c>
      <c r="D379" s="1"/>
      <c r="F379" s="2" t="str">
        <f t="shared" si="29"/>
        <v/>
      </c>
      <c r="H379" s="2" t="str">
        <f t="shared" si="30"/>
        <v/>
      </c>
      <c r="S379" s="2"/>
      <c r="T379" s="2"/>
      <c r="Y379" s="2"/>
      <c r="Z379" s="2"/>
    </row>
    <row r="380">
      <c r="A380" s="1" t="s">
        <v>31</v>
      </c>
      <c r="B380" s="2" t="s">
        <v>40</v>
      </c>
      <c r="C380" s="1" t="s">
        <v>199</v>
      </c>
      <c r="D380" s="1"/>
      <c r="F380" s="2" t="str">
        <f t="shared" si="29"/>
        <v/>
      </c>
      <c r="H380" s="2" t="str">
        <f t="shared" si="30"/>
        <v/>
      </c>
      <c r="S380" s="2"/>
      <c r="T380" s="2"/>
      <c r="Y380" s="2"/>
      <c r="Z380" s="2"/>
    </row>
    <row r="381">
      <c r="B381" s="2" t="s">
        <v>36</v>
      </c>
      <c r="F381" s="2" t="str">
        <f t="shared" si="29"/>
        <v/>
      </c>
      <c r="H381" s="2" t="str">
        <f t="shared" si="30"/>
        <v/>
      </c>
      <c r="S381" s="2"/>
      <c r="T381" s="2"/>
      <c r="Y381" s="2"/>
      <c r="Z381" s="2"/>
    </row>
    <row r="382">
      <c r="B382" s="2" t="s">
        <v>36</v>
      </c>
      <c r="F382" s="2" t="str">
        <f t="shared" si="29"/>
        <v/>
      </c>
      <c r="H382" s="2" t="str">
        <f t="shared" si="30"/>
        <v/>
      </c>
      <c r="S382" s="2"/>
      <c r="T382" s="2"/>
      <c r="Y382" s="2"/>
      <c r="Z382" s="2"/>
    </row>
    <row r="383">
      <c r="B383" s="2" t="s">
        <v>36</v>
      </c>
      <c r="F383" s="2" t="str">
        <f t="shared" si="29"/>
        <v/>
      </c>
      <c r="H383" s="2" t="str">
        <f t="shared" si="30"/>
        <v/>
      </c>
      <c r="S383" s="2"/>
      <c r="T383" s="2"/>
      <c r="Y383" s="2"/>
      <c r="Z383" s="2"/>
    </row>
    <row r="384">
      <c r="B384" s="2" t="s">
        <v>36</v>
      </c>
      <c r="F384" s="2" t="str">
        <f t="shared" si="29"/>
        <v/>
      </c>
      <c r="H384" s="2" t="str">
        <f t="shared" si="30"/>
        <v/>
      </c>
      <c r="S384" s="2"/>
      <c r="T384" s="2"/>
      <c r="Y384" s="2"/>
      <c r="Z384" s="2"/>
    </row>
    <row r="385">
      <c r="B385" s="2" t="s">
        <v>36</v>
      </c>
      <c r="F385" s="2" t="str">
        <f t="shared" si="29"/>
        <v/>
      </c>
      <c r="H385" s="2" t="str">
        <f t="shared" si="30"/>
        <v/>
      </c>
      <c r="S385" s="2"/>
      <c r="T385" s="2"/>
      <c r="Y385" s="2"/>
      <c r="Z385" s="2"/>
    </row>
    <row r="386">
      <c r="B386" s="2" t="s">
        <v>36</v>
      </c>
      <c r="F386" s="2" t="str">
        <f t="shared" si="29"/>
        <v/>
      </c>
      <c r="H386" s="2" t="str">
        <f t="shared" si="30"/>
        <v/>
      </c>
      <c r="S386" s="2"/>
      <c r="T386" s="2"/>
      <c r="Y386" s="2"/>
      <c r="Z386" s="2"/>
    </row>
    <row r="387">
      <c r="B387" s="2" t="s">
        <v>36</v>
      </c>
      <c r="F387" s="2" t="str">
        <f t="shared" si="29"/>
        <v/>
      </c>
      <c r="H387" s="2" t="str">
        <f t="shared" si="30"/>
        <v/>
      </c>
      <c r="S387" s="2"/>
      <c r="T387" s="2"/>
      <c r="Y387" s="2"/>
      <c r="Z387" s="2"/>
    </row>
    <row r="388">
      <c r="B388" s="2" t="s">
        <v>36</v>
      </c>
      <c r="F388" s="2" t="str">
        <f t="shared" si="29"/>
        <v/>
      </c>
      <c r="H388" s="2" t="str">
        <f t="shared" si="30"/>
        <v/>
      </c>
      <c r="S388" s="2"/>
      <c r="T388" s="2"/>
      <c r="Y388" s="2"/>
      <c r="Z388" s="2"/>
    </row>
    <row r="389">
      <c r="B389" s="2" t="s">
        <v>36</v>
      </c>
      <c r="F389" s="2" t="str">
        <f t="shared" si="29"/>
        <v/>
      </c>
      <c r="H389" s="2" t="str">
        <f t="shared" si="30"/>
        <v/>
      </c>
      <c r="S389" s="2"/>
      <c r="T389" s="2"/>
      <c r="Y389" s="2"/>
      <c r="Z389" s="2"/>
    </row>
    <row r="390">
      <c r="B390" s="2" t="s">
        <v>36</v>
      </c>
      <c r="F390" s="2" t="str">
        <f t="shared" si="29"/>
        <v/>
      </c>
      <c r="H390" s="2" t="str">
        <f t="shared" si="30"/>
        <v/>
      </c>
      <c r="S390" s="2"/>
      <c r="T390" s="2"/>
      <c r="Y390" s="2"/>
      <c r="Z390" s="2"/>
    </row>
    <row r="391">
      <c r="B391" s="2" t="s">
        <v>36</v>
      </c>
      <c r="F391" s="2" t="str">
        <f t="shared" si="29"/>
        <v/>
      </c>
      <c r="H391" s="2" t="str">
        <f t="shared" si="30"/>
        <v/>
      </c>
      <c r="S391" s="2"/>
      <c r="T391" s="2"/>
      <c r="Y391" s="2"/>
      <c r="Z391" s="2"/>
    </row>
    <row r="392">
      <c r="B392" s="2" t="s">
        <v>36</v>
      </c>
      <c r="F392" s="2" t="str">
        <f t="shared" si="29"/>
        <v/>
      </c>
      <c r="H392" s="2" t="str">
        <f t="shared" si="30"/>
        <v/>
      </c>
      <c r="S392" s="2"/>
      <c r="T392" s="2"/>
      <c r="Y392" s="2"/>
      <c r="Z392" s="2"/>
    </row>
    <row r="393">
      <c r="B393" s="2" t="s">
        <v>36</v>
      </c>
      <c r="F393" s="2" t="str">
        <f t="shared" si="29"/>
        <v/>
      </c>
      <c r="H393" s="2" t="str">
        <f t="shared" si="30"/>
        <v/>
      </c>
      <c r="S393" s="2"/>
      <c r="T393" s="2"/>
      <c r="Y393" s="2"/>
      <c r="Z393" s="2"/>
    </row>
    <row r="394">
      <c r="B394" s="2" t="s">
        <v>36</v>
      </c>
      <c r="F394" s="2" t="str">
        <f t="shared" si="29"/>
        <v/>
      </c>
      <c r="H394" s="2" t="str">
        <f t="shared" si="30"/>
        <v/>
      </c>
      <c r="S394" s="2"/>
      <c r="T394" s="2"/>
      <c r="Y394" s="2"/>
      <c r="Z394" s="2"/>
    </row>
    <row r="395">
      <c r="B395" s="2" t="s">
        <v>36</v>
      </c>
      <c r="F395" s="2" t="str">
        <f t="shared" si="29"/>
        <v/>
      </c>
      <c r="H395" s="2" t="str">
        <f t="shared" si="30"/>
        <v/>
      </c>
      <c r="S395" s="2"/>
      <c r="T395" s="2"/>
      <c r="Y395" s="2"/>
      <c r="Z395" s="2"/>
    </row>
    <row r="396">
      <c r="B396" s="2" t="s">
        <v>36</v>
      </c>
      <c r="F396" s="2" t="str">
        <f t="shared" si="29"/>
        <v/>
      </c>
      <c r="H396" s="2" t="str">
        <f t="shared" si="30"/>
        <v/>
      </c>
      <c r="S396" s="2"/>
      <c r="T396" s="2"/>
      <c r="Y396" s="2"/>
      <c r="Z396" s="2"/>
    </row>
    <row r="397">
      <c r="B397" s="2" t="s">
        <v>36</v>
      </c>
      <c r="F397" s="2" t="str">
        <f t="shared" si="29"/>
        <v/>
      </c>
      <c r="H397" s="2" t="str">
        <f t="shared" si="30"/>
        <v/>
      </c>
      <c r="S397" s="2"/>
      <c r="T397" s="2"/>
      <c r="Y397" s="2"/>
      <c r="Z397" s="2"/>
    </row>
    <row r="398">
      <c r="B398" s="2" t="s">
        <v>36</v>
      </c>
      <c r="F398" s="2" t="str">
        <f t="shared" si="29"/>
        <v/>
      </c>
      <c r="H398" s="2" t="str">
        <f t="shared" si="30"/>
        <v/>
      </c>
      <c r="S398" s="2"/>
      <c r="T398" s="2"/>
      <c r="Y398" s="2"/>
      <c r="Z398" s="2"/>
    </row>
    <row r="399">
      <c r="B399" s="2" t="s">
        <v>36</v>
      </c>
      <c r="F399" s="2" t="str">
        <f t="shared" si="29"/>
        <v/>
      </c>
      <c r="H399" s="2" t="str">
        <f t="shared" si="30"/>
        <v/>
      </c>
      <c r="S399" s="2"/>
      <c r="T399" s="2"/>
      <c r="Y399" s="2"/>
      <c r="Z399" s="2"/>
    </row>
    <row r="400">
      <c r="B400" s="2" t="s">
        <v>36</v>
      </c>
      <c r="F400" s="2" t="str">
        <f t="shared" si="29"/>
        <v/>
      </c>
      <c r="H400" s="2" t="str">
        <f t="shared" si="30"/>
        <v/>
      </c>
      <c r="S400" s="2"/>
      <c r="T400" s="2"/>
      <c r="Y400" s="2"/>
      <c r="Z400" s="2"/>
    </row>
    <row r="401">
      <c r="B401" s="2" t="s">
        <v>36</v>
      </c>
      <c r="F401" s="2" t="str">
        <f t="shared" si="29"/>
        <v/>
      </c>
      <c r="H401" s="2" t="str">
        <f t="shared" si="30"/>
        <v/>
      </c>
      <c r="S401" s="2"/>
      <c r="T401" s="2"/>
      <c r="Y401" s="2"/>
      <c r="Z401" s="2"/>
    </row>
    <row r="402">
      <c r="B402" s="2" t="s">
        <v>36</v>
      </c>
      <c r="F402" s="2" t="str">
        <f t="shared" si="29"/>
        <v/>
      </c>
      <c r="H402" s="2" t="str">
        <f t="shared" si="30"/>
        <v/>
      </c>
      <c r="S402" s="2"/>
      <c r="T402" s="2"/>
      <c r="Y402" s="2"/>
      <c r="Z402" s="2"/>
    </row>
    <row r="403">
      <c r="B403" s="2" t="s">
        <v>36</v>
      </c>
      <c r="F403" s="2" t="str">
        <f t="shared" si="29"/>
        <v/>
      </c>
      <c r="H403" s="2" t="str">
        <f t="shared" si="30"/>
        <v/>
      </c>
      <c r="S403" s="2"/>
      <c r="T403" s="2"/>
      <c r="Y403" s="2"/>
      <c r="Z403" s="2"/>
    </row>
    <row r="404">
      <c r="B404" s="2" t="s">
        <v>36</v>
      </c>
      <c r="F404" s="2" t="str">
        <f t="shared" si="29"/>
        <v/>
      </c>
      <c r="H404" s="2" t="str">
        <f t="shared" si="30"/>
        <v/>
      </c>
      <c r="S404" s="2"/>
      <c r="T404" s="2"/>
      <c r="Y404" s="2"/>
      <c r="Z404" s="2"/>
    </row>
    <row r="405">
      <c r="B405" s="2" t="s">
        <v>36</v>
      </c>
      <c r="F405" s="2" t="str">
        <f t="shared" si="29"/>
        <v/>
      </c>
      <c r="H405" s="2" t="str">
        <f t="shared" si="30"/>
        <v/>
      </c>
      <c r="S405" s="2"/>
      <c r="T405" s="2"/>
      <c r="Y405" s="2"/>
      <c r="Z405" s="2"/>
    </row>
    <row r="406">
      <c r="B406" s="2" t="s">
        <v>36</v>
      </c>
      <c r="F406" s="2" t="str">
        <f t="shared" si="29"/>
        <v/>
      </c>
      <c r="H406" s="2" t="str">
        <f t="shared" si="30"/>
        <v/>
      </c>
      <c r="S406" s="2"/>
      <c r="T406" s="2"/>
      <c r="Y406" s="2"/>
      <c r="Z406" s="2"/>
    </row>
    <row r="407">
      <c r="B407" s="2" t="s">
        <v>36</v>
      </c>
      <c r="F407" s="2" t="str">
        <f t="shared" si="29"/>
        <v/>
      </c>
      <c r="H407" s="2" t="str">
        <f t="shared" si="30"/>
        <v/>
      </c>
      <c r="S407" s="2"/>
      <c r="T407" s="2"/>
      <c r="Y407" s="2"/>
      <c r="Z407" s="2"/>
    </row>
    <row r="408">
      <c r="B408" s="2" t="s">
        <v>36</v>
      </c>
      <c r="F408" s="2" t="str">
        <f t="shared" si="29"/>
        <v/>
      </c>
      <c r="H408" s="2" t="str">
        <f t="shared" si="30"/>
        <v/>
      </c>
      <c r="S408" s="2"/>
      <c r="T408" s="2"/>
      <c r="Y408" s="2"/>
      <c r="Z408" s="2"/>
    </row>
    <row r="409">
      <c r="B409" s="2" t="s">
        <v>36</v>
      </c>
      <c r="F409" s="2" t="str">
        <f t="shared" si="29"/>
        <v/>
      </c>
      <c r="H409" s="2" t="str">
        <f t="shared" si="30"/>
        <v/>
      </c>
      <c r="S409" s="2"/>
      <c r="T409" s="2"/>
      <c r="Y409" s="2"/>
      <c r="Z409" s="2"/>
    </row>
    <row r="410">
      <c r="B410" s="2" t="s">
        <v>36</v>
      </c>
      <c r="F410" s="2" t="str">
        <f t="shared" si="29"/>
        <v/>
      </c>
      <c r="H410" s="2" t="str">
        <f t="shared" si="30"/>
        <v/>
      </c>
      <c r="S410" s="2"/>
      <c r="T410" s="2"/>
      <c r="Y410" s="2"/>
      <c r="Z410" s="2"/>
    </row>
    <row r="411">
      <c r="B411" s="2" t="s">
        <v>36</v>
      </c>
      <c r="F411" s="2" t="str">
        <f t="shared" si="29"/>
        <v/>
      </c>
      <c r="H411" s="2" t="str">
        <f t="shared" si="30"/>
        <v/>
      </c>
      <c r="S411" s="2"/>
      <c r="T411" s="2"/>
      <c r="Y411" s="2"/>
      <c r="Z411" s="2"/>
    </row>
    <row r="412">
      <c r="B412" s="2" t="s">
        <v>36</v>
      </c>
      <c r="F412" s="2" t="str">
        <f t="shared" si="29"/>
        <v/>
      </c>
      <c r="H412" s="2" t="str">
        <f t="shared" si="30"/>
        <v/>
      </c>
      <c r="S412" s="2"/>
      <c r="T412" s="2"/>
      <c r="Y412" s="2"/>
      <c r="Z412" s="2"/>
    </row>
    <row r="413">
      <c r="B413" s="2" t="s">
        <v>36</v>
      </c>
      <c r="F413" s="2" t="str">
        <f t="shared" si="29"/>
        <v/>
      </c>
      <c r="H413" s="2" t="str">
        <f t="shared" si="30"/>
        <v/>
      </c>
      <c r="S413" s="2"/>
      <c r="T413" s="2"/>
      <c r="Y413" s="2"/>
      <c r="Z413" s="2"/>
    </row>
    <row r="414">
      <c r="B414" s="2" t="s">
        <v>36</v>
      </c>
      <c r="F414" s="2" t="str">
        <f t="shared" si="29"/>
        <v/>
      </c>
      <c r="H414" s="2" t="str">
        <f t="shared" si="30"/>
        <v/>
      </c>
      <c r="S414" s="2"/>
      <c r="T414" s="2"/>
      <c r="Y414" s="2"/>
      <c r="Z414" s="2"/>
    </row>
    <row r="415">
      <c r="B415" s="2" t="s">
        <v>36</v>
      </c>
      <c r="F415" s="2" t="str">
        <f t="shared" si="29"/>
        <v/>
      </c>
      <c r="H415" s="2" t="str">
        <f t="shared" si="30"/>
        <v/>
      </c>
      <c r="S415" s="2"/>
      <c r="T415" s="2"/>
      <c r="Y415" s="2"/>
      <c r="Z415" s="2"/>
    </row>
    <row r="416">
      <c r="B416" s="2" t="s">
        <v>36</v>
      </c>
      <c r="F416" s="2" t="str">
        <f t="shared" si="29"/>
        <v/>
      </c>
      <c r="H416" s="2" t="str">
        <f t="shared" si="30"/>
        <v/>
      </c>
      <c r="S416" s="2"/>
      <c r="T416" s="2"/>
      <c r="Y416" s="2"/>
      <c r="Z416" s="2"/>
    </row>
    <row r="417">
      <c r="B417" s="2" t="s">
        <v>36</v>
      </c>
      <c r="F417" s="2" t="str">
        <f t="shared" si="29"/>
        <v/>
      </c>
      <c r="H417" s="2" t="str">
        <f t="shared" si="30"/>
        <v/>
      </c>
      <c r="S417" s="2"/>
      <c r="T417" s="2"/>
      <c r="Y417" s="2"/>
      <c r="Z417" s="2"/>
    </row>
    <row r="418">
      <c r="B418" s="2" t="s">
        <v>36</v>
      </c>
      <c r="F418" s="2" t="str">
        <f t="shared" si="29"/>
        <v/>
      </c>
      <c r="H418" s="2" t="str">
        <f t="shared" si="30"/>
        <v/>
      </c>
      <c r="S418" s="2"/>
      <c r="T418" s="2"/>
      <c r="Y418" s="2"/>
      <c r="Z418" s="2"/>
    </row>
    <row r="419">
      <c r="B419" s="2" t="s">
        <v>36</v>
      </c>
      <c r="F419" s="2" t="str">
        <f t="shared" si="29"/>
        <v/>
      </c>
      <c r="H419" s="2" t="str">
        <f t="shared" si="30"/>
        <v/>
      </c>
      <c r="S419" s="2"/>
      <c r="T419" s="2"/>
      <c r="Y419" s="2"/>
      <c r="Z419" s="2"/>
    </row>
    <row r="420">
      <c r="B420" s="2" t="s">
        <v>36</v>
      </c>
      <c r="F420" s="2" t="str">
        <f t="shared" si="29"/>
        <v/>
      </c>
      <c r="H420" s="2" t="str">
        <f t="shared" si="30"/>
        <v/>
      </c>
      <c r="S420" s="2"/>
      <c r="T420" s="2"/>
      <c r="Y420" s="2"/>
      <c r="Z420" s="2"/>
    </row>
    <row r="421">
      <c r="B421" s="2" t="s">
        <v>36</v>
      </c>
      <c r="F421" s="2" t="str">
        <f t="shared" si="29"/>
        <v/>
      </c>
      <c r="H421" s="2" t="str">
        <f t="shared" si="30"/>
        <v/>
      </c>
      <c r="S421" s="2"/>
      <c r="T421" s="2"/>
      <c r="Y421" s="2"/>
      <c r="Z421" s="2"/>
    </row>
    <row r="422">
      <c r="B422" s="2" t="s">
        <v>36</v>
      </c>
      <c r="F422" s="2" t="str">
        <f t="shared" si="29"/>
        <v/>
      </c>
      <c r="H422" s="2" t="str">
        <f t="shared" si="30"/>
        <v/>
      </c>
      <c r="S422" s="2"/>
      <c r="T422" s="2"/>
      <c r="Y422" s="2"/>
      <c r="Z422" s="2"/>
    </row>
    <row r="423">
      <c r="B423" s="2" t="s">
        <v>36</v>
      </c>
      <c r="F423" s="2" t="str">
        <f t="shared" si="29"/>
        <v/>
      </c>
      <c r="H423" s="2" t="str">
        <f t="shared" si="30"/>
        <v/>
      </c>
      <c r="S423" s="2"/>
      <c r="T423" s="2"/>
      <c r="Y423" s="2"/>
      <c r="Z423" s="2"/>
    </row>
    <row r="424">
      <c r="B424" s="2" t="s">
        <v>36</v>
      </c>
      <c r="F424" s="2" t="str">
        <f t="shared" si="29"/>
        <v/>
      </c>
      <c r="H424" s="2" t="str">
        <f t="shared" si="30"/>
        <v/>
      </c>
      <c r="S424" s="2"/>
      <c r="T424" s="2"/>
      <c r="Y424" s="2"/>
      <c r="Z424" s="2"/>
    </row>
    <row r="425">
      <c r="B425" s="2" t="s">
        <v>36</v>
      </c>
      <c r="F425" s="2" t="str">
        <f t="shared" si="29"/>
        <v/>
      </c>
      <c r="H425" s="2" t="str">
        <f t="shared" si="30"/>
        <v/>
      </c>
      <c r="S425" s="2"/>
      <c r="T425" s="2"/>
      <c r="Y425" s="2"/>
      <c r="Z425" s="2"/>
    </row>
    <row r="426">
      <c r="B426" s="2" t="s">
        <v>36</v>
      </c>
      <c r="F426" s="2" t="str">
        <f t="shared" si="29"/>
        <v/>
      </c>
      <c r="H426" s="2" t="str">
        <f t="shared" si="30"/>
        <v/>
      </c>
      <c r="S426" s="2"/>
      <c r="T426" s="2"/>
      <c r="Y426" s="2"/>
      <c r="Z426" s="2"/>
    </row>
    <row r="427">
      <c r="B427" s="2" t="s">
        <v>36</v>
      </c>
      <c r="F427" s="2" t="str">
        <f t="shared" si="29"/>
        <v/>
      </c>
      <c r="H427" s="2" t="str">
        <f t="shared" si="30"/>
        <v/>
      </c>
      <c r="S427" s="2"/>
      <c r="T427" s="2"/>
      <c r="Y427" s="2"/>
      <c r="Z427" s="2"/>
    </row>
    <row r="428">
      <c r="B428" s="2" t="s">
        <v>36</v>
      </c>
      <c r="F428" s="2" t="str">
        <f t="shared" si="29"/>
        <v/>
      </c>
      <c r="H428" s="2" t="str">
        <f t="shared" si="30"/>
        <v/>
      </c>
      <c r="S428" s="2"/>
      <c r="T428" s="2"/>
      <c r="Y428" s="2"/>
      <c r="Z428" s="2"/>
    </row>
    <row r="429">
      <c r="B429" s="2" t="s">
        <v>36</v>
      </c>
      <c r="F429" s="2" t="str">
        <f t="shared" si="29"/>
        <v/>
      </c>
      <c r="H429" s="2" t="str">
        <f t="shared" si="30"/>
        <v/>
      </c>
      <c r="S429" s="2"/>
      <c r="T429" s="2"/>
      <c r="Y429" s="2"/>
      <c r="Z429" s="2"/>
    </row>
    <row r="430">
      <c r="B430" s="2" t="s">
        <v>36</v>
      </c>
      <c r="F430" s="2" t="str">
        <f t="shared" si="29"/>
        <v/>
      </c>
      <c r="H430" s="2" t="str">
        <f t="shared" si="30"/>
        <v/>
      </c>
      <c r="S430" s="2"/>
      <c r="T430" s="2"/>
      <c r="Y430" s="2"/>
      <c r="Z430" s="2"/>
    </row>
    <row r="431">
      <c r="B431" s="2" t="s">
        <v>36</v>
      </c>
      <c r="F431" s="2" t="str">
        <f t="shared" si="29"/>
        <v/>
      </c>
      <c r="H431" s="2" t="str">
        <f t="shared" si="30"/>
        <v/>
      </c>
      <c r="S431" s="2"/>
      <c r="T431" s="2"/>
      <c r="Y431" s="2"/>
      <c r="Z431" s="2"/>
    </row>
    <row r="432">
      <c r="B432" s="2" t="s">
        <v>36</v>
      </c>
      <c r="F432" s="2" t="str">
        <f t="shared" si="29"/>
        <v/>
      </c>
      <c r="H432" s="2" t="str">
        <f t="shared" si="30"/>
        <v/>
      </c>
      <c r="S432" s="2"/>
      <c r="T432" s="2"/>
      <c r="Y432" s="2"/>
      <c r="Z432" s="2"/>
    </row>
    <row r="433">
      <c r="B433" s="2" t="s">
        <v>36</v>
      </c>
      <c r="F433" s="2" t="str">
        <f t="shared" si="29"/>
        <v/>
      </c>
      <c r="H433" s="2" t="str">
        <f t="shared" si="30"/>
        <v/>
      </c>
      <c r="S433" s="2"/>
      <c r="T433" s="2"/>
      <c r="Y433" s="2"/>
      <c r="Z433" s="2"/>
    </row>
    <row r="434">
      <c r="B434" s="2" t="s">
        <v>36</v>
      </c>
      <c r="F434" s="2" t="str">
        <f t="shared" si="29"/>
        <v/>
      </c>
      <c r="H434" s="2" t="str">
        <f t="shared" si="30"/>
        <v/>
      </c>
      <c r="S434" s="2"/>
      <c r="T434" s="2"/>
      <c r="Y434" s="2"/>
      <c r="Z434" s="2"/>
    </row>
    <row r="435">
      <c r="B435" s="2" t="s">
        <v>36</v>
      </c>
      <c r="F435" s="2" t="str">
        <f t="shared" si="29"/>
        <v/>
      </c>
      <c r="H435" s="2" t="str">
        <f t="shared" si="30"/>
        <v/>
      </c>
      <c r="S435" s="2"/>
      <c r="T435" s="2"/>
      <c r="Y435" s="2"/>
      <c r="Z435" s="2"/>
    </row>
    <row r="436">
      <c r="B436" s="2" t="s">
        <v>36</v>
      </c>
      <c r="F436" s="2" t="str">
        <f t="shared" si="29"/>
        <v/>
      </c>
      <c r="H436" s="2" t="str">
        <f t="shared" si="30"/>
        <v/>
      </c>
      <c r="S436" s="2"/>
      <c r="T436" s="2"/>
      <c r="Y436" s="2"/>
      <c r="Z436" s="2"/>
    </row>
    <row r="437">
      <c r="B437" s="2" t="s">
        <v>36</v>
      </c>
      <c r="F437" s="2" t="str">
        <f t="shared" si="29"/>
        <v/>
      </c>
      <c r="H437" s="2" t="str">
        <f t="shared" si="30"/>
        <v/>
      </c>
      <c r="S437" s="2"/>
      <c r="T437" s="2"/>
      <c r="Y437" s="2"/>
      <c r="Z437" s="2"/>
    </row>
    <row r="438">
      <c r="B438" s="2" t="s">
        <v>36</v>
      </c>
      <c r="F438" s="2" t="str">
        <f t="shared" si="29"/>
        <v/>
      </c>
      <c r="H438" s="2" t="str">
        <f t="shared" si="30"/>
        <v/>
      </c>
      <c r="S438" s="2"/>
      <c r="T438" s="2"/>
      <c r="Y438" s="2"/>
      <c r="Z438" s="2"/>
    </row>
    <row r="439">
      <c r="B439" s="2" t="s">
        <v>36</v>
      </c>
      <c r="F439" s="2" t="str">
        <f t="shared" si="29"/>
        <v/>
      </c>
      <c r="H439" s="2" t="str">
        <f t="shared" si="30"/>
        <v/>
      </c>
      <c r="S439" s="2"/>
      <c r="T439" s="2"/>
      <c r="Y439" s="2"/>
      <c r="Z439" s="2"/>
    </row>
    <row r="440">
      <c r="B440" s="2" t="s">
        <v>36</v>
      </c>
      <c r="F440" s="2" t="str">
        <f t="shared" si="29"/>
        <v/>
      </c>
      <c r="H440" s="2" t="str">
        <f t="shared" si="30"/>
        <v/>
      </c>
      <c r="S440" s="2"/>
      <c r="T440" s="2"/>
      <c r="Y440" s="2"/>
      <c r="Z440" s="2"/>
    </row>
    <row r="441">
      <c r="B441" s="2" t="s">
        <v>36</v>
      </c>
      <c r="F441" s="2" t="str">
        <f t="shared" si="29"/>
        <v/>
      </c>
      <c r="H441" s="2" t="str">
        <f t="shared" si="30"/>
        <v/>
      </c>
      <c r="S441" s="2"/>
      <c r="T441" s="2"/>
      <c r="Y441" s="2"/>
      <c r="Z441" s="2"/>
    </row>
    <row r="442">
      <c r="B442" s="2" t="s">
        <v>36</v>
      </c>
      <c r="F442" s="2" t="str">
        <f t="shared" si="29"/>
        <v/>
      </c>
      <c r="H442" s="2" t="str">
        <f t="shared" si="30"/>
        <v/>
      </c>
      <c r="S442" s="2"/>
      <c r="T442" s="2"/>
      <c r="Y442" s="2"/>
      <c r="Z442" s="2"/>
    </row>
    <row r="443">
      <c r="B443" s="2" t="s">
        <v>36</v>
      </c>
      <c r="F443" s="2" t="str">
        <f t="shared" si="29"/>
        <v/>
      </c>
      <c r="H443" s="2" t="str">
        <f t="shared" si="30"/>
        <v/>
      </c>
      <c r="S443" s="2"/>
      <c r="T443" s="2"/>
      <c r="Y443" s="2"/>
      <c r="Z443" s="2"/>
    </row>
    <row r="444">
      <c r="B444" s="2" t="s">
        <v>36</v>
      </c>
      <c r="F444" s="2" t="str">
        <f t="shared" si="29"/>
        <v/>
      </c>
      <c r="H444" s="2" t="str">
        <f t="shared" si="30"/>
        <v/>
      </c>
      <c r="S444" s="2"/>
      <c r="T444" s="2"/>
      <c r="Y444" s="2"/>
      <c r="Z444" s="2"/>
    </row>
    <row r="445">
      <c r="B445" s="2" t="s">
        <v>36</v>
      </c>
      <c r="F445" s="2" t="str">
        <f t="shared" si="29"/>
        <v/>
      </c>
      <c r="H445" s="2" t="str">
        <f t="shared" si="30"/>
        <v/>
      </c>
      <c r="S445" s="2"/>
      <c r="T445" s="2"/>
      <c r="Y445" s="2"/>
      <c r="Z445" s="2"/>
    </row>
    <row r="446">
      <c r="B446" s="2" t="s">
        <v>36</v>
      </c>
      <c r="F446" s="2" t="str">
        <f t="shared" si="29"/>
        <v/>
      </c>
      <c r="H446" s="2" t="str">
        <f t="shared" si="30"/>
        <v/>
      </c>
      <c r="S446" s="2"/>
      <c r="T446" s="2"/>
      <c r="Y446" s="2"/>
      <c r="Z446" s="2"/>
    </row>
    <row r="447">
      <c r="B447" s="2" t="s">
        <v>36</v>
      </c>
      <c r="F447" s="2" t="str">
        <f t="shared" si="29"/>
        <v/>
      </c>
      <c r="H447" s="2" t="str">
        <f t="shared" si="30"/>
        <v/>
      </c>
      <c r="S447" s="2"/>
      <c r="T447" s="2"/>
      <c r="Y447" s="2"/>
      <c r="Z447" s="2"/>
    </row>
    <row r="448">
      <c r="B448" s="2" t="s">
        <v>36</v>
      </c>
      <c r="F448" s="2" t="str">
        <f t="shared" si="29"/>
        <v/>
      </c>
      <c r="H448" s="2" t="str">
        <f t="shared" si="30"/>
        <v/>
      </c>
      <c r="S448" s="2"/>
      <c r="T448" s="2"/>
      <c r="Y448" s="2"/>
      <c r="Z448" s="2"/>
    </row>
    <row r="449">
      <c r="B449" s="2" t="s">
        <v>36</v>
      </c>
      <c r="F449" s="2" t="str">
        <f t="shared" si="29"/>
        <v/>
      </c>
      <c r="H449" s="2" t="str">
        <f t="shared" si="30"/>
        <v/>
      </c>
      <c r="S449" s="2"/>
      <c r="T449" s="2"/>
      <c r="Y449" s="2"/>
      <c r="Z449" s="2"/>
    </row>
    <row r="450">
      <c r="B450" s="2" t="s">
        <v>36</v>
      </c>
      <c r="F450" s="2" t="str">
        <f t="shared" si="29"/>
        <v/>
      </c>
      <c r="H450" s="2" t="str">
        <f t="shared" si="30"/>
        <v/>
      </c>
      <c r="S450" s="2"/>
      <c r="T450" s="2"/>
      <c r="Y450" s="2"/>
      <c r="Z450" s="2"/>
    </row>
    <row r="451">
      <c r="B451" s="2" t="s">
        <v>36</v>
      </c>
      <c r="F451" s="2" t="str">
        <f t="shared" si="29"/>
        <v/>
      </c>
      <c r="H451" s="2" t="str">
        <f t="shared" si="30"/>
        <v/>
      </c>
      <c r="S451" s="2"/>
      <c r="T451" s="2"/>
      <c r="Y451" s="2"/>
      <c r="Z451" s="2"/>
    </row>
    <row r="452">
      <c r="B452" s="2" t="s">
        <v>36</v>
      </c>
      <c r="F452" s="2" t="str">
        <f t="shared" si="29"/>
        <v/>
      </c>
      <c r="H452" s="2" t="str">
        <f t="shared" si="30"/>
        <v/>
      </c>
      <c r="S452" s="2"/>
      <c r="T452" s="2"/>
      <c r="Y452" s="2"/>
      <c r="Z452" s="2"/>
    </row>
    <row r="453">
      <c r="B453" s="2" t="s">
        <v>36</v>
      </c>
      <c r="F453" s="2" t="str">
        <f t="shared" si="29"/>
        <v/>
      </c>
      <c r="H453" s="2" t="str">
        <f t="shared" si="30"/>
        <v/>
      </c>
      <c r="S453" s="2"/>
      <c r="T453" s="2"/>
      <c r="Y453" s="2"/>
      <c r="Z453" s="2"/>
    </row>
    <row r="454">
      <c r="B454" s="2" t="s">
        <v>36</v>
      </c>
      <c r="F454" s="2" t="str">
        <f t="shared" si="29"/>
        <v/>
      </c>
      <c r="H454" s="2" t="str">
        <f t="shared" si="30"/>
        <v/>
      </c>
      <c r="S454" s="2"/>
      <c r="T454" s="2"/>
      <c r="Y454" s="2"/>
      <c r="Z454" s="2"/>
    </row>
    <row r="455">
      <c r="B455" s="2" t="s">
        <v>36</v>
      </c>
      <c r="F455" s="2" t="str">
        <f t="shared" si="29"/>
        <v/>
      </c>
      <c r="H455" s="2" t="str">
        <f t="shared" si="30"/>
        <v/>
      </c>
      <c r="S455" s="2"/>
      <c r="T455" s="2"/>
      <c r="Y455" s="2"/>
      <c r="Z455" s="2"/>
    </row>
    <row r="456">
      <c r="B456" s="2" t="s">
        <v>36</v>
      </c>
      <c r="F456" s="2" t="str">
        <f t="shared" si="29"/>
        <v/>
      </c>
      <c r="H456" s="2" t="str">
        <f t="shared" si="30"/>
        <v/>
      </c>
      <c r="S456" s="2"/>
      <c r="T456" s="2"/>
      <c r="Y456" s="2"/>
      <c r="Z456" s="2"/>
    </row>
    <row r="457">
      <c r="B457" s="2" t="s">
        <v>36</v>
      </c>
      <c r="F457" s="2" t="str">
        <f t="shared" si="29"/>
        <v/>
      </c>
      <c r="H457" s="2" t="str">
        <f t="shared" si="30"/>
        <v/>
      </c>
      <c r="S457" s="2"/>
      <c r="T457" s="2"/>
      <c r="Y457" s="2"/>
      <c r="Z457" s="2"/>
    </row>
    <row r="458">
      <c r="B458" s="2" t="s">
        <v>36</v>
      </c>
      <c r="F458" s="2" t="str">
        <f t="shared" si="29"/>
        <v/>
      </c>
      <c r="H458" s="2" t="str">
        <f t="shared" si="30"/>
        <v/>
      </c>
      <c r="S458" s="2"/>
      <c r="T458" s="2"/>
      <c r="Y458" s="2"/>
      <c r="Z458" s="2"/>
    </row>
    <row r="459">
      <c r="B459" s="2" t="s">
        <v>36</v>
      </c>
      <c r="F459" s="2" t="str">
        <f t="shared" si="29"/>
        <v/>
      </c>
      <c r="H459" s="2" t="str">
        <f t="shared" si="30"/>
        <v/>
      </c>
      <c r="S459" s="2"/>
      <c r="T459" s="2"/>
      <c r="Y459" s="2"/>
      <c r="Z459" s="2"/>
    </row>
    <row r="460">
      <c r="B460" s="2" t="s">
        <v>36</v>
      </c>
      <c r="F460" s="2" t="str">
        <f t="shared" si="29"/>
        <v/>
      </c>
      <c r="H460" s="2" t="str">
        <f t="shared" si="30"/>
        <v/>
      </c>
      <c r="S460" s="2"/>
      <c r="T460" s="2"/>
      <c r="Y460" s="2"/>
      <c r="Z460" s="2"/>
    </row>
    <row r="461">
      <c r="B461" s="2" t="s">
        <v>36</v>
      </c>
      <c r="F461" s="2" t="str">
        <f t="shared" si="29"/>
        <v/>
      </c>
      <c r="H461" s="2" t="str">
        <f t="shared" si="30"/>
        <v/>
      </c>
      <c r="S461" s="2"/>
      <c r="T461" s="2"/>
      <c r="Y461" s="2"/>
      <c r="Z461" s="2"/>
    </row>
    <row r="462">
      <c r="B462" s="2" t="s">
        <v>36</v>
      </c>
      <c r="F462" s="2" t="str">
        <f t="shared" si="29"/>
        <v/>
      </c>
      <c r="H462" s="2" t="str">
        <f t="shared" si="30"/>
        <v/>
      </c>
      <c r="S462" s="2"/>
      <c r="T462" s="2"/>
      <c r="Y462" s="2"/>
      <c r="Z462" s="2"/>
    </row>
    <row r="463">
      <c r="B463" s="2" t="s">
        <v>36</v>
      </c>
      <c r="F463" s="2" t="str">
        <f t="shared" si="29"/>
        <v/>
      </c>
      <c r="H463" s="2" t="str">
        <f t="shared" si="30"/>
        <v/>
      </c>
      <c r="S463" s="2"/>
      <c r="T463" s="2"/>
      <c r="Y463" s="2"/>
      <c r="Z463" s="2"/>
    </row>
    <row r="464">
      <c r="B464" s="2" t="s">
        <v>36</v>
      </c>
      <c r="F464" s="2" t="str">
        <f t="shared" si="29"/>
        <v/>
      </c>
      <c r="H464" s="2" t="str">
        <f t="shared" si="30"/>
        <v/>
      </c>
      <c r="S464" s="2"/>
      <c r="T464" s="2"/>
      <c r="Y464" s="2"/>
      <c r="Z464" s="2"/>
    </row>
    <row r="465">
      <c r="B465" s="2" t="s">
        <v>36</v>
      </c>
      <c r="F465" s="2" t="str">
        <f t="shared" si="29"/>
        <v/>
      </c>
      <c r="H465" s="2" t="str">
        <f t="shared" si="30"/>
        <v/>
      </c>
      <c r="S465" s="2"/>
      <c r="T465" s="2"/>
      <c r="Y465" s="2"/>
      <c r="Z465" s="2"/>
    </row>
    <row r="466">
      <c r="B466" s="2" t="s">
        <v>36</v>
      </c>
      <c r="F466" s="2" t="str">
        <f t="shared" si="29"/>
        <v/>
      </c>
      <c r="H466" s="2" t="str">
        <f t="shared" si="30"/>
        <v/>
      </c>
      <c r="S466" s="2"/>
      <c r="T466" s="2"/>
      <c r="Y466" s="2"/>
      <c r="Z466" s="2"/>
    </row>
    <row r="467">
      <c r="B467" s="2" t="s">
        <v>36</v>
      </c>
      <c r="F467" s="2" t="str">
        <f t="shared" si="29"/>
        <v/>
      </c>
      <c r="H467" s="2" t="str">
        <f t="shared" si="30"/>
        <v/>
      </c>
      <c r="S467" s="2"/>
      <c r="T467" s="2"/>
      <c r="Y467" s="2"/>
      <c r="Z467" s="2"/>
    </row>
    <row r="468">
      <c r="B468" s="2" t="s">
        <v>36</v>
      </c>
      <c r="F468" s="2" t="str">
        <f t="shared" si="29"/>
        <v/>
      </c>
      <c r="H468" s="2" t="str">
        <f t="shared" si="30"/>
        <v/>
      </c>
      <c r="S468" s="2"/>
      <c r="T468" s="2"/>
      <c r="Y468" s="2"/>
      <c r="Z468" s="2"/>
    </row>
    <row r="469">
      <c r="B469" s="2" t="s">
        <v>36</v>
      </c>
      <c r="F469" s="2" t="str">
        <f t="shared" si="29"/>
        <v/>
      </c>
      <c r="H469" s="2" t="str">
        <f t="shared" si="30"/>
        <v/>
      </c>
      <c r="S469" s="2"/>
      <c r="T469" s="2"/>
      <c r="Y469" s="2"/>
      <c r="Z469" s="2"/>
    </row>
    <row r="470">
      <c r="B470" s="2" t="s">
        <v>36</v>
      </c>
      <c r="F470" s="2" t="str">
        <f t="shared" si="29"/>
        <v/>
      </c>
      <c r="H470" s="2" t="str">
        <f t="shared" si="30"/>
        <v/>
      </c>
      <c r="S470" s="2"/>
      <c r="T470" s="2"/>
      <c r="Y470" s="2"/>
      <c r="Z470" s="2"/>
    </row>
    <row r="471">
      <c r="B471" s="2" t="s">
        <v>36</v>
      </c>
      <c r="F471" s="2" t="str">
        <f t="shared" si="29"/>
        <v/>
      </c>
      <c r="H471" s="2" t="str">
        <f t="shared" si="30"/>
        <v/>
      </c>
      <c r="S471" s="2"/>
      <c r="T471" s="2"/>
      <c r="Y471" s="2"/>
      <c r="Z471" s="2"/>
    </row>
    <row r="472">
      <c r="B472" s="2" t="s">
        <v>36</v>
      </c>
      <c r="F472" s="2" t="str">
        <f t="shared" si="29"/>
        <v/>
      </c>
      <c r="H472" s="2" t="str">
        <f t="shared" si="30"/>
        <v/>
      </c>
      <c r="S472" s="2"/>
      <c r="T472" s="2"/>
      <c r="Y472" s="2"/>
      <c r="Z472" s="2"/>
    </row>
    <row r="473">
      <c r="B473" s="2" t="s">
        <v>36</v>
      </c>
      <c r="F473" s="2" t="str">
        <f t="shared" si="29"/>
        <v/>
      </c>
      <c r="H473" s="2" t="str">
        <f t="shared" si="30"/>
        <v/>
      </c>
      <c r="S473" s="2"/>
      <c r="T473" s="2"/>
      <c r="Y473" s="2"/>
      <c r="Z473" s="2"/>
    </row>
    <row r="474">
      <c r="B474" s="2" t="s">
        <v>36</v>
      </c>
      <c r="F474" s="2" t="str">
        <f t="shared" si="29"/>
        <v/>
      </c>
      <c r="H474" s="2" t="str">
        <f t="shared" si="30"/>
        <v/>
      </c>
      <c r="S474" s="2"/>
      <c r="T474" s="2"/>
      <c r="Y474" s="2"/>
      <c r="Z474" s="2"/>
    </row>
    <row r="475">
      <c r="B475" s="2" t="s">
        <v>36</v>
      </c>
      <c r="F475" s="2" t="str">
        <f t="shared" si="29"/>
        <v/>
      </c>
      <c r="H475" s="2" t="str">
        <f t="shared" si="30"/>
        <v/>
      </c>
      <c r="S475" s="2"/>
      <c r="T475" s="2"/>
      <c r="Y475" s="2"/>
      <c r="Z475" s="2"/>
    </row>
    <row r="476">
      <c r="B476" s="2" t="s">
        <v>36</v>
      </c>
      <c r="F476" s="2" t="str">
        <f t="shared" si="29"/>
        <v/>
      </c>
      <c r="H476" s="2" t="str">
        <f t="shared" si="30"/>
        <v/>
      </c>
      <c r="S476" s="2"/>
      <c r="T476" s="2"/>
      <c r="Y476" s="2"/>
      <c r="Z476" s="2"/>
    </row>
    <row r="477">
      <c r="B477" s="2" t="s">
        <v>36</v>
      </c>
      <c r="F477" s="2" t="str">
        <f t="shared" si="29"/>
        <v/>
      </c>
      <c r="H477" s="2" t="str">
        <f t="shared" si="30"/>
        <v/>
      </c>
      <c r="S477" s="2"/>
      <c r="T477" s="2"/>
      <c r="Y477" s="2"/>
      <c r="Z477" s="2"/>
    </row>
    <row r="478">
      <c r="B478" s="2" t="s">
        <v>36</v>
      </c>
      <c r="F478" s="2" t="str">
        <f t="shared" si="29"/>
        <v/>
      </c>
      <c r="H478" s="2" t="str">
        <f t="shared" si="30"/>
        <v/>
      </c>
      <c r="S478" s="2"/>
      <c r="T478" s="2"/>
      <c r="Y478" s="2"/>
      <c r="Z478" s="2"/>
    </row>
    <row r="479">
      <c r="B479" s="2" t="s">
        <v>36</v>
      </c>
      <c r="F479" s="2" t="str">
        <f t="shared" si="29"/>
        <v/>
      </c>
      <c r="H479" s="2" t="str">
        <f t="shared" si="30"/>
        <v/>
      </c>
      <c r="S479" s="2"/>
      <c r="T479" s="2"/>
      <c r="Y479" s="2"/>
      <c r="Z479" s="2"/>
    </row>
    <row r="480">
      <c r="B480" s="2" t="s">
        <v>36</v>
      </c>
      <c r="F480" s="2" t="str">
        <f t="shared" si="29"/>
        <v/>
      </c>
      <c r="H480" s="2" t="str">
        <f t="shared" si="30"/>
        <v/>
      </c>
      <c r="S480" s="2"/>
      <c r="T480" s="2"/>
      <c r="Y480" s="2"/>
      <c r="Z480" s="2"/>
    </row>
    <row r="481">
      <c r="B481" s="2" t="s">
        <v>36</v>
      </c>
      <c r="F481" s="2" t="str">
        <f t="shared" si="29"/>
        <v/>
      </c>
      <c r="H481" s="2" t="str">
        <f t="shared" si="30"/>
        <v/>
      </c>
      <c r="S481" s="2"/>
      <c r="T481" s="2"/>
      <c r="Y481" s="2"/>
      <c r="Z481" s="2"/>
    </row>
    <row r="482">
      <c r="B482" s="2" t="s">
        <v>36</v>
      </c>
      <c r="F482" s="2" t="str">
        <f t="shared" si="29"/>
        <v/>
      </c>
      <c r="H482" s="2" t="str">
        <f t="shared" si="30"/>
        <v/>
      </c>
      <c r="S482" s="2"/>
      <c r="T482" s="2"/>
      <c r="Y482" s="2"/>
      <c r="Z482" s="2"/>
    </row>
    <row r="483">
      <c r="B483" s="2" t="s">
        <v>36</v>
      </c>
      <c r="F483" s="2" t="str">
        <f t="shared" si="29"/>
        <v/>
      </c>
      <c r="H483" s="2" t="str">
        <f t="shared" si="30"/>
        <v/>
      </c>
      <c r="S483" s="2"/>
      <c r="T483" s="2"/>
      <c r="Y483" s="2"/>
      <c r="Z483" s="2"/>
    </row>
    <row r="484">
      <c r="B484" s="2" t="s">
        <v>36</v>
      </c>
      <c r="F484" s="2" t="str">
        <f t="shared" si="29"/>
        <v/>
      </c>
      <c r="H484" s="2" t="str">
        <f t="shared" si="30"/>
        <v/>
      </c>
      <c r="S484" s="2"/>
      <c r="T484" s="2"/>
      <c r="Y484" s="2"/>
      <c r="Z484" s="2"/>
    </row>
    <row r="485">
      <c r="B485" s="2" t="s">
        <v>36</v>
      </c>
      <c r="F485" s="2" t="str">
        <f t="shared" si="29"/>
        <v/>
      </c>
      <c r="H485" s="2" t="str">
        <f t="shared" si="30"/>
        <v/>
      </c>
      <c r="S485" s="2"/>
      <c r="T485" s="2"/>
      <c r="Y485" s="2"/>
      <c r="Z485" s="2"/>
    </row>
    <row r="486">
      <c r="B486" s="2" t="s">
        <v>36</v>
      </c>
      <c r="F486" s="2" t="str">
        <f t="shared" si="29"/>
        <v/>
      </c>
      <c r="H486" s="2" t="str">
        <f t="shared" si="30"/>
        <v/>
      </c>
      <c r="S486" s="2"/>
      <c r="T486" s="2"/>
      <c r="Y486" s="2"/>
      <c r="Z486" s="2"/>
    </row>
    <row r="487">
      <c r="B487" s="2" t="s">
        <v>36</v>
      </c>
      <c r="F487" s="2" t="str">
        <f t="shared" si="29"/>
        <v/>
      </c>
      <c r="H487" s="2" t="str">
        <f t="shared" si="30"/>
        <v/>
      </c>
      <c r="S487" s="2"/>
      <c r="T487" s="2"/>
      <c r="Y487" s="2"/>
      <c r="Z487" s="2"/>
    </row>
    <row r="488">
      <c r="B488" s="2" t="s">
        <v>36</v>
      </c>
      <c r="F488" s="2" t="str">
        <f t="shared" si="29"/>
        <v/>
      </c>
      <c r="H488" s="2" t="str">
        <f t="shared" si="30"/>
        <v/>
      </c>
      <c r="S488" s="2"/>
      <c r="T488" s="2"/>
      <c r="Y488" s="2"/>
      <c r="Z488" s="2"/>
    </row>
    <row r="489">
      <c r="B489" s="2" t="s">
        <v>36</v>
      </c>
      <c r="F489" s="2" t="str">
        <f t="shared" si="29"/>
        <v/>
      </c>
      <c r="H489" s="2" t="str">
        <f t="shared" si="30"/>
        <v/>
      </c>
      <c r="S489" s="2"/>
      <c r="T489" s="2"/>
      <c r="Y489" s="2"/>
      <c r="Z489" s="2"/>
    </row>
    <row r="490">
      <c r="B490" s="2" t="s">
        <v>36</v>
      </c>
      <c r="F490" s="2" t="str">
        <f t="shared" si="29"/>
        <v/>
      </c>
      <c r="H490" s="2" t="str">
        <f t="shared" si="30"/>
        <v/>
      </c>
      <c r="S490" s="2"/>
      <c r="T490" s="2"/>
      <c r="Y490" s="2"/>
      <c r="Z490" s="2"/>
    </row>
    <row r="491">
      <c r="B491" s="2" t="s">
        <v>36</v>
      </c>
      <c r="F491" s="2" t="str">
        <f t="shared" si="29"/>
        <v/>
      </c>
      <c r="H491" s="2" t="str">
        <f t="shared" si="30"/>
        <v/>
      </c>
      <c r="S491" s="2"/>
      <c r="T491" s="2"/>
      <c r="Y491" s="2"/>
      <c r="Z491" s="2"/>
    </row>
    <row r="492">
      <c r="B492" s="2" t="s">
        <v>36</v>
      </c>
      <c r="F492" s="2" t="str">
        <f t="shared" si="29"/>
        <v/>
      </c>
      <c r="H492" s="2" t="str">
        <f t="shared" si="30"/>
        <v/>
      </c>
      <c r="S492" s="2"/>
      <c r="T492" s="2"/>
      <c r="Y492" s="2"/>
      <c r="Z492" s="2"/>
    </row>
    <row r="493">
      <c r="B493" s="2" t="s">
        <v>36</v>
      </c>
      <c r="F493" s="2" t="str">
        <f t="shared" si="29"/>
        <v/>
      </c>
      <c r="H493" s="2" t="str">
        <f t="shared" si="30"/>
        <v/>
      </c>
      <c r="S493" s="2"/>
      <c r="T493" s="2"/>
      <c r="Y493" s="2"/>
      <c r="Z493" s="2"/>
    </row>
    <row r="494">
      <c r="B494" s="2" t="s">
        <v>36</v>
      </c>
      <c r="F494" s="2" t="str">
        <f t="shared" si="29"/>
        <v/>
      </c>
      <c r="H494" s="2" t="str">
        <f t="shared" si="30"/>
        <v/>
      </c>
      <c r="S494" s="2"/>
      <c r="T494" s="2"/>
      <c r="Y494" s="2"/>
      <c r="Z494" s="2"/>
    </row>
    <row r="495">
      <c r="B495" s="2" t="s">
        <v>36</v>
      </c>
      <c r="F495" s="2" t="str">
        <f t="shared" si="29"/>
        <v/>
      </c>
      <c r="H495" s="2" t="str">
        <f t="shared" si="30"/>
        <v/>
      </c>
      <c r="S495" s="2"/>
      <c r="T495" s="2"/>
      <c r="Y495" s="2"/>
      <c r="Z495" s="2"/>
    </row>
    <row r="496">
      <c r="B496" s="2" t="s">
        <v>36</v>
      </c>
      <c r="F496" s="2" t="str">
        <f t="shared" si="29"/>
        <v/>
      </c>
      <c r="H496" s="2" t="str">
        <f t="shared" si="30"/>
        <v/>
      </c>
      <c r="S496" s="2"/>
      <c r="T496" s="2"/>
      <c r="Y496" s="2"/>
      <c r="Z496" s="2"/>
    </row>
    <row r="497">
      <c r="B497" s="2" t="s">
        <v>36</v>
      </c>
      <c r="F497" s="2" t="str">
        <f t="shared" si="29"/>
        <v/>
      </c>
      <c r="H497" s="2" t="str">
        <f t="shared" si="30"/>
        <v/>
      </c>
      <c r="S497" s="2"/>
      <c r="T497" s="2"/>
      <c r="Y497" s="2"/>
      <c r="Z497" s="2"/>
    </row>
    <row r="498">
      <c r="B498" s="2" t="s">
        <v>36</v>
      </c>
      <c r="F498" s="2" t="str">
        <f t="shared" si="29"/>
        <v/>
      </c>
      <c r="H498" s="2" t="str">
        <f t="shared" si="30"/>
        <v/>
      </c>
      <c r="S498" s="2"/>
      <c r="T498" s="2"/>
      <c r="Y498" s="2"/>
      <c r="Z498" s="2"/>
    </row>
    <row r="499">
      <c r="B499" s="2" t="s">
        <v>36</v>
      </c>
      <c r="F499" s="2" t="str">
        <f t="shared" si="29"/>
        <v/>
      </c>
      <c r="H499" s="2" t="str">
        <f t="shared" si="30"/>
        <v/>
      </c>
      <c r="S499" s="2"/>
      <c r="T499" s="2"/>
      <c r="Y499" s="2"/>
      <c r="Z499" s="2"/>
    </row>
    <row r="500">
      <c r="B500" s="2" t="s">
        <v>36</v>
      </c>
      <c r="F500" s="2" t="str">
        <f t="shared" si="29"/>
        <v/>
      </c>
      <c r="H500" s="2" t="str">
        <f t="shared" si="30"/>
        <v/>
      </c>
      <c r="S500" s="2"/>
      <c r="T500" s="2"/>
      <c r="Y500" s="2"/>
      <c r="Z500" s="2"/>
    </row>
    <row r="501">
      <c r="B501" s="2" t="s">
        <v>36</v>
      </c>
      <c r="F501" s="2" t="str">
        <f t="shared" si="29"/>
        <v/>
      </c>
      <c r="H501" s="2" t="str">
        <f t="shared" si="30"/>
        <v/>
      </c>
      <c r="S501" s="2"/>
      <c r="T501" s="2"/>
      <c r="Y501" s="2"/>
      <c r="Z501" s="2"/>
    </row>
    <row r="502">
      <c r="B502" s="2" t="s">
        <v>36</v>
      </c>
      <c r="F502" s="2" t="str">
        <f t="shared" si="29"/>
        <v/>
      </c>
      <c r="H502" s="2" t="str">
        <f t="shared" si="30"/>
        <v/>
      </c>
      <c r="S502" s="2"/>
      <c r="T502" s="2"/>
      <c r="Y502" s="2"/>
      <c r="Z502" s="2"/>
    </row>
    <row r="503">
      <c r="B503" s="2" t="s">
        <v>36</v>
      </c>
      <c r="F503" s="2" t="str">
        <f t="shared" si="29"/>
        <v/>
      </c>
      <c r="H503" s="2" t="str">
        <f t="shared" si="30"/>
        <v/>
      </c>
      <c r="S503" s="2"/>
      <c r="T503" s="2"/>
      <c r="Y503" s="2"/>
      <c r="Z503" s="2"/>
    </row>
    <row r="504">
      <c r="B504" s="2" t="s">
        <v>36</v>
      </c>
      <c r="F504" s="2" t="str">
        <f t="shared" si="29"/>
        <v/>
      </c>
      <c r="H504" s="2" t="str">
        <f t="shared" si="30"/>
        <v/>
      </c>
      <c r="S504" s="2"/>
      <c r="T504" s="2"/>
      <c r="Y504" s="2"/>
      <c r="Z504" s="2"/>
    </row>
    <row r="505">
      <c r="B505" s="2" t="s">
        <v>36</v>
      </c>
      <c r="F505" s="2" t="str">
        <f t="shared" si="29"/>
        <v/>
      </c>
      <c r="H505" s="2" t="str">
        <f t="shared" si="30"/>
        <v/>
      </c>
      <c r="S505" s="2"/>
      <c r="T505" s="2"/>
      <c r="Y505" s="2"/>
      <c r="Z505" s="2"/>
    </row>
    <row r="506">
      <c r="B506" s="2" t="s">
        <v>36</v>
      </c>
      <c r="F506" s="2" t="str">
        <f t="shared" si="29"/>
        <v/>
      </c>
      <c r="H506" s="2" t="str">
        <f t="shared" si="30"/>
        <v/>
      </c>
      <c r="S506" s="2"/>
      <c r="T506" s="2"/>
      <c r="Y506" s="2"/>
      <c r="Z506" s="2"/>
    </row>
    <row r="507">
      <c r="B507" s="2" t="s">
        <v>36</v>
      </c>
      <c r="F507" s="2" t="str">
        <f t="shared" si="29"/>
        <v/>
      </c>
      <c r="H507" s="2" t="str">
        <f t="shared" si="30"/>
        <v/>
      </c>
      <c r="S507" s="2"/>
      <c r="T507" s="2"/>
      <c r="Y507" s="2"/>
      <c r="Z507" s="2"/>
    </row>
    <row r="508">
      <c r="B508" s="2" t="s">
        <v>36</v>
      </c>
      <c r="F508" s="2" t="str">
        <f t="shared" si="29"/>
        <v/>
      </c>
      <c r="H508" s="2" t="str">
        <f t="shared" si="30"/>
        <v/>
      </c>
      <c r="S508" s="2"/>
      <c r="T508" s="2"/>
      <c r="Y508" s="2"/>
      <c r="Z508" s="2"/>
    </row>
    <row r="509">
      <c r="B509" s="2" t="s">
        <v>36</v>
      </c>
      <c r="F509" s="2" t="str">
        <f t="shared" si="29"/>
        <v/>
      </c>
      <c r="H509" s="2" t="str">
        <f t="shared" si="30"/>
        <v/>
      </c>
      <c r="S509" s="2"/>
      <c r="T509" s="2"/>
      <c r="Y509" s="2"/>
      <c r="Z509" s="2"/>
    </row>
    <row r="510">
      <c r="B510" s="2" t="s">
        <v>36</v>
      </c>
      <c r="F510" s="2" t="str">
        <f t="shared" si="29"/>
        <v/>
      </c>
      <c r="H510" s="2" t="str">
        <f t="shared" si="30"/>
        <v/>
      </c>
      <c r="S510" s="2"/>
      <c r="T510" s="2"/>
      <c r="Y510" s="2"/>
      <c r="Z510" s="2"/>
    </row>
    <row r="511">
      <c r="B511" s="2" t="s">
        <v>36</v>
      </c>
      <c r="F511" s="2" t="str">
        <f t="shared" si="29"/>
        <v/>
      </c>
      <c r="H511" s="2" t="str">
        <f t="shared" si="30"/>
        <v/>
      </c>
      <c r="S511" s="2"/>
      <c r="T511" s="2"/>
      <c r="Y511" s="2"/>
      <c r="Z511" s="2"/>
    </row>
    <row r="512">
      <c r="B512" s="2" t="s">
        <v>36</v>
      </c>
      <c r="F512" s="2" t="str">
        <f t="shared" si="29"/>
        <v/>
      </c>
      <c r="H512" s="2" t="str">
        <f t="shared" si="30"/>
        <v/>
      </c>
      <c r="S512" s="2"/>
      <c r="T512" s="2"/>
      <c r="Y512" s="2"/>
      <c r="Z512" s="2"/>
    </row>
    <row r="513">
      <c r="B513" s="2" t="s">
        <v>36</v>
      </c>
      <c r="F513" s="2" t="str">
        <f t="shared" si="29"/>
        <v/>
      </c>
      <c r="H513" s="2" t="str">
        <f t="shared" si="30"/>
        <v/>
      </c>
      <c r="S513" s="2"/>
      <c r="T513" s="2"/>
      <c r="Y513" s="2"/>
      <c r="Z513" s="2"/>
    </row>
    <row r="514">
      <c r="B514" s="2" t="s">
        <v>36</v>
      </c>
      <c r="F514" s="2" t="str">
        <f t="shared" si="29"/>
        <v/>
      </c>
      <c r="H514" s="2" t="str">
        <f t="shared" si="30"/>
        <v/>
      </c>
      <c r="S514" s="2"/>
      <c r="T514" s="2"/>
      <c r="Y514" s="2"/>
      <c r="Z514" s="2"/>
    </row>
    <row r="515">
      <c r="B515" s="2" t="s">
        <v>36</v>
      </c>
      <c r="F515" s="2" t="str">
        <f t="shared" si="29"/>
        <v/>
      </c>
      <c r="H515" s="2" t="str">
        <f t="shared" si="30"/>
        <v/>
      </c>
      <c r="S515" s="2"/>
      <c r="T515" s="2"/>
      <c r="Y515" s="2"/>
      <c r="Z515" s="2"/>
    </row>
    <row r="516">
      <c r="B516" s="2" t="s">
        <v>36</v>
      </c>
      <c r="F516" s="2" t="str">
        <f t="shared" si="29"/>
        <v/>
      </c>
      <c r="H516" s="2" t="str">
        <f t="shared" si="30"/>
        <v/>
      </c>
      <c r="S516" s="2"/>
      <c r="T516" s="2"/>
      <c r="Y516" s="2"/>
      <c r="Z516" s="2"/>
    </row>
    <row r="517">
      <c r="B517" s="2" t="s">
        <v>36</v>
      </c>
      <c r="F517" s="2" t="str">
        <f t="shared" si="29"/>
        <v/>
      </c>
      <c r="H517" s="2" t="str">
        <f t="shared" si="30"/>
        <v/>
      </c>
      <c r="S517" s="2"/>
      <c r="T517" s="2"/>
      <c r="Y517" s="2"/>
      <c r="Z517" s="2"/>
    </row>
    <row r="518">
      <c r="B518" s="2" t="s">
        <v>36</v>
      </c>
      <c r="F518" s="2" t="str">
        <f t="shared" si="29"/>
        <v/>
      </c>
      <c r="H518" s="2" t="str">
        <f t="shared" si="30"/>
        <v/>
      </c>
      <c r="S518" s="2"/>
      <c r="T518" s="2"/>
      <c r="Y518" s="2"/>
      <c r="Z518" s="2"/>
    </row>
    <row r="519">
      <c r="B519" s="2" t="s">
        <v>36</v>
      </c>
      <c r="F519" s="2" t="str">
        <f t="shared" si="29"/>
        <v/>
      </c>
      <c r="H519" s="2" t="str">
        <f t="shared" si="30"/>
        <v/>
      </c>
      <c r="S519" s="2"/>
      <c r="T519" s="2"/>
      <c r="Y519" s="2"/>
      <c r="Z519" s="2"/>
    </row>
    <row r="520">
      <c r="B520" s="2" t="s">
        <v>36</v>
      </c>
      <c r="F520" s="2" t="str">
        <f t="shared" si="29"/>
        <v/>
      </c>
      <c r="H520" s="2" t="str">
        <f t="shared" si="30"/>
        <v/>
      </c>
      <c r="S520" s="2"/>
      <c r="T520" s="2"/>
      <c r="Y520" s="2"/>
      <c r="Z520" s="2"/>
    </row>
    <row r="521">
      <c r="B521" s="2" t="s">
        <v>36</v>
      </c>
      <c r="F521" s="2" t="str">
        <f t="shared" si="29"/>
        <v/>
      </c>
      <c r="H521" s="2" t="str">
        <f t="shared" si="30"/>
        <v/>
      </c>
      <c r="S521" s="2"/>
      <c r="T521" s="2"/>
      <c r="Y521" s="2"/>
      <c r="Z521" s="2"/>
    </row>
    <row r="522">
      <c r="B522" s="2" t="s">
        <v>36</v>
      </c>
      <c r="F522" s="2" t="str">
        <f t="shared" si="29"/>
        <v/>
      </c>
      <c r="H522" s="2" t="str">
        <f t="shared" si="30"/>
        <v/>
      </c>
      <c r="S522" s="2"/>
      <c r="T522" s="2"/>
      <c r="Y522" s="2"/>
      <c r="Z522" s="2"/>
    </row>
    <row r="523">
      <c r="B523" s="2" t="s">
        <v>36</v>
      </c>
      <c r="F523" s="2" t="str">
        <f t="shared" si="29"/>
        <v/>
      </c>
      <c r="H523" s="2" t="str">
        <f t="shared" si="30"/>
        <v/>
      </c>
      <c r="S523" s="2"/>
      <c r="T523" s="2"/>
      <c r="Y523" s="2"/>
      <c r="Z523" s="2"/>
    </row>
    <row r="524">
      <c r="B524" s="2" t="s">
        <v>36</v>
      </c>
      <c r="F524" s="2" t="str">
        <f t="shared" si="29"/>
        <v/>
      </c>
      <c r="H524" s="2" t="str">
        <f t="shared" si="30"/>
        <v/>
      </c>
      <c r="S524" s="2"/>
      <c r="T524" s="2"/>
      <c r="Y524" s="2"/>
      <c r="Z524" s="2"/>
    </row>
    <row r="525">
      <c r="B525" s="2" t="s">
        <v>36</v>
      </c>
      <c r="F525" s="2" t="str">
        <f t="shared" si="29"/>
        <v/>
      </c>
      <c r="H525" s="2" t="str">
        <f t="shared" si="30"/>
        <v/>
      </c>
      <c r="S525" s="2"/>
      <c r="T525" s="2"/>
      <c r="Y525" s="2"/>
      <c r="Z525" s="2"/>
    </row>
    <row r="526">
      <c r="B526" s="2" t="s">
        <v>36</v>
      </c>
      <c r="F526" s="2" t="str">
        <f t="shared" si="29"/>
        <v/>
      </c>
      <c r="H526" s="2" t="str">
        <f t="shared" si="30"/>
        <v/>
      </c>
      <c r="S526" s="2"/>
      <c r="T526" s="2"/>
      <c r="Y526" s="2"/>
      <c r="Z526" s="2"/>
    </row>
    <row r="527">
      <c r="B527" s="2" t="s">
        <v>36</v>
      </c>
      <c r="F527" s="2" t="str">
        <f t="shared" si="29"/>
        <v/>
      </c>
      <c r="H527" s="2" t="str">
        <f t="shared" si="30"/>
        <v/>
      </c>
      <c r="S527" s="2"/>
      <c r="T527" s="2"/>
      <c r="Y527" s="2"/>
      <c r="Z527" s="2"/>
    </row>
    <row r="528">
      <c r="B528" s="2" t="s">
        <v>36</v>
      </c>
      <c r="F528" s="2" t="str">
        <f t="shared" si="29"/>
        <v/>
      </c>
      <c r="H528" s="2" t="str">
        <f t="shared" si="30"/>
        <v/>
      </c>
      <c r="S528" s="2"/>
      <c r="T528" s="2"/>
      <c r="Y528" s="2"/>
      <c r="Z528" s="2"/>
    </row>
    <row r="529">
      <c r="B529" s="2" t="s">
        <v>36</v>
      </c>
      <c r="F529" s="2" t="str">
        <f t="shared" si="29"/>
        <v/>
      </c>
      <c r="H529" s="2" t="str">
        <f t="shared" si="30"/>
        <v/>
      </c>
      <c r="S529" s="2"/>
      <c r="T529" s="2"/>
      <c r="Y529" s="2"/>
      <c r="Z529" s="2"/>
    </row>
    <row r="530">
      <c r="B530" s="2" t="s">
        <v>36</v>
      </c>
      <c r="F530" s="2" t="str">
        <f t="shared" si="29"/>
        <v/>
      </c>
      <c r="H530" s="2" t="str">
        <f t="shared" si="30"/>
        <v/>
      </c>
      <c r="S530" s="2"/>
      <c r="T530" s="2"/>
      <c r="Y530" s="2"/>
      <c r="Z530" s="2"/>
    </row>
    <row r="531">
      <c r="B531" s="2" t="s">
        <v>36</v>
      </c>
      <c r="F531" s="2" t="str">
        <f t="shared" si="29"/>
        <v/>
      </c>
      <c r="H531" s="2" t="str">
        <f t="shared" si="30"/>
        <v/>
      </c>
      <c r="S531" s="2"/>
      <c r="T531" s="2"/>
      <c r="Y531" s="2"/>
      <c r="Z531" s="2"/>
    </row>
    <row r="532">
      <c r="B532" s="2" t="s">
        <v>36</v>
      </c>
      <c r="F532" s="2" t="str">
        <f t="shared" si="29"/>
        <v/>
      </c>
      <c r="H532" s="2" t="str">
        <f t="shared" si="30"/>
        <v/>
      </c>
      <c r="S532" s="2"/>
      <c r="T532" s="2"/>
      <c r="Y532" s="2"/>
      <c r="Z532" s="2"/>
    </row>
    <row r="533">
      <c r="B533" s="2" t="s">
        <v>36</v>
      </c>
      <c r="F533" s="2" t="str">
        <f t="shared" si="29"/>
        <v/>
      </c>
      <c r="H533" s="2" t="str">
        <f t="shared" si="30"/>
        <v/>
      </c>
      <c r="S533" s="2"/>
      <c r="T533" s="2"/>
      <c r="Y533" s="2"/>
      <c r="Z533" s="2"/>
    </row>
    <row r="534">
      <c r="B534" s="2" t="s">
        <v>36</v>
      </c>
      <c r="F534" s="2" t="str">
        <f t="shared" si="29"/>
        <v/>
      </c>
      <c r="H534" s="2" t="str">
        <f t="shared" si="30"/>
        <v/>
      </c>
      <c r="S534" s="2"/>
      <c r="T534" s="2"/>
      <c r="Y534" s="2"/>
      <c r="Z534" s="2"/>
    </row>
    <row r="535">
      <c r="B535" s="2" t="s">
        <v>36</v>
      </c>
      <c r="F535" s="2" t="str">
        <f t="shared" si="29"/>
        <v/>
      </c>
      <c r="H535" s="2" t="str">
        <f t="shared" si="30"/>
        <v/>
      </c>
      <c r="S535" s="2"/>
      <c r="T535" s="2"/>
      <c r="Y535" s="2"/>
      <c r="Z535" s="2"/>
    </row>
    <row r="536">
      <c r="B536" s="2" t="s">
        <v>36</v>
      </c>
      <c r="F536" s="2" t="str">
        <f t="shared" si="29"/>
        <v/>
      </c>
      <c r="H536" s="2" t="str">
        <f t="shared" si="30"/>
        <v/>
      </c>
      <c r="S536" s="2"/>
      <c r="T536" s="2"/>
      <c r="Y536" s="2"/>
      <c r="Z536" s="2"/>
    </row>
    <row r="537">
      <c r="B537" s="2" t="s">
        <v>36</v>
      </c>
      <c r="F537" s="2" t="str">
        <f t="shared" si="29"/>
        <v/>
      </c>
      <c r="H537" s="2" t="str">
        <f t="shared" si="30"/>
        <v/>
      </c>
      <c r="S537" s="2"/>
      <c r="T537" s="2"/>
      <c r="Y537" s="2"/>
      <c r="Z537" s="2"/>
    </row>
    <row r="538">
      <c r="B538" s="2" t="s">
        <v>36</v>
      </c>
      <c r="F538" s="2" t="str">
        <f t="shared" si="29"/>
        <v/>
      </c>
      <c r="H538" s="2" t="str">
        <f t="shared" si="30"/>
        <v/>
      </c>
      <c r="S538" s="2"/>
      <c r="T538" s="2"/>
      <c r="Y538" s="2"/>
      <c r="Z538" s="2"/>
    </row>
    <row r="539">
      <c r="B539" s="2" t="s">
        <v>36</v>
      </c>
      <c r="F539" s="2" t="str">
        <f t="shared" si="29"/>
        <v/>
      </c>
      <c r="H539" s="2" t="str">
        <f t="shared" si="30"/>
        <v/>
      </c>
      <c r="S539" s="2"/>
      <c r="T539" s="2"/>
      <c r="Y539" s="2"/>
      <c r="Z539" s="2"/>
    </row>
    <row r="540">
      <c r="B540" s="2" t="s">
        <v>36</v>
      </c>
      <c r="F540" s="2" t="str">
        <f t="shared" si="29"/>
        <v/>
      </c>
      <c r="H540" s="2" t="str">
        <f t="shared" si="30"/>
        <v/>
      </c>
      <c r="S540" s="2"/>
      <c r="T540" s="2"/>
      <c r="Y540" s="2"/>
      <c r="Z540" s="2"/>
    </row>
    <row r="541">
      <c r="B541" s="2" t="s">
        <v>36</v>
      </c>
      <c r="F541" s="2" t="str">
        <f t="shared" si="29"/>
        <v/>
      </c>
      <c r="H541" s="2" t="str">
        <f t="shared" si="30"/>
        <v/>
      </c>
      <c r="S541" s="2"/>
      <c r="T541" s="2"/>
      <c r="Y541" s="2"/>
      <c r="Z541" s="2"/>
    </row>
    <row r="542">
      <c r="B542" s="2" t="s">
        <v>36</v>
      </c>
      <c r="F542" s="2" t="str">
        <f t="shared" si="29"/>
        <v/>
      </c>
      <c r="H542" s="2" t="str">
        <f t="shared" si="30"/>
        <v/>
      </c>
      <c r="S542" s="2"/>
      <c r="T542" s="2"/>
      <c r="Y542" s="2"/>
      <c r="Z542" s="2"/>
    </row>
    <row r="543">
      <c r="B543" s="2" t="s">
        <v>36</v>
      </c>
      <c r="F543" s="2" t="str">
        <f t="shared" si="29"/>
        <v/>
      </c>
      <c r="H543" s="2" t="str">
        <f t="shared" si="30"/>
        <v/>
      </c>
      <c r="S543" s="2"/>
      <c r="T543" s="2"/>
      <c r="Y543" s="2"/>
      <c r="Z543" s="2"/>
    </row>
    <row r="544">
      <c r="B544" s="2" t="s">
        <v>36</v>
      </c>
      <c r="F544" s="2" t="str">
        <f t="shared" si="29"/>
        <v/>
      </c>
      <c r="H544" s="2" t="str">
        <f t="shared" si="30"/>
        <v/>
      </c>
      <c r="S544" s="2"/>
      <c r="T544" s="2"/>
      <c r="Y544" s="2"/>
      <c r="Z544" s="2"/>
    </row>
    <row r="545">
      <c r="B545" s="2" t="s">
        <v>36</v>
      </c>
      <c r="F545" s="2" t="str">
        <f t="shared" si="29"/>
        <v/>
      </c>
      <c r="H545" s="2" t="str">
        <f t="shared" si="30"/>
        <v/>
      </c>
      <c r="S545" s="2"/>
      <c r="T545" s="2"/>
      <c r="Y545" s="2"/>
      <c r="Z545" s="2"/>
    </row>
    <row r="546">
      <c r="B546" s="2" t="s">
        <v>36</v>
      </c>
      <c r="F546" s="2" t="str">
        <f t="shared" si="29"/>
        <v/>
      </c>
      <c r="H546" s="2" t="str">
        <f t="shared" si="30"/>
        <v/>
      </c>
      <c r="S546" s="2"/>
      <c r="T546" s="2"/>
      <c r="Y546" s="2"/>
      <c r="Z546" s="2"/>
    </row>
    <row r="547">
      <c r="B547" s="2" t="s">
        <v>36</v>
      </c>
      <c r="F547" s="2" t="str">
        <f t="shared" si="29"/>
        <v/>
      </c>
      <c r="H547" s="2" t="str">
        <f t="shared" si="30"/>
        <v/>
      </c>
      <c r="S547" s="2"/>
      <c r="T547" s="2"/>
      <c r="Y547" s="2"/>
      <c r="Z547" s="2"/>
    </row>
    <row r="548">
      <c r="B548" s="2" t="s">
        <v>36</v>
      </c>
      <c r="F548" s="2" t="str">
        <f t="shared" si="29"/>
        <v/>
      </c>
      <c r="H548" s="2" t="str">
        <f t="shared" si="30"/>
        <v/>
      </c>
      <c r="S548" s="2"/>
      <c r="T548" s="2"/>
      <c r="Y548" s="2"/>
      <c r="Z548" s="2"/>
    </row>
    <row r="549">
      <c r="B549" s="2" t="s">
        <v>36</v>
      </c>
      <c r="F549" s="2" t="str">
        <f t="shared" si="29"/>
        <v/>
      </c>
      <c r="H549" s="2" t="str">
        <f t="shared" si="30"/>
        <v/>
      </c>
      <c r="S549" s="2"/>
      <c r="T549" s="2"/>
      <c r="Y549" s="2"/>
      <c r="Z549" s="2"/>
    </row>
    <row r="550">
      <c r="B550" s="2" t="s">
        <v>36</v>
      </c>
      <c r="F550" s="2" t="str">
        <f t="shared" si="29"/>
        <v/>
      </c>
      <c r="H550" s="2" t="str">
        <f t="shared" si="30"/>
        <v/>
      </c>
      <c r="S550" s="2"/>
      <c r="T550" s="2"/>
      <c r="Y550" s="2"/>
      <c r="Z550" s="2"/>
    </row>
    <row r="551">
      <c r="B551" s="2" t="s">
        <v>36</v>
      </c>
      <c r="F551" s="2" t="str">
        <f t="shared" si="29"/>
        <v/>
      </c>
      <c r="H551" s="2" t="str">
        <f t="shared" si="30"/>
        <v/>
      </c>
      <c r="S551" s="2"/>
      <c r="T551" s="2"/>
      <c r="Y551" s="2"/>
      <c r="Z551" s="2"/>
    </row>
    <row r="552">
      <c r="B552" s="2" t="s">
        <v>36</v>
      </c>
      <c r="F552" s="2" t="str">
        <f t="shared" si="29"/>
        <v/>
      </c>
      <c r="H552" s="2" t="str">
        <f t="shared" si="30"/>
        <v/>
      </c>
      <c r="S552" s="2"/>
      <c r="T552" s="2"/>
      <c r="Y552" s="2"/>
      <c r="Z552" s="2"/>
    </row>
    <row r="553">
      <c r="B553" s="2" t="s">
        <v>36</v>
      </c>
      <c r="F553" s="2" t="str">
        <f t="shared" si="29"/>
        <v/>
      </c>
      <c r="H553" s="2" t="str">
        <f t="shared" si="30"/>
        <v/>
      </c>
      <c r="S553" s="2"/>
      <c r="T553" s="2"/>
      <c r="Y553" s="2"/>
      <c r="Z553" s="2"/>
    </row>
    <row r="554">
      <c r="B554" s="2" t="s">
        <v>36</v>
      </c>
      <c r="F554" s="2" t="str">
        <f t="shared" si="29"/>
        <v/>
      </c>
      <c r="H554" s="2" t="str">
        <f t="shared" si="30"/>
        <v/>
      </c>
      <c r="S554" s="2"/>
      <c r="T554" s="2"/>
      <c r="Y554" s="2"/>
      <c r="Z554" s="2"/>
    </row>
    <row r="555">
      <c r="B555" s="2" t="s">
        <v>36</v>
      </c>
      <c r="F555" s="2" t="str">
        <f t="shared" si="29"/>
        <v/>
      </c>
      <c r="H555" s="2" t="str">
        <f t="shared" si="30"/>
        <v/>
      </c>
      <c r="S555" s="2"/>
      <c r="T555" s="2"/>
      <c r="Y555" s="2"/>
      <c r="Z555" s="2"/>
    </row>
    <row r="556">
      <c r="B556" s="2" t="s">
        <v>36</v>
      </c>
      <c r="F556" s="2" t="str">
        <f t="shared" si="29"/>
        <v/>
      </c>
      <c r="H556" s="2" t="str">
        <f t="shared" si="30"/>
        <v/>
      </c>
      <c r="S556" s="2"/>
      <c r="T556" s="2"/>
      <c r="Y556" s="2"/>
      <c r="Z556" s="2"/>
    </row>
    <row r="557">
      <c r="B557" s="2" t="s">
        <v>36</v>
      </c>
      <c r="F557" s="2" t="str">
        <f t="shared" si="29"/>
        <v/>
      </c>
      <c r="H557" s="2" t="str">
        <f t="shared" si="30"/>
        <v/>
      </c>
      <c r="S557" s="2"/>
      <c r="T557" s="2"/>
      <c r="Y557" s="2"/>
      <c r="Z557" s="2"/>
    </row>
    <row r="558">
      <c r="B558" s="2" t="s">
        <v>36</v>
      </c>
      <c r="F558" s="2" t="str">
        <f t="shared" si="29"/>
        <v/>
      </c>
      <c r="H558" s="2" t="str">
        <f t="shared" si="30"/>
        <v/>
      </c>
      <c r="S558" s="2"/>
      <c r="T558" s="2"/>
      <c r="Y558" s="2"/>
      <c r="Z558" s="2"/>
    </row>
    <row r="559">
      <c r="B559" s="2" t="s">
        <v>36</v>
      </c>
      <c r="F559" s="2" t="str">
        <f t="shared" si="29"/>
        <v/>
      </c>
      <c r="H559" s="2" t="str">
        <f t="shared" si="30"/>
        <v/>
      </c>
      <c r="S559" s="2"/>
      <c r="T559" s="2"/>
      <c r="Y559" s="2"/>
      <c r="Z559" s="2"/>
    </row>
    <row r="560">
      <c r="B560" s="2" t="s">
        <v>36</v>
      </c>
      <c r="F560" s="2" t="str">
        <f t="shared" si="29"/>
        <v/>
      </c>
      <c r="H560" s="2" t="str">
        <f t="shared" si="30"/>
        <v/>
      </c>
      <c r="S560" s="2"/>
      <c r="T560" s="2"/>
      <c r="Y560" s="2"/>
      <c r="Z560" s="2"/>
    </row>
    <row r="561">
      <c r="B561" s="2" t="s">
        <v>36</v>
      </c>
      <c r="F561" s="2" t="str">
        <f t="shared" si="29"/>
        <v/>
      </c>
      <c r="H561" s="2" t="str">
        <f t="shared" si="30"/>
        <v/>
      </c>
      <c r="S561" s="2"/>
      <c r="T561" s="2"/>
      <c r="Y561" s="2"/>
      <c r="Z561" s="2"/>
    </row>
    <row r="562">
      <c r="B562" s="2" t="s">
        <v>36</v>
      </c>
      <c r="F562" s="2" t="str">
        <f t="shared" si="29"/>
        <v/>
      </c>
      <c r="H562" s="2" t="str">
        <f t="shared" si="30"/>
        <v/>
      </c>
      <c r="S562" s="2"/>
      <c r="T562" s="2"/>
      <c r="Y562" s="2"/>
      <c r="Z562" s="2"/>
    </row>
    <row r="563">
      <c r="B563" s="2" t="s">
        <v>36</v>
      </c>
      <c r="F563" s="2" t="str">
        <f t="shared" si="29"/>
        <v/>
      </c>
      <c r="H563" s="2" t="str">
        <f t="shared" si="30"/>
        <v/>
      </c>
      <c r="S563" s="2"/>
      <c r="T563" s="2"/>
      <c r="Y563" s="2"/>
      <c r="Z563" s="2"/>
    </row>
    <row r="564">
      <c r="B564" s="2" t="s">
        <v>36</v>
      </c>
      <c r="F564" s="2" t="str">
        <f t="shared" si="29"/>
        <v/>
      </c>
      <c r="H564" s="2" t="str">
        <f t="shared" si="30"/>
        <v/>
      </c>
      <c r="S564" s="2"/>
      <c r="T564" s="2"/>
      <c r="Y564" s="2"/>
      <c r="Z564" s="2"/>
    </row>
    <row r="565">
      <c r="B565" s="2" t="s">
        <v>36</v>
      </c>
      <c r="F565" s="2" t="str">
        <f t="shared" si="29"/>
        <v/>
      </c>
      <c r="H565" s="2" t="str">
        <f t="shared" si="30"/>
        <v/>
      </c>
      <c r="S565" s="2"/>
      <c r="T565" s="2"/>
      <c r="Y565" s="2"/>
      <c r="Z565" s="2"/>
    </row>
    <row r="566">
      <c r="B566" s="2" t="s">
        <v>36</v>
      </c>
      <c r="F566" s="2" t="str">
        <f t="shared" si="29"/>
        <v/>
      </c>
      <c r="H566" s="2" t="str">
        <f t="shared" si="30"/>
        <v/>
      </c>
      <c r="S566" s="2"/>
      <c r="T566" s="2"/>
      <c r="Y566" s="2"/>
      <c r="Z566" s="2"/>
    </row>
    <row r="567">
      <c r="B567" s="2" t="s">
        <v>36</v>
      </c>
      <c r="F567" s="2" t="str">
        <f t="shared" si="29"/>
        <v/>
      </c>
      <c r="H567" s="2" t="str">
        <f t="shared" si="30"/>
        <v/>
      </c>
      <c r="S567" s="2"/>
      <c r="T567" s="2"/>
      <c r="Y567" s="2"/>
      <c r="Z567" s="2"/>
    </row>
    <row r="568">
      <c r="B568" s="2" t="s">
        <v>36</v>
      </c>
      <c r="F568" s="2" t="str">
        <f t="shared" si="29"/>
        <v/>
      </c>
      <c r="H568" s="2" t="str">
        <f t="shared" si="30"/>
        <v/>
      </c>
      <c r="S568" s="2"/>
      <c r="T568" s="2"/>
      <c r="Y568" s="2"/>
      <c r="Z568" s="2"/>
    </row>
    <row r="569">
      <c r="B569" s="2" t="s">
        <v>36</v>
      </c>
      <c r="F569" s="2" t="str">
        <f t="shared" si="29"/>
        <v/>
      </c>
      <c r="H569" s="2" t="str">
        <f t="shared" si="30"/>
        <v/>
      </c>
      <c r="S569" s="2"/>
      <c r="T569" s="2"/>
      <c r="Y569" s="2"/>
      <c r="Z569" s="2"/>
    </row>
    <row r="570">
      <c r="B570" s="2" t="s">
        <v>36</v>
      </c>
      <c r="F570" s="2" t="str">
        <f t="shared" si="29"/>
        <v/>
      </c>
      <c r="H570" s="2" t="str">
        <f t="shared" si="30"/>
        <v/>
      </c>
      <c r="S570" s="2"/>
      <c r="T570" s="2"/>
      <c r="Y570" s="2"/>
      <c r="Z570" s="2"/>
    </row>
    <row r="571">
      <c r="B571" s="2" t="s">
        <v>36</v>
      </c>
      <c r="F571" s="2" t="str">
        <f t="shared" si="29"/>
        <v/>
      </c>
      <c r="H571" s="2" t="str">
        <f t="shared" si="30"/>
        <v/>
      </c>
      <c r="S571" s="2"/>
      <c r="T571" s="2"/>
      <c r="Y571" s="2"/>
      <c r="Z571" s="2"/>
    </row>
    <row r="572">
      <c r="B572" s="2" t="s">
        <v>36</v>
      </c>
      <c r="F572" s="2" t="str">
        <f t="shared" si="29"/>
        <v/>
      </c>
      <c r="H572" s="2" t="str">
        <f t="shared" si="30"/>
        <v/>
      </c>
      <c r="S572" s="2"/>
      <c r="T572" s="2"/>
      <c r="Y572" s="2"/>
      <c r="Z572" s="2"/>
    </row>
    <row r="573">
      <c r="B573" s="2" t="s">
        <v>36</v>
      </c>
      <c r="F573" s="2" t="str">
        <f t="shared" si="29"/>
        <v/>
      </c>
      <c r="H573" s="2" t="str">
        <f t="shared" si="30"/>
        <v/>
      </c>
      <c r="S573" s="2"/>
      <c r="T573" s="2"/>
      <c r="Y573" s="2"/>
      <c r="Z573" s="2"/>
    </row>
    <row r="574">
      <c r="B574" s="2" t="s">
        <v>36</v>
      </c>
      <c r="F574" s="2" t="str">
        <f t="shared" si="29"/>
        <v/>
      </c>
      <c r="H574" s="2" t="str">
        <f t="shared" si="30"/>
        <v/>
      </c>
      <c r="S574" s="2"/>
      <c r="T574" s="2"/>
      <c r="Y574" s="2"/>
      <c r="Z574" s="2"/>
    </row>
    <row r="575">
      <c r="B575" s="2" t="s">
        <v>36</v>
      </c>
      <c r="F575" s="2" t="str">
        <f t="shared" si="29"/>
        <v/>
      </c>
      <c r="H575" s="2" t="str">
        <f t="shared" si="30"/>
        <v/>
      </c>
      <c r="S575" s="2"/>
      <c r="T575" s="2"/>
      <c r="Y575" s="2"/>
      <c r="Z575" s="2"/>
    </row>
    <row r="576">
      <c r="B576" s="2" t="s">
        <v>36</v>
      </c>
      <c r="F576" s="2" t="str">
        <f t="shared" si="29"/>
        <v/>
      </c>
      <c r="H576" s="2" t="str">
        <f t="shared" si="30"/>
        <v/>
      </c>
      <c r="S576" s="2"/>
      <c r="T576" s="2"/>
      <c r="Y576" s="2"/>
      <c r="Z576" s="2"/>
    </row>
    <row r="577">
      <c r="B577" s="2" t="s">
        <v>36</v>
      </c>
      <c r="F577" s="2" t="str">
        <f t="shared" si="29"/>
        <v/>
      </c>
      <c r="H577" s="2" t="str">
        <f t="shared" si="30"/>
        <v/>
      </c>
      <c r="S577" s="2"/>
      <c r="T577" s="2"/>
      <c r="Y577" s="2"/>
      <c r="Z577" s="2"/>
    </row>
    <row r="578">
      <c r="B578" s="2" t="s">
        <v>36</v>
      </c>
      <c r="F578" s="2" t="str">
        <f t="shared" si="29"/>
        <v/>
      </c>
      <c r="H578" s="2" t="str">
        <f t="shared" si="30"/>
        <v/>
      </c>
      <c r="S578" s="2"/>
      <c r="T578" s="2"/>
      <c r="Y578" s="2"/>
      <c r="Z578" s="2"/>
    </row>
    <row r="579">
      <c r="B579" s="2" t="s">
        <v>36</v>
      </c>
      <c r="F579" s="2" t="str">
        <f t="shared" si="29"/>
        <v/>
      </c>
      <c r="H579" s="2" t="str">
        <f t="shared" si="30"/>
        <v/>
      </c>
      <c r="S579" s="2"/>
      <c r="T579" s="2"/>
      <c r="Y579" s="2"/>
      <c r="Z579" s="2"/>
    </row>
    <row r="580">
      <c r="B580" s="2" t="s">
        <v>36</v>
      </c>
      <c r="F580" s="2" t="str">
        <f t="shared" si="29"/>
        <v/>
      </c>
      <c r="H580" s="2" t="str">
        <f t="shared" si="30"/>
        <v/>
      </c>
      <c r="S580" s="2"/>
      <c r="T580" s="2"/>
      <c r="Y580" s="2"/>
      <c r="Z580" s="2"/>
    </row>
    <row r="581">
      <c r="B581" s="2" t="s">
        <v>36</v>
      </c>
      <c r="F581" s="2" t="str">
        <f t="shared" si="29"/>
        <v/>
      </c>
      <c r="H581" s="2" t="str">
        <f t="shared" si="30"/>
        <v/>
      </c>
      <c r="S581" s="2"/>
      <c r="T581" s="2"/>
      <c r="Y581" s="2"/>
      <c r="Z581" s="2"/>
    </row>
    <row r="582">
      <c r="B582" s="2" t="s">
        <v>36</v>
      </c>
      <c r="F582" s="2" t="str">
        <f t="shared" si="29"/>
        <v/>
      </c>
      <c r="H582" s="2" t="str">
        <f t="shared" si="30"/>
        <v/>
      </c>
      <c r="S582" s="2"/>
      <c r="T582" s="2"/>
      <c r="Y582" s="2"/>
      <c r="Z582" s="2"/>
    </row>
    <row r="583">
      <c r="B583" s="2" t="s">
        <v>36</v>
      </c>
      <c r="F583" s="2" t="str">
        <f t="shared" si="29"/>
        <v/>
      </c>
      <c r="H583" s="2" t="str">
        <f t="shared" si="30"/>
        <v/>
      </c>
      <c r="S583" s="2"/>
      <c r="T583" s="2"/>
      <c r="Y583" s="2"/>
      <c r="Z583" s="2"/>
    </row>
    <row r="584">
      <c r="B584" s="2" t="s">
        <v>36</v>
      </c>
      <c r="F584" s="2" t="str">
        <f t="shared" si="29"/>
        <v/>
      </c>
      <c r="H584" s="2" t="str">
        <f t="shared" si="30"/>
        <v/>
      </c>
      <c r="S584" s="2"/>
      <c r="T584" s="2"/>
      <c r="Y584" s="2"/>
      <c r="Z584" s="2"/>
    </row>
    <row r="585">
      <c r="B585" s="2" t="s">
        <v>36</v>
      </c>
      <c r="F585" s="2" t="str">
        <f t="shared" si="29"/>
        <v/>
      </c>
      <c r="H585" s="2" t="str">
        <f t="shared" si="30"/>
        <v/>
      </c>
      <c r="S585" s="2"/>
      <c r="T585" s="2"/>
      <c r="Y585" s="2"/>
      <c r="Z585" s="2"/>
    </row>
    <row r="586">
      <c r="B586" s="2" t="s">
        <v>36</v>
      </c>
      <c r="F586" s="2" t="str">
        <f t="shared" si="29"/>
        <v/>
      </c>
      <c r="H586" s="2" t="str">
        <f t="shared" si="30"/>
        <v/>
      </c>
      <c r="S586" s="2"/>
      <c r="T586" s="2"/>
      <c r="Y586" s="2"/>
      <c r="Z586" s="2"/>
    </row>
    <row r="587">
      <c r="B587" s="2" t="s">
        <v>36</v>
      </c>
      <c r="F587" s="2" t="str">
        <f t="shared" si="29"/>
        <v/>
      </c>
      <c r="H587" s="2" t="str">
        <f t="shared" si="30"/>
        <v/>
      </c>
      <c r="S587" s="2"/>
      <c r="T587" s="2"/>
      <c r="Y587" s="2"/>
      <c r="Z587" s="2"/>
    </row>
    <row r="588">
      <c r="B588" s="2" t="s">
        <v>36</v>
      </c>
      <c r="F588" s="2" t="str">
        <f t="shared" si="29"/>
        <v/>
      </c>
      <c r="H588" s="2" t="str">
        <f t="shared" si="30"/>
        <v/>
      </c>
      <c r="S588" s="2"/>
      <c r="T588" s="2"/>
      <c r="Y588" s="2"/>
      <c r="Z588" s="2"/>
    </row>
    <row r="589">
      <c r="B589" s="2" t="s">
        <v>36</v>
      </c>
      <c r="F589" s="2" t="str">
        <f t="shared" si="29"/>
        <v/>
      </c>
      <c r="H589" s="2" t="str">
        <f t="shared" si="30"/>
        <v/>
      </c>
      <c r="S589" s="2"/>
      <c r="T589" s="2"/>
      <c r="Y589" s="2"/>
      <c r="Z589" s="2"/>
    </row>
    <row r="590">
      <c r="B590" s="2" t="s">
        <v>36</v>
      </c>
      <c r="F590" s="2" t="str">
        <f t="shared" si="29"/>
        <v/>
      </c>
      <c r="H590" s="2" t="str">
        <f t="shared" si="30"/>
        <v/>
      </c>
      <c r="S590" s="2"/>
      <c r="T590" s="2"/>
      <c r="Y590" s="2"/>
      <c r="Z590" s="2"/>
    </row>
    <row r="591">
      <c r="B591" s="2" t="s">
        <v>36</v>
      </c>
      <c r="F591" s="2" t="str">
        <f t="shared" si="29"/>
        <v/>
      </c>
      <c r="H591" s="2" t="str">
        <f t="shared" si="30"/>
        <v/>
      </c>
      <c r="S591" s="2"/>
      <c r="T591" s="2"/>
      <c r="Y591" s="2"/>
      <c r="Z591" s="2"/>
    </row>
    <row r="592">
      <c r="B592" s="2" t="s">
        <v>36</v>
      </c>
      <c r="F592" s="2" t="str">
        <f t="shared" si="29"/>
        <v/>
      </c>
      <c r="H592" s="2" t="str">
        <f t="shared" si="30"/>
        <v/>
      </c>
      <c r="S592" s="2"/>
      <c r="T592" s="2"/>
      <c r="Y592" s="2"/>
      <c r="Z592" s="2"/>
    </row>
    <row r="593">
      <c r="B593" s="2" t="s">
        <v>36</v>
      </c>
      <c r="F593" s="2" t="str">
        <f t="shared" si="29"/>
        <v/>
      </c>
      <c r="H593" s="2" t="str">
        <f t="shared" si="30"/>
        <v/>
      </c>
      <c r="S593" s="2"/>
      <c r="T593" s="2"/>
      <c r="Y593" s="2"/>
      <c r="Z593" s="2"/>
    </row>
    <row r="594">
      <c r="B594" s="2" t="s">
        <v>36</v>
      </c>
      <c r="F594" s="2" t="str">
        <f t="shared" si="29"/>
        <v/>
      </c>
      <c r="H594" s="2" t="str">
        <f t="shared" si="30"/>
        <v/>
      </c>
      <c r="S594" s="2"/>
      <c r="T594" s="2"/>
      <c r="Y594" s="2"/>
      <c r="Z594" s="2"/>
    </row>
    <row r="595">
      <c r="B595" s="2" t="s">
        <v>36</v>
      </c>
      <c r="F595" s="2" t="str">
        <f t="shared" si="29"/>
        <v/>
      </c>
      <c r="H595" s="2" t="str">
        <f t="shared" si="30"/>
        <v/>
      </c>
      <c r="S595" s="2"/>
      <c r="T595" s="2"/>
      <c r="Y595" s="2"/>
      <c r="Z595" s="2"/>
    </row>
    <row r="596">
      <c r="B596" s="2" t="s">
        <v>36</v>
      </c>
      <c r="F596" s="2" t="str">
        <f t="shared" si="29"/>
        <v/>
      </c>
      <c r="H596" s="2" t="str">
        <f t="shared" si="30"/>
        <v/>
      </c>
      <c r="S596" s="2"/>
      <c r="T596" s="2"/>
      <c r="Y596" s="2"/>
      <c r="Z596" s="2"/>
    </row>
    <row r="597">
      <c r="B597" s="2" t="s">
        <v>36</v>
      </c>
      <c r="F597" s="2" t="str">
        <f t="shared" si="29"/>
        <v/>
      </c>
      <c r="H597" s="2" t="str">
        <f t="shared" si="30"/>
        <v/>
      </c>
      <c r="S597" s="2"/>
      <c r="T597" s="2"/>
      <c r="Y597" s="2"/>
      <c r="Z597" s="2"/>
    </row>
    <row r="598">
      <c r="B598" s="2" t="s">
        <v>36</v>
      </c>
      <c r="F598" s="2" t="str">
        <f t="shared" si="29"/>
        <v/>
      </c>
      <c r="H598" s="2" t="str">
        <f t="shared" si="30"/>
        <v/>
      </c>
      <c r="S598" s="2"/>
      <c r="T598" s="2"/>
      <c r="Y598" s="2"/>
      <c r="Z598" s="2"/>
    </row>
    <row r="599">
      <c r="B599" s="2" t="s">
        <v>36</v>
      </c>
      <c r="F599" s="2" t="str">
        <f t="shared" si="29"/>
        <v/>
      </c>
      <c r="H599" s="2" t="str">
        <f t="shared" si="30"/>
        <v/>
      </c>
      <c r="S599" s="2"/>
      <c r="T599" s="2"/>
      <c r="Y599" s="2"/>
      <c r="Z599" s="2"/>
    </row>
    <row r="600">
      <c r="B600" s="2" t="s">
        <v>36</v>
      </c>
      <c r="F600" s="2" t="str">
        <f t="shared" si="29"/>
        <v/>
      </c>
      <c r="H600" s="2" t="str">
        <f t="shared" si="30"/>
        <v/>
      </c>
      <c r="S600" s="2"/>
      <c r="T600" s="2"/>
      <c r="Y600" s="2"/>
      <c r="Z600" s="2"/>
    </row>
    <row r="601">
      <c r="B601" s="2" t="s">
        <v>36</v>
      </c>
      <c r="F601" s="2" t="str">
        <f t="shared" si="29"/>
        <v/>
      </c>
      <c r="H601" s="2" t="str">
        <f t="shared" si="30"/>
        <v/>
      </c>
      <c r="S601" s="2"/>
      <c r="T601" s="2"/>
      <c r="Y601" s="2"/>
      <c r="Z601" s="2"/>
    </row>
    <row r="602">
      <c r="B602" s="2" t="s">
        <v>36</v>
      </c>
      <c r="F602" s="2" t="str">
        <f t="shared" si="29"/>
        <v/>
      </c>
      <c r="H602" s="2" t="str">
        <f t="shared" si="30"/>
        <v/>
      </c>
      <c r="S602" s="2"/>
      <c r="T602" s="2"/>
      <c r="Y602" s="2"/>
      <c r="Z602" s="2"/>
    </row>
    <row r="603">
      <c r="B603" s="2" t="s">
        <v>36</v>
      </c>
      <c r="F603" s="2" t="str">
        <f t="shared" si="29"/>
        <v/>
      </c>
      <c r="H603" s="2" t="str">
        <f t="shared" si="30"/>
        <v/>
      </c>
      <c r="S603" s="2"/>
      <c r="T603" s="2"/>
      <c r="Y603" s="2"/>
      <c r="Z603" s="2"/>
    </row>
    <row r="604">
      <c r="B604" s="2" t="s">
        <v>36</v>
      </c>
      <c r="F604" s="2" t="str">
        <f t="shared" si="29"/>
        <v/>
      </c>
      <c r="H604" s="2" t="str">
        <f t="shared" si="30"/>
        <v/>
      </c>
      <c r="S604" s="2"/>
      <c r="T604" s="2"/>
      <c r="Y604" s="2"/>
      <c r="Z604" s="2"/>
    </row>
    <row r="605">
      <c r="B605" s="2" t="s">
        <v>36</v>
      </c>
      <c r="F605" s="2" t="str">
        <f t="shared" si="29"/>
        <v/>
      </c>
      <c r="H605" s="2" t="str">
        <f t="shared" si="30"/>
        <v/>
      </c>
      <c r="S605" s="2"/>
      <c r="T605" s="2"/>
      <c r="Y605" s="2"/>
      <c r="Z605" s="2"/>
    </row>
    <row r="606">
      <c r="B606" s="2" t="s">
        <v>36</v>
      </c>
      <c r="F606" s="2" t="str">
        <f t="shared" si="29"/>
        <v/>
      </c>
      <c r="H606" s="2" t="str">
        <f t="shared" si="30"/>
        <v/>
      </c>
      <c r="S606" s="2"/>
      <c r="T606" s="2"/>
      <c r="Y606" s="2"/>
      <c r="Z606" s="2"/>
    </row>
    <row r="607">
      <c r="B607" s="2" t="s">
        <v>36</v>
      </c>
      <c r="F607" s="2" t="str">
        <f t="shared" si="29"/>
        <v/>
      </c>
      <c r="H607" s="2" t="str">
        <f t="shared" si="30"/>
        <v/>
      </c>
      <c r="S607" s="2"/>
      <c r="T607" s="2"/>
      <c r="Y607" s="2"/>
      <c r="Z607" s="2"/>
    </row>
    <row r="608">
      <c r="B608" s="2" t="s">
        <v>36</v>
      </c>
      <c r="F608" s="2" t="str">
        <f t="shared" si="29"/>
        <v/>
      </c>
      <c r="H608" s="2" t="str">
        <f t="shared" si="30"/>
        <v/>
      </c>
      <c r="S608" s="2"/>
      <c r="T608" s="2"/>
      <c r="Y608" s="2"/>
      <c r="Z608" s="2"/>
    </row>
    <row r="609">
      <c r="B609" s="2" t="s">
        <v>36</v>
      </c>
      <c r="F609" s="2" t="str">
        <f t="shared" si="29"/>
        <v/>
      </c>
      <c r="H609" s="2" t="str">
        <f t="shared" si="30"/>
        <v/>
      </c>
      <c r="S609" s="2"/>
      <c r="T609" s="2"/>
      <c r="Y609" s="2"/>
      <c r="Z609" s="2"/>
    </row>
    <row r="610">
      <c r="B610" s="2" t="s">
        <v>36</v>
      </c>
      <c r="F610" s="2" t="str">
        <f t="shared" si="29"/>
        <v/>
      </c>
      <c r="H610" s="2" t="str">
        <f t="shared" si="30"/>
        <v/>
      </c>
      <c r="S610" s="2"/>
      <c r="T610" s="2"/>
      <c r="Y610" s="2"/>
      <c r="Z610" s="2"/>
    </row>
    <row r="611">
      <c r="B611" s="2" t="s">
        <v>36</v>
      </c>
      <c r="F611" s="2" t="str">
        <f t="shared" si="29"/>
        <v/>
      </c>
      <c r="H611" s="2" t="str">
        <f t="shared" si="30"/>
        <v/>
      </c>
      <c r="S611" s="2"/>
      <c r="T611" s="2"/>
      <c r="Y611" s="2"/>
      <c r="Z611" s="2"/>
    </row>
    <row r="612">
      <c r="B612" s="2" t="s">
        <v>36</v>
      </c>
      <c r="F612" s="2" t="str">
        <f t="shared" si="29"/>
        <v/>
      </c>
      <c r="H612" s="2" t="str">
        <f t="shared" si="30"/>
        <v/>
      </c>
      <c r="S612" s="2"/>
      <c r="T612" s="2"/>
      <c r="Y612" s="2"/>
      <c r="Z612" s="2"/>
    </row>
    <row r="613">
      <c r="B613" s="2" t="s">
        <v>36</v>
      </c>
      <c r="F613" s="2" t="str">
        <f t="shared" si="29"/>
        <v/>
      </c>
      <c r="H613" s="2" t="str">
        <f t="shared" si="30"/>
        <v/>
      </c>
      <c r="S613" s="2"/>
      <c r="T613" s="2"/>
      <c r="Y613" s="2"/>
      <c r="Z613" s="2"/>
    </row>
    <row r="614">
      <c r="B614" s="2" t="s">
        <v>36</v>
      </c>
      <c r="F614" s="2" t="str">
        <f t="shared" si="29"/>
        <v/>
      </c>
      <c r="H614" s="2" t="str">
        <f t="shared" si="30"/>
        <v/>
      </c>
      <c r="S614" s="2"/>
      <c r="T614" s="2"/>
      <c r="Y614" s="2"/>
      <c r="Z614" s="2"/>
    </row>
    <row r="615">
      <c r="B615" s="2" t="s">
        <v>36</v>
      </c>
      <c r="F615" s="2" t="str">
        <f t="shared" si="29"/>
        <v/>
      </c>
      <c r="H615" s="2" t="str">
        <f t="shared" si="30"/>
        <v/>
      </c>
      <c r="S615" s="2"/>
      <c r="T615" s="2"/>
      <c r="Y615" s="2"/>
      <c r="Z615" s="2"/>
    </row>
    <row r="616">
      <c r="B616" s="2" t="s">
        <v>36</v>
      </c>
      <c r="F616" s="2" t="str">
        <f t="shared" si="29"/>
        <v/>
      </c>
      <c r="H616" s="2" t="str">
        <f t="shared" si="30"/>
        <v/>
      </c>
      <c r="S616" s="2"/>
      <c r="T616" s="2"/>
      <c r="Y616" s="2"/>
      <c r="Z616" s="2"/>
    </row>
    <row r="617">
      <c r="B617" s="2" t="s">
        <v>36</v>
      </c>
      <c r="F617" s="2" t="str">
        <f t="shared" si="29"/>
        <v/>
      </c>
      <c r="H617" s="2" t="str">
        <f t="shared" si="30"/>
        <v/>
      </c>
      <c r="S617" s="2"/>
      <c r="T617" s="2"/>
      <c r="Y617" s="2"/>
      <c r="Z617" s="2"/>
    </row>
    <row r="618">
      <c r="B618" s="2" t="s">
        <v>36</v>
      </c>
      <c r="F618" s="2" t="str">
        <f t="shared" si="29"/>
        <v/>
      </c>
      <c r="H618" s="2" t="str">
        <f t="shared" si="30"/>
        <v/>
      </c>
      <c r="S618" s="2"/>
      <c r="T618" s="2"/>
      <c r="Y618" s="2"/>
      <c r="Z618" s="2"/>
    </row>
    <row r="619">
      <c r="B619" s="2" t="s">
        <v>36</v>
      </c>
      <c r="F619" s="2" t="str">
        <f t="shared" si="29"/>
        <v/>
      </c>
      <c r="H619" s="2" t="str">
        <f t="shared" si="30"/>
        <v/>
      </c>
      <c r="S619" s="2"/>
      <c r="T619" s="2"/>
      <c r="Y619" s="2"/>
      <c r="Z619" s="2"/>
    </row>
    <row r="620">
      <c r="B620" s="2" t="s">
        <v>36</v>
      </c>
      <c r="F620" s="2" t="str">
        <f t="shared" si="29"/>
        <v/>
      </c>
      <c r="H620" s="2" t="str">
        <f t="shared" si="30"/>
        <v/>
      </c>
      <c r="S620" s="2"/>
      <c r="T620" s="2"/>
      <c r="Y620" s="2"/>
      <c r="Z620" s="2"/>
    </row>
    <row r="621">
      <c r="B621" s="2" t="s">
        <v>36</v>
      </c>
      <c r="F621" s="2" t="str">
        <f t="shared" si="29"/>
        <v/>
      </c>
      <c r="H621" s="2" t="str">
        <f t="shared" si="30"/>
        <v/>
      </c>
      <c r="S621" s="2"/>
      <c r="T621" s="2"/>
      <c r="Y621" s="2"/>
      <c r="Z621" s="2"/>
    </row>
    <row r="622">
      <c r="B622" s="2" t="s">
        <v>36</v>
      </c>
      <c r="F622" s="2" t="str">
        <f t="shared" si="29"/>
        <v/>
      </c>
      <c r="H622" s="2" t="str">
        <f t="shared" si="30"/>
        <v/>
      </c>
      <c r="S622" s="2"/>
      <c r="T622" s="2"/>
      <c r="Y622" s="2"/>
      <c r="Z622" s="2"/>
    </row>
    <row r="623">
      <c r="B623" s="2" t="s">
        <v>36</v>
      </c>
      <c r="F623" s="2" t="str">
        <f t="shared" si="29"/>
        <v/>
      </c>
      <c r="H623" s="2" t="str">
        <f t="shared" si="30"/>
        <v/>
      </c>
      <c r="S623" s="2"/>
      <c r="T623" s="2"/>
      <c r="Y623" s="2"/>
      <c r="Z623" s="2"/>
    </row>
    <row r="624">
      <c r="B624" s="2" t="s">
        <v>36</v>
      </c>
      <c r="F624" s="2" t="str">
        <f t="shared" si="29"/>
        <v/>
      </c>
      <c r="H624" s="2" t="str">
        <f t="shared" si="30"/>
        <v/>
      </c>
      <c r="S624" s="2"/>
      <c r="T624" s="2"/>
      <c r="Y624" s="2"/>
      <c r="Z624" s="2"/>
    </row>
    <row r="625">
      <c r="B625" s="2" t="s">
        <v>36</v>
      </c>
      <c r="F625" s="2" t="str">
        <f t="shared" si="29"/>
        <v/>
      </c>
      <c r="H625" s="2" t="str">
        <f t="shared" si="30"/>
        <v/>
      </c>
      <c r="S625" s="2"/>
      <c r="T625" s="2"/>
      <c r="Y625" s="2"/>
      <c r="Z625" s="2"/>
    </row>
    <row r="626">
      <c r="B626" s="2" t="s">
        <v>36</v>
      </c>
      <c r="F626" s="2" t="str">
        <f t="shared" si="29"/>
        <v/>
      </c>
      <c r="H626" s="2" t="str">
        <f t="shared" si="30"/>
        <v/>
      </c>
      <c r="S626" s="2"/>
      <c r="T626" s="2"/>
      <c r="Y626" s="2"/>
      <c r="Z626" s="2"/>
    </row>
    <row r="627">
      <c r="B627" s="2" t="s">
        <v>36</v>
      </c>
      <c r="F627" s="2" t="str">
        <f t="shared" si="29"/>
        <v/>
      </c>
      <c r="H627" s="2" t="str">
        <f t="shared" si="30"/>
        <v/>
      </c>
      <c r="S627" s="2"/>
      <c r="T627" s="2"/>
      <c r="Y627" s="2"/>
      <c r="Z627" s="2"/>
    </row>
    <row r="628">
      <c r="B628" s="2" t="s">
        <v>36</v>
      </c>
      <c r="F628" s="2" t="str">
        <f t="shared" si="29"/>
        <v/>
      </c>
      <c r="H628" s="2" t="str">
        <f t="shared" si="30"/>
        <v/>
      </c>
      <c r="S628" s="2"/>
      <c r="T628" s="2"/>
      <c r="Y628" s="2"/>
      <c r="Z628" s="2"/>
    </row>
    <row r="629">
      <c r="B629" s="2" t="s">
        <v>36</v>
      </c>
      <c r="F629" s="2" t="str">
        <f t="shared" si="29"/>
        <v/>
      </c>
      <c r="H629" s="2" t="str">
        <f t="shared" si="30"/>
        <v/>
      </c>
      <c r="S629" s="2"/>
      <c r="T629" s="2"/>
      <c r="Y629" s="2"/>
      <c r="Z629" s="2"/>
    </row>
    <row r="630">
      <c r="B630" s="2" t="s">
        <v>36</v>
      </c>
      <c r="F630" s="2" t="str">
        <f t="shared" si="29"/>
        <v/>
      </c>
      <c r="H630" s="2" t="str">
        <f t="shared" si="30"/>
        <v/>
      </c>
      <c r="S630" s="2"/>
      <c r="T630" s="2"/>
      <c r="Y630" s="2"/>
      <c r="Z630" s="2"/>
    </row>
    <row r="631">
      <c r="B631" s="2" t="s">
        <v>36</v>
      </c>
      <c r="F631" s="2" t="str">
        <f t="shared" si="29"/>
        <v/>
      </c>
      <c r="H631" s="2" t="str">
        <f t="shared" si="30"/>
        <v/>
      </c>
      <c r="S631" s="2"/>
      <c r="T631" s="2"/>
      <c r="Y631" s="2"/>
      <c r="Z631" s="2"/>
    </row>
    <row r="632">
      <c r="B632" s="2" t="s">
        <v>36</v>
      </c>
      <c r="F632" s="2" t="str">
        <f t="shared" si="29"/>
        <v/>
      </c>
      <c r="H632" s="2" t="str">
        <f t="shared" si="30"/>
        <v/>
      </c>
      <c r="S632" s="2"/>
      <c r="T632" s="2"/>
      <c r="Y632" s="2"/>
      <c r="Z632" s="2"/>
    </row>
    <row r="633">
      <c r="B633" s="2" t="s">
        <v>36</v>
      </c>
      <c r="F633" s="2" t="str">
        <f t="shared" si="29"/>
        <v/>
      </c>
      <c r="H633" s="2" t="str">
        <f t="shared" si="30"/>
        <v/>
      </c>
      <c r="S633" s="2"/>
      <c r="T633" s="2"/>
      <c r="Y633" s="2"/>
      <c r="Z633" s="2"/>
    </row>
    <row r="634">
      <c r="B634" s="2" t="s">
        <v>36</v>
      </c>
      <c r="F634" s="2" t="str">
        <f t="shared" si="29"/>
        <v/>
      </c>
      <c r="H634" s="2" t="str">
        <f t="shared" si="30"/>
        <v/>
      </c>
      <c r="S634" s="2"/>
      <c r="T634" s="2"/>
      <c r="Y634" s="2"/>
      <c r="Z634" s="2"/>
    </row>
    <row r="635">
      <c r="B635" s="2" t="s">
        <v>36</v>
      </c>
      <c r="F635" s="2" t="str">
        <f t="shared" si="29"/>
        <v/>
      </c>
      <c r="H635" s="2" t="str">
        <f t="shared" si="30"/>
        <v/>
      </c>
      <c r="S635" s="2"/>
      <c r="T635" s="2"/>
      <c r="Y635" s="2"/>
      <c r="Z635" s="2"/>
    </row>
    <row r="636">
      <c r="B636" s="2" t="s">
        <v>36</v>
      </c>
      <c r="F636" s="2" t="str">
        <f t="shared" si="29"/>
        <v/>
      </c>
      <c r="H636" s="2" t="str">
        <f t="shared" si="30"/>
        <v/>
      </c>
      <c r="S636" s="2"/>
      <c r="T636" s="2"/>
      <c r="Y636" s="2"/>
      <c r="Z636" s="2"/>
    </row>
    <row r="637">
      <c r="B637" s="2" t="s">
        <v>36</v>
      </c>
      <c r="F637" s="2" t="str">
        <f t="shared" si="29"/>
        <v/>
      </c>
      <c r="H637" s="2" t="str">
        <f t="shared" si="30"/>
        <v/>
      </c>
      <c r="S637" s="2"/>
      <c r="T637" s="2"/>
      <c r="Y637" s="2"/>
      <c r="Z637" s="2"/>
    </row>
    <row r="638">
      <c r="B638" s="2" t="s">
        <v>36</v>
      </c>
      <c r="F638" s="2" t="str">
        <f t="shared" si="29"/>
        <v/>
      </c>
      <c r="H638" s="2" t="str">
        <f t="shared" si="30"/>
        <v/>
      </c>
      <c r="S638" s="2"/>
      <c r="T638" s="2"/>
      <c r="Y638" s="2"/>
      <c r="Z638" s="2"/>
    </row>
    <row r="639">
      <c r="B639" s="2" t="s">
        <v>36</v>
      </c>
      <c r="F639" s="2" t="str">
        <f t="shared" si="29"/>
        <v/>
      </c>
      <c r="H639" s="2" t="str">
        <f t="shared" si="30"/>
        <v/>
      </c>
      <c r="S639" s="2"/>
      <c r="T639" s="2"/>
      <c r="Y639" s="2"/>
      <c r="Z639" s="2"/>
    </row>
    <row r="640">
      <c r="B640" s="2" t="s">
        <v>36</v>
      </c>
      <c r="F640" s="2" t="str">
        <f t="shared" si="29"/>
        <v/>
      </c>
      <c r="H640" s="2" t="str">
        <f t="shared" si="30"/>
        <v/>
      </c>
      <c r="S640" s="2"/>
      <c r="T640" s="2"/>
      <c r="Y640" s="2"/>
      <c r="Z640" s="2"/>
    </row>
    <row r="641">
      <c r="B641" s="2" t="s">
        <v>36</v>
      </c>
      <c r="F641" s="2" t="str">
        <f t="shared" si="29"/>
        <v/>
      </c>
      <c r="H641" s="2" t="str">
        <f t="shared" si="30"/>
        <v/>
      </c>
      <c r="S641" s="2"/>
      <c r="T641" s="2"/>
      <c r="Y641" s="2"/>
      <c r="Z641" s="2"/>
    </row>
    <row r="642">
      <c r="B642" s="2" t="s">
        <v>36</v>
      </c>
      <c r="F642" s="2" t="str">
        <f t="shared" si="29"/>
        <v/>
      </c>
      <c r="H642" s="2" t="str">
        <f t="shared" si="30"/>
        <v/>
      </c>
      <c r="S642" s="2"/>
      <c r="T642" s="2"/>
      <c r="Y642" s="2"/>
      <c r="Z642" s="2"/>
    </row>
    <row r="643">
      <c r="B643" s="2" t="s">
        <v>36</v>
      </c>
      <c r="F643" s="2" t="str">
        <f t="shared" si="29"/>
        <v/>
      </c>
      <c r="H643" s="2" t="str">
        <f t="shared" si="30"/>
        <v/>
      </c>
      <c r="S643" s="2"/>
      <c r="T643" s="2"/>
      <c r="Y643" s="2"/>
      <c r="Z643" s="2"/>
    </row>
    <row r="644">
      <c r="B644" s="2" t="s">
        <v>36</v>
      </c>
      <c r="F644" s="2" t="str">
        <f t="shared" si="29"/>
        <v/>
      </c>
      <c r="H644" s="2" t="str">
        <f t="shared" si="30"/>
        <v/>
      </c>
      <c r="S644" s="2"/>
      <c r="T644" s="2"/>
      <c r="Y644" s="2"/>
      <c r="Z644" s="2"/>
    </row>
    <row r="645">
      <c r="B645" s="2" t="s">
        <v>36</v>
      </c>
      <c r="F645" s="2" t="str">
        <f t="shared" si="29"/>
        <v/>
      </c>
      <c r="H645" s="2" t="str">
        <f t="shared" si="30"/>
        <v/>
      </c>
      <c r="S645" s="2"/>
      <c r="T645" s="2"/>
      <c r="Y645" s="2"/>
      <c r="Z645" s="2"/>
    </row>
    <row r="646">
      <c r="B646" s="2" t="s">
        <v>36</v>
      </c>
      <c r="F646" s="2" t="str">
        <f t="shared" si="29"/>
        <v/>
      </c>
      <c r="H646" s="2" t="str">
        <f t="shared" si="30"/>
        <v/>
      </c>
      <c r="S646" s="2"/>
      <c r="T646" s="2"/>
      <c r="Y646" s="2"/>
      <c r="Z646" s="2"/>
    </row>
    <row r="647">
      <c r="B647" s="2" t="s">
        <v>36</v>
      </c>
      <c r="F647" s="2" t="str">
        <f t="shared" si="29"/>
        <v/>
      </c>
      <c r="H647" s="2" t="str">
        <f t="shared" si="30"/>
        <v/>
      </c>
      <c r="S647" s="2"/>
      <c r="T647" s="2"/>
      <c r="Y647" s="2"/>
      <c r="Z647" s="2"/>
    </row>
    <row r="648">
      <c r="B648" s="2" t="s">
        <v>36</v>
      </c>
      <c r="F648" s="2" t="str">
        <f t="shared" si="29"/>
        <v/>
      </c>
      <c r="H648" s="2" t="str">
        <f t="shared" si="30"/>
        <v/>
      </c>
      <c r="S648" s="2"/>
      <c r="T648" s="2"/>
      <c r="Y648" s="2"/>
      <c r="Z648" s="2"/>
    </row>
    <row r="649">
      <c r="B649" s="2" t="s">
        <v>36</v>
      </c>
      <c r="F649" s="2" t="str">
        <f t="shared" si="29"/>
        <v/>
      </c>
      <c r="H649" s="2" t="str">
        <f t="shared" si="30"/>
        <v/>
      </c>
      <c r="S649" s="2"/>
      <c r="T649" s="2"/>
      <c r="Y649" s="2"/>
      <c r="Z649" s="2"/>
    </row>
    <row r="650">
      <c r="B650" s="2" t="s">
        <v>36</v>
      </c>
      <c r="F650" s="2" t="str">
        <f t="shared" si="29"/>
        <v/>
      </c>
      <c r="H650" s="2" t="str">
        <f t="shared" si="30"/>
        <v/>
      </c>
      <c r="S650" s="2"/>
      <c r="T650" s="2"/>
      <c r="Y650" s="2"/>
      <c r="Z650" s="2"/>
    </row>
    <row r="651">
      <c r="B651" s="2" t="s">
        <v>36</v>
      </c>
      <c r="F651" s="2" t="str">
        <f t="shared" si="29"/>
        <v/>
      </c>
      <c r="H651" s="2" t="str">
        <f t="shared" si="30"/>
        <v/>
      </c>
      <c r="S651" s="2"/>
      <c r="T651" s="2"/>
      <c r="Y651" s="2"/>
      <c r="Z651" s="2"/>
    </row>
    <row r="652">
      <c r="B652" s="2" t="s">
        <v>36</v>
      </c>
      <c r="F652" s="2" t="str">
        <f t="shared" si="29"/>
        <v/>
      </c>
      <c r="H652" s="2" t="str">
        <f t="shared" si="30"/>
        <v/>
      </c>
      <c r="S652" s="2"/>
      <c r="T652" s="2"/>
      <c r="Y652" s="2"/>
      <c r="Z652" s="2"/>
    </row>
    <row r="653">
      <c r="B653" s="2" t="s">
        <v>36</v>
      </c>
      <c r="F653" s="2" t="str">
        <f t="shared" si="29"/>
        <v/>
      </c>
      <c r="H653" s="2" t="str">
        <f t="shared" si="30"/>
        <v/>
      </c>
      <c r="S653" s="2"/>
      <c r="T653" s="2"/>
      <c r="Y653" s="2"/>
      <c r="Z653" s="2"/>
    </row>
    <row r="654">
      <c r="B654" s="2" t="s">
        <v>36</v>
      </c>
      <c r="F654" s="2" t="str">
        <f t="shared" si="29"/>
        <v/>
      </c>
      <c r="H654" s="2" t="str">
        <f t="shared" si="30"/>
        <v/>
      </c>
      <c r="S654" s="2"/>
      <c r="T654" s="2"/>
      <c r="Y654" s="2"/>
      <c r="Z654" s="2"/>
    </row>
    <row r="655">
      <c r="B655" s="2" t="s">
        <v>36</v>
      </c>
      <c r="F655" s="2" t="str">
        <f t="shared" si="29"/>
        <v/>
      </c>
      <c r="H655" s="2" t="str">
        <f t="shared" si="30"/>
        <v/>
      </c>
      <c r="S655" s="2"/>
      <c r="T655" s="2"/>
      <c r="Y655" s="2"/>
      <c r="Z655" s="2"/>
    </row>
    <row r="656">
      <c r="B656" s="2" t="s">
        <v>36</v>
      </c>
      <c r="F656" s="2" t="str">
        <f t="shared" si="29"/>
        <v/>
      </c>
      <c r="H656" s="2" t="str">
        <f t="shared" si="30"/>
        <v/>
      </c>
      <c r="S656" s="2"/>
      <c r="T656" s="2"/>
      <c r="Y656" s="2"/>
      <c r="Z656" s="2"/>
    </row>
    <row r="657">
      <c r="B657" s="2" t="s">
        <v>36</v>
      </c>
      <c r="F657" s="2" t="str">
        <f t="shared" si="29"/>
        <v/>
      </c>
      <c r="H657" s="2" t="str">
        <f t="shared" si="30"/>
        <v/>
      </c>
      <c r="S657" s="2"/>
      <c r="T657" s="2"/>
      <c r="Y657" s="2"/>
      <c r="Z657" s="2"/>
    </row>
    <row r="658">
      <c r="B658" s="2" t="s">
        <v>36</v>
      </c>
      <c r="F658" s="2" t="str">
        <f t="shared" si="29"/>
        <v/>
      </c>
      <c r="H658" s="2" t="str">
        <f t="shared" si="30"/>
        <v/>
      </c>
      <c r="S658" s="2"/>
      <c r="T658" s="2"/>
      <c r="Y658" s="2"/>
      <c r="Z658" s="2"/>
    </row>
    <row r="659">
      <c r="B659" s="2" t="s">
        <v>36</v>
      </c>
      <c r="F659" s="2" t="str">
        <f t="shared" si="29"/>
        <v/>
      </c>
      <c r="H659" s="2" t="str">
        <f t="shared" si="30"/>
        <v/>
      </c>
      <c r="S659" s="2"/>
      <c r="T659" s="2"/>
      <c r="Y659" s="2"/>
      <c r="Z659" s="2"/>
    </row>
    <row r="660">
      <c r="B660" s="2" t="s">
        <v>36</v>
      </c>
      <c r="F660" s="2" t="str">
        <f t="shared" si="29"/>
        <v/>
      </c>
      <c r="H660" s="2" t="str">
        <f t="shared" si="30"/>
        <v/>
      </c>
      <c r="S660" s="2"/>
      <c r="T660" s="2"/>
      <c r="Y660" s="2"/>
      <c r="Z660" s="2"/>
    </row>
    <row r="661">
      <c r="B661" s="2" t="s">
        <v>36</v>
      </c>
      <c r="F661" s="2" t="str">
        <f t="shared" si="29"/>
        <v/>
      </c>
      <c r="H661" s="2" t="str">
        <f t="shared" si="30"/>
        <v/>
      </c>
      <c r="S661" s="2"/>
      <c r="T661" s="2"/>
      <c r="Y661" s="2"/>
      <c r="Z661" s="2"/>
    </row>
    <row r="662">
      <c r="B662" s="2" t="s">
        <v>36</v>
      </c>
      <c r="F662" s="2" t="str">
        <f t="shared" si="29"/>
        <v/>
      </c>
      <c r="H662" s="2" t="str">
        <f t="shared" si="30"/>
        <v/>
      </c>
      <c r="S662" s="2"/>
      <c r="T662" s="2"/>
      <c r="Y662" s="2"/>
      <c r="Z662" s="2"/>
    </row>
    <row r="663">
      <c r="B663" s="2" t="s">
        <v>36</v>
      </c>
      <c r="F663" s="2" t="str">
        <f t="shared" si="29"/>
        <v/>
      </c>
      <c r="H663" s="2" t="str">
        <f t="shared" si="30"/>
        <v/>
      </c>
      <c r="S663" s="2"/>
      <c r="T663" s="2"/>
      <c r="Y663" s="2"/>
      <c r="Z663" s="2"/>
    </row>
    <row r="664">
      <c r="B664" s="2" t="s">
        <v>36</v>
      </c>
      <c r="F664" s="2" t="str">
        <f t="shared" si="29"/>
        <v/>
      </c>
      <c r="H664" s="2" t="str">
        <f t="shared" si="30"/>
        <v/>
      </c>
      <c r="S664" s="2"/>
      <c r="T664" s="2"/>
      <c r="Y664" s="2"/>
      <c r="Z664" s="2"/>
    </row>
    <row r="665">
      <c r="B665" s="2" t="s">
        <v>36</v>
      </c>
      <c r="F665" s="2" t="str">
        <f t="shared" si="29"/>
        <v/>
      </c>
      <c r="H665" s="2" t="str">
        <f t="shared" si="30"/>
        <v/>
      </c>
      <c r="S665" s="2"/>
      <c r="T665" s="2"/>
      <c r="Y665" s="2"/>
      <c r="Z665" s="2"/>
    </row>
    <row r="666">
      <c r="B666" s="2" t="s">
        <v>36</v>
      </c>
      <c r="F666" s="2" t="str">
        <f t="shared" si="29"/>
        <v/>
      </c>
      <c r="H666" s="2" t="str">
        <f t="shared" si="30"/>
        <v/>
      </c>
      <c r="S666" s="2"/>
      <c r="T666" s="2"/>
      <c r="Y666" s="2"/>
      <c r="Z666" s="2"/>
    </row>
    <row r="667">
      <c r="B667" s="2" t="s">
        <v>36</v>
      </c>
      <c r="F667" s="2" t="str">
        <f t="shared" si="29"/>
        <v/>
      </c>
      <c r="H667" s="2" t="str">
        <f t="shared" si="30"/>
        <v/>
      </c>
      <c r="S667" s="2"/>
      <c r="T667" s="2"/>
      <c r="Y667" s="2"/>
      <c r="Z667" s="2"/>
    </row>
    <row r="668">
      <c r="B668" s="2" t="s">
        <v>36</v>
      </c>
      <c r="F668" s="2" t="str">
        <f t="shared" si="29"/>
        <v/>
      </c>
      <c r="H668" s="2" t="str">
        <f t="shared" si="30"/>
        <v/>
      </c>
      <c r="S668" s="2"/>
      <c r="T668" s="2"/>
      <c r="Y668" s="2"/>
      <c r="Z668" s="2"/>
    </row>
    <row r="669">
      <c r="B669" s="2" t="s">
        <v>36</v>
      </c>
      <c r="F669" s="2" t="str">
        <f t="shared" si="29"/>
        <v/>
      </c>
      <c r="H669" s="2" t="str">
        <f t="shared" si="30"/>
        <v/>
      </c>
      <c r="S669" s="2"/>
      <c r="T669" s="2"/>
      <c r="Y669" s="2"/>
      <c r="Z669" s="2"/>
    </row>
    <row r="670">
      <c r="B670" s="2" t="s">
        <v>36</v>
      </c>
      <c r="F670" s="2" t="str">
        <f t="shared" si="29"/>
        <v/>
      </c>
      <c r="H670" s="2" t="str">
        <f t="shared" si="30"/>
        <v/>
      </c>
      <c r="S670" s="2"/>
      <c r="T670" s="2"/>
      <c r="Y670" s="2"/>
      <c r="Z670" s="2"/>
    </row>
    <row r="671">
      <c r="B671" s="2" t="s">
        <v>36</v>
      </c>
      <c r="F671" s="2" t="str">
        <f t="shared" si="29"/>
        <v/>
      </c>
      <c r="H671" s="2" t="str">
        <f t="shared" si="30"/>
        <v/>
      </c>
      <c r="S671" s="2"/>
      <c r="T671" s="2"/>
      <c r="Y671" s="2"/>
      <c r="Z671" s="2"/>
    </row>
    <row r="672">
      <c r="B672" s="2" t="s">
        <v>36</v>
      </c>
      <c r="F672" s="2" t="str">
        <f t="shared" si="29"/>
        <v/>
      </c>
      <c r="H672" s="2" t="str">
        <f t="shared" si="30"/>
        <v/>
      </c>
      <c r="S672" s="2"/>
      <c r="T672" s="2"/>
      <c r="Y672" s="2"/>
      <c r="Z672" s="2"/>
    </row>
    <row r="673">
      <c r="B673" s="2" t="s">
        <v>36</v>
      </c>
      <c r="F673" s="2" t="str">
        <f t="shared" si="29"/>
        <v/>
      </c>
      <c r="H673" s="2" t="str">
        <f t="shared" si="30"/>
        <v/>
      </c>
      <c r="S673" s="2"/>
      <c r="T673" s="2"/>
      <c r="Y673" s="2"/>
      <c r="Z673" s="2"/>
    </row>
    <row r="674">
      <c r="B674" s="2" t="s">
        <v>36</v>
      </c>
      <c r="F674" s="2" t="str">
        <f t="shared" si="29"/>
        <v/>
      </c>
      <c r="H674" s="2" t="str">
        <f t="shared" si="30"/>
        <v/>
      </c>
      <c r="S674" s="2"/>
      <c r="T674" s="2"/>
      <c r="Y674" s="2"/>
      <c r="Z674" s="2"/>
    </row>
    <row r="675">
      <c r="B675" s="2" t="s">
        <v>36</v>
      </c>
      <c r="F675" s="2" t="str">
        <f t="shared" si="29"/>
        <v/>
      </c>
      <c r="H675" s="2" t="str">
        <f t="shared" si="30"/>
        <v/>
      </c>
      <c r="S675" s="2"/>
      <c r="T675" s="2"/>
      <c r="Y675" s="2"/>
      <c r="Z675" s="2"/>
    </row>
    <row r="676">
      <c r="B676" s="2" t="s">
        <v>36</v>
      </c>
      <c r="F676" s="2" t="str">
        <f t="shared" si="29"/>
        <v/>
      </c>
      <c r="H676" s="2" t="str">
        <f t="shared" si="30"/>
        <v/>
      </c>
      <c r="S676" s="2"/>
      <c r="T676" s="2"/>
      <c r="Y676" s="2"/>
      <c r="Z676" s="2"/>
    </row>
    <row r="677">
      <c r="B677" s="2" t="s">
        <v>36</v>
      </c>
      <c r="F677" s="2" t="str">
        <f t="shared" si="29"/>
        <v/>
      </c>
      <c r="H677" s="2" t="str">
        <f t="shared" si="30"/>
        <v/>
      </c>
      <c r="S677" s="2"/>
      <c r="T677" s="2"/>
      <c r="Y677" s="2"/>
      <c r="Z677" s="2"/>
    </row>
    <row r="678">
      <c r="B678" s="2" t="s">
        <v>36</v>
      </c>
      <c r="F678" s="2" t="str">
        <f t="shared" si="29"/>
        <v/>
      </c>
      <c r="H678" s="2" t="str">
        <f t="shared" si="30"/>
        <v/>
      </c>
      <c r="S678" s="2"/>
      <c r="T678" s="2"/>
      <c r="Y678" s="2"/>
      <c r="Z678" s="2"/>
    </row>
    <row r="679">
      <c r="B679" s="2" t="s">
        <v>36</v>
      </c>
      <c r="F679" s="2" t="str">
        <f t="shared" si="29"/>
        <v/>
      </c>
      <c r="H679" s="2" t="str">
        <f t="shared" si="30"/>
        <v/>
      </c>
      <c r="S679" s="2"/>
      <c r="T679" s="2"/>
      <c r="Y679" s="2"/>
      <c r="Z679" s="2"/>
    </row>
    <row r="680">
      <c r="B680" s="2" t="s">
        <v>36</v>
      </c>
      <c r="F680" s="2" t="str">
        <f t="shared" si="29"/>
        <v/>
      </c>
      <c r="H680" s="2" t="str">
        <f t="shared" si="30"/>
        <v/>
      </c>
      <c r="S680" s="2"/>
      <c r="T680" s="2"/>
      <c r="Y680" s="2"/>
      <c r="Z680" s="2"/>
    </row>
    <row r="681">
      <c r="B681" s="2" t="s">
        <v>36</v>
      </c>
      <c r="F681" s="2" t="str">
        <f t="shared" si="29"/>
        <v/>
      </c>
      <c r="H681" s="2" t="str">
        <f t="shared" si="30"/>
        <v/>
      </c>
      <c r="S681" s="2"/>
      <c r="T681" s="2"/>
      <c r="Y681" s="2"/>
      <c r="Z681" s="2"/>
    </row>
    <row r="682">
      <c r="B682" s="2" t="s">
        <v>36</v>
      </c>
      <c r="F682" s="2" t="str">
        <f t="shared" si="29"/>
        <v/>
      </c>
      <c r="H682" s="2" t="str">
        <f t="shared" si="30"/>
        <v/>
      </c>
      <c r="S682" s="2"/>
      <c r="T682" s="2"/>
      <c r="Y682" s="2"/>
      <c r="Z682" s="2"/>
    </row>
    <row r="683">
      <c r="B683" s="2" t="s">
        <v>36</v>
      </c>
      <c r="F683" s="2" t="str">
        <f t="shared" si="29"/>
        <v/>
      </c>
      <c r="H683" s="2" t="str">
        <f t="shared" si="30"/>
        <v/>
      </c>
      <c r="S683" s="2"/>
      <c r="T683" s="2"/>
      <c r="Y683" s="2"/>
      <c r="Z683" s="2"/>
    </row>
    <row r="684">
      <c r="B684" s="2" t="s">
        <v>36</v>
      </c>
      <c r="F684" s="2" t="str">
        <f t="shared" si="29"/>
        <v/>
      </c>
      <c r="H684" s="2" t="str">
        <f t="shared" si="30"/>
        <v/>
      </c>
      <c r="S684" s="2"/>
      <c r="T684" s="2"/>
      <c r="Y684" s="2"/>
      <c r="Z684" s="2"/>
    </row>
    <row r="685">
      <c r="B685" s="2" t="s">
        <v>36</v>
      </c>
      <c r="F685" s="2" t="str">
        <f t="shared" si="29"/>
        <v/>
      </c>
      <c r="H685" s="2" t="str">
        <f t="shared" si="30"/>
        <v/>
      </c>
      <c r="S685" s="2"/>
      <c r="T685" s="2"/>
      <c r="Y685" s="2"/>
      <c r="Z685" s="2"/>
    </row>
    <row r="686">
      <c r="B686" s="2" t="s">
        <v>36</v>
      </c>
      <c r="F686" s="2" t="str">
        <f t="shared" si="29"/>
        <v/>
      </c>
      <c r="H686" s="2" t="str">
        <f t="shared" si="30"/>
        <v/>
      </c>
      <c r="S686" s="2"/>
      <c r="T686" s="2"/>
      <c r="Y686" s="2"/>
      <c r="Z686" s="2"/>
    </row>
    <row r="687">
      <c r="B687" s="2" t="s">
        <v>36</v>
      </c>
      <c r="F687" s="2" t="str">
        <f t="shared" si="29"/>
        <v/>
      </c>
      <c r="H687" s="2" t="str">
        <f t="shared" si="30"/>
        <v/>
      </c>
      <c r="S687" s="2"/>
      <c r="T687" s="2"/>
      <c r="Y687" s="2"/>
      <c r="Z687" s="2"/>
    </row>
    <row r="688">
      <c r="B688" s="2" t="s">
        <v>36</v>
      </c>
      <c r="F688" s="2" t="str">
        <f t="shared" si="29"/>
        <v/>
      </c>
      <c r="H688" s="2" t="str">
        <f t="shared" si="30"/>
        <v/>
      </c>
      <c r="S688" s="2"/>
      <c r="T688" s="2"/>
      <c r="Y688" s="2"/>
      <c r="Z688" s="2"/>
    </row>
    <row r="689">
      <c r="B689" s="2" t="s">
        <v>36</v>
      </c>
      <c r="F689" s="2" t="str">
        <f t="shared" si="29"/>
        <v/>
      </c>
      <c r="H689" s="2" t="str">
        <f t="shared" si="30"/>
        <v/>
      </c>
      <c r="S689" s="2"/>
      <c r="T689" s="2"/>
      <c r="Y689" s="2"/>
      <c r="Z689" s="2"/>
    </row>
    <row r="690">
      <c r="B690" s="2" t="s">
        <v>36</v>
      </c>
      <c r="F690" s="2" t="str">
        <f t="shared" si="29"/>
        <v/>
      </c>
      <c r="H690" s="2" t="str">
        <f t="shared" si="30"/>
        <v/>
      </c>
      <c r="S690" s="2"/>
      <c r="T690" s="2"/>
      <c r="Y690" s="2"/>
      <c r="Z690" s="2"/>
    </row>
    <row r="691">
      <c r="B691" s="2" t="s">
        <v>36</v>
      </c>
      <c r="F691" s="2" t="str">
        <f t="shared" si="29"/>
        <v/>
      </c>
      <c r="H691" s="2" t="str">
        <f t="shared" si="30"/>
        <v/>
      </c>
      <c r="S691" s="2"/>
      <c r="T691" s="2"/>
      <c r="Y691" s="2"/>
      <c r="Z691" s="2"/>
    </row>
    <row r="692">
      <c r="B692" s="2" t="s">
        <v>36</v>
      </c>
      <c r="F692" s="2" t="str">
        <f t="shared" si="29"/>
        <v/>
      </c>
      <c r="H692" s="2" t="str">
        <f t="shared" si="30"/>
        <v/>
      </c>
      <c r="S692" s="2"/>
      <c r="T692" s="2"/>
      <c r="Y692" s="2"/>
      <c r="Z692" s="2"/>
    </row>
    <row r="693">
      <c r="B693" s="2" t="s">
        <v>36</v>
      </c>
      <c r="F693" s="2" t="str">
        <f t="shared" si="29"/>
        <v/>
      </c>
      <c r="H693" s="2" t="str">
        <f t="shared" si="30"/>
        <v/>
      </c>
      <c r="S693" s="2"/>
      <c r="T693" s="2"/>
      <c r="Y693" s="2"/>
      <c r="Z693" s="2"/>
    </row>
    <row r="694">
      <c r="B694" s="2" t="s">
        <v>36</v>
      </c>
      <c r="F694" s="2" t="str">
        <f t="shared" si="29"/>
        <v/>
      </c>
      <c r="H694" s="2" t="str">
        <f t="shared" si="30"/>
        <v/>
      </c>
      <c r="S694" s="2"/>
      <c r="T694" s="2"/>
      <c r="Y694" s="2"/>
      <c r="Z694" s="2"/>
    </row>
    <row r="695">
      <c r="B695" s="2" t="s">
        <v>36</v>
      </c>
      <c r="F695" s="2" t="str">
        <f t="shared" si="29"/>
        <v/>
      </c>
      <c r="H695" s="2" t="str">
        <f t="shared" si="30"/>
        <v/>
      </c>
      <c r="S695" s="2"/>
      <c r="T695" s="2"/>
      <c r="Y695" s="2"/>
      <c r="Z695" s="2"/>
    </row>
    <row r="696">
      <c r="B696" s="2" t="s">
        <v>36</v>
      </c>
      <c r="F696" s="2" t="str">
        <f t="shared" si="29"/>
        <v/>
      </c>
      <c r="H696" s="2" t="str">
        <f t="shared" si="30"/>
        <v/>
      </c>
      <c r="S696" s="2"/>
      <c r="T696" s="2"/>
      <c r="Y696" s="2"/>
      <c r="Z696" s="2"/>
    </row>
    <row r="697">
      <c r="B697" s="2" t="s">
        <v>36</v>
      </c>
      <c r="F697" s="2" t="str">
        <f t="shared" si="29"/>
        <v/>
      </c>
      <c r="H697" s="2" t="str">
        <f t="shared" si="30"/>
        <v/>
      </c>
      <c r="S697" s="2"/>
      <c r="T697" s="2"/>
      <c r="Y697" s="2"/>
      <c r="Z697" s="2"/>
    </row>
    <row r="698">
      <c r="B698" s="2" t="s">
        <v>36</v>
      </c>
      <c r="F698" s="2" t="str">
        <f t="shared" si="29"/>
        <v/>
      </c>
      <c r="H698" s="2" t="str">
        <f t="shared" si="30"/>
        <v/>
      </c>
      <c r="S698" s="2"/>
      <c r="T698" s="2"/>
      <c r="Y698" s="2"/>
      <c r="Z698" s="2"/>
    </row>
    <row r="699">
      <c r="B699" s="2" t="s">
        <v>36</v>
      </c>
      <c r="F699" s="2" t="str">
        <f t="shared" si="29"/>
        <v/>
      </c>
      <c r="H699" s="2" t="str">
        <f t="shared" si="30"/>
        <v/>
      </c>
      <c r="S699" s="2"/>
      <c r="T699" s="2"/>
      <c r="Y699" s="2"/>
      <c r="Z699" s="2"/>
    </row>
    <row r="700">
      <c r="B700" s="2" t="s">
        <v>36</v>
      </c>
      <c r="F700" s="2" t="str">
        <f t="shared" si="29"/>
        <v/>
      </c>
      <c r="H700" s="2" t="str">
        <f t="shared" si="30"/>
        <v/>
      </c>
      <c r="S700" s="2"/>
      <c r="T700" s="2"/>
      <c r="Y700" s="2"/>
      <c r="Z700" s="2"/>
    </row>
    <row r="701">
      <c r="B701" s="2" t="s">
        <v>36</v>
      </c>
      <c r="F701" s="2" t="str">
        <f t="shared" si="29"/>
        <v/>
      </c>
      <c r="H701" s="2" t="str">
        <f t="shared" si="30"/>
        <v/>
      </c>
      <c r="S701" s="2"/>
      <c r="T701" s="2"/>
      <c r="Y701" s="2"/>
      <c r="Z701" s="2"/>
    </row>
    <row r="702">
      <c r="B702" s="2" t="s">
        <v>36</v>
      </c>
      <c r="F702" s="2" t="str">
        <f t="shared" si="29"/>
        <v/>
      </c>
      <c r="H702" s="2" t="str">
        <f t="shared" si="30"/>
        <v/>
      </c>
      <c r="S702" s="2"/>
      <c r="T702" s="2"/>
      <c r="Y702" s="2"/>
      <c r="Z702" s="2"/>
    </row>
    <row r="703">
      <c r="B703" s="2" t="s">
        <v>36</v>
      </c>
      <c r="F703" s="2" t="str">
        <f t="shared" si="29"/>
        <v/>
      </c>
      <c r="H703" s="2" t="str">
        <f t="shared" si="30"/>
        <v/>
      </c>
      <c r="S703" s="2"/>
      <c r="T703" s="2"/>
      <c r="Y703" s="2"/>
      <c r="Z703" s="2"/>
    </row>
    <row r="704">
      <c r="B704" s="2" t="s">
        <v>36</v>
      </c>
      <c r="F704" s="2" t="str">
        <f t="shared" si="29"/>
        <v/>
      </c>
      <c r="H704" s="2" t="str">
        <f t="shared" si="30"/>
        <v/>
      </c>
      <c r="S704" s="2"/>
      <c r="T704" s="2"/>
      <c r="Y704" s="2"/>
      <c r="Z704" s="2"/>
    </row>
    <row r="705">
      <c r="B705" s="2" t="s">
        <v>36</v>
      </c>
      <c r="F705" s="2" t="str">
        <f t="shared" si="29"/>
        <v/>
      </c>
      <c r="H705" s="2" t="str">
        <f t="shared" si="30"/>
        <v/>
      </c>
      <c r="S705" s="2"/>
      <c r="T705" s="2"/>
      <c r="Y705" s="2"/>
      <c r="Z705" s="2"/>
    </row>
    <row r="706">
      <c r="B706" s="2" t="s">
        <v>36</v>
      </c>
      <c r="F706" s="2" t="str">
        <f t="shared" si="29"/>
        <v/>
      </c>
      <c r="H706" s="2" t="str">
        <f t="shared" si="30"/>
        <v/>
      </c>
      <c r="S706" s="2"/>
      <c r="T706" s="2"/>
      <c r="Y706" s="2"/>
      <c r="Z706" s="2"/>
    </row>
    <row r="707">
      <c r="B707" s="2" t="s">
        <v>36</v>
      </c>
      <c r="F707" s="2" t="str">
        <f t="shared" si="29"/>
        <v/>
      </c>
      <c r="H707" s="2" t="str">
        <f t="shared" si="30"/>
        <v/>
      </c>
      <c r="S707" s="2"/>
      <c r="T707" s="2"/>
      <c r="Y707" s="2"/>
      <c r="Z707" s="2"/>
    </row>
    <row r="708">
      <c r="B708" s="2" t="s">
        <v>36</v>
      </c>
      <c r="F708" s="2" t="str">
        <f t="shared" si="29"/>
        <v/>
      </c>
      <c r="H708" s="2" t="str">
        <f t="shared" si="30"/>
        <v/>
      </c>
      <c r="S708" s="2"/>
      <c r="T708" s="2"/>
      <c r="Y708" s="2"/>
      <c r="Z708" s="2"/>
    </row>
    <row r="709">
      <c r="B709" s="2" t="s">
        <v>36</v>
      </c>
      <c r="F709" s="2" t="str">
        <f t="shared" si="29"/>
        <v/>
      </c>
      <c r="H709" s="2" t="str">
        <f t="shared" si="30"/>
        <v/>
      </c>
      <c r="S709" s="2"/>
      <c r="T709" s="2"/>
      <c r="Y709" s="2"/>
      <c r="Z709" s="2"/>
    </row>
    <row r="710">
      <c r="B710" s="2" t="s">
        <v>36</v>
      </c>
      <c r="F710" s="2" t="str">
        <f t="shared" si="29"/>
        <v/>
      </c>
      <c r="H710" s="2" t="str">
        <f t="shared" si="30"/>
        <v/>
      </c>
      <c r="S710" s="2"/>
      <c r="T710" s="2"/>
      <c r="Y710" s="2"/>
      <c r="Z710" s="2"/>
    </row>
    <row r="711">
      <c r="B711" s="2" t="s">
        <v>36</v>
      </c>
      <c r="F711" s="2" t="str">
        <f t="shared" si="29"/>
        <v/>
      </c>
      <c r="H711" s="2" t="str">
        <f t="shared" si="30"/>
        <v/>
      </c>
      <c r="S711" s="2"/>
      <c r="T711" s="2"/>
      <c r="Y711" s="2"/>
      <c r="Z711" s="2"/>
    </row>
    <row r="712">
      <c r="B712" s="2" t="s">
        <v>36</v>
      </c>
      <c r="F712" s="2" t="str">
        <f t="shared" si="29"/>
        <v/>
      </c>
      <c r="H712" s="2" t="str">
        <f t="shared" si="30"/>
        <v/>
      </c>
      <c r="S712" s="2"/>
      <c r="T712" s="2"/>
      <c r="Y712" s="2"/>
      <c r="Z712" s="2"/>
    </row>
    <row r="713">
      <c r="B713" s="2" t="s">
        <v>36</v>
      </c>
      <c r="F713" s="2" t="str">
        <f t="shared" si="29"/>
        <v/>
      </c>
      <c r="H713" s="2" t="str">
        <f t="shared" si="30"/>
        <v/>
      </c>
      <c r="S713" s="2"/>
      <c r="T713" s="2"/>
      <c r="Y713" s="2"/>
      <c r="Z713" s="2"/>
    </row>
    <row r="714">
      <c r="B714" s="2" t="s">
        <v>36</v>
      </c>
      <c r="F714" s="2" t="str">
        <f t="shared" si="29"/>
        <v/>
      </c>
      <c r="H714" s="2" t="str">
        <f t="shared" si="30"/>
        <v/>
      </c>
      <c r="S714" s="2"/>
      <c r="T714" s="2"/>
      <c r="Y714" s="2"/>
      <c r="Z714" s="2"/>
    </row>
    <row r="715">
      <c r="B715" s="2" t="s">
        <v>36</v>
      </c>
      <c r="F715" s="2" t="str">
        <f t="shared" si="29"/>
        <v/>
      </c>
      <c r="H715" s="2" t="str">
        <f t="shared" si="30"/>
        <v/>
      </c>
      <c r="S715" s="2"/>
      <c r="T715" s="2"/>
      <c r="Y715" s="2"/>
      <c r="Z715" s="2"/>
    </row>
    <row r="716">
      <c r="B716" s="2" t="s">
        <v>36</v>
      </c>
      <c r="F716" s="2" t="str">
        <f t="shared" si="29"/>
        <v/>
      </c>
      <c r="H716" s="2" t="str">
        <f t="shared" si="30"/>
        <v/>
      </c>
      <c r="S716" s="2"/>
      <c r="T716" s="2"/>
      <c r="Y716" s="2"/>
      <c r="Z716" s="2"/>
    </row>
    <row r="717">
      <c r="B717" s="2" t="s">
        <v>36</v>
      </c>
      <c r="F717" s="2" t="str">
        <f t="shared" si="29"/>
        <v/>
      </c>
      <c r="H717" s="2" t="str">
        <f t="shared" si="30"/>
        <v/>
      </c>
      <c r="S717" s="2"/>
      <c r="T717" s="2"/>
      <c r="Y717" s="2"/>
      <c r="Z717" s="2"/>
    </row>
    <row r="718">
      <c r="B718" s="2" t="s">
        <v>36</v>
      </c>
      <c r="F718" s="2" t="str">
        <f t="shared" si="29"/>
        <v/>
      </c>
      <c r="H718" s="2" t="str">
        <f t="shared" si="30"/>
        <v/>
      </c>
      <c r="S718" s="2"/>
      <c r="T718" s="2"/>
      <c r="Y718" s="2"/>
      <c r="Z718" s="2"/>
    </row>
    <row r="719">
      <c r="B719" s="2" t="s">
        <v>36</v>
      </c>
      <c r="F719" s="2" t="str">
        <f t="shared" si="29"/>
        <v/>
      </c>
      <c r="H719" s="2" t="str">
        <f t="shared" si="30"/>
        <v/>
      </c>
      <c r="S719" s="2"/>
      <c r="T719" s="2"/>
      <c r="Y719" s="2"/>
      <c r="Z719" s="2"/>
    </row>
    <row r="720">
      <c r="B720" s="2" t="s">
        <v>36</v>
      </c>
      <c r="F720" s="2" t="str">
        <f t="shared" si="29"/>
        <v/>
      </c>
      <c r="H720" s="2" t="str">
        <f t="shared" si="30"/>
        <v/>
      </c>
      <c r="S720" s="2"/>
      <c r="T720" s="2"/>
      <c r="Y720" s="2"/>
      <c r="Z720" s="2"/>
    </row>
    <row r="721">
      <c r="B721" s="2" t="s">
        <v>36</v>
      </c>
      <c r="F721" s="2" t="str">
        <f t="shared" si="29"/>
        <v/>
      </c>
      <c r="H721" s="2" t="str">
        <f t="shared" si="30"/>
        <v/>
      </c>
      <c r="S721" s="2"/>
      <c r="T721" s="2"/>
      <c r="Y721" s="2"/>
      <c r="Z721" s="2"/>
    </row>
    <row r="722">
      <c r="B722" s="2" t="s">
        <v>36</v>
      </c>
      <c r="F722" s="2" t="str">
        <f t="shared" si="29"/>
        <v/>
      </c>
      <c r="H722" s="2" t="str">
        <f t="shared" si="30"/>
        <v/>
      </c>
      <c r="S722" s="2"/>
      <c r="T722" s="2"/>
      <c r="Y722" s="2"/>
      <c r="Z722" s="2"/>
    </row>
    <row r="723">
      <c r="B723" s="2" t="s">
        <v>36</v>
      </c>
      <c r="F723" s="2" t="str">
        <f t="shared" si="29"/>
        <v/>
      </c>
      <c r="H723" s="2" t="str">
        <f t="shared" si="30"/>
        <v/>
      </c>
      <c r="S723" s="2"/>
      <c r="T723" s="2"/>
      <c r="Y723" s="2"/>
      <c r="Z723" s="2"/>
    </row>
    <row r="724">
      <c r="B724" s="2" t="s">
        <v>36</v>
      </c>
      <c r="F724" s="2" t="str">
        <f t="shared" si="29"/>
        <v/>
      </c>
      <c r="H724" s="2" t="str">
        <f t="shared" si="30"/>
        <v/>
      </c>
      <c r="S724" s="2"/>
      <c r="T724" s="2"/>
      <c r="Y724" s="2"/>
      <c r="Z724" s="2"/>
    </row>
    <row r="725">
      <c r="B725" s="2" t="s">
        <v>36</v>
      </c>
      <c r="F725" s="2" t="str">
        <f t="shared" si="29"/>
        <v/>
      </c>
      <c r="H725" s="2" t="str">
        <f t="shared" si="30"/>
        <v/>
      </c>
      <c r="S725" s="2"/>
      <c r="T725" s="2"/>
      <c r="Y725" s="2"/>
      <c r="Z725" s="2"/>
    </row>
    <row r="726">
      <c r="B726" s="2" t="s">
        <v>36</v>
      </c>
      <c r="F726" s="2" t="str">
        <f t="shared" si="29"/>
        <v/>
      </c>
      <c r="H726" s="2" t="str">
        <f t="shared" si="30"/>
        <v/>
      </c>
      <c r="S726" s="2"/>
      <c r="T726" s="2"/>
      <c r="Y726" s="2"/>
      <c r="Z726" s="2"/>
    </row>
    <row r="727">
      <c r="B727" s="2" t="s">
        <v>36</v>
      </c>
      <c r="F727" s="2" t="str">
        <f t="shared" si="29"/>
        <v/>
      </c>
      <c r="H727" s="2" t="str">
        <f t="shared" si="30"/>
        <v/>
      </c>
      <c r="S727" s="2"/>
      <c r="T727" s="2"/>
      <c r="Y727" s="2"/>
      <c r="Z727" s="2"/>
    </row>
    <row r="728">
      <c r="B728" s="2" t="s">
        <v>36</v>
      </c>
      <c r="F728" s="2" t="str">
        <f t="shared" si="29"/>
        <v/>
      </c>
      <c r="H728" s="2" t="str">
        <f t="shared" si="30"/>
        <v/>
      </c>
      <c r="S728" s="2"/>
      <c r="T728" s="2"/>
      <c r="Y728" s="2"/>
      <c r="Z728" s="2"/>
    </row>
    <row r="729">
      <c r="B729" s="2" t="s">
        <v>36</v>
      </c>
      <c r="F729" s="2" t="str">
        <f t="shared" si="29"/>
        <v/>
      </c>
      <c r="H729" s="2" t="str">
        <f t="shared" si="30"/>
        <v/>
      </c>
      <c r="S729" s="2"/>
      <c r="T729" s="2"/>
      <c r="Y729" s="2"/>
      <c r="Z729" s="2"/>
    </row>
    <row r="730">
      <c r="B730" s="2" t="s">
        <v>36</v>
      </c>
      <c r="F730" s="2" t="str">
        <f t="shared" si="29"/>
        <v/>
      </c>
      <c r="H730" s="2" t="str">
        <f t="shared" si="30"/>
        <v/>
      </c>
      <c r="S730" s="2"/>
      <c r="T730" s="2"/>
      <c r="Y730" s="2"/>
      <c r="Z730" s="2"/>
    </row>
    <row r="731">
      <c r="B731" s="2" t="s">
        <v>36</v>
      </c>
      <c r="F731" s="2" t="str">
        <f t="shared" si="29"/>
        <v/>
      </c>
      <c r="H731" s="2" t="str">
        <f t="shared" si="30"/>
        <v/>
      </c>
      <c r="S731" s="2"/>
      <c r="T731" s="2"/>
      <c r="Y731" s="2"/>
      <c r="Z731" s="2"/>
    </row>
    <row r="732">
      <c r="B732" s="2" t="s">
        <v>36</v>
      </c>
      <c r="F732" s="2" t="str">
        <f t="shared" si="29"/>
        <v/>
      </c>
      <c r="H732" s="2" t="str">
        <f t="shared" si="30"/>
        <v/>
      </c>
      <c r="S732" s="2"/>
      <c r="T732" s="2"/>
      <c r="Y732" s="2"/>
      <c r="Z732" s="2"/>
    </row>
    <row r="733">
      <c r="B733" s="2" t="s">
        <v>36</v>
      </c>
      <c r="F733" s="2" t="str">
        <f t="shared" si="29"/>
        <v/>
      </c>
      <c r="H733" s="2" t="str">
        <f t="shared" si="30"/>
        <v/>
      </c>
      <c r="S733" s="2"/>
      <c r="T733" s="2"/>
      <c r="Y733" s="2"/>
      <c r="Z733" s="2"/>
    </row>
    <row r="734">
      <c r="B734" s="2" t="s">
        <v>36</v>
      </c>
      <c r="F734" s="2" t="str">
        <f t="shared" si="29"/>
        <v/>
      </c>
      <c r="H734" s="2" t="str">
        <f t="shared" si="30"/>
        <v/>
      </c>
      <c r="S734" s="2"/>
      <c r="T734" s="2"/>
      <c r="Y734" s="2"/>
      <c r="Z734" s="2"/>
    </row>
    <row r="735">
      <c r="B735" s="2" t="s">
        <v>36</v>
      </c>
      <c r="F735" s="2" t="str">
        <f t="shared" si="29"/>
        <v/>
      </c>
      <c r="H735" s="2" t="str">
        <f t="shared" si="30"/>
        <v/>
      </c>
      <c r="S735" s="2"/>
      <c r="T735" s="2"/>
      <c r="Y735" s="2"/>
      <c r="Z735" s="2"/>
    </row>
    <row r="736">
      <c r="B736" s="2" t="s">
        <v>36</v>
      </c>
      <c r="F736" s="2" t="str">
        <f t="shared" si="29"/>
        <v/>
      </c>
      <c r="H736" s="2" t="str">
        <f t="shared" si="30"/>
        <v/>
      </c>
      <c r="S736" s="2"/>
      <c r="T736" s="2"/>
      <c r="Y736" s="2"/>
      <c r="Z736" s="2"/>
    </row>
    <row r="737">
      <c r="B737" s="2" t="s">
        <v>36</v>
      </c>
      <c r="F737" s="2" t="str">
        <f t="shared" si="29"/>
        <v/>
      </c>
      <c r="H737" s="2" t="str">
        <f t="shared" si="30"/>
        <v/>
      </c>
      <c r="S737" s="2"/>
      <c r="T737" s="2"/>
      <c r="Y737" s="2"/>
      <c r="Z737" s="2"/>
    </row>
    <row r="738">
      <c r="B738" s="2" t="s">
        <v>36</v>
      </c>
      <c r="F738" s="2" t="str">
        <f t="shared" si="29"/>
        <v/>
      </c>
      <c r="H738" s="2" t="str">
        <f t="shared" si="30"/>
        <v/>
      </c>
      <c r="S738" s="2"/>
      <c r="T738" s="2"/>
      <c r="Y738" s="2"/>
      <c r="Z738" s="2"/>
    </row>
    <row r="739">
      <c r="B739" s="2" t="s">
        <v>36</v>
      </c>
      <c r="F739" s="2" t="str">
        <f t="shared" si="29"/>
        <v/>
      </c>
      <c r="H739" s="2" t="str">
        <f t="shared" si="30"/>
        <v/>
      </c>
      <c r="S739" s="2"/>
      <c r="T739" s="2"/>
      <c r="Y739" s="2"/>
      <c r="Z739" s="2"/>
    </row>
    <row r="740">
      <c r="B740" s="2" t="s">
        <v>36</v>
      </c>
      <c r="F740" s="2" t="str">
        <f t="shared" si="29"/>
        <v/>
      </c>
      <c r="H740" s="2" t="str">
        <f t="shared" si="30"/>
        <v/>
      </c>
      <c r="S740" s="2"/>
      <c r="T740" s="2"/>
      <c r="Y740" s="2"/>
      <c r="Z740" s="2"/>
    </row>
    <row r="741">
      <c r="B741" s="2" t="s">
        <v>36</v>
      </c>
      <c r="F741" s="2" t="str">
        <f t="shared" si="29"/>
        <v/>
      </c>
      <c r="H741" s="2" t="str">
        <f t="shared" si="30"/>
        <v/>
      </c>
      <c r="S741" s="2"/>
      <c r="T741" s="2"/>
      <c r="Y741" s="2"/>
      <c r="Z741" s="2"/>
    </row>
    <row r="742">
      <c r="B742" s="2" t="s">
        <v>36</v>
      </c>
      <c r="F742" s="2" t="str">
        <f t="shared" si="29"/>
        <v/>
      </c>
      <c r="H742" s="2" t="str">
        <f t="shared" si="30"/>
        <v/>
      </c>
      <c r="S742" s="2"/>
      <c r="T742" s="2"/>
      <c r="Y742" s="2"/>
      <c r="Z742" s="2"/>
    </row>
    <row r="743">
      <c r="B743" s="2" t="s">
        <v>36</v>
      </c>
      <c r="F743" s="2" t="str">
        <f t="shared" si="29"/>
        <v/>
      </c>
      <c r="H743" s="2" t="str">
        <f t="shared" si="30"/>
        <v/>
      </c>
      <c r="S743" s="2"/>
      <c r="T743" s="2"/>
      <c r="Y743" s="2"/>
      <c r="Z743" s="2"/>
    </row>
    <row r="744">
      <c r="B744" s="2" t="s">
        <v>36</v>
      </c>
      <c r="F744" s="2" t="str">
        <f t="shared" si="29"/>
        <v/>
      </c>
      <c r="H744" s="2" t="str">
        <f t="shared" si="30"/>
        <v/>
      </c>
      <c r="S744" s="2"/>
      <c r="T744" s="2"/>
      <c r="Y744" s="2"/>
      <c r="Z744" s="2"/>
    </row>
    <row r="745">
      <c r="B745" s="2" t="s">
        <v>36</v>
      </c>
      <c r="F745" s="2" t="str">
        <f t="shared" si="29"/>
        <v/>
      </c>
      <c r="H745" s="2" t="str">
        <f t="shared" si="30"/>
        <v/>
      </c>
      <c r="S745" s="2"/>
      <c r="T745" s="2"/>
      <c r="Y745" s="2"/>
      <c r="Z745" s="2"/>
    </row>
    <row r="746">
      <c r="B746" s="2" t="s">
        <v>36</v>
      </c>
      <c r="F746" s="2" t="str">
        <f t="shared" si="29"/>
        <v/>
      </c>
      <c r="H746" s="2" t="str">
        <f t="shared" si="30"/>
        <v/>
      </c>
      <c r="S746" s="2"/>
      <c r="T746" s="2"/>
      <c r="Y746" s="2"/>
      <c r="Z746" s="2"/>
    </row>
    <row r="747">
      <c r="B747" s="2" t="s">
        <v>36</v>
      </c>
      <c r="F747" s="2" t="str">
        <f t="shared" si="29"/>
        <v/>
      </c>
      <c r="H747" s="2" t="str">
        <f t="shared" si="30"/>
        <v/>
      </c>
      <c r="S747" s="2"/>
      <c r="T747" s="2"/>
      <c r="Y747" s="2"/>
      <c r="Z747" s="2"/>
    </row>
    <row r="748">
      <c r="B748" s="2" t="s">
        <v>36</v>
      </c>
      <c r="F748" s="2" t="str">
        <f t="shared" si="29"/>
        <v/>
      </c>
      <c r="H748" s="2" t="str">
        <f t="shared" si="30"/>
        <v/>
      </c>
      <c r="S748" s="2"/>
      <c r="T748" s="2"/>
      <c r="Y748" s="2"/>
      <c r="Z748" s="2"/>
    </row>
    <row r="749">
      <c r="B749" s="2" t="s">
        <v>36</v>
      </c>
      <c r="F749" s="2" t="str">
        <f t="shared" si="29"/>
        <v/>
      </c>
      <c r="H749" s="2" t="str">
        <f t="shared" si="30"/>
        <v/>
      </c>
      <c r="S749" s="2"/>
      <c r="T749" s="2"/>
      <c r="Y749" s="2"/>
      <c r="Z749" s="2"/>
    </row>
    <row r="750">
      <c r="B750" s="2" t="s">
        <v>36</v>
      </c>
      <c r="F750" s="2" t="str">
        <f t="shared" si="29"/>
        <v/>
      </c>
      <c r="H750" s="2" t="str">
        <f t="shared" si="30"/>
        <v/>
      </c>
      <c r="S750" s="2"/>
      <c r="T750" s="2"/>
      <c r="Y750" s="2"/>
      <c r="Z750" s="2"/>
    </row>
    <row r="751">
      <c r="B751" s="2" t="s">
        <v>36</v>
      </c>
      <c r="F751" s="2" t="str">
        <f t="shared" si="29"/>
        <v/>
      </c>
      <c r="H751" s="2" t="str">
        <f t="shared" si="30"/>
        <v/>
      </c>
      <c r="S751" s="2"/>
      <c r="T751" s="2"/>
      <c r="Y751" s="2"/>
      <c r="Z751" s="2"/>
    </row>
    <row r="752">
      <c r="B752" s="2" t="s">
        <v>36</v>
      </c>
      <c r="F752" s="2" t="str">
        <f t="shared" si="29"/>
        <v/>
      </c>
      <c r="H752" s="2" t="str">
        <f t="shared" si="30"/>
        <v/>
      </c>
      <c r="S752" s="2"/>
      <c r="T752" s="2"/>
      <c r="Y752" s="2"/>
      <c r="Z752" s="2"/>
    </row>
    <row r="753">
      <c r="B753" s="2" t="s">
        <v>36</v>
      </c>
      <c r="F753" s="2" t="str">
        <f t="shared" si="29"/>
        <v/>
      </c>
      <c r="H753" s="2" t="str">
        <f t="shared" si="30"/>
        <v/>
      </c>
      <c r="S753" s="2"/>
      <c r="T753" s="2"/>
      <c r="Y753" s="2"/>
      <c r="Z753" s="2"/>
    </row>
    <row r="754">
      <c r="B754" s="2" t="s">
        <v>36</v>
      </c>
      <c r="F754" s="2" t="str">
        <f t="shared" si="29"/>
        <v/>
      </c>
      <c r="H754" s="2" t="str">
        <f t="shared" si="30"/>
        <v/>
      </c>
      <c r="S754" s="2"/>
      <c r="T754" s="2"/>
      <c r="Y754" s="2"/>
      <c r="Z754" s="2"/>
    </row>
    <row r="755">
      <c r="B755" s="2" t="s">
        <v>36</v>
      </c>
      <c r="F755" s="2" t="str">
        <f t="shared" si="29"/>
        <v/>
      </c>
      <c r="H755" s="2" t="str">
        <f t="shared" si="30"/>
        <v/>
      </c>
      <c r="S755" s="2"/>
      <c r="T755" s="2"/>
      <c r="Y755" s="2"/>
      <c r="Z755" s="2"/>
    </row>
    <row r="756">
      <c r="B756" s="2" t="s">
        <v>36</v>
      </c>
      <c r="F756" s="2" t="str">
        <f t="shared" si="29"/>
        <v/>
      </c>
      <c r="H756" s="2" t="str">
        <f t="shared" si="30"/>
        <v/>
      </c>
      <c r="S756" s="2"/>
      <c r="T756" s="2"/>
      <c r="Y756" s="2"/>
      <c r="Z756" s="2"/>
    </row>
    <row r="757">
      <c r="B757" s="2" t="s">
        <v>36</v>
      </c>
      <c r="F757" s="2" t="str">
        <f t="shared" si="29"/>
        <v/>
      </c>
      <c r="H757" s="2" t="str">
        <f t="shared" si="30"/>
        <v/>
      </c>
      <c r="S757" s="2"/>
      <c r="T757" s="2"/>
      <c r="Y757" s="2"/>
      <c r="Z757" s="2"/>
    </row>
    <row r="758">
      <c r="B758" s="2" t="s">
        <v>36</v>
      </c>
      <c r="F758" s="2" t="str">
        <f t="shared" si="29"/>
        <v/>
      </c>
      <c r="H758" s="2" t="str">
        <f t="shared" si="30"/>
        <v/>
      </c>
      <c r="S758" s="2"/>
      <c r="T758" s="2"/>
      <c r="Y758" s="2"/>
      <c r="Z758" s="2"/>
    </row>
    <row r="759">
      <c r="B759" s="2" t="s">
        <v>36</v>
      </c>
      <c r="F759" s="2" t="str">
        <f t="shared" si="29"/>
        <v/>
      </c>
      <c r="H759" s="2" t="str">
        <f t="shared" si="30"/>
        <v/>
      </c>
      <c r="S759" s="2"/>
      <c r="T759" s="2"/>
      <c r="Y759" s="2"/>
      <c r="Z759" s="2"/>
    </row>
    <row r="760">
      <c r="B760" s="2" t="s">
        <v>36</v>
      </c>
      <c r="F760" s="2" t="str">
        <f t="shared" si="29"/>
        <v/>
      </c>
      <c r="H760" s="2" t="str">
        <f t="shared" si="30"/>
        <v/>
      </c>
      <c r="S760" s="2"/>
      <c r="T760" s="2"/>
      <c r="Y760" s="2"/>
      <c r="Z760" s="2"/>
    </row>
    <row r="761">
      <c r="B761" s="2" t="s">
        <v>36</v>
      </c>
      <c r="F761" s="2" t="str">
        <f t="shared" si="29"/>
        <v/>
      </c>
      <c r="H761" s="2" t="str">
        <f t="shared" si="30"/>
        <v/>
      </c>
      <c r="S761" s="2"/>
      <c r="T761" s="2"/>
      <c r="Y761" s="2"/>
      <c r="Z761" s="2"/>
    </row>
    <row r="762">
      <c r="B762" s="2" t="s">
        <v>36</v>
      </c>
      <c r="F762" s="2" t="str">
        <f t="shared" si="29"/>
        <v/>
      </c>
      <c r="H762" s="2" t="str">
        <f t="shared" si="30"/>
        <v/>
      </c>
      <c r="S762" s="2"/>
      <c r="T762" s="2"/>
      <c r="Y762" s="2"/>
      <c r="Z762" s="2"/>
    </row>
    <row r="763">
      <c r="B763" s="2" t="s">
        <v>36</v>
      </c>
      <c r="F763" s="2" t="str">
        <f t="shared" si="29"/>
        <v/>
      </c>
      <c r="H763" s="2" t="str">
        <f t="shared" si="30"/>
        <v/>
      </c>
      <c r="S763" s="2"/>
      <c r="T763" s="2"/>
      <c r="Y763" s="2"/>
      <c r="Z763" s="2"/>
    </row>
    <row r="764">
      <c r="B764" s="2" t="s">
        <v>36</v>
      </c>
      <c r="F764" s="2" t="str">
        <f t="shared" si="29"/>
        <v/>
      </c>
      <c r="H764" s="2" t="str">
        <f t="shared" si="30"/>
        <v/>
      </c>
      <c r="S764" s="2"/>
      <c r="T764" s="2"/>
      <c r="Y764" s="2"/>
      <c r="Z764" s="2"/>
    </row>
    <row r="765">
      <c r="B765" s="2" t="s">
        <v>36</v>
      </c>
      <c r="F765" s="2" t="str">
        <f t="shared" si="29"/>
        <v/>
      </c>
      <c r="H765" s="2" t="str">
        <f t="shared" si="30"/>
        <v/>
      </c>
      <c r="S765" s="2"/>
      <c r="T765" s="2"/>
      <c r="Y765" s="2"/>
      <c r="Z765" s="2"/>
    </row>
    <row r="766">
      <c r="B766" s="2" t="s">
        <v>36</v>
      </c>
      <c r="F766" s="2" t="str">
        <f t="shared" si="29"/>
        <v/>
      </c>
      <c r="H766" s="2" t="str">
        <f t="shared" si="30"/>
        <v/>
      </c>
      <c r="S766" s="2"/>
      <c r="T766" s="2"/>
      <c r="Y766" s="2"/>
      <c r="Z766" s="2"/>
    </row>
    <row r="767">
      <c r="B767" s="2" t="s">
        <v>36</v>
      </c>
      <c r="F767" s="2" t="str">
        <f t="shared" si="29"/>
        <v/>
      </c>
      <c r="H767" s="2" t="str">
        <f t="shared" si="30"/>
        <v/>
      </c>
      <c r="S767" s="2"/>
      <c r="T767" s="2"/>
      <c r="Y767" s="2"/>
      <c r="Z767" s="2"/>
    </row>
    <row r="768">
      <c r="B768" s="2" t="s">
        <v>36</v>
      </c>
      <c r="F768" s="2" t="str">
        <f t="shared" si="29"/>
        <v/>
      </c>
      <c r="H768" s="2" t="str">
        <f t="shared" si="30"/>
        <v/>
      </c>
      <c r="S768" s="2"/>
      <c r="T768" s="2"/>
      <c r="Y768" s="2"/>
      <c r="Z768" s="2"/>
    </row>
    <row r="769">
      <c r="B769" s="2" t="s">
        <v>36</v>
      </c>
      <c r="F769" s="2" t="str">
        <f t="shared" si="29"/>
        <v/>
      </c>
      <c r="H769" s="2" t="str">
        <f t="shared" si="30"/>
        <v/>
      </c>
      <c r="S769" s="2"/>
      <c r="T769" s="2"/>
      <c r="Y769" s="2"/>
      <c r="Z769" s="2"/>
    </row>
    <row r="770">
      <c r="B770" s="2" t="s">
        <v>36</v>
      </c>
      <c r="F770" s="2" t="str">
        <f t="shared" si="29"/>
        <v/>
      </c>
      <c r="H770" s="2" t="str">
        <f t="shared" si="30"/>
        <v/>
      </c>
      <c r="S770" s="2"/>
      <c r="T770" s="2"/>
      <c r="Y770" s="2"/>
      <c r="Z770" s="2"/>
    </row>
    <row r="771">
      <c r="B771" s="2" t="s">
        <v>36</v>
      </c>
      <c r="F771" s="2" t="str">
        <f t="shared" si="29"/>
        <v/>
      </c>
      <c r="H771" s="2" t="str">
        <f t="shared" si="30"/>
        <v/>
      </c>
      <c r="S771" s="2"/>
      <c r="T771" s="2"/>
      <c r="Y771" s="2"/>
      <c r="Z771" s="2"/>
    </row>
    <row r="772">
      <c r="B772" s="2" t="s">
        <v>36</v>
      </c>
      <c r="F772" s="2" t="str">
        <f t="shared" si="29"/>
        <v/>
      </c>
      <c r="H772" s="2" t="str">
        <f t="shared" si="30"/>
        <v/>
      </c>
      <c r="S772" s="2"/>
      <c r="T772" s="2"/>
      <c r="Y772" s="2"/>
      <c r="Z772" s="2"/>
    </row>
    <row r="773">
      <c r="B773" s="2" t="s">
        <v>36</v>
      </c>
      <c r="F773" s="2" t="str">
        <f t="shared" si="29"/>
        <v/>
      </c>
      <c r="H773" s="2" t="str">
        <f t="shared" si="30"/>
        <v/>
      </c>
      <c r="S773" s="2"/>
      <c r="T773" s="2"/>
      <c r="Y773" s="2"/>
      <c r="Z773" s="2"/>
    </row>
    <row r="774">
      <c r="B774" s="2" t="s">
        <v>36</v>
      </c>
      <c r="F774" s="2" t="str">
        <f t="shared" si="29"/>
        <v/>
      </c>
      <c r="H774" s="2" t="str">
        <f t="shared" si="30"/>
        <v/>
      </c>
      <c r="S774" s="2"/>
      <c r="T774" s="2"/>
      <c r="Y774" s="2"/>
      <c r="Z774" s="2"/>
    </row>
    <row r="775">
      <c r="B775" s="2" t="s">
        <v>36</v>
      </c>
      <c r="F775" s="2" t="str">
        <f t="shared" si="29"/>
        <v/>
      </c>
      <c r="H775" s="2" t="str">
        <f t="shared" si="30"/>
        <v/>
      </c>
      <c r="S775" s="2"/>
      <c r="T775" s="2"/>
      <c r="Y775" s="2"/>
      <c r="Z775" s="2"/>
    </row>
    <row r="776">
      <c r="B776" s="2" t="s">
        <v>36</v>
      </c>
      <c r="F776" s="2" t="str">
        <f t="shared" si="29"/>
        <v/>
      </c>
      <c r="H776" s="2" t="str">
        <f t="shared" si="30"/>
        <v/>
      </c>
      <c r="S776" s="2"/>
      <c r="T776" s="2"/>
      <c r="Y776" s="2"/>
      <c r="Z776" s="2"/>
    </row>
    <row r="777">
      <c r="B777" s="2" t="s">
        <v>36</v>
      </c>
      <c r="F777" s="2" t="str">
        <f t="shared" si="29"/>
        <v/>
      </c>
      <c r="H777" s="2" t="str">
        <f t="shared" si="30"/>
        <v/>
      </c>
      <c r="S777" s="2"/>
      <c r="T777" s="2"/>
      <c r="Y777" s="2"/>
      <c r="Z777" s="2"/>
    </row>
    <row r="778">
      <c r="B778" s="2" t="s">
        <v>36</v>
      </c>
      <c r="F778" s="2" t="str">
        <f t="shared" si="29"/>
        <v/>
      </c>
      <c r="H778" s="2" t="str">
        <f t="shared" si="30"/>
        <v/>
      </c>
      <c r="S778" s="2"/>
      <c r="T778" s="2"/>
      <c r="Y778" s="2"/>
      <c r="Z778" s="2"/>
    </row>
    <row r="779">
      <c r="B779" s="2" t="s">
        <v>36</v>
      </c>
      <c r="F779" s="2" t="str">
        <f t="shared" si="29"/>
        <v/>
      </c>
      <c r="H779" s="2" t="str">
        <f t="shared" si="30"/>
        <v/>
      </c>
      <c r="S779" s="2"/>
      <c r="T779" s="2"/>
      <c r="Y779" s="2"/>
      <c r="Z779" s="2"/>
    </row>
    <row r="780">
      <c r="B780" s="2" t="s">
        <v>36</v>
      </c>
      <c r="F780" s="2" t="str">
        <f t="shared" si="29"/>
        <v/>
      </c>
      <c r="H780" s="2" t="str">
        <f t="shared" si="30"/>
        <v/>
      </c>
      <c r="S780" s="2"/>
      <c r="T780" s="2"/>
      <c r="Y780" s="2"/>
      <c r="Z780" s="2"/>
    </row>
    <row r="781">
      <c r="B781" s="2" t="s">
        <v>36</v>
      </c>
      <c r="F781" s="2" t="str">
        <f t="shared" si="29"/>
        <v/>
      </c>
      <c r="H781" s="2" t="str">
        <f t="shared" si="30"/>
        <v/>
      </c>
      <c r="S781" s="2"/>
      <c r="T781" s="2"/>
      <c r="Y781" s="2"/>
      <c r="Z781" s="2"/>
    </row>
    <row r="782">
      <c r="B782" s="2" t="s">
        <v>36</v>
      </c>
      <c r="F782" s="2" t="str">
        <f t="shared" si="29"/>
        <v/>
      </c>
      <c r="H782" s="2" t="str">
        <f t="shared" si="30"/>
        <v/>
      </c>
      <c r="S782" s="2"/>
      <c r="T782" s="2"/>
      <c r="Y782" s="2"/>
      <c r="Z782" s="2"/>
    </row>
    <row r="783">
      <c r="B783" s="2" t="s">
        <v>36</v>
      </c>
      <c r="F783" s="2" t="str">
        <f t="shared" si="29"/>
        <v/>
      </c>
      <c r="H783" s="2" t="str">
        <f t="shared" si="30"/>
        <v/>
      </c>
      <c r="S783" s="2"/>
      <c r="T783" s="2"/>
      <c r="Y783" s="2"/>
      <c r="Z783" s="2"/>
    </row>
    <row r="784">
      <c r="B784" s="2" t="s">
        <v>36</v>
      </c>
      <c r="F784" s="2" t="str">
        <f t="shared" si="29"/>
        <v/>
      </c>
      <c r="H784" s="2" t="str">
        <f t="shared" si="30"/>
        <v/>
      </c>
      <c r="S784" s="2"/>
      <c r="T784" s="2"/>
      <c r="Y784" s="2"/>
      <c r="Z784" s="2"/>
    </row>
    <row r="785">
      <c r="B785" s="2" t="s">
        <v>36</v>
      </c>
      <c r="F785" s="2" t="str">
        <f t="shared" si="29"/>
        <v/>
      </c>
      <c r="H785" s="2" t="str">
        <f t="shared" si="30"/>
        <v/>
      </c>
      <c r="S785" s="2"/>
      <c r="T785" s="2"/>
      <c r="Y785" s="2"/>
      <c r="Z785" s="2"/>
    </row>
    <row r="786">
      <c r="B786" s="2" t="s">
        <v>36</v>
      </c>
      <c r="F786" s="2" t="str">
        <f t="shared" si="29"/>
        <v/>
      </c>
      <c r="H786" s="2" t="str">
        <f t="shared" si="30"/>
        <v/>
      </c>
      <c r="S786" s="2"/>
      <c r="T786" s="2"/>
      <c r="Y786" s="2"/>
      <c r="Z786" s="2"/>
    </row>
    <row r="787">
      <c r="B787" s="2" t="s">
        <v>36</v>
      </c>
      <c r="F787" s="2" t="str">
        <f t="shared" si="29"/>
        <v/>
      </c>
      <c r="H787" s="2" t="str">
        <f t="shared" si="30"/>
        <v/>
      </c>
      <c r="S787" s="2"/>
      <c r="T787" s="2"/>
      <c r="Y787" s="2"/>
      <c r="Z787" s="2"/>
    </row>
    <row r="788">
      <c r="B788" s="2" t="s">
        <v>36</v>
      </c>
      <c r="F788" s="2" t="str">
        <f t="shared" si="29"/>
        <v/>
      </c>
      <c r="H788" s="2" t="str">
        <f t="shared" si="30"/>
        <v/>
      </c>
      <c r="S788" s="2"/>
      <c r="T788" s="2"/>
      <c r="Y788" s="2"/>
      <c r="Z788" s="2"/>
    </row>
    <row r="789">
      <c r="B789" s="2" t="s">
        <v>36</v>
      </c>
      <c r="F789" s="2" t="str">
        <f t="shared" si="29"/>
        <v/>
      </c>
      <c r="H789" s="2" t="str">
        <f t="shared" si="30"/>
        <v/>
      </c>
      <c r="S789" s="2"/>
      <c r="T789" s="2"/>
      <c r="Y789" s="2"/>
      <c r="Z789" s="2"/>
    </row>
    <row r="790">
      <c r="B790" s="2" t="s">
        <v>36</v>
      </c>
      <c r="F790" s="2" t="str">
        <f t="shared" si="29"/>
        <v/>
      </c>
      <c r="H790" s="2" t="str">
        <f t="shared" si="30"/>
        <v/>
      </c>
      <c r="S790" s="2"/>
      <c r="T790" s="2"/>
      <c r="Y790" s="2"/>
      <c r="Z790" s="2"/>
    </row>
    <row r="791">
      <c r="B791" s="2" t="s">
        <v>36</v>
      </c>
      <c r="F791" s="2" t="str">
        <f t="shared" si="29"/>
        <v/>
      </c>
      <c r="H791" s="2" t="str">
        <f t="shared" si="30"/>
        <v/>
      </c>
      <c r="S791" s="2"/>
      <c r="T791" s="2"/>
      <c r="Y791" s="2"/>
      <c r="Z791" s="2"/>
    </row>
    <row r="792">
      <c r="B792" s="2" t="s">
        <v>36</v>
      </c>
      <c r="F792" s="2" t="str">
        <f t="shared" si="29"/>
        <v/>
      </c>
      <c r="H792" s="2" t="str">
        <f t="shared" si="30"/>
        <v/>
      </c>
      <c r="S792" s="2"/>
      <c r="T792" s="2"/>
      <c r="Y792" s="2"/>
      <c r="Z792" s="2"/>
    </row>
    <row r="793">
      <c r="B793" s="2" t="s">
        <v>36</v>
      </c>
      <c r="F793" s="2" t="str">
        <f t="shared" si="29"/>
        <v/>
      </c>
      <c r="H793" s="2" t="str">
        <f t="shared" si="30"/>
        <v/>
      </c>
      <c r="S793" s="2"/>
      <c r="T793" s="2"/>
      <c r="Y793" s="2"/>
      <c r="Z793" s="2"/>
    </row>
    <row r="794">
      <c r="B794" s="2" t="s">
        <v>36</v>
      </c>
      <c r="F794" s="2" t="str">
        <f t="shared" si="29"/>
        <v/>
      </c>
      <c r="H794" s="2" t="str">
        <f t="shared" si="30"/>
        <v/>
      </c>
      <c r="S794" s="2"/>
      <c r="T794" s="2"/>
      <c r="Y794" s="2"/>
      <c r="Z794" s="2"/>
    </row>
    <row r="795">
      <c r="B795" s="2" t="s">
        <v>36</v>
      </c>
      <c r="F795" s="2" t="str">
        <f t="shared" si="29"/>
        <v/>
      </c>
      <c r="H795" s="2" t="str">
        <f t="shared" si="30"/>
        <v/>
      </c>
      <c r="S795" s="2"/>
      <c r="T795" s="2"/>
      <c r="Y795" s="2"/>
      <c r="Z795" s="2"/>
    </row>
    <row r="796">
      <c r="B796" s="2" t="s">
        <v>36</v>
      </c>
      <c r="F796" s="2" t="str">
        <f t="shared" si="29"/>
        <v/>
      </c>
      <c r="H796" s="2" t="str">
        <f t="shared" si="30"/>
        <v/>
      </c>
      <c r="S796" s="2"/>
      <c r="T796" s="2"/>
      <c r="Y796" s="2"/>
      <c r="Z796" s="2"/>
    </row>
    <row r="797">
      <c r="B797" s="2" t="s">
        <v>36</v>
      </c>
      <c r="F797" s="2" t="str">
        <f t="shared" si="29"/>
        <v/>
      </c>
      <c r="H797" s="2" t="str">
        <f t="shared" si="30"/>
        <v/>
      </c>
      <c r="S797" s="2"/>
      <c r="T797" s="2"/>
      <c r="Y797" s="2"/>
      <c r="Z797" s="2"/>
    </row>
    <row r="798">
      <c r="B798" s="2" t="s">
        <v>36</v>
      </c>
      <c r="F798" s="2" t="str">
        <f t="shared" si="29"/>
        <v/>
      </c>
      <c r="H798" s="2" t="str">
        <f t="shared" si="30"/>
        <v/>
      </c>
      <c r="S798" s="2"/>
      <c r="T798" s="2"/>
      <c r="Y798" s="2"/>
      <c r="Z798" s="2"/>
    </row>
    <row r="799">
      <c r="B799" s="2" t="s">
        <v>36</v>
      </c>
      <c r="F799" s="2" t="str">
        <f t="shared" si="29"/>
        <v/>
      </c>
      <c r="H799" s="2" t="str">
        <f t="shared" si="30"/>
        <v/>
      </c>
      <c r="S799" s="2"/>
      <c r="T799" s="2"/>
      <c r="Y799" s="2"/>
      <c r="Z799" s="2"/>
    </row>
    <row r="800">
      <c r="B800" s="2" t="s">
        <v>36</v>
      </c>
      <c r="F800" s="2" t="str">
        <f t="shared" si="29"/>
        <v/>
      </c>
      <c r="H800" s="2" t="str">
        <f t="shared" si="30"/>
        <v/>
      </c>
      <c r="S800" s="2"/>
      <c r="T800" s="2"/>
      <c r="Y800" s="2"/>
      <c r="Z800" s="2"/>
    </row>
    <row r="801">
      <c r="B801" s="2" t="s">
        <v>36</v>
      </c>
      <c r="F801" s="2" t="str">
        <f t="shared" si="29"/>
        <v/>
      </c>
      <c r="H801" s="2" t="str">
        <f t="shared" si="30"/>
        <v/>
      </c>
      <c r="S801" s="2"/>
      <c r="T801" s="2"/>
      <c r="Y801" s="2"/>
      <c r="Z801" s="2"/>
    </row>
    <row r="802">
      <c r="B802" s="2" t="s">
        <v>36</v>
      </c>
      <c r="F802" s="2" t="str">
        <f t="shared" si="29"/>
        <v/>
      </c>
      <c r="H802" s="2" t="str">
        <f t="shared" si="30"/>
        <v/>
      </c>
      <c r="S802" s="2"/>
      <c r="T802" s="2"/>
      <c r="Y802" s="2"/>
      <c r="Z802" s="2"/>
    </row>
    <row r="803">
      <c r="B803" s="2" t="s">
        <v>36</v>
      </c>
      <c r="F803" s="2" t="str">
        <f t="shared" si="29"/>
        <v/>
      </c>
      <c r="H803" s="2" t="str">
        <f t="shared" si="30"/>
        <v/>
      </c>
      <c r="S803" s="2"/>
      <c r="T803" s="2"/>
      <c r="Y803" s="2"/>
      <c r="Z803" s="2"/>
    </row>
    <row r="804">
      <c r="B804" s="2" t="s">
        <v>36</v>
      </c>
      <c r="F804" s="2" t="str">
        <f t="shared" si="29"/>
        <v/>
      </c>
      <c r="H804" s="2" t="str">
        <f t="shared" si="30"/>
        <v/>
      </c>
      <c r="S804" s="2"/>
      <c r="T804" s="2"/>
      <c r="Y804" s="2"/>
      <c r="Z804" s="2"/>
    </row>
    <row r="805">
      <c r="B805" s="2" t="s">
        <v>36</v>
      </c>
      <c r="F805" s="2" t="str">
        <f t="shared" si="29"/>
        <v/>
      </c>
      <c r="H805" s="2" t="str">
        <f t="shared" si="30"/>
        <v/>
      </c>
      <c r="S805" s="2"/>
      <c r="T805" s="2"/>
      <c r="Y805" s="2"/>
      <c r="Z805" s="2"/>
    </row>
    <row r="806">
      <c r="B806" s="2" t="s">
        <v>36</v>
      </c>
      <c r="F806" s="2" t="str">
        <f t="shared" si="29"/>
        <v/>
      </c>
      <c r="H806" s="2" t="str">
        <f t="shared" si="30"/>
        <v/>
      </c>
      <c r="S806" s="2"/>
      <c r="T806" s="2"/>
      <c r="Y806" s="2"/>
      <c r="Z806" s="2"/>
    </row>
    <row r="807">
      <c r="B807" s="2" t="s">
        <v>36</v>
      </c>
      <c r="F807" s="2" t="str">
        <f t="shared" si="29"/>
        <v/>
      </c>
      <c r="H807" s="2" t="str">
        <f t="shared" si="30"/>
        <v/>
      </c>
      <c r="S807" s="2"/>
      <c r="T807" s="2"/>
      <c r="Y807" s="2"/>
      <c r="Z807" s="2"/>
    </row>
    <row r="808">
      <c r="B808" s="2" t="s">
        <v>36</v>
      </c>
      <c r="F808" s="2" t="str">
        <f t="shared" si="29"/>
        <v/>
      </c>
      <c r="H808" s="2" t="str">
        <f t="shared" si="30"/>
        <v/>
      </c>
      <c r="S808" s="2"/>
      <c r="T808" s="2"/>
      <c r="Y808" s="2"/>
      <c r="Z808" s="2"/>
    </row>
    <row r="809">
      <c r="B809" s="2" t="s">
        <v>36</v>
      </c>
      <c r="F809" s="2" t="str">
        <f t="shared" si="29"/>
        <v/>
      </c>
      <c r="H809" s="2" t="str">
        <f t="shared" si="30"/>
        <v/>
      </c>
      <c r="S809" s="2"/>
      <c r="T809" s="2"/>
      <c r="Y809" s="2"/>
      <c r="Z809" s="2"/>
    </row>
    <row r="810">
      <c r="B810" s="2" t="s">
        <v>36</v>
      </c>
      <c r="F810" s="2" t="str">
        <f t="shared" si="29"/>
        <v/>
      </c>
      <c r="H810" s="2" t="str">
        <f t="shared" si="30"/>
        <v/>
      </c>
      <c r="S810" s="2"/>
      <c r="T810" s="2"/>
      <c r="Y810" s="2"/>
      <c r="Z810" s="2"/>
    </row>
    <row r="811">
      <c r="B811" s="2" t="s">
        <v>36</v>
      </c>
      <c r="F811" s="2" t="str">
        <f t="shared" si="29"/>
        <v/>
      </c>
      <c r="H811" s="2" t="str">
        <f t="shared" si="30"/>
        <v/>
      </c>
      <c r="S811" s="2"/>
      <c r="T811" s="2"/>
      <c r="Y811" s="2"/>
      <c r="Z811" s="2"/>
    </row>
    <row r="812">
      <c r="B812" s="2" t="s">
        <v>36</v>
      </c>
      <c r="F812" s="2" t="str">
        <f t="shared" si="29"/>
        <v/>
      </c>
      <c r="H812" s="2" t="str">
        <f t="shared" si="30"/>
        <v/>
      </c>
      <c r="S812" s="2"/>
      <c r="T812" s="2"/>
      <c r="Y812" s="2"/>
      <c r="Z812" s="2"/>
    </row>
    <row r="813">
      <c r="B813" s="2" t="s">
        <v>36</v>
      </c>
      <c r="F813" s="2" t="str">
        <f t="shared" si="29"/>
        <v/>
      </c>
      <c r="H813" s="2" t="str">
        <f t="shared" si="30"/>
        <v/>
      </c>
      <c r="S813" s="2"/>
      <c r="T813" s="2"/>
      <c r="Y813" s="2"/>
      <c r="Z813" s="2"/>
    </row>
    <row r="814">
      <c r="B814" s="2" t="s">
        <v>36</v>
      </c>
      <c r="F814" s="2" t="str">
        <f t="shared" si="29"/>
        <v/>
      </c>
      <c r="H814" s="2" t="str">
        <f t="shared" si="30"/>
        <v/>
      </c>
      <c r="S814" s="2"/>
      <c r="T814" s="2"/>
      <c r="Y814" s="2"/>
      <c r="Z814" s="2"/>
    </row>
    <row r="815">
      <c r="B815" s="2" t="s">
        <v>36</v>
      </c>
      <c r="F815" s="2" t="str">
        <f t="shared" si="29"/>
        <v/>
      </c>
      <c r="H815" s="2" t="str">
        <f t="shared" si="30"/>
        <v/>
      </c>
      <c r="S815" s="2"/>
      <c r="T815" s="2"/>
      <c r="Y815" s="2"/>
      <c r="Z815" s="2"/>
    </row>
    <row r="816">
      <c r="B816" s="2" t="s">
        <v>36</v>
      </c>
      <c r="F816" s="2" t="str">
        <f t="shared" si="29"/>
        <v/>
      </c>
      <c r="H816" s="2" t="str">
        <f t="shared" si="30"/>
        <v/>
      </c>
      <c r="S816" s="2"/>
      <c r="T816" s="2"/>
      <c r="Y816" s="2"/>
      <c r="Z816" s="2"/>
    </row>
    <row r="817">
      <c r="B817" s="2" t="s">
        <v>36</v>
      </c>
      <c r="F817" s="2" t="str">
        <f t="shared" si="29"/>
        <v/>
      </c>
      <c r="H817" s="2" t="str">
        <f t="shared" si="30"/>
        <v/>
      </c>
      <c r="S817" s="2"/>
      <c r="T817" s="2"/>
      <c r="Y817" s="2"/>
      <c r="Z817" s="2"/>
    </row>
    <row r="818">
      <c r="B818" s="2" t="s">
        <v>36</v>
      </c>
      <c r="F818" s="2" t="str">
        <f t="shared" si="29"/>
        <v/>
      </c>
      <c r="H818" s="2" t="str">
        <f t="shared" si="30"/>
        <v/>
      </c>
      <c r="S818" s="2"/>
      <c r="T818" s="2"/>
      <c r="Y818" s="2"/>
      <c r="Z818" s="2"/>
    </row>
    <row r="819">
      <c r="B819" s="2" t="s">
        <v>36</v>
      </c>
      <c r="F819" s="2" t="str">
        <f t="shared" si="29"/>
        <v/>
      </c>
      <c r="H819" s="2" t="str">
        <f t="shared" si="30"/>
        <v/>
      </c>
      <c r="S819" s="2"/>
      <c r="T819" s="2"/>
      <c r="Y819" s="2"/>
      <c r="Z819" s="2"/>
    </row>
    <row r="820">
      <c r="B820" s="2" t="s">
        <v>36</v>
      </c>
      <c r="F820" s="2" t="str">
        <f t="shared" si="29"/>
        <v/>
      </c>
      <c r="H820" s="2" t="str">
        <f t="shared" si="30"/>
        <v/>
      </c>
      <c r="S820" s="2"/>
      <c r="T820" s="2"/>
      <c r="Y820" s="2"/>
      <c r="Z820" s="2"/>
    </row>
    <row r="821">
      <c r="B821" s="2" t="s">
        <v>36</v>
      </c>
      <c r="F821" s="2" t="str">
        <f t="shared" si="29"/>
        <v/>
      </c>
      <c r="H821" s="2" t="str">
        <f t="shared" si="30"/>
        <v/>
      </c>
      <c r="S821" s="2"/>
      <c r="T821" s="2"/>
      <c r="Y821" s="2"/>
      <c r="Z821" s="2"/>
    </row>
    <row r="822">
      <c r="B822" s="2" t="s">
        <v>36</v>
      </c>
      <c r="F822" s="2" t="str">
        <f t="shared" si="29"/>
        <v/>
      </c>
      <c r="H822" s="2" t="str">
        <f t="shared" si="30"/>
        <v/>
      </c>
      <c r="S822" s="2"/>
      <c r="T822" s="2"/>
      <c r="Y822" s="2"/>
      <c r="Z822" s="2"/>
    </row>
    <row r="823">
      <c r="B823" s="2" t="s">
        <v>36</v>
      </c>
      <c r="F823" s="2" t="str">
        <f t="shared" si="29"/>
        <v/>
      </c>
      <c r="H823" s="2" t="str">
        <f t="shared" si="30"/>
        <v/>
      </c>
      <c r="S823" s="2"/>
      <c r="T823" s="2"/>
      <c r="Y823" s="2"/>
      <c r="Z823" s="2"/>
    </row>
    <row r="824">
      <c r="B824" s="2" t="s">
        <v>36</v>
      </c>
      <c r="F824" s="2" t="str">
        <f t="shared" si="29"/>
        <v/>
      </c>
      <c r="H824" s="2" t="str">
        <f t="shared" si="30"/>
        <v/>
      </c>
      <c r="S824" s="2"/>
      <c r="T824" s="2"/>
      <c r="Y824" s="2"/>
      <c r="Z824" s="2"/>
    </row>
    <row r="825">
      <c r="B825" s="2" t="s">
        <v>36</v>
      </c>
      <c r="F825" s="2" t="str">
        <f t="shared" si="29"/>
        <v/>
      </c>
      <c r="H825" s="2" t="str">
        <f t="shared" si="30"/>
        <v/>
      </c>
      <c r="S825" s="2"/>
      <c r="T825" s="2"/>
      <c r="Y825" s="2"/>
      <c r="Z825" s="2"/>
    </row>
    <row r="826">
      <c r="B826" s="2" t="s">
        <v>36</v>
      </c>
      <c r="F826" s="2" t="str">
        <f t="shared" si="29"/>
        <v/>
      </c>
      <c r="H826" s="2" t="str">
        <f t="shared" si="30"/>
        <v/>
      </c>
      <c r="S826" s="2"/>
      <c r="T826" s="2"/>
      <c r="Y826" s="2"/>
      <c r="Z826" s="2"/>
    </row>
    <row r="827">
      <c r="B827" s="2" t="s">
        <v>36</v>
      </c>
      <c r="F827" s="2" t="str">
        <f t="shared" si="29"/>
        <v/>
      </c>
      <c r="H827" s="2" t="str">
        <f t="shared" si="30"/>
        <v/>
      </c>
      <c r="S827" s="2"/>
      <c r="T827" s="2"/>
      <c r="Y827" s="2"/>
      <c r="Z827" s="2"/>
    </row>
    <row r="828">
      <c r="B828" s="2" t="s">
        <v>36</v>
      </c>
      <c r="F828" s="2" t="str">
        <f t="shared" si="29"/>
        <v/>
      </c>
      <c r="H828" s="2" t="str">
        <f t="shared" si="30"/>
        <v/>
      </c>
      <c r="S828" s="2"/>
      <c r="T828" s="2"/>
      <c r="Y828" s="2"/>
      <c r="Z828" s="2"/>
    </row>
    <row r="829">
      <c r="B829" s="2" t="s">
        <v>36</v>
      </c>
      <c r="F829" s="2" t="str">
        <f t="shared" si="29"/>
        <v/>
      </c>
      <c r="H829" s="2" t="str">
        <f t="shared" si="30"/>
        <v/>
      </c>
      <c r="S829" s="2"/>
      <c r="T829" s="2"/>
      <c r="Y829" s="2"/>
      <c r="Z829" s="2"/>
    </row>
    <row r="830">
      <c r="B830" s="2" t="s">
        <v>36</v>
      </c>
      <c r="F830" s="2" t="str">
        <f t="shared" si="29"/>
        <v/>
      </c>
      <c r="H830" s="2" t="str">
        <f t="shared" si="30"/>
        <v/>
      </c>
      <c r="S830" s="2"/>
      <c r="T830" s="2"/>
      <c r="Y830" s="2"/>
      <c r="Z830" s="2"/>
    </row>
    <row r="831">
      <c r="B831" s="2" t="s">
        <v>36</v>
      </c>
      <c r="F831" s="2" t="str">
        <f t="shared" si="29"/>
        <v/>
      </c>
      <c r="H831" s="2" t="str">
        <f t="shared" si="30"/>
        <v/>
      </c>
      <c r="S831" s="2"/>
      <c r="T831" s="2"/>
      <c r="Y831" s="2"/>
      <c r="Z831" s="2"/>
    </row>
    <row r="832">
      <c r="B832" s="2" t="s">
        <v>36</v>
      </c>
      <c r="F832" s="2" t="str">
        <f t="shared" si="29"/>
        <v/>
      </c>
      <c r="H832" s="2" t="str">
        <f t="shared" si="30"/>
        <v/>
      </c>
      <c r="S832" s="2"/>
      <c r="T832" s="2"/>
      <c r="Y832" s="2"/>
      <c r="Z832" s="2"/>
    </row>
    <row r="833">
      <c r="B833" s="2" t="s">
        <v>36</v>
      </c>
      <c r="F833" s="2" t="str">
        <f t="shared" si="29"/>
        <v/>
      </c>
      <c r="H833" s="2" t="str">
        <f t="shared" si="30"/>
        <v/>
      </c>
      <c r="S833" s="2"/>
      <c r="T833" s="2"/>
      <c r="Y833" s="2"/>
      <c r="Z833" s="2"/>
    </row>
    <row r="834">
      <c r="B834" s="2" t="s">
        <v>36</v>
      </c>
      <c r="F834" s="2" t="str">
        <f t="shared" si="29"/>
        <v/>
      </c>
      <c r="H834" s="2" t="str">
        <f t="shared" si="30"/>
        <v/>
      </c>
      <c r="S834" s="2"/>
      <c r="T834" s="2"/>
      <c r="Y834" s="2"/>
      <c r="Z834" s="2"/>
    </row>
    <row r="835">
      <c r="B835" s="2" t="s">
        <v>36</v>
      </c>
      <c r="F835" s="2" t="str">
        <f t="shared" si="29"/>
        <v/>
      </c>
      <c r="H835" s="2" t="str">
        <f t="shared" si="30"/>
        <v/>
      </c>
      <c r="S835" s="2"/>
      <c r="T835" s="2"/>
      <c r="Y835" s="2"/>
      <c r="Z835" s="2"/>
    </row>
    <row r="836">
      <c r="B836" s="2" t="s">
        <v>36</v>
      </c>
      <c r="F836" s="2" t="str">
        <f t="shared" si="29"/>
        <v/>
      </c>
      <c r="H836" s="2" t="str">
        <f t="shared" si="30"/>
        <v/>
      </c>
      <c r="S836" s="2"/>
      <c r="T836" s="2"/>
      <c r="Y836" s="2"/>
      <c r="Z836" s="2"/>
    </row>
    <row r="837">
      <c r="B837" s="2" t="s">
        <v>36</v>
      </c>
      <c r="F837" s="2" t="str">
        <f t="shared" si="29"/>
        <v/>
      </c>
      <c r="H837" s="2" t="str">
        <f t="shared" si="30"/>
        <v/>
      </c>
      <c r="S837" s="2"/>
      <c r="T837" s="2"/>
      <c r="Y837" s="2"/>
      <c r="Z837" s="2"/>
    </row>
    <row r="838">
      <c r="B838" s="2" t="s">
        <v>36</v>
      </c>
      <c r="F838" s="2" t="str">
        <f t="shared" si="29"/>
        <v/>
      </c>
      <c r="H838" s="2" t="str">
        <f t="shared" si="30"/>
        <v/>
      </c>
      <c r="S838" s="2"/>
      <c r="T838" s="2"/>
      <c r="Y838" s="2"/>
      <c r="Z838" s="2"/>
    </row>
    <row r="839">
      <c r="B839" s="2" t="s">
        <v>36</v>
      </c>
      <c r="F839" s="2" t="str">
        <f t="shared" si="29"/>
        <v/>
      </c>
      <c r="H839" s="2" t="str">
        <f t="shared" si="30"/>
        <v/>
      </c>
      <c r="S839" s="2"/>
      <c r="T839" s="2"/>
      <c r="Y839" s="2"/>
      <c r="Z839" s="2"/>
    </row>
    <row r="840">
      <c r="B840" s="2" t="s">
        <v>36</v>
      </c>
      <c r="F840" s="2" t="str">
        <f t="shared" si="29"/>
        <v/>
      </c>
      <c r="H840" s="2" t="str">
        <f t="shared" si="30"/>
        <v/>
      </c>
      <c r="S840" s="2"/>
      <c r="T840" s="2"/>
      <c r="Y840" s="2"/>
      <c r="Z840" s="2"/>
    </row>
    <row r="841">
      <c r="B841" s="2" t="s">
        <v>36</v>
      </c>
      <c r="F841" s="2" t="str">
        <f t="shared" si="29"/>
        <v/>
      </c>
      <c r="H841" s="2" t="str">
        <f t="shared" si="30"/>
        <v/>
      </c>
      <c r="S841" s="2"/>
      <c r="T841" s="2"/>
      <c r="Y841" s="2"/>
      <c r="Z841" s="2"/>
    </row>
    <row r="842">
      <c r="B842" s="2" t="s">
        <v>36</v>
      </c>
      <c r="F842" s="2" t="str">
        <f t="shared" si="29"/>
        <v/>
      </c>
      <c r="H842" s="2" t="str">
        <f t="shared" si="30"/>
        <v/>
      </c>
      <c r="S842" s="2"/>
      <c r="T842" s="2"/>
      <c r="Y842" s="2"/>
      <c r="Z842" s="2"/>
    </row>
    <row r="843">
      <c r="B843" s="2" t="s">
        <v>36</v>
      </c>
      <c r="F843" s="2" t="str">
        <f t="shared" si="29"/>
        <v/>
      </c>
      <c r="H843" s="2" t="str">
        <f t="shared" si="30"/>
        <v/>
      </c>
      <c r="S843" s="2"/>
      <c r="T843" s="2"/>
      <c r="Y843" s="2"/>
      <c r="Z843" s="2"/>
    </row>
    <row r="844">
      <c r="B844" s="2" t="s">
        <v>36</v>
      </c>
      <c r="F844" s="2" t="str">
        <f t="shared" si="29"/>
        <v/>
      </c>
      <c r="H844" s="2" t="str">
        <f t="shared" si="30"/>
        <v/>
      </c>
      <c r="S844" s="2"/>
      <c r="T844" s="2"/>
      <c r="Y844" s="2"/>
      <c r="Z844" s="2"/>
    </row>
    <row r="845">
      <c r="B845" s="2" t="s">
        <v>36</v>
      </c>
      <c r="F845" s="2" t="str">
        <f t="shared" si="29"/>
        <v/>
      </c>
      <c r="H845" s="2" t="str">
        <f t="shared" si="30"/>
        <v/>
      </c>
      <c r="S845" s="2"/>
      <c r="T845" s="2"/>
      <c r="Y845" s="2"/>
      <c r="Z845" s="2"/>
    </row>
    <row r="846">
      <c r="B846" s="2" t="s">
        <v>36</v>
      </c>
      <c r="F846" s="2" t="str">
        <f t="shared" si="29"/>
        <v/>
      </c>
      <c r="H846" s="2" t="str">
        <f t="shared" si="30"/>
        <v/>
      </c>
      <c r="S846" s="2"/>
      <c r="T846" s="2"/>
      <c r="Y846" s="2"/>
      <c r="Z846" s="2"/>
    </row>
    <row r="847">
      <c r="B847" s="2" t="s">
        <v>36</v>
      </c>
      <c r="F847" s="2" t="str">
        <f t="shared" si="29"/>
        <v/>
      </c>
      <c r="H847" s="2" t="str">
        <f t="shared" si="30"/>
        <v/>
      </c>
      <c r="S847" s="2"/>
      <c r="T847" s="2"/>
      <c r="Y847" s="2"/>
      <c r="Z847" s="2"/>
    </row>
    <row r="848">
      <c r="B848" s="2" t="s">
        <v>36</v>
      </c>
      <c r="F848" s="2" t="str">
        <f t="shared" si="29"/>
        <v/>
      </c>
      <c r="H848" s="2" t="str">
        <f t="shared" si="30"/>
        <v/>
      </c>
      <c r="S848" s="2"/>
      <c r="T848" s="2"/>
      <c r="Y848" s="2"/>
      <c r="Z848" s="2"/>
    </row>
    <row r="849">
      <c r="B849" s="2" t="s">
        <v>36</v>
      </c>
      <c r="F849" s="2" t="str">
        <f t="shared" si="29"/>
        <v/>
      </c>
      <c r="H849" s="2" t="str">
        <f t="shared" si="30"/>
        <v/>
      </c>
      <c r="S849" s="2"/>
      <c r="T849" s="2"/>
      <c r="Y849" s="2"/>
      <c r="Z849" s="2"/>
    </row>
    <row r="850">
      <c r="B850" s="2" t="s">
        <v>36</v>
      </c>
      <c r="F850" s="2" t="str">
        <f t="shared" si="29"/>
        <v/>
      </c>
      <c r="H850" s="2" t="str">
        <f t="shared" si="30"/>
        <v/>
      </c>
      <c r="S850" s="2"/>
      <c r="T850" s="2"/>
      <c r="Y850" s="2"/>
      <c r="Z850" s="2"/>
    </row>
    <row r="851">
      <c r="B851" s="2" t="s">
        <v>36</v>
      </c>
      <c r="F851" s="2" t="str">
        <f t="shared" si="29"/>
        <v/>
      </c>
      <c r="H851" s="2" t="str">
        <f t="shared" si="30"/>
        <v/>
      </c>
      <c r="S851" s="2"/>
      <c r="T851" s="2"/>
      <c r="Y851" s="2"/>
      <c r="Z851" s="2"/>
    </row>
    <row r="852">
      <c r="B852" s="2" t="s">
        <v>36</v>
      </c>
      <c r="F852" s="2" t="str">
        <f t="shared" si="29"/>
        <v/>
      </c>
      <c r="H852" s="2" t="str">
        <f t="shared" si="30"/>
        <v/>
      </c>
      <c r="S852" s="2"/>
      <c r="T852" s="2"/>
      <c r="Y852" s="2"/>
      <c r="Z852" s="2"/>
    </row>
    <row r="853">
      <c r="B853" s="2" t="s">
        <v>36</v>
      </c>
      <c r="F853" s="2" t="str">
        <f t="shared" si="29"/>
        <v/>
      </c>
      <c r="H853" s="2" t="str">
        <f t="shared" si="30"/>
        <v/>
      </c>
      <c r="S853" s="2"/>
      <c r="T853" s="2"/>
      <c r="Y853" s="2"/>
      <c r="Z853" s="2"/>
    </row>
    <row r="854">
      <c r="B854" s="2" t="s">
        <v>36</v>
      </c>
      <c r="F854" s="2" t="str">
        <f t="shared" si="29"/>
        <v/>
      </c>
      <c r="H854" s="2" t="str">
        <f t="shared" si="30"/>
        <v/>
      </c>
      <c r="S854" s="2"/>
      <c r="T854" s="2"/>
      <c r="Y854" s="2"/>
      <c r="Z854" s="2"/>
    </row>
    <row r="855">
      <c r="B855" s="2" t="s">
        <v>36</v>
      </c>
      <c r="F855" s="2" t="str">
        <f t="shared" si="29"/>
        <v/>
      </c>
      <c r="H855" s="2" t="str">
        <f t="shared" si="30"/>
        <v/>
      </c>
      <c r="S855" s="2"/>
      <c r="T855" s="2"/>
      <c r="Y855" s="2"/>
      <c r="Z855" s="2"/>
    </row>
    <row r="856">
      <c r="B856" s="2" t="s">
        <v>36</v>
      </c>
      <c r="F856" s="2" t="str">
        <f t="shared" si="29"/>
        <v/>
      </c>
      <c r="H856" s="2" t="str">
        <f t="shared" si="30"/>
        <v/>
      </c>
      <c r="S856" s="2"/>
      <c r="T856" s="2"/>
      <c r="Y856" s="2"/>
      <c r="Z856" s="2"/>
    </row>
    <row r="857">
      <c r="B857" s="2" t="s">
        <v>36</v>
      </c>
      <c r="F857" s="2" t="str">
        <f t="shared" si="29"/>
        <v/>
      </c>
      <c r="H857" s="2" t="str">
        <f t="shared" si="30"/>
        <v/>
      </c>
      <c r="S857" s="2"/>
      <c r="T857" s="2"/>
      <c r="Y857" s="2"/>
      <c r="Z857" s="2"/>
    </row>
    <row r="858">
      <c r="B858" s="2" t="s">
        <v>36</v>
      </c>
      <c r="F858" s="2" t="str">
        <f t="shared" si="29"/>
        <v/>
      </c>
      <c r="H858" s="2" t="str">
        <f t="shared" si="30"/>
        <v/>
      </c>
      <c r="S858" s="2"/>
      <c r="T858" s="2"/>
      <c r="Y858" s="2"/>
      <c r="Z858" s="2"/>
    </row>
    <row r="859">
      <c r="B859" s="2" t="s">
        <v>36</v>
      </c>
      <c r="F859" s="2" t="str">
        <f t="shared" si="29"/>
        <v/>
      </c>
      <c r="H859" s="2" t="str">
        <f t="shared" si="30"/>
        <v/>
      </c>
      <c r="S859" s="2"/>
      <c r="T859" s="2"/>
      <c r="Y859" s="2"/>
      <c r="Z859" s="2"/>
    </row>
    <row r="860">
      <c r="B860" s="2" t="s">
        <v>36</v>
      </c>
      <c r="F860" s="2" t="str">
        <f t="shared" si="29"/>
        <v/>
      </c>
      <c r="H860" s="2" t="str">
        <f t="shared" si="30"/>
        <v/>
      </c>
      <c r="S860" s="2"/>
      <c r="T860" s="2"/>
      <c r="Y860" s="2"/>
      <c r="Z860" s="2"/>
    </row>
    <row r="861">
      <c r="B861" s="2" t="s">
        <v>36</v>
      </c>
      <c r="F861" s="2" t="str">
        <f t="shared" si="29"/>
        <v/>
      </c>
      <c r="H861" s="2" t="str">
        <f t="shared" si="30"/>
        <v/>
      </c>
      <c r="S861" s="2"/>
      <c r="T861" s="2"/>
      <c r="Y861" s="2"/>
      <c r="Z861" s="2"/>
    </row>
    <row r="862">
      <c r="B862" s="2" t="s">
        <v>36</v>
      </c>
      <c r="F862" s="2" t="str">
        <f t="shared" si="29"/>
        <v/>
      </c>
      <c r="H862" s="2" t="str">
        <f t="shared" si="30"/>
        <v/>
      </c>
      <c r="S862" s="2"/>
      <c r="T862" s="2"/>
      <c r="Y862" s="2"/>
      <c r="Z862" s="2"/>
    </row>
    <row r="863">
      <c r="B863" s="2" t="s">
        <v>36</v>
      </c>
      <c r="F863" s="2" t="str">
        <f t="shared" si="29"/>
        <v/>
      </c>
      <c r="H863" s="2" t="str">
        <f t="shared" si="30"/>
        <v/>
      </c>
      <c r="S863" s="2"/>
      <c r="T863" s="2"/>
      <c r="Y863" s="2"/>
      <c r="Z863" s="2"/>
    </row>
    <row r="864">
      <c r="B864" s="2" t="s">
        <v>36</v>
      </c>
      <c r="F864" s="2" t="str">
        <f t="shared" si="29"/>
        <v/>
      </c>
      <c r="H864" s="2" t="str">
        <f t="shared" si="30"/>
        <v/>
      </c>
      <c r="S864" s="2"/>
      <c r="T864" s="2"/>
      <c r="Y864" s="2"/>
      <c r="Z864" s="2"/>
    </row>
    <row r="865">
      <c r="B865" s="2" t="s">
        <v>36</v>
      </c>
      <c r="F865" s="2" t="str">
        <f t="shared" si="29"/>
        <v/>
      </c>
      <c r="H865" s="2" t="str">
        <f t="shared" si="30"/>
        <v/>
      </c>
      <c r="S865" s="2"/>
      <c r="T865" s="2"/>
      <c r="Y865" s="2"/>
      <c r="Z865" s="2"/>
    </row>
    <row r="866">
      <c r="B866" s="2" t="s">
        <v>36</v>
      </c>
      <c r="F866" s="2" t="str">
        <f t="shared" si="29"/>
        <v/>
      </c>
      <c r="H866" s="2" t="str">
        <f t="shared" si="30"/>
        <v/>
      </c>
      <c r="S866" s="2"/>
      <c r="T866" s="2"/>
      <c r="Y866" s="2"/>
      <c r="Z866" s="2"/>
    </row>
    <row r="867">
      <c r="B867" s="2" t="s">
        <v>36</v>
      </c>
      <c r="F867" s="2" t="str">
        <f t="shared" si="29"/>
        <v/>
      </c>
      <c r="H867" s="2" t="str">
        <f t="shared" si="30"/>
        <v/>
      </c>
      <c r="S867" s="2"/>
      <c r="T867" s="2"/>
      <c r="Y867" s="2"/>
      <c r="Z867" s="2"/>
    </row>
    <row r="868">
      <c r="B868" s="2" t="s">
        <v>36</v>
      </c>
      <c r="F868" s="2" t="str">
        <f t="shared" si="29"/>
        <v/>
      </c>
      <c r="H868" s="2" t="str">
        <f t="shared" si="30"/>
        <v/>
      </c>
      <c r="S868" s="2"/>
      <c r="T868" s="2"/>
      <c r="Y868" s="2"/>
      <c r="Z868" s="2"/>
    </row>
    <row r="869">
      <c r="B869" s="2" t="s">
        <v>36</v>
      </c>
      <c r="F869" s="2" t="str">
        <f t="shared" si="29"/>
        <v/>
      </c>
      <c r="H869" s="2" t="str">
        <f t="shared" si="30"/>
        <v/>
      </c>
      <c r="S869" s="2"/>
      <c r="T869" s="2"/>
      <c r="Y869" s="2"/>
      <c r="Z869" s="2"/>
    </row>
    <row r="870">
      <c r="B870" s="2" t="s">
        <v>36</v>
      </c>
      <c r="F870" s="2" t="str">
        <f t="shared" si="29"/>
        <v/>
      </c>
      <c r="H870" s="2" t="str">
        <f t="shared" si="30"/>
        <v/>
      </c>
      <c r="S870" s="2"/>
      <c r="T870" s="2"/>
      <c r="Y870" s="2"/>
      <c r="Z870" s="2"/>
    </row>
    <row r="871">
      <c r="B871" s="2" t="s">
        <v>36</v>
      </c>
      <c r="F871" s="2" t="str">
        <f t="shared" si="29"/>
        <v/>
      </c>
      <c r="H871" s="2" t="str">
        <f t="shared" si="30"/>
        <v/>
      </c>
      <c r="S871" s="2"/>
      <c r="T871" s="2"/>
      <c r="Y871" s="2"/>
      <c r="Z871" s="2"/>
    </row>
    <row r="872">
      <c r="B872" s="2" t="s">
        <v>36</v>
      </c>
      <c r="F872" s="2" t="str">
        <f t="shared" si="29"/>
        <v/>
      </c>
      <c r="H872" s="2" t="str">
        <f t="shared" si="30"/>
        <v/>
      </c>
      <c r="S872" s="2"/>
      <c r="T872" s="2"/>
      <c r="Y872" s="2"/>
      <c r="Z872" s="2"/>
    </row>
    <row r="873">
      <c r="B873" s="2" t="s">
        <v>36</v>
      </c>
      <c r="F873" s="2" t="str">
        <f t="shared" si="29"/>
        <v/>
      </c>
      <c r="H873" s="2" t="str">
        <f t="shared" si="30"/>
        <v/>
      </c>
      <c r="S873" s="2"/>
      <c r="T873" s="2"/>
      <c r="Y873" s="2"/>
      <c r="Z873" s="2"/>
    </row>
    <row r="874">
      <c r="B874" s="2" t="s">
        <v>36</v>
      </c>
      <c r="F874" s="2" t="str">
        <f t="shared" si="29"/>
        <v/>
      </c>
      <c r="H874" s="2" t="str">
        <f t="shared" si="30"/>
        <v/>
      </c>
      <c r="S874" s="2"/>
      <c r="T874" s="2"/>
      <c r="Y874" s="2"/>
      <c r="Z874" s="2"/>
    </row>
    <row r="875">
      <c r="B875" s="2" t="s">
        <v>36</v>
      </c>
      <c r="F875" s="2" t="str">
        <f t="shared" si="29"/>
        <v/>
      </c>
      <c r="H875" s="2" t="str">
        <f t="shared" si="30"/>
        <v/>
      </c>
      <c r="S875" s="2"/>
      <c r="T875" s="2"/>
      <c r="Y875" s="2"/>
      <c r="Z875" s="2"/>
    </row>
    <row r="876">
      <c r="B876" s="2" t="s">
        <v>36</v>
      </c>
      <c r="F876" s="2" t="str">
        <f t="shared" si="29"/>
        <v/>
      </c>
      <c r="H876" s="2" t="str">
        <f t="shared" si="30"/>
        <v/>
      </c>
      <c r="S876" s="2"/>
      <c r="T876" s="2"/>
      <c r="Y876" s="2"/>
      <c r="Z876" s="2"/>
    </row>
    <row r="877">
      <c r="B877" s="2" t="s">
        <v>36</v>
      </c>
      <c r="F877" s="2" t="str">
        <f t="shared" si="29"/>
        <v/>
      </c>
      <c r="H877" s="2" t="str">
        <f t="shared" si="30"/>
        <v/>
      </c>
      <c r="S877" s="2"/>
      <c r="T877" s="2"/>
      <c r="Y877" s="2"/>
      <c r="Z877" s="2"/>
    </row>
    <row r="878">
      <c r="B878" s="2" t="s">
        <v>36</v>
      </c>
      <c r="F878" s="2" t="str">
        <f t="shared" si="29"/>
        <v/>
      </c>
      <c r="H878" s="2" t="str">
        <f t="shared" si="30"/>
        <v/>
      </c>
      <c r="S878" s="2"/>
      <c r="T878" s="2"/>
      <c r="Y878" s="2"/>
      <c r="Z878" s="2"/>
    </row>
    <row r="879">
      <c r="B879" s="2" t="s">
        <v>36</v>
      </c>
      <c r="F879" s="2" t="str">
        <f t="shared" si="29"/>
        <v/>
      </c>
      <c r="H879" s="2" t="str">
        <f t="shared" si="30"/>
        <v/>
      </c>
      <c r="S879" s="2"/>
      <c r="T879" s="2"/>
      <c r="Y879" s="2"/>
      <c r="Z879" s="2"/>
    </row>
    <row r="880">
      <c r="B880" s="2" t="s">
        <v>36</v>
      </c>
      <c r="F880" s="2" t="str">
        <f t="shared" si="29"/>
        <v/>
      </c>
      <c r="H880" s="2" t="str">
        <f t="shared" si="30"/>
        <v/>
      </c>
      <c r="S880" s="2"/>
      <c r="T880" s="2"/>
      <c r="Y880" s="2"/>
      <c r="Z880" s="2"/>
    </row>
    <row r="881">
      <c r="B881" s="2" t="s">
        <v>36</v>
      </c>
      <c r="F881" s="2" t="str">
        <f t="shared" si="29"/>
        <v/>
      </c>
      <c r="H881" s="2" t="str">
        <f t="shared" si="30"/>
        <v/>
      </c>
      <c r="S881" s="2"/>
      <c r="T881" s="2"/>
      <c r="Y881" s="2"/>
      <c r="Z881" s="2"/>
    </row>
    <row r="882">
      <c r="B882" s="2" t="s">
        <v>36</v>
      </c>
      <c r="F882" s="2" t="str">
        <f t="shared" si="29"/>
        <v/>
      </c>
      <c r="H882" s="2" t="str">
        <f t="shared" si="30"/>
        <v/>
      </c>
      <c r="S882" s="2"/>
      <c r="T882" s="2"/>
      <c r="Y882" s="2"/>
      <c r="Z882" s="2"/>
    </row>
    <row r="883">
      <c r="B883" s="2" t="s">
        <v>36</v>
      </c>
      <c r="F883" s="2" t="str">
        <f t="shared" si="29"/>
        <v/>
      </c>
      <c r="H883" s="2" t="str">
        <f t="shared" si="30"/>
        <v/>
      </c>
      <c r="S883" s="2"/>
      <c r="T883" s="2"/>
      <c r="Y883" s="2"/>
      <c r="Z883" s="2"/>
    </row>
    <row r="884">
      <c r="B884" s="2" t="s">
        <v>36</v>
      </c>
      <c r="F884" s="2" t="str">
        <f t="shared" si="29"/>
        <v/>
      </c>
      <c r="H884" s="2" t="str">
        <f t="shared" si="30"/>
        <v/>
      </c>
      <c r="S884" s="2"/>
      <c r="T884" s="2"/>
      <c r="Y884" s="2"/>
      <c r="Z884" s="2"/>
    </row>
    <row r="885">
      <c r="B885" s="2" t="s">
        <v>36</v>
      </c>
      <c r="F885" s="2" t="str">
        <f t="shared" si="29"/>
        <v/>
      </c>
      <c r="H885" s="2" t="str">
        <f t="shared" si="30"/>
        <v/>
      </c>
      <c r="S885" s="2"/>
      <c r="T885" s="2"/>
      <c r="Y885" s="2"/>
      <c r="Z885" s="2"/>
    </row>
    <row r="886">
      <c r="B886" s="2" t="s">
        <v>36</v>
      </c>
      <c r="F886" s="2" t="str">
        <f t="shared" si="29"/>
        <v/>
      </c>
      <c r="H886" s="2" t="str">
        <f t="shared" si="30"/>
        <v/>
      </c>
      <c r="S886" s="2"/>
      <c r="T886" s="2"/>
      <c r="Y886" s="2"/>
      <c r="Z886" s="2"/>
    </row>
    <row r="887">
      <c r="B887" s="2" t="s">
        <v>36</v>
      </c>
      <c r="F887" s="2" t="str">
        <f t="shared" si="29"/>
        <v/>
      </c>
      <c r="H887" s="2" t="str">
        <f t="shared" si="30"/>
        <v/>
      </c>
      <c r="S887" s="2"/>
      <c r="T887" s="2"/>
      <c r="Y887" s="2"/>
      <c r="Z887" s="2"/>
    </row>
    <row r="888">
      <c r="B888" s="2" t="s">
        <v>36</v>
      </c>
      <c r="F888" s="2" t="str">
        <f t="shared" si="29"/>
        <v/>
      </c>
      <c r="H888" s="2" t="str">
        <f t="shared" si="30"/>
        <v/>
      </c>
      <c r="S888" s="2"/>
      <c r="T888" s="2"/>
      <c r="Y888" s="2"/>
      <c r="Z888" s="2"/>
    </row>
    <row r="889">
      <c r="B889" s="2" t="s">
        <v>36</v>
      </c>
      <c r="F889" s="2" t="str">
        <f t="shared" si="29"/>
        <v/>
      </c>
      <c r="H889" s="2" t="str">
        <f t="shared" si="30"/>
        <v/>
      </c>
      <c r="S889" s="2"/>
      <c r="T889" s="2"/>
      <c r="Y889" s="2"/>
      <c r="Z889" s="2"/>
    </row>
    <row r="890">
      <c r="B890" s="2" t="s">
        <v>36</v>
      </c>
      <c r="F890" s="2" t="str">
        <f t="shared" si="29"/>
        <v/>
      </c>
      <c r="H890" s="2" t="str">
        <f t="shared" si="30"/>
        <v/>
      </c>
      <c r="S890" s="2"/>
      <c r="T890" s="2"/>
      <c r="Y890" s="2"/>
      <c r="Z890" s="2"/>
    </row>
    <row r="891">
      <c r="B891" s="2" t="s">
        <v>36</v>
      </c>
      <c r="F891" s="2" t="str">
        <f t="shared" si="29"/>
        <v/>
      </c>
      <c r="H891" s="2" t="str">
        <f t="shared" si="30"/>
        <v/>
      </c>
      <c r="S891" s="2"/>
      <c r="T891" s="2"/>
      <c r="Y891" s="2"/>
      <c r="Z891" s="2"/>
    </row>
    <row r="892">
      <c r="B892" s="2" t="s">
        <v>36</v>
      </c>
      <c r="F892" s="2" t="str">
        <f t="shared" si="29"/>
        <v/>
      </c>
      <c r="H892" s="2" t="str">
        <f t="shared" si="30"/>
        <v/>
      </c>
      <c r="S892" s="2"/>
      <c r="T892" s="2"/>
      <c r="Y892" s="2"/>
      <c r="Z892" s="2"/>
    </row>
    <row r="893">
      <c r="B893" s="2" t="s">
        <v>36</v>
      </c>
      <c r="F893" s="2" t="str">
        <f t="shared" si="29"/>
        <v/>
      </c>
      <c r="H893" s="2" t="str">
        <f t="shared" si="30"/>
        <v/>
      </c>
      <c r="S893" s="2"/>
      <c r="T893" s="2"/>
      <c r="Y893" s="2"/>
      <c r="Z893" s="2"/>
    </row>
    <row r="894">
      <c r="B894" s="2" t="s">
        <v>36</v>
      </c>
      <c r="F894" s="2" t="str">
        <f t="shared" si="29"/>
        <v/>
      </c>
      <c r="H894" s="2" t="str">
        <f t="shared" si="30"/>
        <v/>
      </c>
      <c r="S894" s="2"/>
      <c r="T894" s="2"/>
      <c r="Y894" s="2"/>
      <c r="Z894" s="2"/>
    </row>
    <row r="895">
      <c r="B895" s="2" t="s">
        <v>36</v>
      </c>
      <c r="F895" s="2" t="str">
        <f t="shared" si="29"/>
        <v/>
      </c>
      <c r="H895" s="2" t="str">
        <f t="shared" si="30"/>
        <v/>
      </c>
      <c r="S895" s="2"/>
      <c r="T895" s="2"/>
      <c r="Y895" s="2"/>
      <c r="Z895" s="2"/>
    </row>
    <row r="896">
      <c r="B896" s="2" t="s">
        <v>36</v>
      </c>
      <c r="F896" s="2" t="str">
        <f t="shared" si="29"/>
        <v/>
      </c>
      <c r="H896" s="2" t="str">
        <f t="shared" si="30"/>
        <v/>
      </c>
      <c r="S896" s="2"/>
      <c r="T896" s="2"/>
      <c r="Y896" s="2"/>
      <c r="Z896" s="2"/>
    </row>
    <row r="897">
      <c r="B897" s="2" t="s">
        <v>36</v>
      </c>
      <c r="F897" s="2" t="str">
        <f t="shared" si="29"/>
        <v/>
      </c>
      <c r="H897" s="2" t="str">
        <f t="shared" si="30"/>
        <v/>
      </c>
      <c r="S897" s="2"/>
      <c r="T897" s="2"/>
      <c r="Y897" s="2"/>
      <c r="Z897" s="2"/>
    </row>
    <row r="898">
      <c r="B898" s="2" t="s">
        <v>36</v>
      </c>
      <c r="F898" s="2" t="str">
        <f t="shared" si="29"/>
        <v/>
      </c>
      <c r="H898" s="2" t="str">
        <f t="shared" si="30"/>
        <v/>
      </c>
      <c r="S898" s="2"/>
      <c r="T898" s="2"/>
      <c r="Y898" s="2"/>
      <c r="Z898" s="2"/>
    </row>
    <row r="899">
      <c r="B899" s="2" t="s">
        <v>36</v>
      </c>
      <c r="F899" s="2" t="str">
        <f t="shared" si="29"/>
        <v/>
      </c>
      <c r="H899" s="2" t="str">
        <f t="shared" si="30"/>
        <v/>
      </c>
      <c r="S899" s="2"/>
      <c r="T899" s="2"/>
      <c r="Y899" s="2"/>
      <c r="Z899" s="2"/>
    </row>
    <row r="900">
      <c r="B900" s="2" t="s">
        <v>36</v>
      </c>
      <c r="F900" s="2" t="str">
        <f t="shared" si="29"/>
        <v/>
      </c>
      <c r="H900" s="2" t="str">
        <f t="shared" si="30"/>
        <v/>
      </c>
      <c r="S900" s="2"/>
      <c r="T900" s="2"/>
      <c r="Y900" s="2"/>
      <c r="Z900" s="2"/>
    </row>
    <row r="901">
      <c r="B901" s="2" t="s">
        <v>36</v>
      </c>
      <c r="F901" s="2" t="str">
        <f t="shared" si="29"/>
        <v/>
      </c>
      <c r="H901" s="2" t="str">
        <f t="shared" si="30"/>
        <v/>
      </c>
      <c r="S901" s="2"/>
      <c r="T901" s="2"/>
      <c r="Y901" s="2"/>
      <c r="Z901" s="2"/>
    </row>
    <row r="902">
      <c r="B902" s="2" t="s">
        <v>36</v>
      </c>
      <c r="F902" s="2" t="str">
        <f t="shared" si="29"/>
        <v/>
      </c>
      <c r="H902" s="2" t="str">
        <f t="shared" si="30"/>
        <v/>
      </c>
      <c r="S902" s="2"/>
      <c r="T902" s="2"/>
      <c r="Y902" s="2"/>
      <c r="Z902" s="2"/>
    </row>
    <row r="903">
      <c r="B903" s="2" t="s">
        <v>36</v>
      </c>
      <c r="F903" s="2" t="str">
        <f t="shared" si="29"/>
        <v/>
      </c>
      <c r="H903" s="2" t="str">
        <f t="shared" si="30"/>
        <v/>
      </c>
      <c r="S903" s="2"/>
      <c r="T903" s="2"/>
      <c r="Y903" s="2"/>
      <c r="Z903" s="2"/>
    </row>
    <row r="904">
      <c r="B904" s="2" t="s">
        <v>36</v>
      </c>
      <c r="F904" s="2" t="str">
        <f t="shared" si="29"/>
        <v/>
      </c>
      <c r="H904" s="2" t="str">
        <f t="shared" si="30"/>
        <v/>
      </c>
      <c r="S904" s="2"/>
      <c r="T904" s="2"/>
      <c r="Y904" s="2"/>
      <c r="Z904" s="2"/>
    </row>
    <row r="905">
      <c r="B905" s="2" t="s">
        <v>36</v>
      </c>
      <c r="F905" s="2" t="str">
        <f t="shared" si="29"/>
        <v/>
      </c>
      <c r="H905" s="2" t="str">
        <f t="shared" si="30"/>
        <v/>
      </c>
      <c r="S905" s="2"/>
      <c r="T905" s="2"/>
      <c r="Y905" s="2"/>
      <c r="Z905" s="2"/>
    </row>
    <row r="906">
      <c r="B906" s="2" t="s">
        <v>36</v>
      </c>
      <c r="F906" s="2" t="str">
        <f t="shared" si="29"/>
        <v/>
      </c>
      <c r="H906" s="2" t="str">
        <f t="shared" si="30"/>
        <v/>
      </c>
      <c r="S906" s="2"/>
      <c r="T906" s="2"/>
      <c r="Y906" s="2"/>
      <c r="Z906" s="2"/>
    </row>
    <row r="907">
      <c r="B907" s="2" t="s">
        <v>36</v>
      </c>
      <c r="F907" s="2" t="str">
        <f t="shared" si="29"/>
        <v/>
      </c>
      <c r="H907" s="2" t="str">
        <f t="shared" si="30"/>
        <v/>
      </c>
      <c r="S907" s="2"/>
      <c r="T907" s="2"/>
      <c r="Y907" s="2"/>
      <c r="Z907" s="2"/>
    </row>
    <row r="908">
      <c r="B908" s="2" t="s">
        <v>36</v>
      </c>
      <c r="F908" s="2" t="str">
        <f t="shared" si="29"/>
        <v/>
      </c>
      <c r="H908" s="2" t="str">
        <f t="shared" si="30"/>
        <v/>
      </c>
      <c r="S908" s="2"/>
      <c r="T908" s="2"/>
      <c r="Y908" s="2"/>
      <c r="Z908" s="2"/>
    </row>
    <row r="909">
      <c r="B909" s="2" t="s">
        <v>36</v>
      </c>
      <c r="F909" s="2" t="str">
        <f t="shared" si="29"/>
        <v/>
      </c>
      <c r="H909" s="2" t="str">
        <f t="shared" si="30"/>
        <v/>
      </c>
      <c r="S909" s="2"/>
      <c r="T909" s="2"/>
      <c r="Y909" s="2"/>
      <c r="Z909" s="2"/>
    </row>
    <row r="910">
      <c r="B910" s="2" t="s">
        <v>36</v>
      </c>
      <c r="F910" s="2" t="str">
        <f t="shared" si="29"/>
        <v/>
      </c>
      <c r="H910" s="2" t="str">
        <f t="shared" si="30"/>
        <v/>
      </c>
      <c r="S910" s="2"/>
      <c r="T910" s="2"/>
      <c r="Y910" s="2"/>
      <c r="Z910" s="2"/>
    </row>
    <row r="911">
      <c r="B911" s="2" t="s">
        <v>36</v>
      </c>
      <c r="F911" s="2" t="str">
        <f t="shared" si="29"/>
        <v/>
      </c>
      <c r="H911" s="2" t="str">
        <f t="shared" si="30"/>
        <v/>
      </c>
      <c r="S911" s="2"/>
      <c r="T911" s="2"/>
      <c r="Y911" s="2"/>
      <c r="Z911" s="2"/>
    </row>
    <row r="912">
      <c r="B912" s="2" t="s">
        <v>36</v>
      </c>
      <c r="F912" s="2" t="str">
        <f t="shared" si="29"/>
        <v/>
      </c>
      <c r="H912" s="2" t="str">
        <f t="shared" si="30"/>
        <v/>
      </c>
      <c r="S912" s="2"/>
      <c r="T912" s="2"/>
      <c r="Y912" s="2"/>
      <c r="Z912" s="2"/>
    </row>
    <row r="913">
      <c r="B913" s="2" t="s">
        <v>36</v>
      </c>
      <c r="F913" s="2" t="str">
        <f t="shared" si="29"/>
        <v/>
      </c>
      <c r="H913" s="2" t="str">
        <f t="shared" si="30"/>
        <v/>
      </c>
      <c r="S913" s="2"/>
      <c r="T913" s="2"/>
      <c r="Y913" s="2"/>
      <c r="Z913" s="2"/>
    </row>
    <row r="914">
      <c r="B914" s="2" t="s">
        <v>36</v>
      </c>
      <c r="F914" s="2" t="str">
        <f t="shared" si="29"/>
        <v/>
      </c>
      <c r="H914" s="2" t="str">
        <f t="shared" si="30"/>
        <v/>
      </c>
      <c r="S914" s="2"/>
      <c r="T914" s="2"/>
      <c r="Y914" s="2"/>
      <c r="Z914" s="2"/>
    </row>
    <row r="915">
      <c r="B915" s="2" t="s">
        <v>36</v>
      </c>
      <c r="F915" s="2" t="str">
        <f t="shared" si="29"/>
        <v/>
      </c>
      <c r="H915" s="2" t="str">
        <f t="shared" si="30"/>
        <v/>
      </c>
      <c r="S915" s="2"/>
      <c r="T915" s="2"/>
      <c r="Y915" s="2"/>
      <c r="Z915" s="2"/>
    </row>
    <row r="916">
      <c r="B916" s="2" t="s">
        <v>36</v>
      </c>
      <c r="F916" s="2" t="str">
        <f t="shared" si="29"/>
        <v/>
      </c>
      <c r="H916" s="2" t="str">
        <f t="shared" si="30"/>
        <v/>
      </c>
      <c r="S916" s="2"/>
      <c r="T916" s="2"/>
      <c r="Y916" s="2"/>
      <c r="Z916" s="2"/>
    </row>
    <row r="917">
      <c r="B917" s="2" t="s">
        <v>36</v>
      </c>
      <c r="F917" s="2" t="str">
        <f t="shared" si="29"/>
        <v/>
      </c>
      <c r="H917" s="2" t="str">
        <f t="shared" si="30"/>
        <v/>
      </c>
      <c r="S917" s="2"/>
      <c r="T917" s="2"/>
      <c r="Y917" s="2"/>
      <c r="Z917" s="2"/>
    </row>
    <row r="918">
      <c r="B918" s="2" t="s">
        <v>36</v>
      </c>
      <c r="F918" s="2" t="str">
        <f t="shared" si="29"/>
        <v/>
      </c>
      <c r="H918" s="2" t="str">
        <f t="shared" si="30"/>
        <v/>
      </c>
      <c r="S918" s="2"/>
      <c r="T918" s="2"/>
      <c r="Y918" s="2"/>
      <c r="Z918" s="2"/>
    </row>
    <row r="919">
      <c r="B919" s="2" t="s">
        <v>36</v>
      </c>
      <c r="F919" s="2" t="str">
        <f t="shared" si="29"/>
        <v/>
      </c>
      <c r="H919" s="2" t="str">
        <f t="shared" si="30"/>
        <v/>
      </c>
      <c r="S919" s="2"/>
      <c r="T919" s="2"/>
      <c r="Y919" s="2"/>
      <c r="Z919" s="2"/>
    </row>
    <row r="920">
      <c r="B920" s="2" t="s">
        <v>36</v>
      </c>
      <c r="F920" s="2" t="str">
        <f t="shared" si="29"/>
        <v/>
      </c>
      <c r="H920" s="2" t="str">
        <f t="shared" si="30"/>
        <v/>
      </c>
      <c r="S920" s="2"/>
      <c r="T920" s="2"/>
      <c r="Y920" s="2"/>
      <c r="Z920" s="2"/>
    </row>
    <row r="921">
      <c r="B921" s="2" t="s">
        <v>36</v>
      </c>
      <c r="F921" s="2" t="str">
        <f t="shared" si="29"/>
        <v/>
      </c>
      <c r="H921" s="2" t="str">
        <f t="shared" si="30"/>
        <v/>
      </c>
      <c r="S921" s="2"/>
      <c r="T921" s="2"/>
      <c r="Y921" s="2"/>
      <c r="Z921" s="2"/>
    </row>
    <row r="922">
      <c r="B922" s="2" t="s">
        <v>36</v>
      </c>
      <c r="F922" s="2" t="str">
        <f t="shared" si="29"/>
        <v/>
      </c>
      <c r="H922" s="2" t="str">
        <f t="shared" si="30"/>
        <v/>
      </c>
      <c r="S922" s="2"/>
      <c r="T922" s="2"/>
      <c r="Y922" s="2"/>
      <c r="Z922" s="2"/>
    </row>
    <row r="923">
      <c r="B923" s="2" t="s">
        <v>36</v>
      </c>
      <c r="F923" s="2" t="str">
        <f t="shared" si="29"/>
        <v/>
      </c>
      <c r="H923" s="2" t="str">
        <f t="shared" si="30"/>
        <v/>
      </c>
      <c r="S923" s="2"/>
      <c r="T923" s="2"/>
      <c r="Y923" s="2"/>
      <c r="Z923" s="2"/>
    </row>
    <row r="924">
      <c r="B924" s="2" t="s">
        <v>36</v>
      </c>
      <c r="F924" s="2" t="str">
        <f t="shared" si="29"/>
        <v/>
      </c>
      <c r="H924" s="2" t="str">
        <f t="shared" si="30"/>
        <v/>
      </c>
      <c r="S924" s="2"/>
      <c r="T924" s="2"/>
      <c r="Y924" s="2"/>
      <c r="Z924" s="2"/>
    </row>
    <row r="925">
      <c r="B925" s="2" t="s">
        <v>36</v>
      </c>
      <c r="F925" s="2" t="str">
        <f t="shared" si="29"/>
        <v/>
      </c>
      <c r="H925" s="2" t="str">
        <f t="shared" si="30"/>
        <v/>
      </c>
      <c r="S925" s="2"/>
      <c r="T925" s="2"/>
      <c r="Y925" s="2"/>
      <c r="Z925" s="2"/>
    </row>
    <row r="926">
      <c r="B926" s="2" t="s">
        <v>36</v>
      </c>
      <c r="F926" s="2" t="str">
        <f t="shared" si="29"/>
        <v/>
      </c>
      <c r="H926" s="2" t="str">
        <f t="shared" si="30"/>
        <v/>
      </c>
      <c r="S926" s="2"/>
      <c r="T926" s="2"/>
      <c r="Y926" s="2"/>
      <c r="Z926" s="2"/>
    </row>
    <row r="927">
      <c r="B927" s="2" t="s">
        <v>36</v>
      </c>
      <c r="F927" s="2" t="str">
        <f t="shared" si="29"/>
        <v/>
      </c>
      <c r="H927" s="2" t="str">
        <f t="shared" si="30"/>
        <v/>
      </c>
      <c r="S927" s="2"/>
      <c r="T927" s="2"/>
      <c r="Y927" s="2"/>
      <c r="Z927" s="2"/>
    </row>
    <row r="928">
      <c r="B928" s="2" t="s">
        <v>36</v>
      </c>
      <c r="F928" s="2" t="str">
        <f t="shared" si="29"/>
        <v/>
      </c>
      <c r="H928" s="2" t="str">
        <f t="shared" si="30"/>
        <v/>
      </c>
      <c r="S928" s="2"/>
      <c r="T928" s="2"/>
      <c r="Y928" s="2"/>
      <c r="Z928" s="2"/>
    </row>
    <row r="929">
      <c r="B929" s="2" t="s">
        <v>36</v>
      </c>
      <c r="F929" s="2" t="str">
        <f t="shared" si="29"/>
        <v/>
      </c>
      <c r="H929" s="2" t="str">
        <f t="shared" si="30"/>
        <v/>
      </c>
      <c r="S929" s="2"/>
      <c r="T929" s="2"/>
      <c r="Y929" s="2"/>
      <c r="Z929" s="2"/>
    </row>
    <row r="930">
      <c r="B930" s="2" t="s">
        <v>36</v>
      </c>
      <c r="F930" s="2" t="str">
        <f t="shared" si="29"/>
        <v/>
      </c>
      <c r="H930" s="2" t="str">
        <f t="shared" si="30"/>
        <v/>
      </c>
      <c r="S930" s="2"/>
      <c r="T930" s="2"/>
      <c r="Y930" s="2"/>
      <c r="Z930" s="2"/>
    </row>
    <row r="931">
      <c r="B931" s="2" t="s">
        <v>36</v>
      </c>
      <c r="F931" s="2" t="str">
        <f t="shared" si="29"/>
        <v/>
      </c>
      <c r="H931" s="2" t="str">
        <f t="shared" si="30"/>
        <v/>
      </c>
      <c r="S931" s="2"/>
      <c r="T931" s="2"/>
      <c r="Y931" s="2"/>
      <c r="Z931" s="2"/>
    </row>
    <row r="932">
      <c r="B932" s="2" t="s">
        <v>36</v>
      </c>
      <c r="F932" s="2" t="str">
        <f t="shared" si="29"/>
        <v/>
      </c>
      <c r="H932" s="2" t="str">
        <f t="shared" si="30"/>
        <v/>
      </c>
      <c r="S932" s="2"/>
      <c r="T932" s="2"/>
      <c r="Y932" s="2"/>
      <c r="Z932" s="2"/>
    </row>
    <row r="933">
      <c r="B933" s="2" t="s">
        <v>36</v>
      </c>
      <c r="F933" s="2" t="str">
        <f t="shared" si="29"/>
        <v/>
      </c>
      <c r="H933" s="2" t="str">
        <f t="shared" si="30"/>
        <v/>
      </c>
      <c r="S933" s="2"/>
      <c r="T933" s="2"/>
      <c r="Y933" s="2"/>
      <c r="Z933" s="2"/>
    </row>
    <row r="934">
      <c r="B934" s="2" t="s">
        <v>36</v>
      </c>
      <c r="F934" s="2" t="str">
        <f t="shared" si="29"/>
        <v/>
      </c>
      <c r="H934" s="2" t="str">
        <f t="shared" si="30"/>
        <v/>
      </c>
      <c r="S934" s="2"/>
      <c r="T934" s="2"/>
      <c r="Y934" s="2"/>
      <c r="Z934" s="2"/>
    </row>
    <row r="935">
      <c r="B935" s="2" t="s">
        <v>36</v>
      </c>
      <c r="F935" s="2" t="str">
        <f t="shared" si="29"/>
        <v/>
      </c>
      <c r="H935" s="2" t="str">
        <f t="shared" si="30"/>
        <v/>
      </c>
      <c r="S935" s="2"/>
      <c r="T935" s="2"/>
      <c r="Y935" s="2"/>
      <c r="Z935" s="2"/>
    </row>
    <row r="936">
      <c r="B936" s="2" t="s">
        <v>36</v>
      </c>
      <c r="F936" s="2" t="str">
        <f t="shared" si="29"/>
        <v/>
      </c>
      <c r="H936" s="2" t="str">
        <f t="shared" si="30"/>
        <v/>
      </c>
      <c r="S936" s="2"/>
      <c r="T936" s="2"/>
      <c r="Y936" s="2"/>
      <c r="Z936" s="2"/>
    </row>
    <row r="937">
      <c r="B937" s="2" t="s">
        <v>36</v>
      </c>
      <c r="F937" s="2" t="str">
        <f t="shared" si="29"/>
        <v/>
      </c>
      <c r="H937" s="2" t="str">
        <f t="shared" si="30"/>
        <v/>
      </c>
      <c r="S937" s="2"/>
      <c r="T937" s="2"/>
      <c r="Y937" s="2"/>
      <c r="Z937" s="2"/>
    </row>
    <row r="938">
      <c r="B938" s="2" t="s">
        <v>36</v>
      </c>
      <c r="F938" s="2" t="str">
        <f t="shared" si="29"/>
        <v/>
      </c>
      <c r="H938" s="2" t="str">
        <f t="shared" si="30"/>
        <v/>
      </c>
      <c r="S938" s="2"/>
      <c r="T938" s="2"/>
      <c r="Y938" s="2"/>
      <c r="Z938" s="2"/>
    </row>
    <row r="939">
      <c r="B939" s="2" t="s">
        <v>36</v>
      </c>
      <c r="F939" s="2" t="str">
        <f t="shared" si="29"/>
        <v/>
      </c>
      <c r="H939" s="2" t="str">
        <f t="shared" si="30"/>
        <v/>
      </c>
      <c r="S939" s="2"/>
      <c r="T939" s="2"/>
      <c r="Y939" s="2"/>
      <c r="Z939" s="2"/>
    </row>
    <row r="940">
      <c r="B940" s="2" t="s">
        <v>36</v>
      </c>
      <c r="F940" s="2" t="str">
        <f t="shared" si="29"/>
        <v/>
      </c>
      <c r="H940" s="2" t="str">
        <f t="shared" si="30"/>
        <v/>
      </c>
      <c r="S940" s="2"/>
      <c r="T940" s="2"/>
      <c r="Y940" s="2"/>
      <c r="Z940" s="2"/>
    </row>
    <row r="941">
      <c r="B941" s="2" t="s">
        <v>36</v>
      </c>
      <c r="F941" s="2" t="str">
        <f t="shared" si="29"/>
        <v/>
      </c>
      <c r="H941" s="2" t="str">
        <f t="shared" si="30"/>
        <v/>
      </c>
      <c r="S941" s="2"/>
      <c r="T941" s="2"/>
      <c r="Y941" s="2"/>
      <c r="Z941" s="2"/>
    </row>
    <row r="942">
      <c r="B942" s="2" t="s">
        <v>36</v>
      </c>
      <c r="F942" s="2" t="str">
        <f t="shared" si="29"/>
        <v/>
      </c>
      <c r="H942" s="2" t="str">
        <f t="shared" si="30"/>
        <v/>
      </c>
      <c r="S942" s="2"/>
      <c r="T942" s="2"/>
      <c r="Y942" s="2"/>
      <c r="Z942" s="2"/>
    </row>
    <row r="943">
      <c r="B943" s="2" t="s">
        <v>36</v>
      </c>
      <c r="F943" s="2" t="str">
        <f t="shared" si="29"/>
        <v/>
      </c>
      <c r="H943" s="2" t="str">
        <f t="shared" si="30"/>
        <v/>
      </c>
      <c r="S943" s="2"/>
      <c r="T943" s="2"/>
      <c r="Y943" s="2"/>
      <c r="Z943" s="2"/>
    </row>
    <row r="944">
      <c r="B944" s="2" t="s">
        <v>36</v>
      </c>
      <c r="F944" s="2" t="str">
        <f t="shared" si="29"/>
        <v/>
      </c>
      <c r="H944" s="2" t="str">
        <f t="shared" si="30"/>
        <v/>
      </c>
      <c r="S944" s="2"/>
      <c r="T944" s="2"/>
      <c r="Y944" s="2"/>
      <c r="Z944" s="2"/>
    </row>
    <row r="945">
      <c r="B945" s="2" t="s">
        <v>36</v>
      </c>
      <c r="F945" s="2" t="str">
        <f t="shared" si="29"/>
        <v/>
      </c>
      <c r="H945" s="2" t="str">
        <f t="shared" si="30"/>
        <v/>
      </c>
      <c r="S945" s="2"/>
      <c r="T945" s="2"/>
      <c r="Y945" s="2"/>
      <c r="Z945" s="2"/>
    </row>
    <row r="946">
      <c r="B946" s="2" t="s">
        <v>36</v>
      </c>
      <c r="F946" s="2" t="str">
        <f t="shared" si="29"/>
        <v/>
      </c>
      <c r="H946" s="2" t="str">
        <f t="shared" si="30"/>
        <v/>
      </c>
      <c r="S946" s="2"/>
      <c r="T946" s="2"/>
      <c r="Y946" s="2"/>
      <c r="Z946" s="2"/>
    </row>
    <row r="947">
      <c r="B947" s="2" t="s">
        <v>36</v>
      </c>
      <c r="F947" s="2" t="str">
        <f t="shared" si="29"/>
        <v/>
      </c>
      <c r="H947" s="2" t="str">
        <f t="shared" si="30"/>
        <v/>
      </c>
      <c r="S947" s="2"/>
      <c r="T947" s="2"/>
      <c r="Y947" s="2"/>
      <c r="Z947" s="2"/>
    </row>
    <row r="948">
      <c r="B948" s="2" t="s">
        <v>36</v>
      </c>
      <c r="F948" s="2" t="str">
        <f t="shared" si="29"/>
        <v/>
      </c>
      <c r="H948" s="2" t="str">
        <f t="shared" si="30"/>
        <v/>
      </c>
      <c r="S948" s="2"/>
      <c r="T948" s="2"/>
      <c r="Y948" s="2"/>
      <c r="Z948" s="2"/>
    </row>
    <row r="949">
      <c r="B949" s="2" t="s">
        <v>36</v>
      </c>
      <c r="F949" s="2" t="str">
        <f t="shared" si="29"/>
        <v/>
      </c>
      <c r="H949" s="2" t="str">
        <f t="shared" si="30"/>
        <v/>
      </c>
      <c r="S949" s="2"/>
      <c r="T949" s="2"/>
      <c r="Y949" s="2"/>
      <c r="Z949" s="2"/>
    </row>
    <row r="950">
      <c r="B950" s="2" t="s">
        <v>36</v>
      </c>
      <c r="F950" s="2" t="str">
        <f t="shared" si="29"/>
        <v/>
      </c>
      <c r="H950" s="2" t="str">
        <f t="shared" si="30"/>
        <v/>
      </c>
      <c r="S950" s="2"/>
      <c r="T950" s="2"/>
      <c r="Y950" s="2"/>
      <c r="Z950" s="2"/>
    </row>
    <row r="951">
      <c r="B951" s="2" t="s">
        <v>36</v>
      </c>
      <c r="F951" s="2" t="str">
        <f t="shared" si="29"/>
        <v/>
      </c>
      <c r="H951" s="2" t="str">
        <f t="shared" si="30"/>
        <v/>
      </c>
      <c r="S951" s="2"/>
      <c r="T951" s="2"/>
      <c r="Y951" s="2"/>
      <c r="Z951" s="2"/>
    </row>
    <row r="952">
      <c r="B952" s="2" t="s">
        <v>36</v>
      </c>
      <c r="F952" s="2" t="str">
        <f t="shared" si="29"/>
        <v/>
      </c>
      <c r="H952" s="2" t="str">
        <f t="shared" si="30"/>
        <v/>
      </c>
      <c r="S952" s="2"/>
      <c r="T952" s="2"/>
      <c r="Y952" s="2"/>
      <c r="Z952" s="2"/>
    </row>
    <row r="953">
      <c r="B953" s="2" t="s">
        <v>36</v>
      </c>
      <c r="F953" s="2" t="str">
        <f t="shared" si="29"/>
        <v/>
      </c>
      <c r="H953" s="2" t="str">
        <f t="shared" si="30"/>
        <v/>
      </c>
      <c r="S953" s="2"/>
      <c r="T953" s="2"/>
      <c r="Y953" s="2"/>
      <c r="Z953" s="2"/>
    </row>
    <row r="954">
      <c r="B954" s="2" t="s">
        <v>36</v>
      </c>
      <c r="F954" s="2" t="str">
        <f t="shared" si="29"/>
        <v/>
      </c>
      <c r="H954" s="2" t="str">
        <f t="shared" si="30"/>
        <v/>
      </c>
      <c r="S954" s="2"/>
      <c r="T954" s="2"/>
      <c r="Y954" s="2"/>
      <c r="Z954" s="2"/>
    </row>
    <row r="955">
      <c r="B955" s="2" t="s">
        <v>36</v>
      </c>
      <c r="F955" s="2" t="str">
        <f t="shared" si="29"/>
        <v/>
      </c>
      <c r="H955" s="2" t="str">
        <f t="shared" si="30"/>
        <v/>
      </c>
      <c r="S955" s="2"/>
      <c r="T955" s="2"/>
      <c r="Y955" s="2"/>
      <c r="Z955" s="2"/>
    </row>
    <row r="956">
      <c r="B956" s="2" t="s">
        <v>36</v>
      </c>
      <c r="F956" s="2" t="str">
        <f t="shared" si="29"/>
        <v/>
      </c>
      <c r="H956" s="2" t="str">
        <f t="shared" si="30"/>
        <v/>
      </c>
      <c r="S956" s="2"/>
      <c r="T956" s="2"/>
      <c r="Y956" s="2"/>
      <c r="Z956" s="2"/>
    </row>
    <row r="957">
      <c r="B957" s="2" t="s">
        <v>36</v>
      </c>
      <c r="F957" s="2" t="str">
        <f t="shared" si="29"/>
        <v/>
      </c>
      <c r="H957" s="2" t="str">
        <f t="shared" si="30"/>
        <v/>
      </c>
      <c r="S957" s="2"/>
      <c r="T957" s="2"/>
      <c r="Y957" s="2"/>
      <c r="Z957" s="2"/>
    </row>
    <row r="958">
      <c r="B958" s="2" t="s">
        <v>36</v>
      </c>
      <c r="F958" s="2" t="str">
        <f t="shared" si="29"/>
        <v/>
      </c>
      <c r="H958" s="2" t="str">
        <f t="shared" si="30"/>
        <v/>
      </c>
      <c r="S958" s="2"/>
      <c r="T958" s="2"/>
      <c r="Y958" s="2"/>
      <c r="Z958" s="2"/>
    </row>
    <row r="959">
      <c r="B959" s="2" t="s">
        <v>36</v>
      </c>
      <c r="F959" s="2" t="str">
        <f t="shared" si="29"/>
        <v/>
      </c>
      <c r="H959" s="2" t="str">
        <f t="shared" si="30"/>
        <v/>
      </c>
      <c r="S959" s="2"/>
      <c r="T959" s="2"/>
      <c r="Y959" s="2"/>
      <c r="Z959" s="2"/>
    </row>
    <row r="960">
      <c r="B960" s="2" t="s">
        <v>36</v>
      </c>
      <c r="F960" s="2" t="str">
        <f t="shared" si="29"/>
        <v/>
      </c>
      <c r="H960" s="2" t="str">
        <f t="shared" si="30"/>
        <v/>
      </c>
      <c r="S960" s="2"/>
      <c r="T960" s="2"/>
      <c r="Y960" s="2"/>
      <c r="Z960" s="2"/>
    </row>
    <row r="961">
      <c r="B961" s="2" t="s">
        <v>36</v>
      </c>
      <c r="F961" s="2" t="str">
        <f t="shared" si="29"/>
        <v/>
      </c>
      <c r="H961" s="2" t="str">
        <f t="shared" si="30"/>
        <v/>
      </c>
      <c r="S961" s="2"/>
      <c r="T961" s="2"/>
      <c r="Y961" s="2"/>
      <c r="Z961" s="2"/>
    </row>
    <row r="962">
      <c r="B962" s="2" t="s">
        <v>36</v>
      </c>
      <c r="F962" s="2" t="str">
        <f t="shared" si="29"/>
        <v/>
      </c>
      <c r="H962" s="2" t="str">
        <f t="shared" si="30"/>
        <v/>
      </c>
      <c r="S962" s="2"/>
      <c r="T962" s="2"/>
      <c r="Y962" s="2"/>
      <c r="Z962" s="2"/>
    </row>
    <row r="963">
      <c r="B963" s="2" t="s">
        <v>36</v>
      </c>
      <c r="F963" s="2" t="str">
        <f t="shared" si="29"/>
        <v/>
      </c>
      <c r="H963" s="2" t="str">
        <f t="shared" si="30"/>
        <v/>
      </c>
      <c r="S963" s="2"/>
      <c r="T963" s="2"/>
      <c r="Y963" s="2"/>
      <c r="Z963" s="2"/>
    </row>
    <row r="964">
      <c r="B964" s="2" t="s">
        <v>36</v>
      </c>
      <c r="F964" s="2" t="str">
        <f t="shared" si="29"/>
        <v/>
      </c>
      <c r="H964" s="2" t="str">
        <f t="shared" si="30"/>
        <v/>
      </c>
      <c r="S964" s="2"/>
      <c r="T964" s="2"/>
      <c r="Y964" s="2"/>
      <c r="Z964" s="2"/>
    </row>
    <row r="965">
      <c r="B965" s="2" t="s">
        <v>36</v>
      </c>
      <c r="F965" s="2" t="str">
        <f t="shared" si="29"/>
        <v/>
      </c>
      <c r="H965" s="2" t="str">
        <f t="shared" si="30"/>
        <v/>
      </c>
      <c r="S965" s="2"/>
      <c r="T965" s="2"/>
      <c r="Y965" s="2"/>
      <c r="Z965" s="2"/>
    </row>
    <row r="966">
      <c r="B966" s="2" t="s">
        <v>36</v>
      </c>
      <c r="F966" s="2" t="str">
        <f t="shared" si="29"/>
        <v/>
      </c>
      <c r="H966" s="2" t="str">
        <f t="shared" si="30"/>
        <v/>
      </c>
      <c r="S966" s="2"/>
      <c r="T966" s="2"/>
      <c r="Y966" s="2"/>
      <c r="Z966" s="2"/>
    </row>
    <row r="967">
      <c r="B967" s="2" t="s">
        <v>36</v>
      </c>
      <c r="F967" s="2" t="str">
        <f t="shared" si="29"/>
        <v/>
      </c>
      <c r="H967" s="2" t="str">
        <f t="shared" si="30"/>
        <v/>
      </c>
      <c r="S967" s="2"/>
      <c r="T967" s="2"/>
      <c r="Y967" s="2"/>
      <c r="Z967" s="2"/>
    </row>
    <row r="968">
      <c r="B968" s="2" t="s">
        <v>36</v>
      </c>
      <c r="F968" s="2" t="str">
        <f t="shared" si="29"/>
        <v/>
      </c>
      <c r="H968" s="2" t="str">
        <f t="shared" si="30"/>
        <v/>
      </c>
      <c r="S968" s="2"/>
      <c r="T968" s="2"/>
      <c r="Y968" s="2"/>
      <c r="Z968" s="2"/>
    </row>
    <row r="969">
      <c r="B969" s="2" t="s">
        <v>36</v>
      </c>
      <c r="F969" s="2" t="str">
        <f t="shared" si="29"/>
        <v/>
      </c>
      <c r="H969" s="2" t="str">
        <f t="shared" si="30"/>
        <v/>
      </c>
      <c r="S969" s="2"/>
      <c r="T969" s="2"/>
      <c r="Y969" s="2"/>
      <c r="Z969" s="2"/>
    </row>
    <row r="970">
      <c r="B970" s="2" t="s">
        <v>36</v>
      </c>
      <c r="F970" s="2" t="str">
        <f t="shared" si="29"/>
        <v/>
      </c>
      <c r="H970" s="2" t="str">
        <f t="shared" si="30"/>
        <v/>
      </c>
      <c r="S970" s="2"/>
      <c r="T970" s="2"/>
      <c r="Y970" s="2"/>
      <c r="Z970" s="2"/>
    </row>
    <row r="971">
      <c r="B971" s="2" t="s">
        <v>36</v>
      </c>
      <c r="F971" s="2" t="str">
        <f t="shared" si="29"/>
        <v/>
      </c>
      <c r="H971" s="2" t="str">
        <f t="shared" si="30"/>
        <v/>
      </c>
      <c r="S971" s="2"/>
      <c r="T971" s="2"/>
      <c r="Y971" s="2"/>
      <c r="Z971" s="2"/>
    </row>
    <row r="972">
      <c r="B972" s="2" t="s">
        <v>36</v>
      </c>
      <c r="F972" s="2" t="str">
        <f t="shared" si="29"/>
        <v/>
      </c>
      <c r="H972" s="2" t="str">
        <f t="shared" si="30"/>
        <v/>
      </c>
      <c r="S972" s="2"/>
      <c r="T972" s="2"/>
      <c r="Y972" s="2"/>
      <c r="Z972" s="2"/>
    </row>
    <row r="973">
      <c r="B973" s="2" t="s">
        <v>36</v>
      </c>
      <c r="F973" s="2" t="str">
        <f t="shared" si="29"/>
        <v/>
      </c>
      <c r="H973" s="2" t="str">
        <f t="shared" si="30"/>
        <v/>
      </c>
      <c r="S973" s="2"/>
      <c r="T973" s="2"/>
      <c r="Y973" s="2"/>
      <c r="Z973" s="2"/>
    </row>
    <row r="974">
      <c r="B974" s="2" t="s">
        <v>36</v>
      </c>
      <c r="F974" s="2" t="str">
        <f t="shared" si="29"/>
        <v/>
      </c>
      <c r="H974" s="2" t="str">
        <f t="shared" si="30"/>
        <v/>
      </c>
      <c r="S974" s="2"/>
      <c r="T974" s="2"/>
      <c r="Y974" s="2"/>
      <c r="Z974" s="2"/>
    </row>
    <row r="975">
      <c r="B975" s="2" t="s">
        <v>36</v>
      </c>
      <c r="F975" s="2" t="str">
        <f t="shared" si="29"/>
        <v/>
      </c>
      <c r="H975" s="2" t="str">
        <f t="shared" si="30"/>
        <v/>
      </c>
      <c r="S975" s="2"/>
      <c r="T975" s="2"/>
      <c r="Y975" s="2"/>
      <c r="Z975" s="2"/>
    </row>
    <row r="976">
      <c r="B976" s="2" t="s">
        <v>36</v>
      </c>
      <c r="F976" s="2" t="str">
        <f t="shared" si="29"/>
        <v/>
      </c>
      <c r="H976" s="2" t="str">
        <f t="shared" si="30"/>
        <v/>
      </c>
      <c r="S976" s="2"/>
      <c r="T976" s="2"/>
      <c r="Y976" s="2"/>
      <c r="Z976" s="2"/>
    </row>
    <row r="977">
      <c r="B977" s="2" t="s">
        <v>36</v>
      </c>
      <c r="F977" s="2" t="str">
        <f t="shared" si="29"/>
        <v/>
      </c>
      <c r="H977" s="2" t="str">
        <f t="shared" si="30"/>
        <v/>
      </c>
      <c r="S977" s="2"/>
      <c r="T977" s="2"/>
      <c r="Y977" s="2"/>
      <c r="Z977" s="2"/>
    </row>
    <row r="978">
      <c r="B978" s="2" t="s">
        <v>36</v>
      </c>
      <c r="F978" s="2" t="str">
        <f t="shared" si="29"/>
        <v/>
      </c>
      <c r="H978" s="2" t="str">
        <f t="shared" si="30"/>
        <v/>
      </c>
      <c r="S978" s="2"/>
      <c r="T978" s="2"/>
      <c r="Y978" s="2"/>
      <c r="Z978" s="2"/>
    </row>
    <row r="979">
      <c r="B979" s="2" t="s">
        <v>36</v>
      </c>
      <c r="F979" s="2" t="str">
        <f t="shared" si="29"/>
        <v/>
      </c>
      <c r="H979" s="2" t="str">
        <f t="shared" si="30"/>
        <v/>
      </c>
      <c r="S979" s="2"/>
      <c r="T979" s="2"/>
      <c r="Y979" s="2"/>
      <c r="Z979" s="2"/>
    </row>
    <row r="980">
      <c r="B980" s="2" t="s">
        <v>36</v>
      </c>
      <c r="F980" s="2" t="str">
        <f t="shared" si="29"/>
        <v/>
      </c>
      <c r="H980" s="2" t="str">
        <f t="shared" si="30"/>
        <v/>
      </c>
      <c r="S980" s="2"/>
      <c r="T980" s="2"/>
      <c r="Y980" s="2"/>
      <c r="Z980" s="2"/>
    </row>
    <row r="981">
      <c r="B981" s="2" t="s">
        <v>36</v>
      </c>
      <c r="F981" s="2" t="str">
        <f t="shared" si="29"/>
        <v/>
      </c>
      <c r="H981" s="2" t="str">
        <f t="shared" si="30"/>
        <v/>
      </c>
      <c r="S981" s="2"/>
      <c r="T981" s="2"/>
      <c r="Y981" s="2"/>
      <c r="Z981" s="2"/>
    </row>
    <row r="982">
      <c r="B982" s="2" t="s">
        <v>36</v>
      </c>
      <c r="F982" s="2" t="str">
        <f t="shared" si="29"/>
        <v/>
      </c>
      <c r="H982" s="2" t="str">
        <f t="shared" si="30"/>
        <v/>
      </c>
      <c r="S982" s="2"/>
      <c r="T982" s="2"/>
      <c r="Y982" s="2"/>
      <c r="Z982" s="2"/>
    </row>
    <row r="983">
      <c r="B983" s="2" t="s">
        <v>36</v>
      </c>
      <c r="F983" s="2" t="str">
        <f t="shared" si="29"/>
        <v/>
      </c>
      <c r="H983" s="2" t="str">
        <f t="shared" si="30"/>
        <v/>
      </c>
      <c r="S983" s="2"/>
      <c r="T983" s="2"/>
      <c r="Y983" s="2"/>
      <c r="Z983" s="2"/>
    </row>
    <row r="984">
      <c r="B984" s="2" t="s">
        <v>36</v>
      </c>
      <c r="F984" s="2" t="str">
        <f t="shared" si="29"/>
        <v/>
      </c>
      <c r="H984" s="2" t="str">
        <f t="shared" si="30"/>
        <v/>
      </c>
      <c r="S984" s="2"/>
      <c r="T984" s="2"/>
      <c r="Y984" s="2"/>
      <c r="Z984" s="2"/>
    </row>
    <row r="985">
      <c r="B985" s="2" t="s">
        <v>36</v>
      </c>
      <c r="F985" s="2" t="str">
        <f t="shared" si="29"/>
        <v/>
      </c>
      <c r="H985" s="2" t="str">
        <f t="shared" si="30"/>
        <v/>
      </c>
      <c r="S985" s="2"/>
      <c r="T985" s="2"/>
      <c r="Y985" s="2"/>
      <c r="Z985" s="2"/>
    </row>
    <row r="986">
      <c r="B986" s="2" t="s">
        <v>36</v>
      </c>
      <c r="F986" s="2" t="str">
        <f t="shared" si="29"/>
        <v/>
      </c>
      <c r="H986" s="2" t="str">
        <f t="shared" si="30"/>
        <v/>
      </c>
      <c r="S986" s="2"/>
      <c r="T986" s="2"/>
      <c r="Y986" s="2"/>
      <c r="Z986" s="2"/>
    </row>
    <row r="987">
      <c r="B987" s="2" t="s">
        <v>36</v>
      </c>
      <c r="F987" s="2" t="str">
        <f t="shared" si="29"/>
        <v/>
      </c>
      <c r="H987" s="2" t="str">
        <f t="shared" si="30"/>
        <v/>
      </c>
      <c r="S987" s="2"/>
      <c r="T987" s="2"/>
      <c r="Y987" s="2"/>
      <c r="Z987" s="2"/>
    </row>
    <row r="988">
      <c r="B988" s="2" t="s">
        <v>36</v>
      </c>
      <c r="F988" s="2" t="str">
        <f t="shared" si="29"/>
        <v/>
      </c>
      <c r="H988" s="2" t="str">
        <f t="shared" si="30"/>
        <v/>
      </c>
      <c r="S988" s="2"/>
      <c r="T988" s="2"/>
      <c r="Y988" s="2"/>
      <c r="Z988" s="2"/>
    </row>
    <row r="989">
      <c r="B989" s="2" t="s">
        <v>36</v>
      </c>
      <c r="F989" s="2" t="str">
        <f t="shared" si="29"/>
        <v/>
      </c>
      <c r="H989" s="2" t="str">
        <f t="shared" si="30"/>
        <v/>
      </c>
      <c r="S989" s="2"/>
      <c r="T989" s="2"/>
      <c r="Y989" s="2"/>
      <c r="Z989" s="2"/>
    </row>
    <row r="990">
      <c r="B990" s="2" t="s">
        <v>36</v>
      </c>
      <c r="F990" s="2" t="str">
        <f t="shared" si="29"/>
        <v/>
      </c>
      <c r="H990" s="2" t="str">
        <f t="shared" si="30"/>
        <v/>
      </c>
      <c r="S990" s="2"/>
      <c r="T990" s="2"/>
      <c r="Y990" s="2"/>
      <c r="Z990" s="2"/>
    </row>
    <row r="991">
      <c r="B991" s="2" t="s">
        <v>36</v>
      </c>
      <c r="F991" s="2" t="str">
        <f t="shared" si="29"/>
        <v/>
      </c>
      <c r="H991" s="2" t="str">
        <f t="shared" si="30"/>
        <v/>
      </c>
      <c r="S991" s="2"/>
      <c r="T991" s="2"/>
      <c r="Y991" s="2"/>
      <c r="Z991" s="2"/>
    </row>
    <row r="992">
      <c r="B992" s="2" t="s">
        <v>36</v>
      </c>
      <c r="F992" s="2" t="str">
        <f t="shared" si="29"/>
        <v/>
      </c>
      <c r="H992" s="2" t="str">
        <f t="shared" si="30"/>
        <v/>
      </c>
      <c r="S992" s="2"/>
      <c r="T992" s="2"/>
      <c r="Y992" s="2"/>
      <c r="Z992" s="2"/>
    </row>
    <row r="993">
      <c r="B993" s="2" t="s">
        <v>36</v>
      </c>
      <c r="F993" s="2" t="str">
        <f t="shared" si="29"/>
        <v/>
      </c>
      <c r="H993" s="2" t="str">
        <f t="shared" si="30"/>
        <v/>
      </c>
      <c r="S993" s="2"/>
      <c r="T993" s="2"/>
      <c r="Y993" s="2"/>
      <c r="Z993" s="2"/>
    </row>
    <row r="994">
      <c r="B994" s="2" t="s">
        <v>36</v>
      </c>
      <c r="F994" s="2" t="str">
        <f t="shared" si="29"/>
        <v/>
      </c>
      <c r="H994" s="2" t="str">
        <f t="shared" si="30"/>
        <v/>
      </c>
      <c r="S994" s="2"/>
      <c r="T994" s="2"/>
      <c r="Y994" s="2"/>
      <c r="Z994" s="2"/>
    </row>
    <row r="995">
      <c r="B995" s="2" t="s">
        <v>36</v>
      </c>
      <c r="F995" s="2" t="str">
        <f t="shared" si="29"/>
        <v/>
      </c>
      <c r="H995" s="2" t="str">
        <f t="shared" si="30"/>
        <v/>
      </c>
      <c r="S995" s="2"/>
      <c r="T995" s="2"/>
      <c r="Y995" s="2"/>
      <c r="Z995" s="2"/>
    </row>
    <row r="996">
      <c r="B996" s="2" t="s">
        <v>36</v>
      </c>
      <c r="F996" s="2" t="str">
        <f t="shared" si="29"/>
        <v/>
      </c>
      <c r="H996" s="2" t="str">
        <f t="shared" si="30"/>
        <v/>
      </c>
      <c r="S996" s="2"/>
      <c r="T996" s="2"/>
      <c r="Y996" s="2"/>
      <c r="Z996" s="2"/>
    </row>
    <row r="997">
      <c r="B997" s="2" t="s">
        <v>36</v>
      </c>
      <c r="F997" s="2" t="str">
        <f t="shared" si="29"/>
        <v/>
      </c>
      <c r="H997" s="2" t="str">
        <f t="shared" si="30"/>
        <v/>
      </c>
      <c r="S997" s="2"/>
      <c r="T997" s="2"/>
      <c r="Y997" s="2"/>
      <c r="Z997" s="2"/>
    </row>
    <row r="998">
      <c r="B998" s="2" t="s">
        <v>36</v>
      </c>
      <c r="F998" s="2" t="str">
        <f t="shared" si="29"/>
        <v/>
      </c>
      <c r="H998" s="2" t="str">
        <f t="shared" si="30"/>
        <v/>
      </c>
      <c r="S998" s="2"/>
      <c r="T998" s="2"/>
      <c r="Y998" s="2"/>
      <c r="Z998" s="2"/>
    </row>
    <row r="999">
      <c r="B999" s="2" t="s">
        <v>36</v>
      </c>
      <c r="F999" s="2" t="str">
        <f t="shared" si="29"/>
        <v/>
      </c>
      <c r="H999" s="2" t="str">
        <f t="shared" si="30"/>
        <v/>
      </c>
      <c r="S999" s="2"/>
      <c r="T999" s="2"/>
      <c r="Y999" s="2"/>
      <c r="Z999" s="2"/>
    </row>
    <row r="1000">
      <c r="B1000" s="2" t="s">
        <v>36</v>
      </c>
      <c r="F1000" s="2" t="str">
        <f t="shared" si="29"/>
        <v/>
      </c>
      <c r="H1000" s="2" t="str">
        <f t="shared" si="30"/>
        <v/>
      </c>
      <c r="S1000" s="2"/>
      <c r="T1000" s="2"/>
      <c r="Y1000" s="2"/>
      <c r="Z1000" s="2"/>
    </row>
    <row r="1001">
      <c r="B1001" s="2" t="s">
        <v>36</v>
      </c>
      <c r="F1001" s="2" t="str">
        <f t="shared" si="29"/>
        <v/>
      </c>
      <c r="H1001" s="2" t="str">
        <f t="shared" si="30"/>
        <v/>
      </c>
      <c r="S1001" s="2"/>
      <c r="T1001" s="2"/>
      <c r="Y1001" s="2"/>
      <c r="Z1001" s="2"/>
    </row>
    <row r="1002">
      <c r="B1002" s="2" t="s">
        <v>36</v>
      </c>
      <c r="F1002" s="2" t="str">
        <f t="shared" si="29"/>
        <v/>
      </c>
      <c r="H1002" s="2" t="str">
        <f t="shared" si="30"/>
        <v/>
      </c>
      <c r="S1002" s="2"/>
      <c r="T1002" s="2"/>
      <c r="Y1002" s="2"/>
      <c r="Z1002" s="2"/>
    </row>
    <row r="1003">
      <c r="B1003" s="2" t="s">
        <v>36</v>
      </c>
      <c r="F1003" s="2" t="str">
        <f t="shared" si="29"/>
        <v/>
      </c>
      <c r="H1003" s="2" t="str">
        <f t="shared" si="30"/>
        <v/>
      </c>
      <c r="S1003" s="2"/>
      <c r="T1003" s="2"/>
      <c r="Y1003" s="2"/>
      <c r="Z1003" s="2"/>
    </row>
    <row r="1004">
      <c r="B1004" s="2" t="s">
        <v>36</v>
      </c>
      <c r="F1004" s="2" t="str">
        <f t="shared" si="29"/>
        <v/>
      </c>
      <c r="H1004" s="2" t="str">
        <f t="shared" si="30"/>
        <v/>
      </c>
      <c r="S1004" s="2"/>
      <c r="T1004" s="2"/>
      <c r="Y1004" s="2"/>
      <c r="Z1004" s="2"/>
    </row>
    <row r="1005">
      <c r="B1005" s="2" t="s">
        <v>36</v>
      </c>
      <c r="F1005" s="2" t="str">
        <f t="shared" si="29"/>
        <v/>
      </c>
      <c r="H1005" s="2" t="str">
        <f t="shared" si="30"/>
        <v/>
      </c>
      <c r="S1005" s="2"/>
      <c r="T1005" s="2"/>
      <c r="Y1005" s="2"/>
      <c r="Z1005" s="2"/>
    </row>
    <row r="1006">
      <c r="B1006" s="2" t="s">
        <v>36</v>
      </c>
      <c r="F1006" s="2" t="str">
        <f t="shared" si="29"/>
        <v/>
      </c>
      <c r="H1006" s="2" t="str">
        <f t="shared" si="30"/>
        <v/>
      </c>
      <c r="S1006" s="2"/>
      <c r="T1006" s="2"/>
      <c r="Y1006" s="2"/>
      <c r="Z1006" s="2"/>
    </row>
    <row r="1007">
      <c r="B1007" s="2" t="s">
        <v>36</v>
      </c>
      <c r="F1007" s="2" t="str">
        <f t="shared" si="29"/>
        <v/>
      </c>
      <c r="H1007" s="2" t="str">
        <f t="shared" si="30"/>
        <v/>
      </c>
      <c r="S1007" s="2"/>
      <c r="T1007" s="2"/>
      <c r="Y1007" s="2"/>
      <c r="Z1007" s="2"/>
    </row>
    <row r="1008">
      <c r="B1008" s="2" t="s">
        <v>36</v>
      </c>
      <c r="F1008" s="2" t="str">
        <f t="shared" si="29"/>
        <v/>
      </c>
      <c r="H1008" s="2" t="str">
        <f t="shared" si="30"/>
        <v/>
      </c>
      <c r="S1008" s="2"/>
      <c r="T1008" s="2"/>
      <c r="Y1008" s="2"/>
      <c r="Z1008" s="2"/>
    </row>
    <row r="1009">
      <c r="B1009" s="2" t="s">
        <v>36</v>
      </c>
      <c r="F1009" s="2" t="str">
        <f t="shared" si="29"/>
        <v/>
      </c>
      <c r="H1009" s="2" t="str">
        <f t="shared" si="30"/>
        <v/>
      </c>
      <c r="S1009" s="2"/>
      <c r="T1009" s="2"/>
      <c r="Y1009" s="2"/>
      <c r="Z1009" s="2"/>
    </row>
    <row r="1010">
      <c r="B1010" s="2" t="s">
        <v>36</v>
      </c>
      <c r="F1010" s="2" t="str">
        <f t="shared" si="29"/>
        <v/>
      </c>
      <c r="H1010" s="2" t="str">
        <f t="shared" si="30"/>
        <v/>
      </c>
      <c r="S1010" s="2"/>
      <c r="T1010" s="2"/>
      <c r="Y1010" s="2"/>
      <c r="Z1010" s="2"/>
    </row>
    <row r="1011">
      <c r="B1011" s="2" t="s">
        <v>36</v>
      </c>
      <c r="F1011" s="2" t="str">
        <f t="shared" si="29"/>
        <v/>
      </c>
      <c r="H1011" s="2" t="str">
        <f t="shared" si="30"/>
        <v/>
      </c>
      <c r="S1011" s="2"/>
      <c r="T1011" s="2"/>
      <c r="Y1011" s="2"/>
      <c r="Z1011" s="2"/>
    </row>
    <row r="1012">
      <c r="B1012" s="2" t="s">
        <v>36</v>
      </c>
      <c r="F1012" s="2" t="str">
        <f t="shared" si="29"/>
        <v/>
      </c>
      <c r="H1012" s="2" t="str">
        <f t="shared" si="30"/>
        <v/>
      </c>
      <c r="S1012" s="2"/>
      <c r="T1012" s="2"/>
      <c r="Y1012" s="2"/>
      <c r="Z1012" s="2"/>
    </row>
    <row r="1013">
      <c r="B1013" s="2" t="s">
        <v>36</v>
      </c>
      <c r="F1013" s="2" t="str">
        <f t="shared" si="29"/>
        <v/>
      </c>
      <c r="H1013" s="2" t="str">
        <f t="shared" si="30"/>
        <v/>
      </c>
      <c r="S1013" s="2"/>
      <c r="T1013" s="2"/>
      <c r="Y1013" s="2"/>
      <c r="Z1013" s="2"/>
    </row>
    <row r="1014">
      <c r="B1014" s="2" t="s">
        <v>36</v>
      </c>
      <c r="F1014" s="2" t="str">
        <f t="shared" si="29"/>
        <v/>
      </c>
      <c r="H1014" s="2" t="str">
        <f t="shared" si="30"/>
        <v/>
      </c>
      <c r="S1014" s="2"/>
      <c r="T1014" s="2"/>
      <c r="Y1014" s="2"/>
      <c r="Z1014" s="2"/>
    </row>
    <row r="1015">
      <c r="B1015" s="2" t="s">
        <v>36</v>
      </c>
      <c r="F1015" s="2" t="str">
        <f t="shared" si="29"/>
        <v/>
      </c>
      <c r="H1015" s="2" t="str">
        <f t="shared" si="30"/>
        <v/>
      </c>
      <c r="S1015" s="2"/>
      <c r="T1015" s="2"/>
      <c r="Y1015" s="2"/>
      <c r="Z1015" s="2"/>
    </row>
    <row r="1016">
      <c r="B1016" s="2" t="s">
        <v>36</v>
      </c>
      <c r="F1016" s="2" t="str">
        <f t="shared" si="29"/>
        <v/>
      </c>
      <c r="H1016" s="2" t="str">
        <f t="shared" si="30"/>
        <v/>
      </c>
      <c r="S1016" s="2"/>
      <c r="T1016" s="2"/>
      <c r="Y1016" s="2"/>
      <c r="Z1016" s="2"/>
    </row>
    <row r="1017">
      <c r="B1017" s="2" t="s">
        <v>36</v>
      </c>
      <c r="F1017" s="2" t="str">
        <f t="shared" si="29"/>
        <v/>
      </c>
      <c r="H1017" s="2" t="str">
        <f t="shared" si="30"/>
        <v/>
      </c>
      <c r="S1017" s="2"/>
      <c r="T1017" s="2"/>
      <c r="Y1017" s="2"/>
      <c r="Z1017" s="2"/>
    </row>
    <row r="1018">
      <c r="B1018" s="2" t="s">
        <v>36</v>
      </c>
      <c r="S1018" s="2"/>
      <c r="T1018" s="2"/>
      <c r="Y1018" s="2"/>
      <c r="Z1018" s="2"/>
    </row>
    <row r="1019">
      <c r="B1019" s="2" t="s">
        <v>36</v>
      </c>
      <c r="S1019" s="2"/>
      <c r="T1019" s="2"/>
      <c r="Y1019" s="2"/>
      <c r="Z1019" s="2"/>
    </row>
    <row r="1020">
      <c r="B1020" s="2" t="s">
        <v>36</v>
      </c>
      <c r="S1020" s="2"/>
      <c r="T1020" s="2"/>
      <c r="Y1020" s="2"/>
      <c r="Z1020" s="2"/>
    </row>
    <row r="1021">
      <c r="B1021" s="2" t="s">
        <v>36</v>
      </c>
      <c r="S1021" s="2"/>
      <c r="T1021" s="2"/>
      <c r="Y1021" s="2"/>
      <c r="Z1021" s="2"/>
    </row>
    <row r="1022">
      <c r="B1022" s="2" t="s">
        <v>36</v>
      </c>
      <c r="S1022" s="2"/>
      <c r="T1022" s="2"/>
      <c r="Y1022" s="2"/>
      <c r="Z1022" s="2"/>
    </row>
    <row r="1023">
      <c r="B1023" s="2" t="s">
        <v>36</v>
      </c>
      <c r="S1023" s="2"/>
      <c r="T1023" s="2"/>
      <c r="Y1023" s="2"/>
      <c r="Z1023" s="2"/>
    </row>
    <row r="1024">
      <c r="B1024" s="2" t="s">
        <v>36</v>
      </c>
      <c r="S1024" s="2"/>
      <c r="T1024" s="2"/>
      <c r="Y1024" s="2"/>
      <c r="Z1024" s="2"/>
    </row>
    <row r="1025">
      <c r="B1025" s="2" t="s">
        <v>36</v>
      </c>
      <c r="S1025" s="2"/>
      <c r="T1025" s="2"/>
      <c r="Y1025" s="2"/>
      <c r="Z1025" s="2"/>
    </row>
    <row r="1026">
      <c r="B1026" s="2" t="s">
        <v>36</v>
      </c>
      <c r="S1026" s="2"/>
      <c r="T1026" s="2"/>
      <c r="Y1026" s="2"/>
      <c r="Z1026" s="2"/>
    </row>
    <row r="1027">
      <c r="B1027" s="2" t="s">
        <v>36</v>
      </c>
      <c r="S1027" s="2"/>
      <c r="T1027" s="2"/>
      <c r="Y1027" s="2"/>
      <c r="Z1027" s="2"/>
    </row>
    <row r="1028">
      <c r="B1028" s="2" t="s">
        <v>36</v>
      </c>
      <c r="S1028" s="2"/>
      <c r="T1028" s="2"/>
      <c r="Y1028" s="2"/>
      <c r="Z1028" s="2"/>
    </row>
    <row r="1029">
      <c r="B1029" s="2" t="s">
        <v>36</v>
      </c>
      <c r="S1029" s="2"/>
      <c r="T1029" s="2"/>
      <c r="Y1029" s="2"/>
      <c r="Z1029" s="2"/>
    </row>
    <row r="1030">
      <c r="B1030" s="2" t="s">
        <v>36</v>
      </c>
      <c r="S1030" s="2"/>
      <c r="T1030" s="2"/>
      <c r="Y1030" s="2"/>
      <c r="Z1030" s="2"/>
    </row>
    <row r="1031">
      <c r="B1031" s="2" t="s">
        <v>36</v>
      </c>
      <c r="S1031" s="2"/>
      <c r="T1031" s="2"/>
      <c r="Y1031" s="2"/>
      <c r="Z1031" s="2"/>
    </row>
    <row r="1032">
      <c r="B1032" s="2" t="s">
        <v>36</v>
      </c>
      <c r="S1032" s="2"/>
      <c r="T1032" s="2"/>
      <c r="Y1032" s="2"/>
      <c r="Z1032" s="2"/>
    </row>
    <row r="1033">
      <c r="B1033" s="2" t="s">
        <v>36</v>
      </c>
      <c r="S1033" s="2"/>
      <c r="T1033" s="2"/>
      <c r="Y1033" s="2"/>
      <c r="Z1033" s="2"/>
    </row>
    <row r="1034">
      <c r="B1034" s="2" t="s">
        <v>36</v>
      </c>
      <c r="S1034" s="2"/>
      <c r="T1034" s="2"/>
      <c r="Y1034" s="2"/>
      <c r="Z1034" s="2"/>
    </row>
    <row r="1035">
      <c r="B1035" s="2" t="s">
        <v>36</v>
      </c>
      <c r="S1035" s="2"/>
      <c r="T1035" s="2"/>
      <c r="Y1035" s="2"/>
      <c r="Z1035" s="2"/>
    </row>
    <row r="1036">
      <c r="B1036" s="2" t="s">
        <v>36</v>
      </c>
      <c r="S1036" s="2"/>
      <c r="T1036" s="2"/>
      <c r="Y1036" s="2"/>
      <c r="Z1036" s="2"/>
    </row>
    <row r="1037">
      <c r="B1037" s="2" t="s">
        <v>36</v>
      </c>
      <c r="S1037" s="2"/>
      <c r="T1037" s="2"/>
      <c r="Y1037" s="2"/>
      <c r="Z1037" s="2"/>
    </row>
    <row r="1038">
      <c r="B1038" s="2" t="s">
        <v>36</v>
      </c>
      <c r="S1038" s="2"/>
      <c r="T1038" s="2"/>
      <c r="Y1038" s="2"/>
      <c r="Z1038" s="2"/>
    </row>
    <row r="1039">
      <c r="B1039" s="2" t="s">
        <v>36</v>
      </c>
      <c r="S1039" s="2"/>
      <c r="T1039" s="2"/>
      <c r="Y1039" s="2"/>
      <c r="Z1039" s="2"/>
    </row>
    <row r="1040">
      <c r="B1040" s="2" t="s">
        <v>36</v>
      </c>
      <c r="S1040" s="2"/>
      <c r="T1040" s="2"/>
      <c r="Y1040" s="2"/>
      <c r="Z1040" s="2"/>
    </row>
    <row r="1041">
      <c r="B1041" s="2" t="s">
        <v>36</v>
      </c>
      <c r="S1041" s="2"/>
      <c r="T1041" s="2"/>
      <c r="Y1041" s="2"/>
      <c r="Z1041" s="2"/>
    </row>
    <row r="1042">
      <c r="B1042" s="2" t="s">
        <v>36</v>
      </c>
      <c r="S1042" s="2"/>
      <c r="T1042" s="2"/>
      <c r="Y1042" s="2"/>
      <c r="Z1042" s="2"/>
    </row>
    <row r="1043">
      <c r="B1043" s="2" t="s">
        <v>36</v>
      </c>
      <c r="S1043" s="2"/>
      <c r="T1043" s="2"/>
      <c r="Y1043" s="2"/>
      <c r="Z1043" s="2"/>
    </row>
    <row r="1044">
      <c r="B1044" s="2" t="s">
        <v>36</v>
      </c>
      <c r="S1044" s="2"/>
      <c r="T1044" s="2"/>
      <c r="Y1044" s="2"/>
      <c r="Z1044" s="2"/>
    </row>
    <row r="1045">
      <c r="B1045" s="2" t="s">
        <v>36</v>
      </c>
      <c r="S1045" s="2"/>
      <c r="T1045" s="2"/>
      <c r="Y1045" s="2"/>
      <c r="Z1045" s="2"/>
    </row>
    <row r="1046">
      <c r="B1046" s="2" t="s">
        <v>36</v>
      </c>
      <c r="S1046" s="2"/>
      <c r="T1046" s="2"/>
      <c r="Y1046" s="2"/>
      <c r="Z1046" s="2"/>
    </row>
    <row r="1047">
      <c r="B1047" s="2" t="s">
        <v>36</v>
      </c>
      <c r="S1047" s="2"/>
      <c r="T1047" s="2"/>
      <c r="Y1047" s="2"/>
      <c r="Z1047" s="2"/>
    </row>
    <row r="1048">
      <c r="B1048" s="2" t="s">
        <v>36</v>
      </c>
      <c r="S1048" s="2"/>
      <c r="T1048" s="2"/>
      <c r="Y1048" s="2"/>
      <c r="Z1048" s="2"/>
    </row>
    <row r="1049">
      <c r="B1049" s="2" t="s">
        <v>36</v>
      </c>
      <c r="S1049" s="2"/>
      <c r="T1049" s="2"/>
      <c r="Y1049" s="2"/>
      <c r="Z1049" s="2"/>
    </row>
    <row r="1050">
      <c r="B1050" s="2" t="s">
        <v>36</v>
      </c>
      <c r="S1050" s="2"/>
      <c r="T1050" s="2"/>
      <c r="Y1050" s="2"/>
      <c r="Z1050" s="2"/>
    </row>
    <row r="1051">
      <c r="B1051" s="2" t="s">
        <v>36</v>
      </c>
      <c r="S1051" s="2"/>
      <c r="T1051" s="2"/>
      <c r="Y1051" s="2"/>
      <c r="Z1051" s="2"/>
    </row>
    <row r="1052">
      <c r="B1052" s="2" t="s">
        <v>36</v>
      </c>
      <c r="S1052" s="2"/>
      <c r="T1052" s="2"/>
      <c r="Y1052" s="2"/>
      <c r="Z1052" s="2"/>
    </row>
    <row r="1053">
      <c r="B1053" s="2" t="s">
        <v>36</v>
      </c>
      <c r="S1053" s="2"/>
      <c r="T1053" s="2"/>
      <c r="Y1053" s="2"/>
      <c r="Z1053" s="2"/>
    </row>
    <row r="1054">
      <c r="B1054" s="2" t="s">
        <v>36</v>
      </c>
      <c r="S1054" s="2"/>
      <c r="T1054" s="2"/>
      <c r="Y1054" s="2"/>
      <c r="Z1054" s="2"/>
    </row>
    <row r="1055">
      <c r="B1055" s="2" t="s">
        <v>36</v>
      </c>
      <c r="S1055" s="2"/>
      <c r="T1055" s="2"/>
      <c r="Y1055" s="2"/>
      <c r="Z1055" s="2"/>
    </row>
    <row r="1056">
      <c r="B1056" s="2" t="s">
        <v>36</v>
      </c>
      <c r="S1056" s="2"/>
      <c r="T1056" s="2"/>
      <c r="Y1056" s="2"/>
      <c r="Z1056" s="2"/>
    </row>
    <row r="1057">
      <c r="B1057" s="2" t="s">
        <v>36</v>
      </c>
      <c r="S1057" s="2"/>
      <c r="T1057" s="2"/>
      <c r="Y1057" s="2"/>
      <c r="Z1057" s="2"/>
    </row>
    <row r="1058">
      <c r="B1058" s="2" t="s">
        <v>36</v>
      </c>
      <c r="S1058" s="2"/>
      <c r="T1058" s="2"/>
      <c r="Y1058" s="2"/>
      <c r="Z1058" s="2"/>
    </row>
    <row r="1059">
      <c r="B1059" s="2" t="s">
        <v>36</v>
      </c>
      <c r="S1059" s="2"/>
      <c r="T1059" s="2"/>
      <c r="Y1059" s="2"/>
      <c r="Z1059" s="2"/>
    </row>
    <row r="1060">
      <c r="B1060" s="2" t="s">
        <v>36</v>
      </c>
      <c r="S1060" s="2"/>
      <c r="T1060" s="2"/>
      <c r="Y1060" s="2"/>
      <c r="Z1060" s="2"/>
    </row>
    <row r="1061">
      <c r="B1061" s="2" t="s">
        <v>36</v>
      </c>
      <c r="S1061" s="2"/>
      <c r="T1061" s="2"/>
      <c r="Y1061" s="2"/>
      <c r="Z1061" s="2"/>
    </row>
    <row r="1062">
      <c r="B1062" s="2" t="s">
        <v>36</v>
      </c>
      <c r="S1062" s="2"/>
      <c r="T1062" s="2"/>
      <c r="Y1062" s="2"/>
      <c r="Z1062" s="2"/>
    </row>
    <row r="1063">
      <c r="B1063" s="2" t="s">
        <v>36</v>
      </c>
      <c r="S1063" s="2"/>
      <c r="T1063" s="2"/>
      <c r="Y1063" s="2"/>
      <c r="Z1063" s="2"/>
    </row>
    <row r="1064">
      <c r="B1064" s="2" t="s">
        <v>36</v>
      </c>
      <c r="S1064" s="2"/>
      <c r="T1064" s="2"/>
      <c r="Y1064" s="2"/>
      <c r="Z1064" s="2"/>
    </row>
    <row r="1065">
      <c r="B1065" s="2" t="s">
        <v>36</v>
      </c>
      <c r="S1065" s="2"/>
      <c r="T1065" s="2"/>
      <c r="Y1065" s="2"/>
      <c r="Z1065" s="2"/>
    </row>
    <row r="1066">
      <c r="B1066" s="2" t="s">
        <v>36</v>
      </c>
      <c r="S1066" s="2"/>
      <c r="T1066" s="2"/>
      <c r="Y1066" s="2"/>
      <c r="Z1066" s="2"/>
    </row>
    <row r="1067">
      <c r="B1067" s="2" t="s">
        <v>36</v>
      </c>
      <c r="S1067" s="2"/>
      <c r="T1067" s="2"/>
      <c r="Y1067" s="2"/>
      <c r="Z1067" s="2"/>
    </row>
    <row r="1068">
      <c r="B1068" s="2" t="s">
        <v>36</v>
      </c>
      <c r="S1068" s="2"/>
      <c r="T1068" s="2"/>
      <c r="Y1068" s="2"/>
      <c r="Z1068" s="2"/>
    </row>
    <row r="1069">
      <c r="B1069" s="2" t="s">
        <v>36</v>
      </c>
      <c r="S1069" s="2"/>
      <c r="T1069" s="2"/>
      <c r="Y1069" s="2"/>
      <c r="Z1069" s="2"/>
    </row>
    <row r="1070">
      <c r="B1070" s="2" t="s">
        <v>36</v>
      </c>
      <c r="S1070" s="2"/>
      <c r="T1070" s="2"/>
      <c r="Y1070" s="2"/>
      <c r="Z1070" s="2"/>
    </row>
    <row r="1071">
      <c r="B1071" s="2" t="s">
        <v>36</v>
      </c>
      <c r="S1071" s="2"/>
      <c r="T1071" s="2"/>
      <c r="Y1071" s="2"/>
      <c r="Z1071" s="2"/>
    </row>
    <row r="1072">
      <c r="B1072" s="2" t="s">
        <v>36</v>
      </c>
      <c r="S1072" s="2"/>
      <c r="T1072" s="2"/>
      <c r="Y1072" s="2"/>
      <c r="Z1072" s="2"/>
    </row>
    <row r="1073">
      <c r="B1073" s="2" t="s">
        <v>36</v>
      </c>
      <c r="S1073" s="2"/>
      <c r="T1073" s="2"/>
      <c r="Y1073" s="2"/>
      <c r="Z1073" s="2"/>
    </row>
    <row r="1074">
      <c r="B1074" s="2" t="s">
        <v>36</v>
      </c>
      <c r="S1074" s="2"/>
      <c r="T1074" s="2"/>
      <c r="Y1074" s="2"/>
      <c r="Z1074" s="2"/>
    </row>
    <row r="1075">
      <c r="B1075" s="2" t="s">
        <v>36</v>
      </c>
      <c r="S1075" s="2"/>
      <c r="T1075" s="2"/>
      <c r="Y1075" s="2"/>
      <c r="Z1075" s="2"/>
    </row>
    <row r="1076">
      <c r="B1076" s="2" t="s">
        <v>36</v>
      </c>
      <c r="S1076" s="2"/>
      <c r="T1076" s="2"/>
      <c r="Y1076" s="2"/>
      <c r="Z1076" s="2"/>
    </row>
    <row r="1077">
      <c r="B1077" s="2" t="s">
        <v>36</v>
      </c>
      <c r="S1077" s="2"/>
      <c r="T1077" s="2"/>
      <c r="Y1077" s="2"/>
      <c r="Z1077" s="2"/>
    </row>
    <row r="1078">
      <c r="B1078" s="2" t="s">
        <v>36</v>
      </c>
      <c r="S1078" s="2"/>
      <c r="T1078" s="2"/>
      <c r="Y1078" s="2"/>
      <c r="Z1078" s="2"/>
    </row>
    <row r="1079">
      <c r="B1079" s="2" t="s">
        <v>36</v>
      </c>
      <c r="S1079" s="2"/>
      <c r="T1079" s="2"/>
      <c r="Y1079" s="2"/>
      <c r="Z1079" s="2"/>
    </row>
    <row r="1080">
      <c r="B1080" s="2" t="s">
        <v>36</v>
      </c>
      <c r="S1080" s="2"/>
      <c r="T1080" s="2"/>
      <c r="Y1080" s="2"/>
      <c r="Z1080" s="2"/>
    </row>
    <row r="1081">
      <c r="B1081" s="2" t="s">
        <v>36</v>
      </c>
      <c r="S1081" s="2"/>
      <c r="T1081" s="2"/>
      <c r="Y1081" s="2"/>
      <c r="Z1081" s="2"/>
    </row>
    <row r="1082">
      <c r="B1082" s="2" t="s">
        <v>36</v>
      </c>
      <c r="S1082" s="2"/>
      <c r="T1082" s="2"/>
      <c r="Y1082" s="2"/>
      <c r="Z1082" s="2"/>
    </row>
    <row r="1083">
      <c r="B1083" s="2" t="s">
        <v>36</v>
      </c>
      <c r="S1083" s="2"/>
      <c r="T1083" s="2"/>
      <c r="Y1083" s="2"/>
      <c r="Z108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1" max="2" width="12.63"/>
    <col customWidth="1" hidden="1" min="3" max="3" width="27.25"/>
    <col customWidth="1" hidden="1" min="4" max="4" width="11.25"/>
    <col customWidth="1" hidden="1" min="5" max="5" width="27.88"/>
    <col hidden="1" min="6" max="6" width="12.63"/>
    <col customWidth="1" min="7" max="7" width="15.75"/>
    <col customWidth="1" min="8" max="8" width="7.63"/>
    <col customWidth="1" min="9" max="9" width="15.25"/>
    <col customWidth="1" min="10" max="10" width="9.88"/>
    <col customWidth="1" min="11" max="11" width="12.13"/>
    <col customWidth="1" min="12" max="12" width="21.63"/>
    <col hidden="1" min="13" max="13" width="12.63"/>
    <col customWidth="1" hidden="1" min="14" max="14" width="13.38"/>
    <col hidden="1" min="15" max="17" width="12.63"/>
    <col hidden="1" min="21" max="21" width="12.63"/>
    <col customWidth="1" hidden="1" min="22" max="22" width="37.38"/>
    <col hidden="1" min="23" max="23" width="12.63"/>
    <col customWidth="1" min="24" max="24" width="13.13"/>
  </cols>
  <sheetData>
    <row r="1">
      <c r="E1" s="2" t="str">
        <f>IFERROR(__xludf.DUMMYFUNCTION("UNIQUE(B:B)"),"")</f>
        <v/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B2" s="1" t="s">
        <v>0</v>
      </c>
      <c r="C2" s="1" t="s">
        <v>1</v>
      </c>
      <c r="E2" s="2" t="str">
        <f>IFERROR(__xludf.DUMMYFUNCTION("""COMPUTED_VALUE"""),"Artista")</f>
        <v>Artista</v>
      </c>
      <c r="F2" s="1" t="s">
        <v>2</v>
      </c>
      <c r="G2" s="1"/>
      <c r="H2" s="5" t="s">
        <v>3</v>
      </c>
      <c r="I2" s="5" t="s">
        <v>4</v>
      </c>
      <c r="J2" s="5" t="s">
        <v>5</v>
      </c>
      <c r="K2" s="6" t="s">
        <v>6</v>
      </c>
      <c r="L2" s="6" t="s">
        <v>7</v>
      </c>
      <c r="M2" s="17" t="s">
        <v>7</v>
      </c>
      <c r="N2" s="17" t="s">
        <v>7</v>
      </c>
      <c r="O2" s="3"/>
      <c r="P2" s="3" t="s">
        <v>8</v>
      </c>
      <c r="Q2" s="3" t="s">
        <v>2</v>
      </c>
      <c r="R2" s="3"/>
      <c r="S2" s="9" t="s">
        <v>8</v>
      </c>
      <c r="T2" s="9" t="s">
        <v>2</v>
      </c>
      <c r="U2" s="3"/>
      <c r="V2" s="1" t="s">
        <v>9</v>
      </c>
      <c r="W2" s="1" t="s">
        <v>2</v>
      </c>
      <c r="Y2" s="40" t="str">
        <f t="array" ref="Y2:Z1084">SORT(V:W,2,0)</f>
        <v>Nacionalide</v>
      </c>
      <c r="Z2" s="40" t="s">
        <v>2</v>
      </c>
    </row>
    <row r="3">
      <c r="A3" s="3" t="s">
        <v>10</v>
      </c>
      <c r="B3" s="3" t="s">
        <v>215</v>
      </c>
      <c r="C3" s="41" t="s">
        <v>216</v>
      </c>
      <c r="D3" s="4"/>
      <c r="E3" s="2" t="str">
        <f>IFERROR(__xludf.DUMMYFUNCTION("""COMPUTED_VALUE"""),"Ke$ha")</f>
        <v>Ke$ha</v>
      </c>
      <c r="F3" s="2">
        <f t="shared" ref="F3:F91" si="1">IF(E3&lt;&gt;"",COUNTIF(B:B,E3),"")</f>
        <v>17</v>
      </c>
      <c r="H3" s="10">
        <v>1.0</v>
      </c>
      <c r="I3" s="11" t="str">
        <f>IFERROR(__xludf.DUMMYFUNCTION("SORT(FILTER(E3:F1083,F3:F1083&lt;&gt;""""),2,0)"),"Rihanna")</f>
        <v>Rihanna</v>
      </c>
      <c r="J3" s="11">
        <f>IFERROR(__xludf.DUMMYFUNCTION("""COMPUTED_VALUE"""),36.0)</f>
        <v>36</v>
      </c>
      <c r="K3" s="34" t="s">
        <v>20</v>
      </c>
      <c r="L3" s="10" t="s">
        <v>217</v>
      </c>
      <c r="M3" s="12" t="s">
        <v>217</v>
      </c>
      <c r="N3" s="12" t="s">
        <v>217</v>
      </c>
      <c r="O3" s="3"/>
      <c r="P3" s="3" t="str">
        <f>IFERROR(__xludf.DUMMYFUNCTION("SORT(UNIQUE(QUERY({K3:K1083},""Select * Where Col1 &lt;&gt; '' and Col1 &lt;&gt; '#ERROR!'"")),2,0)"),"Pop")</f>
        <v>Pop</v>
      </c>
      <c r="Q3" s="13">
        <f t="shared" ref="Q3:Q11" si="2">COUNTIF(K:M,P3)</f>
        <v>10</v>
      </c>
      <c r="R3" s="3"/>
      <c r="S3" s="14" t="str">
        <f t="array" ref="S3:T1083">SORT(P3:Q1083,2,0)</f>
        <v>Hip Hop</v>
      </c>
      <c r="T3" s="14">
        <v>12.0</v>
      </c>
      <c r="U3" s="3"/>
      <c r="V3" s="2" t="str">
        <f>IFERROR(__xludf.DUMMYFUNCTION("UNIQUE(N3:N1083)"),"Barbadense")</f>
        <v>Barbadense</v>
      </c>
      <c r="W3" s="13">
        <f t="shared" ref="W3:W9" si="3">COUNTIF(N:N,V3)</f>
        <v>1</v>
      </c>
      <c r="Y3" s="36" t="s">
        <v>14</v>
      </c>
      <c r="Z3" s="36">
        <v>29.0</v>
      </c>
    </row>
    <row r="4">
      <c r="A4" s="3" t="s">
        <v>15</v>
      </c>
      <c r="B4" s="3" t="s">
        <v>218</v>
      </c>
      <c r="C4" s="3" t="s">
        <v>219</v>
      </c>
      <c r="D4" s="1"/>
      <c r="E4" s="2" t="str">
        <f>IFERROR(__xludf.DUMMYFUNCTION("""COMPUTED_VALUE"""),"Iyaz")</f>
        <v>Iyaz</v>
      </c>
      <c r="F4" s="2">
        <f t="shared" si="1"/>
        <v>4</v>
      </c>
      <c r="H4" s="11">
        <f t="shared" ref="H4:H37" si="4">IF(I4&lt;&gt;"",H3+1,"")</f>
        <v>2</v>
      </c>
      <c r="I4" s="11" t="str">
        <f>IFERROR(__xludf.DUMMYFUNCTION("""COMPUTED_VALUE"""),"BrunoMars")</f>
        <v>BrunoMars</v>
      </c>
      <c r="J4" s="11">
        <f>IFERROR(__xludf.DUMMYFUNCTION("""COMPUTED_VALUE"""),33.0)</f>
        <v>33</v>
      </c>
      <c r="K4" s="34" t="s">
        <v>20</v>
      </c>
      <c r="L4" s="10" t="s">
        <v>14</v>
      </c>
      <c r="M4" s="12" t="s">
        <v>14</v>
      </c>
      <c r="N4" s="12" t="s">
        <v>14</v>
      </c>
      <c r="O4" s="3"/>
      <c r="P4" s="3" t="str">
        <f>IFERROR(__xludf.DUMMYFUNCTION("""COMPUTED_VALUE"""),"Hip Hop")</f>
        <v>Hip Hop</v>
      </c>
      <c r="Q4" s="13">
        <f t="shared" si="2"/>
        <v>12</v>
      </c>
      <c r="R4" s="3"/>
      <c r="S4" s="14" t="s">
        <v>20</v>
      </c>
      <c r="T4" s="14">
        <v>10.0</v>
      </c>
      <c r="U4" s="3"/>
      <c r="V4" s="2" t="str">
        <f>IFERROR(__xludf.DUMMYFUNCTION("""COMPUTED_VALUE"""),"Estadunidense")</f>
        <v>Estadunidense</v>
      </c>
      <c r="W4" s="13">
        <f t="shared" si="3"/>
        <v>29</v>
      </c>
      <c r="Y4" s="36" t="s">
        <v>25</v>
      </c>
      <c r="Z4" s="36">
        <v>2.0</v>
      </c>
    </row>
    <row r="5">
      <c r="A5" s="3" t="s">
        <v>21</v>
      </c>
      <c r="B5" s="3" t="s">
        <v>58</v>
      </c>
      <c r="C5" s="3" t="s">
        <v>220</v>
      </c>
      <c r="D5" s="1"/>
      <c r="E5" s="2" t="str">
        <f>IFERROR(__xludf.DUMMYFUNCTION("""COMPUTED_VALUE"""),"LadyGaga")</f>
        <v>LadyGaga</v>
      </c>
      <c r="F5" s="2">
        <f t="shared" si="1"/>
        <v>14</v>
      </c>
      <c r="H5" s="11">
        <f t="shared" si="4"/>
        <v>3</v>
      </c>
      <c r="I5" s="11" t="str">
        <f>IFERROR(__xludf.DUMMYFUNCTION("""COMPUTED_VALUE"""),"KatyPerry")</f>
        <v>KatyPerry</v>
      </c>
      <c r="J5" s="11">
        <f>IFERROR(__xludf.DUMMYFUNCTION("""COMPUTED_VALUE"""),27.0)</f>
        <v>27</v>
      </c>
      <c r="K5" s="34" t="s">
        <v>20</v>
      </c>
      <c r="L5" s="10" t="s">
        <v>14</v>
      </c>
      <c r="M5" s="12" t="s">
        <v>14</v>
      </c>
      <c r="N5" s="12" t="s">
        <v>14</v>
      </c>
      <c r="O5" s="3"/>
      <c r="P5" s="3" t="str">
        <f>IFERROR(__xludf.DUMMYFUNCTION("""COMPUTED_VALUE"""),"R&amp;B")</f>
        <v>R&amp;B</v>
      </c>
      <c r="Q5" s="13">
        <f t="shared" si="2"/>
        <v>6</v>
      </c>
      <c r="R5" s="3"/>
      <c r="S5" s="14" t="s">
        <v>18</v>
      </c>
      <c r="T5" s="14">
        <v>6.0</v>
      </c>
      <c r="U5" s="3"/>
      <c r="V5" s="2" t="str">
        <f>IFERROR(__xludf.DUMMYFUNCTION("""COMPUTED_VALUE"""),"Britânico")</f>
        <v>Britânico</v>
      </c>
      <c r="W5" s="13">
        <f t="shared" si="3"/>
        <v>2</v>
      </c>
      <c r="Y5" s="36" t="s">
        <v>19</v>
      </c>
      <c r="Z5" s="36">
        <v>2.0</v>
      </c>
    </row>
    <row r="6">
      <c r="A6" s="3" t="s">
        <v>26</v>
      </c>
      <c r="B6" s="3" t="s">
        <v>221</v>
      </c>
      <c r="C6" s="3" t="s">
        <v>222</v>
      </c>
      <c r="D6" s="1"/>
      <c r="E6" s="2" t="str">
        <f>IFERROR(__xludf.DUMMYFUNCTION("""COMPUTED_VALUE"""),"OwlCity")</f>
        <v>OwlCity</v>
      </c>
      <c r="F6" s="2">
        <f t="shared" si="1"/>
        <v>3</v>
      </c>
      <c r="H6" s="11">
        <f t="shared" si="4"/>
        <v>4</v>
      </c>
      <c r="I6" s="11" t="str">
        <f>IFERROR(__xludf.DUMMYFUNCTION("""COMPUTED_VALUE"""),"B.o.B")</f>
        <v>B.o.B</v>
      </c>
      <c r="J6" s="11">
        <f>IFERROR(__xludf.DUMMYFUNCTION("""COMPUTED_VALUE"""),24.0)</f>
        <v>24</v>
      </c>
      <c r="K6" s="34" t="s">
        <v>223</v>
      </c>
      <c r="L6" s="10" t="s">
        <v>14</v>
      </c>
      <c r="M6" s="12" t="s">
        <v>14</v>
      </c>
      <c r="N6" s="12" t="s">
        <v>14</v>
      </c>
      <c r="O6" s="3"/>
      <c r="P6" s="3" t="str">
        <f>IFERROR(__xludf.DUMMYFUNCTION("""COMPUTED_VALUE"""),"Rock")</f>
        <v>Rock</v>
      </c>
      <c r="Q6" s="13">
        <f t="shared" si="2"/>
        <v>2</v>
      </c>
      <c r="R6" s="3"/>
      <c r="S6" s="14" t="s">
        <v>162</v>
      </c>
      <c r="T6" s="14">
        <v>2.0</v>
      </c>
      <c r="U6" s="3"/>
      <c r="V6" s="2" t="str">
        <f>IFERROR(__xludf.DUMMYFUNCTION("""COMPUTED_VALUE"""),"Espanhol")</f>
        <v>Espanhol</v>
      </c>
      <c r="W6" s="13">
        <f t="shared" si="3"/>
        <v>1</v>
      </c>
      <c r="Y6" s="36" t="s">
        <v>217</v>
      </c>
      <c r="Z6" s="36">
        <v>1.0</v>
      </c>
    </row>
    <row r="7">
      <c r="A7" s="3" t="s">
        <v>31</v>
      </c>
      <c r="B7" s="3" t="s">
        <v>224</v>
      </c>
      <c r="C7" s="3" t="s">
        <v>225</v>
      </c>
      <c r="D7" s="1"/>
      <c r="E7" s="2" t="str">
        <f>IFERROR(__xludf.DUMMYFUNCTION("""COMPUTED_VALUE"""),"Jay-Z")</f>
        <v>Jay-Z</v>
      </c>
      <c r="F7" s="2">
        <f t="shared" si="1"/>
        <v>4</v>
      </c>
      <c r="H7" s="11">
        <f t="shared" si="4"/>
        <v>5</v>
      </c>
      <c r="I7" s="11" t="str">
        <f>IFERROR(__xludf.DUMMYFUNCTION("""COMPUTED_VALUE"""),"TaioCruz")</f>
        <v>TaioCruz</v>
      </c>
      <c r="J7" s="11">
        <f>IFERROR(__xludf.DUMMYFUNCTION("""COMPUTED_VALUE"""),21.0)</f>
        <v>21</v>
      </c>
      <c r="K7" s="34" t="s">
        <v>20</v>
      </c>
      <c r="L7" s="10" t="s">
        <v>25</v>
      </c>
      <c r="M7" s="12" t="s">
        <v>25</v>
      </c>
      <c r="N7" s="12" t="s">
        <v>25</v>
      </c>
      <c r="O7" s="3"/>
      <c r="P7" s="3" t="str">
        <f>IFERROR(__xludf.DUMMYFUNCTION("""COMPUTED_VALUE"""),"Country")</f>
        <v>Country</v>
      </c>
      <c r="Q7" s="13">
        <f t="shared" si="2"/>
        <v>2</v>
      </c>
      <c r="R7" s="3"/>
      <c r="S7" s="14" t="s">
        <v>24</v>
      </c>
      <c r="T7" s="14">
        <v>2.0</v>
      </c>
      <c r="U7" s="3"/>
      <c r="V7" s="2" t="str">
        <f>IFERROR(__xludf.DUMMYFUNCTION("""COMPUTED_VALUE"""),"Canadense")</f>
        <v>Canadense</v>
      </c>
      <c r="W7" s="13">
        <f t="shared" si="3"/>
        <v>2</v>
      </c>
      <c r="Y7" s="36" t="s">
        <v>226</v>
      </c>
      <c r="Z7" s="36">
        <v>1.0</v>
      </c>
    </row>
    <row r="8">
      <c r="B8" s="22" t="s">
        <v>227</v>
      </c>
      <c r="D8" s="1"/>
      <c r="E8" s="2" t="str">
        <f>IFERROR(__xludf.DUMMYFUNCTION("""COMPUTED_VALUE"""),"AliciaKeys")</f>
        <v>AliciaKeys</v>
      </c>
      <c r="F8" s="2">
        <f t="shared" si="1"/>
        <v>4</v>
      </c>
      <c r="H8" s="11">
        <f t="shared" si="4"/>
        <v>6</v>
      </c>
      <c r="I8" s="11" t="str">
        <f>IFERROR(__xludf.DUMMYFUNCTION("""COMPUTED_VALUE"""),"Usher")</f>
        <v>Usher</v>
      </c>
      <c r="J8" s="11">
        <f>IFERROR(__xludf.DUMMYFUNCTION("""COMPUTED_VALUE"""),20.0)</f>
        <v>20</v>
      </c>
      <c r="K8" s="34" t="s">
        <v>18</v>
      </c>
      <c r="L8" s="10" t="s">
        <v>14</v>
      </c>
      <c r="M8" s="12" t="s">
        <v>14</v>
      </c>
      <c r="N8" s="12" t="s">
        <v>14</v>
      </c>
      <c r="O8" s="3"/>
      <c r="P8" s="3" t="str">
        <f>IFERROR(__xludf.DUMMYFUNCTION("""COMPUTED_VALUE"""),"Electro")</f>
        <v>Electro</v>
      </c>
      <c r="Q8" s="13">
        <f t="shared" si="2"/>
        <v>1</v>
      </c>
      <c r="R8" s="3"/>
      <c r="S8" s="14" t="s">
        <v>228</v>
      </c>
      <c r="T8" s="14">
        <v>2.0</v>
      </c>
      <c r="U8" s="3"/>
      <c r="V8" s="2" t="str">
        <f>IFERROR(__xludf.DUMMYFUNCTION("""COMPUTED_VALUE"""),"Francês")</f>
        <v>Francês</v>
      </c>
      <c r="W8" s="13">
        <f t="shared" si="3"/>
        <v>1</v>
      </c>
      <c r="Y8" s="36" t="s">
        <v>161</v>
      </c>
      <c r="Z8" s="36">
        <v>1.0</v>
      </c>
    </row>
    <row r="9">
      <c r="B9" s="2" t="s">
        <v>36</v>
      </c>
      <c r="E9" s="2" t="str">
        <f>IFERROR(__xludf.DUMMYFUNCTION("""COMPUTED_VALUE"""),"")</f>
        <v/>
      </c>
      <c r="F9" s="2" t="str">
        <f t="shared" si="1"/>
        <v/>
      </c>
      <c r="H9" s="11">
        <f t="shared" si="4"/>
        <v>7</v>
      </c>
      <c r="I9" s="11" t="str">
        <f>IFERROR(__xludf.DUMMYFUNCTION("""COMPUTED_VALUE"""),"Ke$ha")</f>
        <v>Ke$ha</v>
      </c>
      <c r="J9" s="11">
        <f>IFERROR(__xludf.DUMMYFUNCTION("""COMPUTED_VALUE"""),17.0)</f>
        <v>17</v>
      </c>
      <c r="K9" s="34" t="s">
        <v>20</v>
      </c>
      <c r="L9" s="10" t="s">
        <v>14</v>
      </c>
      <c r="M9" s="12" t="s">
        <v>14</v>
      </c>
      <c r="N9" s="12" t="s">
        <v>14</v>
      </c>
      <c r="O9" s="3"/>
      <c r="P9" s="3" t="str">
        <f>IFERROR(__xludf.DUMMYFUNCTION("""COMPUTED_VALUE"""),"Dance")</f>
        <v>Dance</v>
      </c>
      <c r="Q9" s="13">
        <f t="shared" si="2"/>
        <v>2</v>
      </c>
      <c r="R9" s="3"/>
      <c r="S9" s="14" t="s">
        <v>229</v>
      </c>
      <c r="T9" s="14">
        <v>1.0</v>
      </c>
      <c r="U9" s="3"/>
      <c r="V9" s="2" t="str">
        <f>IFERROR(__xludf.DUMMYFUNCTION("""COMPUTED_VALUE"""),"Senegaleso")</f>
        <v>Senegaleso</v>
      </c>
      <c r="W9" s="13">
        <f t="shared" si="3"/>
        <v>1</v>
      </c>
      <c r="Y9" s="36" t="s">
        <v>230</v>
      </c>
      <c r="Z9" s="36">
        <v>1.0</v>
      </c>
    </row>
    <row r="10">
      <c r="A10" s="1" t="s">
        <v>157</v>
      </c>
      <c r="B10" s="2" t="s">
        <v>36</v>
      </c>
      <c r="C10" s="4">
        <v>40189.0</v>
      </c>
      <c r="D10" s="4"/>
      <c r="E10" s="2" t="str">
        <f>IFERROR(__xludf.DUMMYFUNCTION("""COMPUTED_VALUE"""),"YoungMoney")</f>
        <v>YoungMoney</v>
      </c>
      <c r="F10" s="2">
        <f t="shared" si="1"/>
        <v>8</v>
      </c>
      <c r="H10" s="11">
        <f t="shared" si="4"/>
        <v>8</v>
      </c>
      <c r="I10" s="11" t="str">
        <f>IFERROR(__xludf.DUMMYFUNCTION("""COMPUTED_VALUE"""),"Eminem")</f>
        <v>Eminem</v>
      </c>
      <c r="J10" s="11">
        <f>IFERROR(__xludf.DUMMYFUNCTION("""COMPUTED_VALUE"""),15.0)</f>
        <v>15</v>
      </c>
      <c r="K10" s="34" t="s">
        <v>223</v>
      </c>
      <c r="L10" s="10" t="s">
        <v>14</v>
      </c>
      <c r="M10" s="12" t="s">
        <v>14</v>
      </c>
      <c r="N10" s="12" t="s">
        <v>14</v>
      </c>
      <c r="O10" s="3"/>
      <c r="P10" s="3" t="str">
        <f>IFERROR(__xludf.DUMMYFUNCTION("""COMPUTED_VALUE"""),"Pop Rock")</f>
        <v>Pop Rock</v>
      </c>
      <c r="Q10" s="13">
        <f t="shared" si="2"/>
        <v>1</v>
      </c>
      <c r="R10" s="3"/>
      <c r="S10" s="14" t="s">
        <v>231</v>
      </c>
      <c r="T10" s="14">
        <v>1.0</v>
      </c>
      <c r="U10" s="3"/>
      <c r="V10" s="2"/>
      <c r="W10" s="13"/>
      <c r="Y10" s="2"/>
      <c r="Z10" s="2"/>
    </row>
    <row r="11">
      <c r="A11" s="1" t="s">
        <v>10</v>
      </c>
      <c r="B11" s="2" t="s">
        <v>215</v>
      </c>
      <c r="C11" s="1" t="s">
        <v>216</v>
      </c>
      <c r="D11" s="1"/>
      <c r="E11" s="2" t="str">
        <f>IFERROR(__xludf.DUMMYFUNCTION("""COMPUTED_VALUE"""),"Lloyd")</f>
        <v>Lloyd</v>
      </c>
      <c r="F11" s="2">
        <f t="shared" si="1"/>
        <v>8</v>
      </c>
      <c r="H11" s="11">
        <f t="shared" si="4"/>
        <v>9</v>
      </c>
      <c r="I11" s="11" t="str">
        <f>IFERROR(__xludf.DUMMYFUNCTION("""COMPUTED_VALUE"""),"Pitbull")</f>
        <v>Pitbull</v>
      </c>
      <c r="J11" s="11">
        <f>IFERROR(__xludf.DUMMYFUNCTION("""COMPUTED_VALUE"""),15.0)</f>
        <v>15</v>
      </c>
      <c r="K11" s="34" t="s">
        <v>223</v>
      </c>
      <c r="L11" s="10" t="s">
        <v>14</v>
      </c>
      <c r="M11" s="12" t="s">
        <v>14</v>
      </c>
      <c r="N11" s="12" t="s">
        <v>14</v>
      </c>
      <c r="O11" s="3"/>
      <c r="P11" s="3" t="str">
        <f>IFERROR(__xludf.DUMMYFUNCTION("""COMPUTED_VALUE"""),"Synth-pop")</f>
        <v>Synth-pop</v>
      </c>
      <c r="Q11" s="13">
        <f t="shared" si="2"/>
        <v>1</v>
      </c>
      <c r="R11" s="3"/>
      <c r="S11" s="14" t="s">
        <v>232</v>
      </c>
      <c r="T11" s="14">
        <v>1.0</v>
      </c>
      <c r="U11" s="3"/>
      <c r="Y11" s="2"/>
      <c r="Z11" s="2"/>
    </row>
    <row r="12">
      <c r="A12" s="1" t="s">
        <v>15</v>
      </c>
      <c r="B12" s="2" t="s">
        <v>58</v>
      </c>
      <c r="C12" s="1" t="s">
        <v>220</v>
      </c>
      <c r="D12" s="1"/>
      <c r="E12" s="2" t="str">
        <f>IFERROR(__xludf.DUMMYFUNCTION("""COMPUTED_VALUE"""),"TaylorSwift")</f>
        <v>TaylorSwift</v>
      </c>
      <c r="F12" s="2">
        <f t="shared" si="1"/>
        <v>2</v>
      </c>
      <c r="H12" s="11">
        <f t="shared" si="4"/>
        <v>10</v>
      </c>
      <c r="I12" s="11" t="str">
        <f>IFERROR(__xludf.DUMMYFUNCTION("""COMPUTED_VALUE"""),"LadyGaga")</f>
        <v>LadyGaga</v>
      </c>
      <c r="J12" s="11">
        <f>IFERROR(__xludf.DUMMYFUNCTION("""COMPUTED_VALUE"""),14.0)</f>
        <v>14</v>
      </c>
      <c r="K12" s="34" t="s">
        <v>20</v>
      </c>
      <c r="L12" s="10" t="s">
        <v>14</v>
      </c>
      <c r="M12" s="12" t="s">
        <v>14</v>
      </c>
      <c r="N12" s="12" t="s">
        <v>14</v>
      </c>
      <c r="O12" s="3"/>
      <c r="P12" s="3"/>
      <c r="Q12" s="13"/>
      <c r="R12" s="3"/>
      <c r="S12" s="3"/>
      <c r="T12" s="13"/>
      <c r="U12" s="3"/>
      <c r="Y12" s="2"/>
      <c r="Z12" s="2"/>
    </row>
    <row r="13">
      <c r="A13" s="1" t="s">
        <v>21</v>
      </c>
      <c r="B13" s="2" t="s">
        <v>218</v>
      </c>
      <c r="C13" s="1" t="s">
        <v>219</v>
      </c>
      <c r="D13" s="1"/>
      <c r="E13" s="2" t="str">
        <f>IFERROR(__xludf.DUMMYFUNCTION("""COMPUTED_VALUE"""),"JustinBieber")</f>
        <v>JustinBieber</v>
      </c>
      <c r="F13" s="2">
        <f t="shared" si="1"/>
        <v>1</v>
      </c>
      <c r="H13" s="14">
        <f t="shared" si="4"/>
        <v>11</v>
      </c>
      <c r="I13" s="14" t="str">
        <f>IFERROR(__xludf.DUMMYFUNCTION("""COMPUTED_VALUE"""),"SnoopDogg")</f>
        <v>SnoopDogg</v>
      </c>
      <c r="J13" s="14">
        <f>IFERROR(__xludf.DUMMYFUNCTION("""COMPUTED_VALUE"""),14.0)</f>
        <v>14</v>
      </c>
      <c r="K13" s="37" t="s">
        <v>223</v>
      </c>
      <c r="L13" s="15" t="s">
        <v>14</v>
      </c>
      <c r="M13" s="12" t="s">
        <v>14</v>
      </c>
      <c r="N13" s="12" t="s">
        <v>14</v>
      </c>
      <c r="O13" s="3"/>
      <c r="P13" s="3"/>
      <c r="Q13" s="13"/>
      <c r="R13" s="3"/>
      <c r="S13" s="3"/>
      <c r="T13" s="13"/>
      <c r="U13" s="3"/>
      <c r="Y13" s="2"/>
      <c r="Z13" s="2"/>
    </row>
    <row r="14">
      <c r="A14" s="1" t="s">
        <v>26</v>
      </c>
      <c r="B14" s="2" t="s">
        <v>224</v>
      </c>
      <c r="C14" s="1" t="s">
        <v>225</v>
      </c>
      <c r="D14" s="1"/>
      <c r="E14" s="2" t="str">
        <f>IFERROR(__xludf.DUMMYFUNCTION("""COMPUTED_VALUE"""),"Ludacris")</f>
        <v>Ludacris</v>
      </c>
      <c r="F14" s="2">
        <f t="shared" si="1"/>
        <v>12</v>
      </c>
      <c r="H14" s="14">
        <f t="shared" si="4"/>
        <v>12</v>
      </c>
      <c r="I14" s="14" t="str">
        <f>IFERROR(__xludf.DUMMYFUNCTION("""COMPUTED_VALUE"""),"HayleyWilliams")</f>
        <v>HayleyWilliams</v>
      </c>
      <c r="J14" s="14">
        <f>IFERROR(__xludf.DUMMYFUNCTION("""COMPUTED_VALUE"""),13.0)</f>
        <v>13</v>
      </c>
      <c r="K14" s="37" t="s">
        <v>162</v>
      </c>
      <c r="L14" s="15" t="s">
        <v>14</v>
      </c>
      <c r="M14" s="12" t="s">
        <v>14</v>
      </c>
      <c r="N14" s="12" t="s">
        <v>14</v>
      </c>
      <c r="O14" s="3"/>
      <c r="P14" s="3"/>
      <c r="Q14" s="13"/>
      <c r="R14" s="3"/>
      <c r="S14" s="3"/>
      <c r="T14" s="13"/>
      <c r="U14" s="3"/>
      <c r="Y14" s="2"/>
      <c r="Z14" s="2"/>
    </row>
    <row r="15">
      <c r="A15" s="1" t="s">
        <v>31</v>
      </c>
      <c r="B15" s="2" t="s">
        <v>221</v>
      </c>
      <c r="C15" s="1" t="s">
        <v>222</v>
      </c>
      <c r="D15" s="1"/>
      <c r="E15" s="2" t="str">
        <f>IFERROR(__xludf.DUMMYFUNCTION("""COMPUTED_VALUE"""),"TheBlackEyedPeas")</f>
        <v>TheBlackEyedPeas</v>
      </c>
      <c r="F15" s="2">
        <f t="shared" si="1"/>
        <v>8</v>
      </c>
      <c r="H15" s="14">
        <f t="shared" si="4"/>
        <v>13</v>
      </c>
      <c r="I15" s="14" t="str">
        <f>IFERROR(__xludf.DUMMYFUNCTION("""COMPUTED_VALUE"""),"Ludacris")</f>
        <v>Ludacris</v>
      </c>
      <c r="J15" s="14">
        <f>IFERROR(__xludf.DUMMYFUNCTION("""COMPUTED_VALUE"""),12.0)</f>
        <v>12</v>
      </c>
      <c r="K15" s="37" t="s">
        <v>223</v>
      </c>
      <c r="L15" s="15" t="s">
        <v>14</v>
      </c>
      <c r="M15" s="12" t="s">
        <v>14</v>
      </c>
      <c r="N15" s="12" t="s">
        <v>14</v>
      </c>
      <c r="O15" s="3"/>
      <c r="P15" s="3"/>
      <c r="Q15" s="13"/>
      <c r="R15" s="3"/>
      <c r="S15" s="3"/>
      <c r="T15" s="13"/>
      <c r="U15" s="3"/>
      <c r="Y15" s="2"/>
      <c r="Z15" s="2"/>
    </row>
    <row r="16">
      <c r="B16" s="22" t="s">
        <v>227</v>
      </c>
      <c r="E16" s="2" t="str">
        <f>IFERROR(__xludf.DUMMYFUNCTION("""COMPUTED_VALUE"""),"DavidGuetta")</f>
        <v>DavidGuetta</v>
      </c>
      <c r="F16" s="2">
        <f t="shared" si="1"/>
        <v>1</v>
      </c>
      <c r="H16" s="14">
        <f t="shared" si="4"/>
        <v>14</v>
      </c>
      <c r="I16" s="42" t="str">
        <f>IFERROR(__xludf.DUMMYFUNCTION("""COMPUTED_VALUE"""),"will.i.am")</f>
        <v>will.i.am</v>
      </c>
      <c r="J16" s="14">
        <f>IFERROR(__xludf.DUMMYFUNCTION("""COMPUTED_VALUE"""),12.0)</f>
        <v>12</v>
      </c>
      <c r="K16" s="37" t="s">
        <v>223</v>
      </c>
      <c r="L16" s="15" t="s">
        <v>14</v>
      </c>
      <c r="M16" s="12" t="s">
        <v>14</v>
      </c>
      <c r="N16" s="12" t="s">
        <v>14</v>
      </c>
      <c r="O16" s="3"/>
      <c r="P16" s="3"/>
      <c r="Q16" s="13"/>
      <c r="R16" s="3"/>
      <c r="S16" s="3"/>
      <c r="T16" s="13"/>
      <c r="U16" s="3"/>
      <c r="Y16" s="2"/>
      <c r="Z16" s="2"/>
    </row>
    <row r="17">
      <c r="A17" s="1" t="s">
        <v>157</v>
      </c>
      <c r="B17" s="2" t="s">
        <v>36</v>
      </c>
      <c r="C17" s="4">
        <v>40196.0</v>
      </c>
      <c r="D17" s="4"/>
      <c r="E17" s="2" t="str">
        <f>IFERROR(__xludf.DUMMYFUNCTION("""COMPUTED_VALUE"""),"Akon")</f>
        <v>Akon</v>
      </c>
      <c r="F17" s="2">
        <f t="shared" si="1"/>
        <v>1</v>
      </c>
      <c r="H17" s="14">
        <f t="shared" si="4"/>
        <v>15</v>
      </c>
      <c r="I17" s="14" t="str">
        <f>IFERROR(__xludf.DUMMYFUNCTION("""COMPUTED_VALUE"""),"LadyAntebellum")</f>
        <v>LadyAntebellum</v>
      </c>
      <c r="J17" s="14">
        <f>IFERROR(__xludf.DUMMYFUNCTION("""COMPUTED_VALUE"""),11.0)</f>
        <v>11</v>
      </c>
      <c r="K17" s="37" t="s">
        <v>24</v>
      </c>
      <c r="L17" s="15" t="s">
        <v>14</v>
      </c>
      <c r="M17" s="12" t="s">
        <v>14</v>
      </c>
      <c r="N17" s="12" t="s">
        <v>14</v>
      </c>
      <c r="O17" s="3"/>
      <c r="P17" s="3"/>
      <c r="Q17" s="13"/>
      <c r="R17" s="3"/>
      <c r="S17" s="3"/>
      <c r="T17" s="13"/>
      <c r="U17" s="3"/>
      <c r="Y17" s="2"/>
      <c r="Z17" s="2"/>
    </row>
    <row r="18">
      <c r="A18" s="1" t="s">
        <v>10</v>
      </c>
      <c r="B18" s="2" t="s">
        <v>215</v>
      </c>
      <c r="C18" s="1" t="s">
        <v>216</v>
      </c>
      <c r="D18" s="1"/>
      <c r="E18" s="2" t="str">
        <f>IFERROR(__xludf.DUMMYFUNCTION("""COMPUTED_VALUE"""),"LadyAntebellum")</f>
        <v>LadyAntebellum</v>
      </c>
      <c r="F18" s="2">
        <f t="shared" si="1"/>
        <v>11</v>
      </c>
      <c r="H18" s="14">
        <f t="shared" si="4"/>
        <v>16</v>
      </c>
      <c r="I18" s="14" t="str">
        <f>IFERROR(__xludf.DUMMYFUNCTION("""COMPUTED_VALUE"""),"YoungMoney")</f>
        <v>YoungMoney</v>
      </c>
      <c r="J18" s="14">
        <f>IFERROR(__xludf.DUMMYFUNCTION("""COMPUTED_VALUE"""),8.0)</f>
        <v>8</v>
      </c>
      <c r="K18" s="37" t="s">
        <v>223</v>
      </c>
      <c r="L18" s="15" t="s">
        <v>14</v>
      </c>
      <c r="M18" s="12" t="s">
        <v>14</v>
      </c>
      <c r="N18" s="12" t="s">
        <v>14</v>
      </c>
      <c r="O18" s="3"/>
      <c r="P18" s="3"/>
      <c r="Q18" s="13"/>
      <c r="R18" s="3"/>
      <c r="S18" s="3"/>
      <c r="T18" s="13"/>
      <c r="U18" s="3"/>
      <c r="V18" s="1"/>
      <c r="Y18" s="2"/>
      <c r="Z18" s="2"/>
    </row>
    <row r="19">
      <c r="A19" s="1" t="s">
        <v>15</v>
      </c>
      <c r="B19" s="2" t="s">
        <v>58</v>
      </c>
      <c r="C19" s="1" t="s">
        <v>220</v>
      </c>
      <c r="D19" s="1"/>
      <c r="E19" s="2" t="str">
        <f>IFERROR(__xludf.DUMMYFUNCTION("""COMPUTED_VALUE"""),"TaioCruz")</f>
        <v>TaioCruz</v>
      </c>
      <c r="F19" s="2">
        <f t="shared" si="1"/>
        <v>21</v>
      </c>
      <c r="H19" s="14">
        <f t="shared" si="4"/>
        <v>17</v>
      </c>
      <c r="I19" s="14" t="str">
        <f>IFERROR(__xludf.DUMMYFUNCTION("""COMPUTED_VALUE"""),"Lloyd")</f>
        <v>Lloyd</v>
      </c>
      <c r="J19" s="14">
        <f>IFERROR(__xludf.DUMMYFUNCTION("""COMPUTED_VALUE"""),8.0)</f>
        <v>8</v>
      </c>
      <c r="K19" s="37" t="s">
        <v>18</v>
      </c>
      <c r="L19" s="15" t="s">
        <v>14</v>
      </c>
      <c r="M19" s="12" t="s">
        <v>14</v>
      </c>
      <c r="N19" s="12" t="s">
        <v>14</v>
      </c>
      <c r="O19" s="3"/>
      <c r="P19" s="3"/>
      <c r="Q19" s="13"/>
      <c r="R19" s="3"/>
      <c r="S19" s="3"/>
      <c r="T19" s="13"/>
      <c r="U19" s="3"/>
      <c r="Y19" s="2"/>
      <c r="Z19" s="2"/>
    </row>
    <row r="20">
      <c r="A20" s="1" t="s">
        <v>21</v>
      </c>
      <c r="B20" s="2" t="s">
        <v>224</v>
      </c>
      <c r="C20" s="1" t="s">
        <v>225</v>
      </c>
      <c r="D20" s="1"/>
      <c r="E20" s="2" t="str">
        <f>IFERROR(__xludf.DUMMYFUNCTION("""COMPUTED_VALUE"""),"Rihanna")</f>
        <v>Rihanna</v>
      </c>
      <c r="F20" s="2">
        <f t="shared" si="1"/>
        <v>36</v>
      </c>
      <c r="H20" s="14">
        <f t="shared" si="4"/>
        <v>18</v>
      </c>
      <c r="I20" s="14" t="str">
        <f>IFERROR(__xludf.DUMMYFUNCTION("""COMPUTED_VALUE"""),"TheBlackEyedPeas")</f>
        <v>TheBlackEyedPeas</v>
      </c>
      <c r="J20" s="14">
        <f>IFERROR(__xludf.DUMMYFUNCTION("""COMPUTED_VALUE"""),8.0)</f>
        <v>8</v>
      </c>
      <c r="K20" s="37" t="s">
        <v>223</v>
      </c>
      <c r="L20" s="15" t="s">
        <v>14</v>
      </c>
      <c r="M20" s="12" t="s">
        <v>14</v>
      </c>
      <c r="N20" s="12" t="s">
        <v>14</v>
      </c>
      <c r="O20" s="3"/>
      <c r="P20" s="3"/>
      <c r="Q20" s="13"/>
      <c r="R20" s="3"/>
      <c r="S20" s="3"/>
      <c r="T20" s="13"/>
      <c r="U20" s="3"/>
      <c r="Y20" s="2"/>
      <c r="Z20" s="2"/>
    </row>
    <row r="21">
      <c r="A21" s="1" t="s">
        <v>26</v>
      </c>
      <c r="B21" s="2" t="s">
        <v>218</v>
      </c>
      <c r="C21" s="1" t="s">
        <v>219</v>
      </c>
      <c r="D21" s="1"/>
      <c r="E21" s="2" t="str">
        <f>IFERROR(__xludf.DUMMYFUNCTION("""COMPUTED_VALUE"""),"B.o.B")</f>
        <v>B.o.B</v>
      </c>
      <c r="F21" s="2">
        <f t="shared" si="1"/>
        <v>24</v>
      </c>
      <c r="H21" s="14">
        <f t="shared" si="4"/>
        <v>19</v>
      </c>
      <c r="I21" s="14" t="str">
        <f>IFERROR(__xludf.DUMMYFUNCTION("""COMPUTED_VALUE"""),"Far*EastMovement")</f>
        <v>Far*EastMovement</v>
      </c>
      <c r="J21" s="14">
        <f>IFERROR(__xludf.DUMMYFUNCTION("""COMPUTED_VALUE"""),8.0)</f>
        <v>8</v>
      </c>
      <c r="K21" s="37" t="s">
        <v>229</v>
      </c>
      <c r="L21" s="15" t="s">
        <v>14</v>
      </c>
      <c r="M21" s="12" t="s">
        <v>14</v>
      </c>
      <c r="N21" s="12" t="s">
        <v>14</v>
      </c>
      <c r="O21" s="3"/>
      <c r="P21" s="3"/>
      <c r="Q21" s="13"/>
      <c r="R21" s="3"/>
      <c r="S21" s="3"/>
      <c r="T21" s="13"/>
      <c r="U21" s="3"/>
      <c r="Y21" s="2"/>
      <c r="Z21" s="2"/>
    </row>
    <row r="22">
      <c r="A22" s="1" t="s">
        <v>31</v>
      </c>
      <c r="B22" s="2" t="s">
        <v>221</v>
      </c>
      <c r="C22" s="1" t="s">
        <v>222</v>
      </c>
      <c r="D22" s="1"/>
      <c r="E22" s="2" t="str">
        <f>IFERROR(__xludf.DUMMYFUNCTION("""COMPUTED_VALUE"""),"BrunoMars")</f>
        <v>BrunoMars</v>
      </c>
      <c r="F22" s="2">
        <f t="shared" si="1"/>
        <v>33</v>
      </c>
      <c r="H22" s="14">
        <f t="shared" si="4"/>
        <v>20</v>
      </c>
      <c r="I22" s="14" t="str">
        <f>IFERROR(__xludf.DUMMYFUNCTION("""COMPUTED_VALUE"""),"Cataracs")</f>
        <v>Cataracs</v>
      </c>
      <c r="J22" s="14">
        <f>IFERROR(__xludf.DUMMYFUNCTION("""COMPUTED_VALUE"""),8.0)</f>
        <v>8</v>
      </c>
      <c r="K22" s="37" t="s">
        <v>228</v>
      </c>
      <c r="L22" s="15" t="s">
        <v>14</v>
      </c>
      <c r="M22" s="12" t="s">
        <v>14</v>
      </c>
      <c r="N22" s="12" t="s">
        <v>14</v>
      </c>
      <c r="O22" s="3"/>
      <c r="P22" s="3"/>
      <c r="Q22" s="13"/>
      <c r="R22" s="3"/>
      <c r="S22" s="3"/>
      <c r="T22" s="13"/>
      <c r="U22" s="3"/>
      <c r="Y22" s="2"/>
      <c r="Z22" s="2"/>
    </row>
    <row r="23">
      <c r="B23" s="22" t="s">
        <v>227</v>
      </c>
      <c r="E23" s="2" t="str">
        <f>IFERROR(__xludf.DUMMYFUNCTION("""COMPUTED_VALUE"""),"Beyonce")</f>
        <v>Beyonce</v>
      </c>
      <c r="F23" s="2">
        <f t="shared" si="1"/>
        <v>3</v>
      </c>
      <c r="H23" s="14">
        <f t="shared" si="4"/>
        <v>21</v>
      </c>
      <c r="I23" s="14" t="str">
        <f>IFERROR(__xludf.DUMMYFUNCTION("""COMPUTED_VALUE"""),"Dev")</f>
        <v>Dev</v>
      </c>
      <c r="J23" s="14">
        <f>IFERROR(__xludf.DUMMYFUNCTION("""COMPUTED_VALUE"""),8.0)</f>
        <v>8</v>
      </c>
      <c r="K23" s="37" t="s">
        <v>20</v>
      </c>
      <c r="L23" s="15" t="s">
        <v>14</v>
      </c>
      <c r="M23" s="12" t="s">
        <v>14</v>
      </c>
      <c r="N23" s="12" t="s">
        <v>14</v>
      </c>
      <c r="O23" s="3"/>
      <c r="P23" s="3"/>
      <c r="Q23" s="13"/>
      <c r="R23" s="3"/>
      <c r="S23" s="3"/>
      <c r="T23" s="13"/>
      <c r="U23" s="3"/>
      <c r="Y23" s="2"/>
      <c r="Z23" s="2"/>
    </row>
    <row r="24">
      <c r="A24" s="1" t="s">
        <v>157</v>
      </c>
      <c r="B24" s="2" t="s">
        <v>36</v>
      </c>
      <c r="C24" s="4">
        <v>40203.0</v>
      </c>
      <c r="D24" s="4"/>
      <c r="E24" s="2" t="str">
        <f>IFERROR(__xludf.DUMMYFUNCTION("""COMPUTED_VALUE"""),"Train")</f>
        <v>Train</v>
      </c>
      <c r="F24" s="2">
        <f t="shared" si="1"/>
        <v>5</v>
      </c>
      <c r="H24" s="14">
        <f t="shared" si="4"/>
        <v>22</v>
      </c>
      <c r="I24" s="14" t="str">
        <f>IFERROR(__xludf.DUMMYFUNCTION("""COMPUTED_VALUE"""),"TravieMcCoy")</f>
        <v>TravieMcCoy</v>
      </c>
      <c r="J24" s="14">
        <f>IFERROR(__xludf.DUMMYFUNCTION("""COMPUTED_VALUE"""),7.0)</f>
        <v>7</v>
      </c>
      <c r="K24" s="37" t="s">
        <v>223</v>
      </c>
      <c r="L24" s="15" t="s">
        <v>14</v>
      </c>
      <c r="M24" s="12" t="s">
        <v>14</v>
      </c>
      <c r="N24" s="12" t="s">
        <v>14</v>
      </c>
      <c r="O24" s="3"/>
      <c r="P24" s="3"/>
      <c r="Q24" s="13"/>
      <c r="R24" s="3"/>
      <c r="S24" s="3"/>
      <c r="T24" s="13"/>
      <c r="U24" s="3"/>
      <c r="Y24" s="2"/>
      <c r="Z24" s="2"/>
    </row>
    <row r="25">
      <c r="A25" s="1" t="s">
        <v>10</v>
      </c>
      <c r="B25" s="2" t="s">
        <v>215</v>
      </c>
      <c r="C25" s="1" t="s">
        <v>216</v>
      </c>
      <c r="D25" s="1"/>
      <c r="E25" s="2" t="str">
        <f>IFERROR(__xludf.DUMMYFUNCTION("""COMPUTED_VALUE"""),"JasonDerulo")</f>
        <v>JasonDerulo</v>
      </c>
      <c r="F25" s="2">
        <f t="shared" si="1"/>
        <v>1</v>
      </c>
      <c r="H25" s="14">
        <f t="shared" si="4"/>
        <v>23</v>
      </c>
      <c r="I25" s="14" t="str">
        <f>IFERROR(__xludf.DUMMYFUNCTION("""COMPUTED_VALUE"""),"EnriqueIglesias")</f>
        <v>EnriqueIglesias</v>
      </c>
      <c r="J25" s="14">
        <f>IFERROR(__xludf.DUMMYFUNCTION("""COMPUTED_VALUE"""),7.0)</f>
        <v>7</v>
      </c>
      <c r="K25" s="37" t="s">
        <v>20</v>
      </c>
      <c r="L25" s="15" t="s">
        <v>226</v>
      </c>
      <c r="M25" s="12" t="s">
        <v>226</v>
      </c>
      <c r="N25" s="12" t="s">
        <v>226</v>
      </c>
      <c r="O25" s="3"/>
      <c r="P25" s="3"/>
      <c r="Q25" s="13"/>
      <c r="R25" s="3"/>
      <c r="S25" s="3"/>
      <c r="T25" s="13"/>
      <c r="U25" s="3"/>
      <c r="Y25" s="2"/>
      <c r="Z25" s="2"/>
    </row>
    <row r="26">
      <c r="A26" s="1" t="s">
        <v>15</v>
      </c>
      <c r="B26" s="2" t="s">
        <v>58</v>
      </c>
      <c r="C26" s="1" t="s">
        <v>220</v>
      </c>
      <c r="D26" s="1"/>
      <c r="E26" s="2" t="str">
        <f>IFERROR(__xludf.DUMMYFUNCTION("""COMPUTED_VALUE"""),"Usher")</f>
        <v>Usher</v>
      </c>
      <c r="F26" s="2">
        <f t="shared" si="1"/>
        <v>20</v>
      </c>
      <c r="H26" s="14">
        <f t="shared" si="4"/>
        <v>24</v>
      </c>
      <c r="I26" s="14" t="str">
        <f>IFERROR(__xludf.DUMMYFUNCTION("""COMPUTED_VALUE"""),"Nelly")</f>
        <v>Nelly</v>
      </c>
      <c r="J26" s="14">
        <f>IFERROR(__xludf.DUMMYFUNCTION("""COMPUTED_VALUE"""),7.0)</f>
        <v>7</v>
      </c>
      <c r="K26" s="37" t="s">
        <v>223</v>
      </c>
      <c r="L26" s="15" t="s">
        <v>14</v>
      </c>
      <c r="M26" s="12" t="s">
        <v>14</v>
      </c>
      <c r="N26" s="12" t="s">
        <v>14</v>
      </c>
      <c r="O26" s="3"/>
      <c r="P26" s="3"/>
      <c r="Q26" s="13"/>
      <c r="R26" s="3"/>
      <c r="S26" s="3"/>
      <c r="T26" s="13"/>
      <c r="U26" s="3"/>
      <c r="Y26" s="2"/>
      <c r="Z26" s="2"/>
    </row>
    <row r="27">
      <c r="A27" s="1" t="s">
        <v>21</v>
      </c>
      <c r="B27" s="2" t="s">
        <v>224</v>
      </c>
      <c r="C27" s="1" t="s">
        <v>225</v>
      </c>
      <c r="D27" s="1"/>
      <c r="E27" s="43" t="str">
        <f>IFERROR(__xludf.DUMMYFUNCTION("""COMPUTED_VALUE"""),"will.i.am")</f>
        <v>will.i.am</v>
      </c>
      <c r="F27" s="2">
        <f t="shared" si="1"/>
        <v>12</v>
      </c>
      <c r="H27" s="14">
        <f t="shared" si="4"/>
        <v>25</v>
      </c>
      <c r="I27" s="14" t="str">
        <f>IFERROR(__xludf.DUMMYFUNCTION("""COMPUTED_VALUE"""),"Drake")</f>
        <v>Drake</v>
      </c>
      <c r="J27" s="14">
        <f>IFERROR(__xludf.DUMMYFUNCTION("""COMPUTED_VALUE"""),6.0)</f>
        <v>6</v>
      </c>
      <c r="K27" s="37" t="s">
        <v>223</v>
      </c>
      <c r="L27" s="15" t="s">
        <v>19</v>
      </c>
      <c r="M27" s="12" t="s">
        <v>19</v>
      </c>
      <c r="N27" s="12" t="s">
        <v>19</v>
      </c>
      <c r="O27" s="3"/>
      <c r="P27" s="3"/>
      <c r="Q27" s="13"/>
      <c r="R27" s="3"/>
      <c r="S27" s="3"/>
      <c r="T27" s="13"/>
      <c r="U27" s="3"/>
      <c r="Y27" s="2"/>
      <c r="Z27" s="2"/>
    </row>
    <row r="28">
      <c r="A28" s="1" t="s">
        <v>26</v>
      </c>
      <c r="B28" s="2" t="s">
        <v>233</v>
      </c>
      <c r="C28" s="1" t="s">
        <v>234</v>
      </c>
      <c r="D28" s="1"/>
      <c r="E28" s="2" t="str">
        <f>IFERROR(__xludf.DUMMYFUNCTION("""COMPUTED_VALUE"""),"Eminem")</f>
        <v>Eminem</v>
      </c>
      <c r="F28" s="2">
        <f t="shared" si="1"/>
        <v>15</v>
      </c>
      <c r="H28" s="14">
        <f t="shared" si="4"/>
        <v>26</v>
      </c>
      <c r="I28" s="14" t="str">
        <f>IFERROR(__xludf.DUMMYFUNCTION("""COMPUTED_VALUE"""),"P!nk")</f>
        <v>P!nk</v>
      </c>
      <c r="J28" s="14">
        <f>IFERROR(__xludf.DUMMYFUNCTION("""COMPUTED_VALUE"""),6.0)</f>
        <v>6</v>
      </c>
      <c r="K28" s="37" t="s">
        <v>231</v>
      </c>
      <c r="L28" s="15" t="s">
        <v>14</v>
      </c>
      <c r="M28" s="12" t="s">
        <v>14</v>
      </c>
      <c r="N28" s="12" t="s">
        <v>14</v>
      </c>
      <c r="O28" s="3"/>
      <c r="P28" s="3"/>
      <c r="Q28" s="13"/>
      <c r="R28" s="3"/>
      <c r="S28" s="3"/>
      <c r="T28" s="13"/>
      <c r="U28" s="3"/>
      <c r="Y28" s="2"/>
      <c r="Z28" s="2"/>
    </row>
    <row r="29">
      <c r="A29" s="1" t="s">
        <v>31</v>
      </c>
      <c r="B29" s="2" t="s">
        <v>218</v>
      </c>
      <c r="C29" s="1" t="s">
        <v>219</v>
      </c>
      <c r="D29" s="1"/>
      <c r="E29" s="2" t="str">
        <f>IFERROR(__xludf.DUMMYFUNCTION("""COMPUTED_VALUE"""),"HayleyWilliams")</f>
        <v>HayleyWilliams</v>
      </c>
      <c r="F29" s="2">
        <f t="shared" si="1"/>
        <v>13</v>
      </c>
      <c r="H29" s="14">
        <f t="shared" si="4"/>
        <v>27</v>
      </c>
      <c r="I29" s="14" t="str">
        <f>IFERROR(__xludf.DUMMYFUNCTION("""COMPUTED_VALUE"""),"Train")</f>
        <v>Train</v>
      </c>
      <c r="J29" s="14">
        <f>IFERROR(__xludf.DUMMYFUNCTION("""COMPUTED_VALUE"""),5.0)</f>
        <v>5</v>
      </c>
      <c r="K29" s="37" t="s">
        <v>162</v>
      </c>
      <c r="L29" s="15" t="s">
        <v>14</v>
      </c>
      <c r="M29" s="12" t="s">
        <v>14</v>
      </c>
      <c r="N29" s="12" t="s">
        <v>14</v>
      </c>
      <c r="O29" s="3"/>
      <c r="P29" s="3"/>
      <c r="Q29" s="13"/>
      <c r="R29" s="3"/>
      <c r="S29" s="3"/>
      <c r="T29" s="13"/>
      <c r="U29" s="3"/>
      <c r="Y29" s="2"/>
      <c r="Z29" s="2"/>
    </row>
    <row r="30">
      <c r="B30" s="22" t="s">
        <v>227</v>
      </c>
      <c r="E30" s="2" t="str">
        <f>IFERROR(__xludf.DUMMYFUNCTION("""COMPUTED_VALUE"""),"KatyPerry")</f>
        <v>KatyPerry</v>
      </c>
      <c r="F30" s="2">
        <f t="shared" si="1"/>
        <v>27</v>
      </c>
      <c r="H30" s="14">
        <f t="shared" si="4"/>
        <v>28</v>
      </c>
      <c r="I30" s="14" t="str">
        <f>IFERROR(__xludf.DUMMYFUNCTION("""COMPUTED_VALUE"""),"Iyaz")</f>
        <v>Iyaz</v>
      </c>
      <c r="J30" s="14">
        <f>IFERROR(__xludf.DUMMYFUNCTION("""COMPUTED_VALUE"""),4.0)</f>
        <v>4</v>
      </c>
      <c r="K30" s="37" t="s">
        <v>18</v>
      </c>
      <c r="L30" s="16" t="s">
        <v>25</v>
      </c>
      <c r="M30" s="17" t="s">
        <v>25</v>
      </c>
      <c r="N30" s="17" t="s">
        <v>25</v>
      </c>
      <c r="O30" s="3"/>
      <c r="P30" s="3"/>
      <c r="Q30" s="13"/>
      <c r="R30" s="3"/>
      <c r="S30" s="3"/>
      <c r="T30" s="13"/>
      <c r="U30" s="3"/>
      <c r="Y30" s="2"/>
      <c r="Z30" s="2"/>
    </row>
    <row r="31">
      <c r="A31" s="1" t="s">
        <v>157</v>
      </c>
      <c r="B31" s="22" t="s">
        <v>235</v>
      </c>
      <c r="C31" s="4">
        <v>40210.0</v>
      </c>
      <c r="D31" s="4"/>
      <c r="E31" s="2" t="str">
        <f>IFERROR(__xludf.DUMMYFUNCTION("""COMPUTED_VALUE"""),"SnoopDogg")</f>
        <v>SnoopDogg</v>
      </c>
      <c r="F31" s="2">
        <f t="shared" si="1"/>
        <v>14</v>
      </c>
      <c r="H31" s="14">
        <f t="shared" si="4"/>
        <v>29</v>
      </c>
      <c r="I31" s="14" t="str">
        <f>IFERROR(__xludf.DUMMYFUNCTION("""COMPUTED_VALUE"""),"Jay-Z")</f>
        <v>Jay-Z</v>
      </c>
      <c r="J31" s="14">
        <f>IFERROR(__xludf.DUMMYFUNCTION("""COMPUTED_VALUE"""),4.0)</f>
        <v>4</v>
      </c>
      <c r="K31" s="37" t="s">
        <v>223</v>
      </c>
      <c r="L31" s="15" t="s">
        <v>14</v>
      </c>
      <c r="M31" s="12" t="s">
        <v>14</v>
      </c>
      <c r="N31" s="12" t="s">
        <v>14</v>
      </c>
      <c r="O31" s="3"/>
      <c r="P31" s="3"/>
      <c r="Q31" s="13"/>
      <c r="R31" s="3"/>
      <c r="S31" s="3"/>
      <c r="T31" s="13"/>
      <c r="U31" s="3"/>
      <c r="Y31" s="2"/>
      <c r="Z31" s="2"/>
    </row>
    <row r="32">
      <c r="A32" s="1" t="s">
        <v>10</v>
      </c>
      <c r="B32" s="2" t="s">
        <v>215</v>
      </c>
      <c r="C32" s="1" t="s">
        <v>216</v>
      </c>
      <c r="D32" s="1"/>
      <c r="E32" s="2" t="str">
        <f>IFERROR(__xludf.DUMMYFUNCTION("""COMPUTED_VALUE"""),"TravieMcCoy")</f>
        <v>TravieMcCoy</v>
      </c>
      <c r="F32" s="2">
        <f t="shared" si="1"/>
        <v>7</v>
      </c>
      <c r="H32" s="14">
        <f t="shared" si="4"/>
        <v>30</v>
      </c>
      <c r="I32" s="14" t="str">
        <f>IFERROR(__xludf.DUMMYFUNCTION("""COMPUTED_VALUE"""),"AliciaKeys")</f>
        <v>AliciaKeys</v>
      </c>
      <c r="J32" s="14">
        <f>IFERROR(__xludf.DUMMYFUNCTION("""COMPUTED_VALUE"""),4.0)</f>
        <v>4</v>
      </c>
      <c r="K32" s="37" t="s">
        <v>18</v>
      </c>
      <c r="L32" s="15" t="s">
        <v>14</v>
      </c>
      <c r="M32" s="12" t="s">
        <v>14</v>
      </c>
      <c r="N32" s="12" t="s">
        <v>14</v>
      </c>
      <c r="O32" s="3"/>
      <c r="P32" s="3"/>
      <c r="Q32" s="13"/>
      <c r="R32" s="3"/>
      <c r="S32" s="3"/>
      <c r="T32" s="13"/>
      <c r="U32" s="3"/>
      <c r="Y32" s="2"/>
      <c r="Z32" s="2"/>
    </row>
    <row r="33">
      <c r="A33" s="1" t="s">
        <v>15</v>
      </c>
      <c r="B33" s="2" t="s">
        <v>98</v>
      </c>
      <c r="C33" s="1" t="s">
        <v>236</v>
      </c>
      <c r="D33" s="1"/>
      <c r="E33" s="2" t="str">
        <f>IFERROR(__xludf.DUMMYFUNCTION("""COMPUTED_VALUE"""),"Drake")</f>
        <v>Drake</v>
      </c>
      <c r="F33" s="2">
        <f t="shared" si="1"/>
        <v>6</v>
      </c>
      <c r="H33" s="14">
        <f t="shared" si="4"/>
        <v>31</v>
      </c>
      <c r="I33" s="14" t="str">
        <f>IFERROR(__xludf.DUMMYFUNCTION("""COMPUTED_VALUE"""),"OwlCity")</f>
        <v>OwlCity</v>
      </c>
      <c r="J33" s="14">
        <f>IFERROR(__xludf.DUMMYFUNCTION("""COMPUTED_VALUE"""),3.0)</f>
        <v>3</v>
      </c>
      <c r="K33" s="37" t="s">
        <v>232</v>
      </c>
      <c r="L33" s="15" t="s">
        <v>14</v>
      </c>
      <c r="M33" s="12" t="s">
        <v>14</v>
      </c>
      <c r="N33" s="12" t="s">
        <v>14</v>
      </c>
      <c r="O33" s="3"/>
      <c r="P33" s="3"/>
      <c r="Q33" s="13"/>
      <c r="R33" s="3"/>
      <c r="S33" s="3"/>
      <c r="T33" s="13"/>
      <c r="U33" s="3"/>
      <c r="Y33" s="2"/>
      <c r="Z33" s="2"/>
    </row>
    <row r="34">
      <c r="A34" s="1" t="s">
        <v>21</v>
      </c>
      <c r="B34" s="2" t="s">
        <v>58</v>
      </c>
      <c r="C34" s="1" t="s">
        <v>220</v>
      </c>
      <c r="E34" s="2" t="str">
        <f>IFERROR(__xludf.DUMMYFUNCTION("""COMPUTED_VALUE"""),"EnriqueIglesias")</f>
        <v>EnriqueIglesias</v>
      </c>
      <c r="F34" s="2">
        <f t="shared" si="1"/>
        <v>7</v>
      </c>
      <c r="H34" s="14">
        <f t="shared" si="4"/>
        <v>32</v>
      </c>
      <c r="I34" s="14" t="str">
        <f>IFERROR(__xludf.DUMMYFUNCTION("""COMPUTED_VALUE"""),"Beyonce")</f>
        <v>Beyonce</v>
      </c>
      <c r="J34" s="14">
        <f>IFERROR(__xludf.DUMMYFUNCTION("""COMPUTED_VALUE"""),3.0)</f>
        <v>3</v>
      </c>
      <c r="K34" s="37" t="s">
        <v>18</v>
      </c>
      <c r="L34" s="15" t="s">
        <v>14</v>
      </c>
      <c r="M34" s="12" t="s">
        <v>14</v>
      </c>
      <c r="N34" s="12" t="s">
        <v>14</v>
      </c>
      <c r="O34" s="3"/>
      <c r="P34" s="3"/>
      <c r="Q34" s="13"/>
      <c r="R34" s="3"/>
      <c r="S34" s="3"/>
      <c r="T34" s="13"/>
      <c r="U34" s="3"/>
      <c r="Y34" s="2"/>
      <c r="Z34" s="2"/>
    </row>
    <row r="35">
      <c r="A35" s="1" t="s">
        <v>26</v>
      </c>
      <c r="B35" s="2" t="s">
        <v>233</v>
      </c>
      <c r="C35" s="1" t="s">
        <v>234</v>
      </c>
      <c r="E35" s="2" t="str">
        <f>IFERROR(__xludf.DUMMYFUNCTION("""COMPUTED_VALUE"""),"Pitbull")</f>
        <v>Pitbull</v>
      </c>
      <c r="F35" s="2">
        <f t="shared" si="1"/>
        <v>15</v>
      </c>
      <c r="H35" s="14">
        <f t="shared" si="4"/>
        <v>33</v>
      </c>
      <c r="I35" s="14" t="str">
        <f>IFERROR(__xludf.DUMMYFUNCTION("""COMPUTED_VALUE"""),"TaylorSwift")</f>
        <v>TaylorSwift</v>
      </c>
      <c r="J35" s="14">
        <f>IFERROR(__xludf.DUMMYFUNCTION("""COMPUTED_VALUE"""),2.0)</f>
        <v>2</v>
      </c>
      <c r="K35" s="37" t="s">
        <v>24</v>
      </c>
      <c r="L35" s="15" t="s">
        <v>14</v>
      </c>
      <c r="M35" s="12" t="s">
        <v>14</v>
      </c>
      <c r="N35" s="12" t="s">
        <v>14</v>
      </c>
      <c r="O35" s="3"/>
      <c r="P35" s="3"/>
      <c r="Q35" s="13"/>
      <c r="R35" s="3"/>
      <c r="S35" s="3"/>
      <c r="T35" s="13"/>
      <c r="U35" s="3"/>
      <c r="Y35" s="2"/>
      <c r="Z35" s="2"/>
    </row>
    <row r="36">
      <c r="A36" s="1" t="s">
        <v>31</v>
      </c>
      <c r="B36" s="2" t="s">
        <v>40</v>
      </c>
      <c r="C36" s="1" t="s">
        <v>237</v>
      </c>
      <c r="E36" s="2" t="str">
        <f>IFERROR(__xludf.DUMMYFUNCTION("""COMPUTED_VALUE"""),"Far*EastMovement")</f>
        <v>Far*EastMovement</v>
      </c>
      <c r="F36" s="2">
        <f t="shared" si="1"/>
        <v>8</v>
      </c>
      <c r="H36" s="14">
        <f t="shared" si="4"/>
        <v>34</v>
      </c>
      <c r="I36" s="14" t="str">
        <f>IFERROR(__xludf.DUMMYFUNCTION("""COMPUTED_VALUE"""),"JustinBieber")</f>
        <v>JustinBieber</v>
      </c>
      <c r="J36" s="14">
        <f>IFERROR(__xludf.DUMMYFUNCTION("""COMPUTED_VALUE"""),1.0)</f>
        <v>1</v>
      </c>
      <c r="K36" s="37" t="s">
        <v>20</v>
      </c>
      <c r="L36" s="15" t="s">
        <v>19</v>
      </c>
      <c r="M36" s="12" t="s">
        <v>19</v>
      </c>
      <c r="N36" s="12" t="s">
        <v>19</v>
      </c>
      <c r="O36" s="3"/>
      <c r="P36" s="3"/>
      <c r="Q36" s="13"/>
      <c r="R36" s="3"/>
      <c r="S36" s="3"/>
      <c r="T36" s="13"/>
      <c r="U36" s="3"/>
      <c r="Y36" s="2"/>
      <c r="Z36" s="2"/>
    </row>
    <row r="37">
      <c r="B37" s="22" t="s">
        <v>238</v>
      </c>
      <c r="E37" s="2" t="str">
        <f>IFERROR(__xludf.DUMMYFUNCTION("""COMPUTED_VALUE"""),"Cataracs")</f>
        <v>Cataracs</v>
      </c>
      <c r="F37" s="2">
        <f t="shared" si="1"/>
        <v>8</v>
      </c>
      <c r="H37" s="16">
        <f t="shared" si="4"/>
        <v>35</v>
      </c>
      <c r="I37" s="14" t="str">
        <f>IFERROR(__xludf.DUMMYFUNCTION("""COMPUTED_VALUE"""),"DavidGuetta")</f>
        <v>DavidGuetta</v>
      </c>
      <c r="J37" s="14">
        <f>IFERROR(__xludf.DUMMYFUNCTION("""COMPUTED_VALUE"""),1.0)</f>
        <v>1</v>
      </c>
      <c r="K37" s="37" t="s">
        <v>228</v>
      </c>
      <c r="L37" s="15" t="s">
        <v>161</v>
      </c>
      <c r="M37" s="12" t="s">
        <v>161</v>
      </c>
      <c r="N37" s="12" t="s">
        <v>161</v>
      </c>
      <c r="O37" s="3"/>
      <c r="P37" s="3"/>
      <c r="Q37" s="3"/>
      <c r="R37" s="3"/>
      <c r="S37" s="3"/>
      <c r="T37" s="3"/>
      <c r="U37" s="3"/>
      <c r="Y37" s="2"/>
      <c r="Z37" s="2"/>
    </row>
    <row r="38">
      <c r="B38" s="22" t="s">
        <v>235</v>
      </c>
      <c r="E38" s="2" t="str">
        <f>IFERROR(__xludf.DUMMYFUNCTION("""COMPUTED_VALUE"""),"Dev")</f>
        <v>Dev</v>
      </c>
      <c r="F38" s="2">
        <f t="shared" si="1"/>
        <v>8</v>
      </c>
      <c r="H38" s="14">
        <f>IF(I37&lt;&gt;"",H37+1,"")</f>
        <v>36</v>
      </c>
      <c r="I38" s="14" t="str">
        <f>IFERROR(__xludf.DUMMYFUNCTION("""COMPUTED_VALUE"""),"Akon")</f>
        <v>Akon</v>
      </c>
      <c r="J38" s="14">
        <f>IFERROR(__xludf.DUMMYFUNCTION("""COMPUTED_VALUE"""),1.0)</f>
        <v>1</v>
      </c>
      <c r="K38" s="37" t="s">
        <v>18</v>
      </c>
      <c r="L38" s="16" t="s">
        <v>230</v>
      </c>
      <c r="M38" s="17" t="s">
        <v>230</v>
      </c>
      <c r="N38" s="17" t="s">
        <v>230</v>
      </c>
      <c r="O38" s="3"/>
      <c r="P38" s="3"/>
      <c r="Q38" s="3"/>
      <c r="R38" s="3"/>
      <c r="S38" s="3"/>
      <c r="T38" s="3"/>
      <c r="U38" s="3"/>
      <c r="Y38" s="2"/>
      <c r="Z38" s="2"/>
    </row>
    <row r="39">
      <c r="A39" s="1" t="s">
        <v>157</v>
      </c>
      <c r="B39" s="2" t="s">
        <v>36</v>
      </c>
      <c r="C39" s="4">
        <v>40217.0</v>
      </c>
      <c r="D39" s="4"/>
      <c r="E39" s="2" t="str">
        <f>IFERROR(__xludf.DUMMYFUNCTION("""COMPUTED_VALUE"""),"Nelly")</f>
        <v>Nelly</v>
      </c>
      <c r="F39" s="2">
        <f t="shared" si="1"/>
        <v>7</v>
      </c>
      <c r="H39" s="14">
        <f t="shared" ref="H39:H91" si="5">IF(I39&lt;&gt;"",H38+1,"")</f>
        <v>37</v>
      </c>
      <c r="I39" s="14" t="str">
        <f>IFERROR(__xludf.DUMMYFUNCTION("""COMPUTED_VALUE"""),"JasonDerulo")</f>
        <v>JasonDerulo</v>
      </c>
      <c r="J39" s="14">
        <f>IFERROR(__xludf.DUMMYFUNCTION("""COMPUTED_VALUE"""),1.0)</f>
        <v>1</v>
      </c>
      <c r="K39" s="37" t="s">
        <v>20</v>
      </c>
      <c r="L39" s="15" t="s">
        <v>14</v>
      </c>
      <c r="M39" s="12" t="s">
        <v>14</v>
      </c>
      <c r="N39" s="12" t="s">
        <v>14</v>
      </c>
      <c r="O39" s="3"/>
      <c r="P39" s="3"/>
      <c r="Q39" s="3"/>
      <c r="R39" s="3"/>
      <c r="S39" s="3"/>
      <c r="T39" s="3"/>
      <c r="U39" s="3"/>
      <c r="Y39" s="2"/>
      <c r="Z39" s="2"/>
    </row>
    <row r="40">
      <c r="A40" s="1" t="s">
        <v>10</v>
      </c>
      <c r="B40" s="2" t="s">
        <v>215</v>
      </c>
      <c r="C40" s="1" t="s">
        <v>216</v>
      </c>
      <c r="D40" s="1"/>
      <c r="E40" s="2" t="str">
        <f>IFERROR(__xludf.DUMMYFUNCTION("""COMPUTED_VALUE"""),"P!nk")</f>
        <v>P!nk</v>
      </c>
      <c r="F40" s="2">
        <f t="shared" si="1"/>
        <v>6</v>
      </c>
      <c r="H40" s="3" t="str">
        <f t="shared" si="5"/>
        <v/>
      </c>
      <c r="I40" s="3"/>
      <c r="J40" s="3"/>
      <c r="K40" s="17"/>
      <c r="L40" s="17"/>
      <c r="M40" s="19"/>
      <c r="N40" s="19"/>
      <c r="O40" s="3"/>
      <c r="P40" s="3"/>
      <c r="Q40" s="3"/>
      <c r="R40" s="3"/>
      <c r="S40" s="3"/>
      <c r="T40" s="3"/>
      <c r="U40" s="3"/>
      <c r="Y40" s="2"/>
      <c r="Z40" s="2"/>
    </row>
    <row r="41">
      <c r="A41" s="1" t="s">
        <v>15</v>
      </c>
      <c r="B41" s="2" t="s">
        <v>58</v>
      </c>
      <c r="C41" s="1" t="s">
        <v>220</v>
      </c>
      <c r="D41" s="1"/>
      <c r="F41" s="2" t="str">
        <f t="shared" si="1"/>
        <v/>
      </c>
      <c r="H41" s="3" t="str">
        <f t="shared" si="5"/>
        <v/>
      </c>
      <c r="I41" s="3"/>
      <c r="J41" s="3"/>
      <c r="K41" s="17"/>
      <c r="L41" s="17"/>
      <c r="M41" s="19"/>
      <c r="N41" s="19"/>
      <c r="O41" s="3"/>
      <c r="P41" s="3"/>
      <c r="Q41" s="3"/>
      <c r="R41" s="3"/>
      <c r="S41" s="3"/>
      <c r="T41" s="3"/>
      <c r="U41" s="3"/>
      <c r="Y41" s="2"/>
      <c r="Z41" s="2"/>
    </row>
    <row r="42">
      <c r="A42" s="1" t="s">
        <v>21</v>
      </c>
      <c r="B42" s="2" t="s">
        <v>233</v>
      </c>
      <c r="C42" s="1" t="s">
        <v>234</v>
      </c>
      <c r="D42" s="1"/>
      <c r="F42" s="2" t="str">
        <f t="shared" si="1"/>
        <v/>
      </c>
      <c r="H42" s="3" t="str">
        <f t="shared" si="5"/>
        <v/>
      </c>
      <c r="I42" s="3"/>
      <c r="J42" s="3"/>
      <c r="K42" s="17"/>
      <c r="L42" s="17"/>
      <c r="M42" s="19"/>
      <c r="N42" s="19"/>
      <c r="O42" s="3"/>
      <c r="P42" s="3"/>
      <c r="Q42" s="3"/>
      <c r="R42" s="3"/>
      <c r="S42" s="3"/>
      <c r="T42" s="3"/>
      <c r="U42" s="3"/>
      <c r="Y42" s="2"/>
      <c r="Z42" s="2"/>
    </row>
    <row r="43">
      <c r="A43" s="1" t="s">
        <v>26</v>
      </c>
      <c r="B43" s="2" t="s">
        <v>239</v>
      </c>
      <c r="C43" s="1" t="s">
        <v>240</v>
      </c>
      <c r="D43" s="1"/>
      <c r="F43" s="2" t="str">
        <f t="shared" si="1"/>
        <v/>
      </c>
      <c r="H43" s="3" t="str">
        <f t="shared" si="5"/>
        <v/>
      </c>
      <c r="I43" s="3"/>
      <c r="J43" s="3"/>
      <c r="K43" s="17"/>
      <c r="L43" s="17"/>
      <c r="M43" s="19"/>
      <c r="N43" s="19"/>
      <c r="O43" s="3"/>
      <c r="P43" s="3"/>
      <c r="Q43" s="3"/>
      <c r="R43" s="3"/>
      <c r="S43" s="3"/>
      <c r="T43" s="3"/>
      <c r="U43" s="3"/>
      <c r="Y43" s="2"/>
      <c r="Z43" s="2"/>
    </row>
    <row r="44">
      <c r="A44" s="1" t="s">
        <v>31</v>
      </c>
      <c r="B44" s="2" t="s">
        <v>241</v>
      </c>
      <c r="C44" s="1" t="s">
        <v>242</v>
      </c>
      <c r="D44" s="1"/>
      <c r="F44" s="2" t="str">
        <f t="shared" si="1"/>
        <v/>
      </c>
      <c r="H44" s="3" t="str">
        <f t="shared" si="5"/>
        <v/>
      </c>
      <c r="I44" s="3"/>
      <c r="J44" s="3"/>
      <c r="K44" s="17"/>
      <c r="L44" s="17"/>
      <c r="M44" s="19"/>
      <c r="N44" s="19"/>
      <c r="O44" s="3"/>
      <c r="P44" s="3"/>
      <c r="Q44" s="3"/>
      <c r="R44" s="3"/>
      <c r="S44" s="3"/>
      <c r="T44" s="3"/>
      <c r="U44" s="3"/>
      <c r="Y44" s="2"/>
      <c r="Z44" s="2"/>
    </row>
    <row r="45">
      <c r="B45" s="22" t="s">
        <v>235</v>
      </c>
      <c r="F45" s="2" t="str">
        <f t="shared" si="1"/>
        <v/>
      </c>
      <c r="H45" s="3" t="str">
        <f t="shared" si="5"/>
        <v/>
      </c>
      <c r="I45" s="3"/>
      <c r="J45" s="3"/>
      <c r="K45" s="17"/>
      <c r="L45" s="17"/>
      <c r="M45" s="19"/>
      <c r="N45" s="19"/>
      <c r="O45" s="3"/>
      <c r="P45" s="3"/>
      <c r="Q45" s="3"/>
      <c r="R45" s="3"/>
      <c r="S45" s="3"/>
      <c r="T45" s="3"/>
      <c r="U45" s="3"/>
      <c r="Y45" s="2"/>
      <c r="Z45" s="2"/>
    </row>
    <row r="46">
      <c r="A46" s="1" t="s">
        <v>157</v>
      </c>
      <c r="B46" s="22" t="s">
        <v>243</v>
      </c>
      <c r="C46" s="4">
        <v>40224.0</v>
      </c>
      <c r="D46" s="4"/>
      <c r="F46" s="2" t="str">
        <f t="shared" si="1"/>
        <v/>
      </c>
      <c r="H46" s="3" t="str">
        <f t="shared" si="5"/>
        <v/>
      </c>
      <c r="I46" s="3"/>
      <c r="J46" s="3"/>
      <c r="K46" s="17"/>
      <c r="L46" s="17"/>
      <c r="M46" s="19"/>
      <c r="N46" s="19"/>
      <c r="O46" s="3"/>
      <c r="P46" s="3"/>
      <c r="Q46" s="3"/>
      <c r="R46" s="3"/>
      <c r="S46" s="3"/>
      <c r="T46" s="3"/>
      <c r="U46" s="3"/>
      <c r="Y46" s="2"/>
      <c r="Z46" s="2"/>
    </row>
    <row r="47">
      <c r="A47" s="1" t="s">
        <v>10</v>
      </c>
      <c r="B47" s="2" t="s">
        <v>215</v>
      </c>
      <c r="C47" s="1" t="s">
        <v>216</v>
      </c>
      <c r="D47" s="1"/>
      <c r="F47" s="2" t="str">
        <f t="shared" si="1"/>
        <v/>
      </c>
      <c r="H47" s="3" t="str">
        <f t="shared" si="5"/>
        <v/>
      </c>
      <c r="I47" s="3"/>
      <c r="J47" s="3"/>
      <c r="K47" s="17"/>
      <c r="L47" s="17"/>
      <c r="M47" s="19"/>
      <c r="N47" s="19"/>
      <c r="O47" s="3"/>
      <c r="P47" s="3"/>
      <c r="Q47" s="3"/>
      <c r="R47" s="3"/>
      <c r="S47" s="3"/>
      <c r="T47" s="3"/>
      <c r="U47" s="3"/>
      <c r="Y47" s="2"/>
      <c r="Z47" s="2"/>
    </row>
    <row r="48">
      <c r="A48" s="1" t="s">
        <v>15</v>
      </c>
      <c r="B48" s="2" t="s">
        <v>239</v>
      </c>
      <c r="C48" s="1" t="s">
        <v>240</v>
      </c>
      <c r="D48" s="1"/>
      <c r="F48" s="2" t="str">
        <f t="shared" si="1"/>
        <v/>
      </c>
      <c r="H48" s="3" t="str">
        <f t="shared" si="5"/>
        <v/>
      </c>
      <c r="I48" s="3"/>
      <c r="J48" s="3"/>
      <c r="K48" s="17"/>
      <c r="L48" s="17"/>
      <c r="M48" s="19"/>
      <c r="N48" s="19"/>
      <c r="O48" s="3"/>
      <c r="P48" s="3"/>
      <c r="Q48" s="3"/>
      <c r="R48" s="3"/>
      <c r="S48" s="3"/>
      <c r="T48" s="3"/>
      <c r="U48" s="3"/>
      <c r="Y48" s="2"/>
      <c r="Z48" s="2"/>
    </row>
    <row r="49">
      <c r="A49" s="1" t="s">
        <v>21</v>
      </c>
      <c r="B49" s="2" t="s">
        <v>244</v>
      </c>
      <c r="C49" s="1" t="s">
        <v>245</v>
      </c>
      <c r="D49" s="1"/>
      <c r="F49" s="2" t="str">
        <f t="shared" si="1"/>
        <v/>
      </c>
      <c r="H49" s="3" t="str">
        <f t="shared" si="5"/>
        <v/>
      </c>
      <c r="I49" s="3"/>
      <c r="J49" s="3"/>
      <c r="K49" s="17"/>
      <c r="L49" s="17"/>
      <c r="M49" s="19"/>
      <c r="N49" s="19"/>
      <c r="O49" s="3"/>
      <c r="P49" s="3"/>
      <c r="Q49" s="3"/>
      <c r="R49" s="3"/>
      <c r="S49" s="3"/>
      <c r="T49" s="3"/>
      <c r="U49" s="3"/>
      <c r="Y49" s="2"/>
      <c r="Z49" s="2"/>
    </row>
    <row r="50">
      <c r="A50" s="1" t="s">
        <v>26</v>
      </c>
      <c r="B50" s="2" t="s">
        <v>233</v>
      </c>
      <c r="C50" s="1" t="s">
        <v>234</v>
      </c>
      <c r="D50" s="1"/>
      <c r="F50" s="2" t="str">
        <f t="shared" si="1"/>
        <v/>
      </c>
      <c r="H50" s="3" t="str">
        <f t="shared" si="5"/>
        <v/>
      </c>
      <c r="I50" s="3"/>
      <c r="J50" s="3"/>
      <c r="K50" s="17"/>
      <c r="L50" s="17"/>
      <c r="M50" s="19"/>
      <c r="N50" s="19"/>
      <c r="O50" s="3"/>
      <c r="P50" s="3"/>
      <c r="Q50" s="3"/>
      <c r="R50" s="3"/>
      <c r="S50" s="3"/>
      <c r="T50" s="3"/>
      <c r="U50" s="3"/>
      <c r="Y50" s="2"/>
      <c r="Z50" s="2"/>
    </row>
    <row r="51">
      <c r="A51" s="1" t="s">
        <v>31</v>
      </c>
      <c r="B51" s="2" t="s">
        <v>58</v>
      </c>
      <c r="C51" s="1" t="s">
        <v>220</v>
      </c>
      <c r="D51" s="1"/>
      <c r="F51" s="2" t="str">
        <f t="shared" si="1"/>
        <v/>
      </c>
      <c r="H51" s="3" t="str">
        <f t="shared" si="5"/>
        <v/>
      </c>
      <c r="I51" s="3"/>
      <c r="J51" s="3"/>
      <c r="K51" s="17"/>
      <c r="L51" s="17"/>
      <c r="M51" s="19"/>
      <c r="N51" s="19"/>
      <c r="O51" s="3"/>
      <c r="P51" s="3"/>
      <c r="Q51" s="3"/>
      <c r="R51" s="3"/>
      <c r="S51" s="3"/>
      <c r="T51" s="3"/>
      <c r="U51" s="3"/>
      <c r="Y51" s="2"/>
      <c r="Z51" s="2"/>
    </row>
    <row r="52">
      <c r="B52" s="22" t="s">
        <v>235</v>
      </c>
      <c r="F52" s="2" t="str">
        <f t="shared" si="1"/>
        <v/>
      </c>
      <c r="H52" s="3" t="str">
        <f t="shared" si="5"/>
        <v/>
      </c>
      <c r="I52" s="3"/>
      <c r="J52" s="3"/>
      <c r="K52" s="17"/>
      <c r="L52" s="17"/>
      <c r="M52" s="19"/>
      <c r="N52" s="19"/>
      <c r="O52" s="3"/>
      <c r="P52" s="3"/>
      <c r="Q52" s="3"/>
      <c r="R52" s="3"/>
      <c r="S52" s="3"/>
      <c r="T52" s="3"/>
      <c r="U52" s="3"/>
      <c r="Y52" s="2"/>
      <c r="Z52" s="2"/>
    </row>
    <row r="53">
      <c r="A53" s="1" t="s">
        <v>157</v>
      </c>
      <c r="B53" s="2" t="s">
        <v>36</v>
      </c>
      <c r="C53" s="4">
        <v>40231.0</v>
      </c>
      <c r="D53" s="4"/>
      <c r="F53" s="2" t="str">
        <f t="shared" si="1"/>
        <v/>
      </c>
      <c r="H53" s="3" t="str">
        <f t="shared" si="5"/>
        <v/>
      </c>
      <c r="I53" s="3"/>
      <c r="J53" s="3"/>
      <c r="K53" s="17"/>
      <c r="L53" s="17"/>
      <c r="M53" s="19"/>
      <c r="N53" s="19"/>
      <c r="O53" s="3"/>
      <c r="P53" s="3"/>
      <c r="Q53" s="3"/>
      <c r="R53" s="3"/>
      <c r="S53" s="3"/>
      <c r="T53" s="3"/>
      <c r="U53" s="3"/>
      <c r="Y53" s="2"/>
      <c r="Z53" s="2"/>
    </row>
    <row r="54">
      <c r="A54" s="1" t="s">
        <v>10</v>
      </c>
      <c r="B54" s="2" t="s">
        <v>215</v>
      </c>
      <c r="C54" s="1" t="s">
        <v>216</v>
      </c>
      <c r="D54" s="1"/>
      <c r="F54" s="2" t="str">
        <f t="shared" si="1"/>
        <v/>
      </c>
      <c r="H54" s="3" t="str">
        <f t="shared" si="5"/>
        <v/>
      </c>
      <c r="I54" s="3"/>
      <c r="J54" s="3"/>
      <c r="K54" s="44"/>
      <c r="L54" s="44"/>
      <c r="M54" s="44"/>
      <c r="N54" s="44"/>
      <c r="O54" s="3"/>
      <c r="P54" s="3"/>
      <c r="Q54" s="3"/>
      <c r="R54" s="3"/>
      <c r="S54" s="3"/>
      <c r="T54" s="3"/>
      <c r="U54" s="3"/>
      <c r="Y54" s="2"/>
      <c r="Z54" s="2"/>
    </row>
    <row r="55">
      <c r="A55" s="1" t="s">
        <v>15</v>
      </c>
      <c r="B55" s="2" t="s">
        <v>36</v>
      </c>
      <c r="C55" s="1" t="s">
        <v>246</v>
      </c>
      <c r="D55" s="1"/>
      <c r="F55" s="2" t="str">
        <f t="shared" si="1"/>
        <v/>
      </c>
      <c r="H55" s="3" t="str">
        <f t="shared" si="5"/>
        <v/>
      </c>
      <c r="I55" s="3"/>
      <c r="J55" s="3"/>
      <c r="K55" s="44"/>
      <c r="L55" s="44"/>
      <c r="M55" s="44"/>
      <c r="N55" s="44"/>
      <c r="O55" s="3"/>
      <c r="P55" s="3"/>
      <c r="Q55" s="3"/>
      <c r="R55" s="3"/>
      <c r="S55" s="3"/>
      <c r="T55" s="3"/>
      <c r="U55" s="3"/>
      <c r="Y55" s="2"/>
      <c r="Z55" s="2"/>
    </row>
    <row r="56">
      <c r="A56" s="1" t="s">
        <v>21</v>
      </c>
      <c r="B56" s="2" t="s">
        <v>239</v>
      </c>
      <c r="C56" s="1" t="s">
        <v>240</v>
      </c>
      <c r="D56" s="1"/>
      <c r="F56" s="2" t="str">
        <f t="shared" si="1"/>
        <v/>
      </c>
      <c r="H56" s="3" t="str">
        <f t="shared" si="5"/>
        <v/>
      </c>
      <c r="I56" s="3"/>
      <c r="J56" s="3"/>
      <c r="K56" s="44"/>
      <c r="L56" s="44"/>
      <c r="M56" s="44"/>
      <c r="N56" s="44"/>
      <c r="O56" s="3"/>
      <c r="P56" s="3"/>
      <c r="Q56" s="3"/>
      <c r="R56" s="3"/>
      <c r="S56" s="3"/>
      <c r="T56" s="3"/>
      <c r="U56" s="3"/>
      <c r="Y56" s="2"/>
      <c r="Z56" s="2"/>
    </row>
    <row r="57">
      <c r="A57" s="1" t="s">
        <v>26</v>
      </c>
      <c r="B57" s="2" t="s">
        <v>233</v>
      </c>
      <c r="C57" s="1" t="s">
        <v>234</v>
      </c>
      <c r="D57" s="1"/>
      <c r="F57" s="2" t="str">
        <f t="shared" si="1"/>
        <v/>
      </c>
      <c r="H57" s="3" t="str">
        <f t="shared" si="5"/>
        <v/>
      </c>
      <c r="I57" s="3"/>
      <c r="J57" s="3"/>
      <c r="K57" s="44"/>
      <c r="L57" s="44"/>
      <c r="M57" s="44"/>
      <c r="N57" s="44"/>
      <c r="O57" s="3"/>
      <c r="P57" s="3"/>
      <c r="Q57" s="3"/>
      <c r="R57" s="3"/>
      <c r="S57" s="3"/>
      <c r="T57" s="3"/>
      <c r="U57" s="3"/>
      <c r="Y57" s="2"/>
      <c r="Z57" s="2"/>
    </row>
    <row r="58">
      <c r="A58" s="1" t="s">
        <v>31</v>
      </c>
      <c r="B58" s="2" t="s">
        <v>58</v>
      </c>
      <c r="C58" s="1" t="s">
        <v>220</v>
      </c>
      <c r="D58" s="1"/>
      <c r="F58" s="2" t="str">
        <f t="shared" si="1"/>
        <v/>
      </c>
      <c r="H58" s="3" t="str">
        <f t="shared" si="5"/>
        <v/>
      </c>
      <c r="I58" s="3"/>
      <c r="J58" s="3"/>
      <c r="K58" s="44"/>
      <c r="L58" s="44"/>
      <c r="M58" s="44"/>
      <c r="N58" s="44"/>
      <c r="O58" s="3"/>
      <c r="P58" s="3"/>
      <c r="Q58" s="3"/>
      <c r="R58" s="3"/>
      <c r="S58" s="3"/>
      <c r="T58" s="3"/>
      <c r="U58" s="3"/>
      <c r="Y58" s="2"/>
      <c r="Z58" s="2"/>
    </row>
    <row r="59">
      <c r="B59" s="22" t="s">
        <v>235</v>
      </c>
      <c r="F59" s="2" t="str">
        <f t="shared" si="1"/>
        <v/>
      </c>
      <c r="H59" s="3" t="str">
        <f t="shared" si="5"/>
        <v/>
      </c>
      <c r="I59" s="3"/>
      <c r="J59" s="3"/>
      <c r="K59" s="44"/>
      <c r="L59" s="44"/>
      <c r="M59" s="44"/>
      <c r="N59" s="44"/>
      <c r="O59" s="3"/>
      <c r="P59" s="3"/>
      <c r="Q59" s="3"/>
      <c r="R59" s="3"/>
      <c r="S59" s="3"/>
      <c r="T59" s="3"/>
      <c r="U59" s="3"/>
      <c r="Y59" s="2"/>
      <c r="Z59" s="2"/>
    </row>
    <row r="60">
      <c r="A60" s="1" t="s">
        <v>157</v>
      </c>
      <c r="B60" s="2" t="s">
        <v>36</v>
      </c>
      <c r="C60" s="4">
        <v>40238.0</v>
      </c>
      <c r="D60" s="4"/>
      <c r="F60" s="2" t="str">
        <f t="shared" si="1"/>
        <v/>
      </c>
      <c r="H60" s="3" t="str">
        <f t="shared" si="5"/>
        <v/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Y60" s="2"/>
      <c r="Z60" s="2"/>
    </row>
    <row r="61">
      <c r="A61" s="1" t="s">
        <v>10</v>
      </c>
      <c r="B61" s="2" t="s">
        <v>239</v>
      </c>
      <c r="C61" s="1" t="s">
        <v>240</v>
      </c>
      <c r="D61" s="1"/>
      <c r="F61" s="2" t="str">
        <f t="shared" si="1"/>
        <v/>
      </c>
      <c r="H61" s="3" t="str">
        <f t="shared" si="5"/>
        <v/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Y61" s="2"/>
      <c r="Z61" s="2"/>
    </row>
    <row r="62">
      <c r="A62" s="1" t="s">
        <v>15</v>
      </c>
      <c r="B62" s="2" t="s">
        <v>215</v>
      </c>
      <c r="C62" s="1" t="s">
        <v>216</v>
      </c>
      <c r="D62" s="1"/>
      <c r="F62" s="2" t="str">
        <f t="shared" si="1"/>
        <v/>
      </c>
      <c r="H62" s="3" t="str">
        <f t="shared" si="5"/>
        <v/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Y62" s="2"/>
      <c r="Z62" s="2"/>
    </row>
    <row r="63">
      <c r="A63" s="1" t="s">
        <v>21</v>
      </c>
      <c r="B63" s="2" t="s">
        <v>233</v>
      </c>
      <c r="C63" s="1" t="s">
        <v>234</v>
      </c>
      <c r="D63" s="1"/>
      <c r="F63" s="2" t="str">
        <f t="shared" si="1"/>
        <v/>
      </c>
      <c r="H63" s="3" t="str">
        <f t="shared" si="5"/>
        <v/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Y63" s="2"/>
      <c r="Z63" s="2"/>
    </row>
    <row r="64">
      <c r="A64" s="1" t="s">
        <v>26</v>
      </c>
      <c r="B64" s="2" t="s">
        <v>58</v>
      </c>
      <c r="C64" s="1" t="s">
        <v>220</v>
      </c>
      <c r="D64" s="1"/>
      <c r="F64" s="2" t="str">
        <f t="shared" si="1"/>
        <v/>
      </c>
      <c r="H64" s="3" t="str">
        <f t="shared" si="5"/>
        <v/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Y64" s="2"/>
      <c r="Z64" s="2"/>
    </row>
    <row r="65">
      <c r="A65" s="1" t="s">
        <v>31</v>
      </c>
      <c r="B65" s="2" t="s">
        <v>244</v>
      </c>
      <c r="C65" s="1" t="s">
        <v>245</v>
      </c>
      <c r="D65" s="1"/>
      <c r="F65" s="2" t="str">
        <f t="shared" si="1"/>
        <v/>
      </c>
      <c r="H65" s="3" t="str">
        <f t="shared" si="5"/>
        <v/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Y65" s="2"/>
      <c r="Z65" s="2"/>
    </row>
    <row r="66">
      <c r="B66" s="22" t="s">
        <v>235</v>
      </c>
      <c r="F66" s="2" t="str">
        <f t="shared" si="1"/>
        <v/>
      </c>
      <c r="H66" s="3" t="str">
        <f t="shared" si="5"/>
        <v/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Y66" s="2"/>
      <c r="Z66" s="2"/>
    </row>
    <row r="67">
      <c r="A67" s="1" t="s">
        <v>157</v>
      </c>
      <c r="B67" s="22" t="s">
        <v>235</v>
      </c>
      <c r="C67" s="4">
        <v>40245.0</v>
      </c>
      <c r="D67" s="4"/>
      <c r="F67" s="2" t="str">
        <f t="shared" si="1"/>
        <v/>
      </c>
      <c r="H67" s="3" t="str">
        <f t="shared" si="5"/>
        <v/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Y67" s="2"/>
      <c r="Z67" s="2"/>
    </row>
    <row r="68">
      <c r="A68" s="1" t="s">
        <v>10</v>
      </c>
      <c r="B68" s="2" t="s">
        <v>239</v>
      </c>
      <c r="C68" s="1" t="s">
        <v>240</v>
      </c>
      <c r="D68" s="1"/>
      <c r="F68" s="2" t="str">
        <f t="shared" si="1"/>
        <v/>
      </c>
      <c r="H68" s="3" t="str">
        <f t="shared" si="5"/>
        <v/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Y68" s="2"/>
      <c r="Z68" s="2"/>
    </row>
    <row r="69">
      <c r="A69" s="1" t="s">
        <v>15</v>
      </c>
      <c r="B69" s="2" t="s">
        <v>233</v>
      </c>
      <c r="C69" s="1" t="s">
        <v>234</v>
      </c>
      <c r="D69" s="1"/>
      <c r="F69" s="2" t="str">
        <f t="shared" si="1"/>
        <v/>
      </c>
      <c r="H69" s="3" t="str">
        <f t="shared" si="5"/>
        <v/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Y69" s="2"/>
      <c r="Z69" s="2"/>
    </row>
    <row r="70">
      <c r="A70" s="1" t="s">
        <v>21</v>
      </c>
      <c r="B70" s="2" t="s">
        <v>244</v>
      </c>
      <c r="C70" s="1" t="s">
        <v>245</v>
      </c>
      <c r="D70" s="1"/>
      <c r="F70" s="2" t="str">
        <f t="shared" si="1"/>
        <v/>
      </c>
      <c r="H70" s="3" t="str">
        <f t="shared" si="5"/>
        <v/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Y70" s="2"/>
      <c r="Z70" s="2"/>
    </row>
    <row r="71">
      <c r="A71" s="1" t="s">
        <v>26</v>
      </c>
      <c r="B71" s="2" t="s">
        <v>215</v>
      </c>
      <c r="C71" s="1" t="s">
        <v>216</v>
      </c>
      <c r="D71" s="1"/>
      <c r="F71" s="2" t="str">
        <f t="shared" si="1"/>
        <v/>
      </c>
      <c r="H71" s="3" t="str">
        <f t="shared" si="5"/>
        <v/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Y71" s="2"/>
      <c r="Z71" s="2"/>
    </row>
    <row r="72">
      <c r="A72" s="1" t="s">
        <v>31</v>
      </c>
      <c r="B72" s="2" t="s">
        <v>58</v>
      </c>
      <c r="C72" s="1" t="s">
        <v>220</v>
      </c>
      <c r="D72" s="1"/>
      <c r="F72" s="2" t="str">
        <f t="shared" si="1"/>
        <v/>
      </c>
      <c r="H72" s="3" t="str">
        <f t="shared" si="5"/>
        <v/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Y72" s="2"/>
      <c r="Z72" s="2"/>
    </row>
    <row r="73">
      <c r="B73" s="2" t="s">
        <v>36</v>
      </c>
      <c r="F73" s="2" t="str">
        <f t="shared" si="1"/>
        <v/>
      </c>
      <c r="H73" s="3" t="str">
        <f t="shared" si="5"/>
        <v/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Y73" s="2"/>
      <c r="Z73" s="2"/>
    </row>
    <row r="74">
      <c r="A74" s="1" t="s">
        <v>157</v>
      </c>
      <c r="B74" s="22" t="s">
        <v>238</v>
      </c>
      <c r="C74" s="4">
        <v>40252.0</v>
      </c>
      <c r="D74" s="4"/>
      <c r="F74" s="2" t="str">
        <f t="shared" si="1"/>
        <v/>
      </c>
      <c r="H74" s="3" t="str">
        <f t="shared" si="5"/>
        <v/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Y74" s="2"/>
      <c r="Z74" s="2"/>
    </row>
    <row r="75">
      <c r="A75" s="1" t="s">
        <v>10</v>
      </c>
      <c r="B75" s="2" t="s">
        <v>247</v>
      </c>
      <c r="C75" s="1" t="s">
        <v>248</v>
      </c>
      <c r="D75" s="1"/>
      <c r="F75" s="2" t="str">
        <f t="shared" si="1"/>
        <v/>
      </c>
      <c r="H75" s="3" t="str">
        <f t="shared" si="5"/>
        <v/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Y75" s="2"/>
      <c r="Z75" s="2"/>
    </row>
    <row r="76">
      <c r="A76" s="1" t="s">
        <v>15</v>
      </c>
      <c r="B76" s="2" t="s">
        <v>244</v>
      </c>
      <c r="C76" s="1" t="s">
        <v>245</v>
      </c>
      <c r="D76" s="1"/>
      <c r="F76" s="2" t="str">
        <f t="shared" si="1"/>
        <v/>
      </c>
      <c r="H76" s="3" t="str">
        <f t="shared" si="5"/>
        <v/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Y76" s="2"/>
      <c r="Z76" s="2"/>
    </row>
    <row r="77">
      <c r="A77" s="1" t="s">
        <v>21</v>
      </c>
      <c r="B77" s="2" t="s">
        <v>233</v>
      </c>
      <c r="C77" s="1" t="s">
        <v>234</v>
      </c>
      <c r="D77" s="1"/>
      <c r="F77" s="2" t="str">
        <f t="shared" si="1"/>
        <v/>
      </c>
      <c r="H77" s="3" t="str">
        <f t="shared" si="5"/>
        <v/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Y77" s="2"/>
      <c r="Z77" s="2"/>
    </row>
    <row r="78">
      <c r="A78" s="1" t="s">
        <v>26</v>
      </c>
      <c r="B78" s="2" t="s">
        <v>170</v>
      </c>
      <c r="C78" s="1" t="s">
        <v>249</v>
      </c>
      <c r="D78" s="1"/>
      <c r="F78" s="2" t="str">
        <f t="shared" si="1"/>
        <v/>
      </c>
      <c r="H78" s="3" t="str">
        <f t="shared" si="5"/>
        <v/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Y78" s="2"/>
      <c r="Z78" s="2"/>
    </row>
    <row r="79">
      <c r="A79" s="1" t="s">
        <v>31</v>
      </c>
      <c r="B79" s="2" t="s">
        <v>239</v>
      </c>
      <c r="C79" s="1" t="s">
        <v>240</v>
      </c>
      <c r="D79" s="1"/>
      <c r="F79" s="2" t="str">
        <f t="shared" si="1"/>
        <v/>
      </c>
      <c r="H79" s="3" t="str">
        <f t="shared" si="5"/>
        <v/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Y79" s="2"/>
      <c r="Z79" s="2"/>
    </row>
    <row r="80">
      <c r="B80" s="22" t="s">
        <v>235</v>
      </c>
      <c r="F80" s="2" t="str">
        <f t="shared" si="1"/>
        <v/>
      </c>
      <c r="H80" s="3" t="str">
        <f t="shared" si="5"/>
        <v/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Y80" s="2"/>
      <c r="Z80" s="2"/>
    </row>
    <row r="81">
      <c r="A81" s="1" t="s">
        <v>157</v>
      </c>
      <c r="B81" s="2" t="s">
        <v>36</v>
      </c>
      <c r="C81" s="4">
        <v>40259.0</v>
      </c>
      <c r="D81" s="4"/>
      <c r="F81" s="2" t="str">
        <f t="shared" si="1"/>
        <v/>
      </c>
      <c r="H81" s="3" t="str">
        <f t="shared" si="5"/>
        <v/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Y81" s="2"/>
      <c r="Z81" s="2"/>
    </row>
    <row r="82">
      <c r="A82" s="1" t="s">
        <v>10</v>
      </c>
      <c r="B82" s="2" t="s">
        <v>170</v>
      </c>
      <c r="C82" s="1" t="s">
        <v>249</v>
      </c>
      <c r="D82" s="1"/>
      <c r="F82" s="2" t="str">
        <f t="shared" si="1"/>
        <v/>
      </c>
      <c r="H82" s="3" t="str">
        <f t="shared" si="5"/>
        <v/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Y82" s="2"/>
      <c r="Z82" s="2"/>
    </row>
    <row r="83">
      <c r="A83" s="1" t="s">
        <v>15</v>
      </c>
      <c r="B83" s="2" t="s">
        <v>244</v>
      </c>
      <c r="C83" s="1" t="s">
        <v>245</v>
      </c>
      <c r="D83" s="1"/>
      <c r="F83" s="2" t="str">
        <f t="shared" si="1"/>
        <v/>
      </c>
      <c r="H83" s="3" t="str">
        <f t="shared" si="5"/>
        <v/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Y83" s="2"/>
      <c r="Z83" s="2"/>
    </row>
    <row r="84">
      <c r="A84" s="1" t="s">
        <v>21</v>
      </c>
      <c r="B84" s="2" t="s">
        <v>247</v>
      </c>
      <c r="C84" s="1" t="s">
        <v>248</v>
      </c>
      <c r="D84" s="1"/>
      <c r="F84" s="2" t="str">
        <f t="shared" si="1"/>
        <v/>
      </c>
      <c r="H84" s="3" t="str">
        <f t="shared" si="5"/>
        <v/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Y84" s="2"/>
      <c r="Z84" s="2"/>
    </row>
    <row r="85">
      <c r="A85" s="1" t="s">
        <v>26</v>
      </c>
      <c r="B85" s="2" t="s">
        <v>239</v>
      </c>
      <c r="C85" s="1" t="s">
        <v>240</v>
      </c>
      <c r="D85" s="1"/>
      <c r="F85" s="2" t="str">
        <f t="shared" si="1"/>
        <v/>
      </c>
      <c r="H85" s="3" t="str">
        <f t="shared" si="5"/>
        <v/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Y85" s="2"/>
      <c r="Z85" s="2"/>
    </row>
    <row r="86">
      <c r="A86" s="1" t="s">
        <v>31</v>
      </c>
      <c r="B86" s="2" t="s">
        <v>250</v>
      </c>
      <c r="C86" s="1" t="s">
        <v>251</v>
      </c>
      <c r="D86" s="1"/>
      <c r="F86" s="2" t="str">
        <f t="shared" si="1"/>
        <v/>
      </c>
      <c r="H86" s="3" t="str">
        <f t="shared" si="5"/>
        <v/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Y86" s="2"/>
      <c r="Z86" s="2"/>
    </row>
    <row r="87">
      <c r="B87" s="22" t="s">
        <v>238</v>
      </c>
      <c r="F87" s="2" t="str">
        <f t="shared" si="1"/>
        <v/>
      </c>
      <c r="H87" s="3" t="str">
        <f t="shared" si="5"/>
        <v/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Y87" s="2"/>
      <c r="Z87" s="2"/>
    </row>
    <row r="88">
      <c r="A88" s="1" t="s">
        <v>157</v>
      </c>
      <c r="B88" s="22" t="s">
        <v>154</v>
      </c>
      <c r="C88" s="4">
        <v>40266.0</v>
      </c>
      <c r="D88" s="4"/>
      <c r="F88" s="2" t="str">
        <f t="shared" si="1"/>
        <v/>
      </c>
      <c r="H88" s="3" t="str">
        <f t="shared" si="5"/>
        <v/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Y88" s="2"/>
      <c r="Z88" s="2"/>
    </row>
    <row r="89">
      <c r="A89" s="1" t="s">
        <v>10</v>
      </c>
      <c r="B89" s="2" t="s">
        <v>170</v>
      </c>
      <c r="C89" s="1" t="s">
        <v>249</v>
      </c>
      <c r="D89" s="1"/>
      <c r="F89" s="2" t="str">
        <f t="shared" si="1"/>
        <v/>
      </c>
      <c r="H89" s="3" t="str">
        <f t="shared" si="5"/>
        <v/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Y89" s="2"/>
      <c r="Z89" s="2"/>
    </row>
    <row r="90">
      <c r="A90" s="1" t="s">
        <v>15</v>
      </c>
      <c r="B90" s="2" t="s">
        <v>250</v>
      </c>
      <c r="C90" s="1" t="s">
        <v>251</v>
      </c>
      <c r="D90" s="1"/>
      <c r="F90" s="2" t="str">
        <f t="shared" si="1"/>
        <v/>
      </c>
      <c r="H90" s="3" t="str">
        <f t="shared" si="5"/>
        <v/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Y90" s="2"/>
      <c r="Z90" s="2"/>
    </row>
    <row r="91">
      <c r="A91" s="1" t="s">
        <v>21</v>
      </c>
      <c r="B91" s="2" t="s">
        <v>58</v>
      </c>
      <c r="C91" s="1" t="s">
        <v>252</v>
      </c>
      <c r="D91" s="1"/>
      <c r="F91" s="2" t="str">
        <f t="shared" si="1"/>
        <v/>
      </c>
      <c r="H91" s="3" t="str">
        <f t="shared" si="5"/>
        <v/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Y91" s="2"/>
      <c r="Z91" s="2"/>
    </row>
    <row r="92">
      <c r="A92" s="1"/>
      <c r="B92" s="22" t="s">
        <v>67</v>
      </c>
      <c r="C92" s="1"/>
      <c r="D92" s="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Y92" s="2"/>
      <c r="Z92" s="2"/>
    </row>
    <row r="93">
      <c r="A93" s="1" t="s">
        <v>26</v>
      </c>
      <c r="B93" s="2" t="s">
        <v>244</v>
      </c>
      <c r="C93" s="1" t="s">
        <v>245</v>
      </c>
      <c r="D93" s="1"/>
      <c r="F93" s="2" t="str">
        <f t="shared" ref="F93:F101" si="6">IF(E93&lt;&gt;"",COUNTIF(B:B,E93),"")</f>
        <v/>
      </c>
      <c r="H93" s="3" t="str">
        <f>IF(I93&lt;&gt;"",H91+1,"")</f>
        <v/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Y93" s="2"/>
      <c r="Z93" s="2"/>
    </row>
    <row r="94">
      <c r="A94" s="1" t="s">
        <v>31</v>
      </c>
      <c r="B94" s="2" t="s">
        <v>247</v>
      </c>
      <c r="C94" s="1" t="s">
        <v>248</v>
      </c>
      <c r="D94" s="1"/>
      <c r="F94" s="2" t="str">
        <f t="shared" si="6"/>
        <v/>
      </c>
      <c r="H94" s="3" t="str">
        <f t="shared" ref="H94:H101" si="7">IF(I94&lt;&gt;"",H93+1,"")</f>
        <v/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Y94" s="2"/>
      <c r="Z94" s="2"/>
    </row>
    <row r="95">
      <c r="B95" s="22" t="s">
        <v>238</v>
      </c>
      <c r="F95" s="2" t="str">
        <f t="shared" si="6"/>
        <v/>
      </c>
      <c r="H95" s="3" t="str">
        <f t="shared" si="7"/>
        <v/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Y95" s="2"/>
      <c r="Z95" s="2"/>
    </row>
    <row r="96">
      <c r="A96" s="1" t="s">
        <v>157</v>
      </c>
      <c r="B96" s="22" t="s">
        <v>154</v>
      </c>
      <c r="C96" s="4">
        <v>40273.0</v>
      </c>
      <c r="D96" s="4"/>
      <c r="F96" s="2" t="str">
        <f t="shared" si="6"/>
        <v/>
      </c>
      <c r="H96" s="3" t="str">
        <f t="shared" si="7"/>
        <v/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Y96" s="2"/>
      <c r="Z96" s="2"/>
    </row>
    <row r="97">
      <c r="A97" s="1" t="s">
        <v>10</v>
      </c>
      <c r="B97" s="2" t="s">
        <v>170</v>
      </c>
      <c r="C97" s="1" t="s">
        <v>249</v>
      </c>
      <c r="D97" s="1"/>
      <c r="F97" s="2" t="str">
        <f t="shared" si="6"/>
        <v/>
      </c>
      <c r="H97" s="3" t="str">
        <f t="shared" si="7"/>
        <v/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Y97" s="2"/>
      <c r="Z97" s="2"/>
    </row>
    <row r="98">
      <c r="A98" s="1" t="s">
        <v>15</v>
      </c>
      <c r="B98" s="2" t="s">
        <v>250</v>
      </c>
      <c r="C98" s="1" t="s">
        <v>251</v>
      </c>
      <c r="D98" s="1"/>
      <c r="F98" s="2" t="str">
        <f t="shared" si="6"/>
        <v/>
      </c>
      <c r="H98" s="3" t="str">
        <f t="shared" si="7"/>
        <v/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Y98" s="2"/>
      <c r="Z98" s="2"/>
    </row>
    <row r="99">
      <c r="A99" s="1" t="s">
        <v>21</v>
      </c>
      <c r="B99" s="2" t="s">
        <v>253</v>
      </c>
      <c r="C99" s="1" t="s">
        <v>254</v>
      </c>
      <c r="D99" s="1"/>
      <c r="F99" s="2" t="str">
        <f t="shared" si="6"/>
        <v/>
      </c>
      <c r="H99" s="3" t="str">
        <f t="shared" si="7"/>
        <v/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Y99" s="2"/>
      <c r="Z99" s="2"/>
    </row>
    <row r="100">
      <c r="A100" s="1" t="s">
        <v>26</v>
      </c>
      <c r="B100" s="2" t="s">
        <v>244</v>
      </c>
      <c r="C100" s="1" t="s">
        <v>245</v>
      </c>
      <c r="D100" s="1"/>
      <c r="F100" s="2" t="str">
        <f t="shared" si="6"/>
        <v/>
      </c>
      <c r="H100" s="3" t="str">
        <f t="shared" si="7"/>
        <v/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Y100" s="2"/>
      <c r="Z100" s="2"/>
    </row>
    <row r="101">
      <c r="A101" s="1" t="s">
        <v>31</v>
      </c>
      <c r="B101" s="2" t="s">
        <v>58</v>
      </c>
      <c r="C101" s="1" t="s">
        <v>252</v>
      </c>
      <c r="D101" s="1"/>
      <c r="F101" s="2" t="str">
        <f t="shared" si="6"/>
        <v/>
      </c>
      <c r="H101" s="3" t="str">
        <f t="shared" si="7"/>
        <v/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Y101" s="2"/>
      <c r="Z101" s="2"/>
    </row>
    <row r="102">
      <c r="A102" s="1"/>
      <c r="B102" s="22" t="s">
        <v>67</v>
      </c>
      <c r="C102" s="1"/>
      <c r="D102" s="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Y102" s="2"/>
      <c r="Z102" s="2"/>
    </row>
    <row r="103">
      <c r="B103" s="22" t="s">
        <v>154</v>
      </c>
      <c r="F103" s="2" t="str">
        <f t="shared" ref="F103:F133" si="8">IF(E103&lt;&gt;"",COUNTIF(B:B,E103),"")</f>
        <v/>
      </c>
      <c r="H103" s="3" t="str">
        <f>IF(I103&lt;&gt;"",H101+1,"")</f>
        <v/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Y103" s="2"/>
      <c r="Z103" s="2"/>
    </row>
    <row r="104">
      <c r="A104" s="1" t="s">
        <v>157</v>
      </c>
      <c r="B104" s="22" t="s">
        <v>154</v>
      </c>
      <c r="C104" s="4">
        <v>40280.0</v>
      </c>
      <c r="D104" s="4"/>
      <c r="F104" s="2" t="str">
        <f t="shared" si="8"/>
        <v/>
      </c>
      <c r="H104" s="3" t="str">
        <f t="shared" ref="H104:H133" si="9">IF(I104&lt;&gt;"",H103+1,"")</f>
        <v/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Y104" s="2"/>
      <c r="Z104" s="2"/>
    </row>
    <row r="105">
      <c r="A105" s="1" t="s">
        <v>10</v>
      </c>
      <c r="B105" s="2" t="s">
        <v>170</v>
      </c>
      <c r="C105" s="1" t="s">
        <v>249</v>
      </c>
      <c r="D105" s="1"/>
      <c r="F105" s="2" t="str">
        <f t="shared" si="8"/>
        <v/>
      </c>
      <c r="H105" s="3" t="str">
        <f t="shared" si="9"/>
        <v/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Y105" s="2"/>
      <c r="Z105" s="2"/>
    </row>
    <row r="106">
      <c r="A106" s="1" t="s">
        <v>15</v>
      </c>
      <c r="B106" s="2" t="s">
        <v>250</v>
      </c>
      <c r="C106" s="1" t="s">
        <v>251</v>
      </c>
      <c r="D106" s="1"/>
      <c r="F106" s="2" t="str">
        <f t="shared" si="8"/>
        <v/>
      </c>
      <c r="H106" s="3" t="str">
        <f t="shared" si="9"/>
        <v/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Y106" s="2"/>
      <c r="Z106" s="2"/>
    </row>
    <row r="107">
      <c r="A107" s="1" t="s">
        <v>21</v>
      </c>
      <c r="B107" s="2" t="s">
        <v>253</v>
      </c>
      <c r="C107" s="1" t="s">
        <v>254</v>
      </c>
      <c r="D107" s="1"/>
      <c r="F107" s="2" t="str">
        <f t="shared" si="8"/>
        <v/>
      </c>
      <c r="H107" s="3" t="str">
        <f t="shared" si="9"/>
        <v/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Y107" s="2"/>
      <c r="Z107" s="2"/>
    </row>
    <row r="108">
      <c r="A108" s="1" t="s">
        <v>26</v>
      </c>
      <c r="B108" s="2" t="s">
        <v>244</v>
      </c>
      <c r="C108" s="1" t="s">
        <v>245</v>
      </c>
      <c r="D108" s="1"/>
      <c r="F108" s="2" t="str">
        <f t="shared" si="8"/>
        <v/>
      </c>
      <c r="H108" s="3" t="str">
        <f t="shared" si="9"/>
        <v/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Y108" s="2"/>
      <c r="Z108" s="2"/>
    </row>
    <row r="109">
      <c r="A109" s="1" t="s">
        <v>31</v>
      </c>
      <c r="B109" s="2" t="s">
        <v>58</v>
      </c>
      <c r="C109" s="1" t="s">
        <v>252</v>
      </c>
      <c r="D109" s="1"/>
      <c r="F109" s="2" t="str">
        <f t="shared" si="8"/>
        <v/>
      </c>
      <c r="H109" s="3" t="str">
        <f t="shared" si="9"/>
        <v/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Y109" s="2"/>
      <c r="Z109" s="2"/>
    </row>
    <row r="110">
      <c r="B110" s="22" t="s">
        <v>67</v>
      </c>
      <c r="F110" s="2" t="str">
        <f t="shared" si="8"/>
        <v/>
      </c>
      <c r="H110" s="3" t="str">
        <f t="shared" si="9"/>
        <v/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Y110" s="2"/>
      <c r="Z110" s="2"/>
    </row>
    <row r="111">
      <c r="A111" s="1" t="s">
        <v>157</v>
      </c>
      <c r="B111" s="22" t="s">
        <v>154</v>
      </c>
      <c r="C111" s="4">
        <v>40287.0</v>
      </c>
      <c r="D111" s="4"/>
      <c r="F111" s="2" t="str">
        <f t="shared" si="8"/>
        <v/>
      </c>
      <c r="H111" s="3" t="str">
        <f t="shared" si="9"/>
        <v/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Y111" s="2"/>
      <c r="Z111" s="2"/>
    </row>
    <row r="112">
      <c r="A112" s="1" t="s">
        <v>10</v>
      </c>
      <c r="B112" s="2" t="s">
        <v>170</v>
      </c>
      <c r="C112" s="1" t="s">
        <v>249</v>
      </c>
      <c r="D112" s="1"/>
      <c r="F112" s="2" t="str">
        <f t="shared" si="8"/>
        <v/>
      </c>
      <c r="H112" s="3" t="str">
        <f t="shared" si="9"/>
        <v/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Y112" s="2"/>
      <c r="Z112" s="2"/>
    </row>
    <row r="113">
      <c r="A113" s="1" t="s">
        <v>15</v>
      </c>
      <c r="B113" s="2" t="s">
        <v>250</v>
      </c>
      <c r="C113" s="1" t="s">
        <v>251</v>
      </c>
      <c r="D113" s="1"/>
      <c r="F113" s="2" t="str">
        <f t="shared" si="8"/>
        <v/>
      </c>
      <c r="H113" s="3" t="str">
        <f t="shared" si="9"/>
        <v/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Y113" s="2"/>
      <c r="Z113" s="2"/>
    </row>
    <row r="114">
      <c r="A114" s="1" t="s">
        <v>21</v>
      </c>
      <c r="B114" s="2" t="s">
        <v>253</v>
      </c>
      <c r="C114" s="1" t="s">
        <v>254</v>
      </c>
      <c r="D114" s="1"/>
      <c r="F114" s="2" t="str">
        <f t="shared" si="8"/>
        <v/>
      </c>
      <c r="H114" s="3" t="str">
        <f t="shared" si="9"/>
        <v/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Y114" s="2"/>
      <c r="Z114" s="2"/>
    </row>
    <row r="115">
      <c r="A115" s="1" t="s">
        <v>26</v>
      </c>
      <c r="B115" s="2" t="s">
        <v>247</v>
      </c>
      <c r="C115" s="1" t="s">
        <v>248</v>
      </c>
      <c r="D115" s="1"/>
      <c r="F115" s="2" t="str">
        <f t="shared" si="8"/>
        <v/>
      </c>
      <c r="H115" s="3" t="str">
        <f t="shared" si="9"/>
        <v/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Y115" s="2"/>
      <c r="Z115" s="2"/>
    </row>
    <row r="116">
      <c r="A116" s="1" t="s">
        <v>31</v>
      </c>
      <c r="B116" s="2" t="s">
        <v>118</v>
      </c>
      <c r="C116" s="1" t="s">
        <v>255</v>
      </c>
      <c r="D116" s="1"/>
      <c r="F116" s="2" t="str">
        <f t="shared" si="8"/>
        <v/>
      </c>
      <c r="H116" s="3" t="str">
        <f t="shared" si="9"/>
        <v/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Y116" s="2"/>
      <c r="Z116" s="2"/>
    </row>
    <row r="117">
      <c r="B117" s="22" t="s">
        <v>238</v>
      </c>
      <c r="F117" s="2" t="str">
        <f t="shared" si="8"/>
        <v/>
      </c>
      <c r="H117" s="3" t="str">
        <f t="shared" si="9"/>
        <v/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Y117" s="2"/>
      <c r="Z117" s="2"/>
    </row>
    <row r="118">
      <c r="A118" s="1" t="s">
        <v>157</v>
      </c>
      <c r="B118" s="22" t="s">
        <v>154</v>
      </c>
      <c r="C118" s="4">
        <v>40294.0</v>
      </c>
      <c r="D118" s="4"/>
      <c r="F118" s="2" t="str">
        <f t="shared" si="8"/>
        <v/>
      </c>
      <c r="H118" s="3" t="str">
        <f t="shared" si="9"/>
        <v/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Y118" s="2"/>
      <c r="Z118" s="2"/>
    </row>
    <row r="119">
      <c r="A119" s="1" t="s">
        <v>10</v>
      </c>
      <c r="B119" s="2" t="s">
        <v>250</v>
      </c>
      <c r="C119" s="1" t="s">
        <v>251</v>
      </c>
      <c r="D119" s="1"/>
      <c r="F119" s="2" t="str">
        <f t="shared" si="8"/>
        <v/>
      </c>
      <c r="H119" s="3" t="str">
        <f t="shared" si="9"/>
        <v/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Y119" s="2"/>
      <c r="Z119" s="2"/>
    </row>
    <row r="120">
      <c r="A120" s="1" t="s">
        <v>15</v>
      </c>
      <c r="B120" s="2" t="s">
        <v>170</v>
      </c>
      <c r="C120" s="1" t="s">
        <v>249</v>
      </c>
      <c r="D120" s="1"/>
      <c r="F120" s="2" t="str">
        <f t="shared" si="8"/>
        <v/>
      </c>
      <c r="H120" s="3" t="str">
        <f t="shared" si="9"/>
        <v/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Y120" s="2"/>
      <c r="Z120" s="2"/>
    </row>
    <row r="121">
      <c r="A121" s="1" t="s">
        <v>21</v>
      </c>
      <c r="B121" s="2" t="s">
        <v>253</v>
      </c>
      <c r="C121" s="1" t="s">
        <v>254</v>
      </c>
      <c r="D121" s="1"/>
      <c r="F121" s="2" t="str">
        <f t="shared" si="8"/>
        <v/>
      </c>
      <c r="H121" s="3" t="str">
        <f t="shared" si="9"/>
        <v/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Y121" s="2"/>
      <c r="Z121" s="2"/>
    </row>
    <row r="122">
      <c r="A122" s="1" t="s">
        <v>26</v>
      </c>
      <c r="B122" s="2" t="s">
        <v>247</v>
      </c>
      <c r="C122" s="1" t="s">
        <v>248</v>
      </c>
      <c r="D122" s="1"/>
      <c r="F122" s="2" t="str">
        <f t="shared" si="8"/>
        <v/>
      </c>
      <c r="H122" s="3" t="str">
        <f t="shared" si="9"/>
        <v/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Y122" s="2"/>
      <c r="Z122" s="2"/>
    </row>
    <row r="123">
      <c r="A123" s="1" t="s">
        <v>31</v>
      </c>
      <c r="B123" s="2" t="s">
        <v>244</v>
      </c>
      <c r="C123" s="1" t="s">
        <v>245</v>
      </c>
      <c r="D123" s="1"/>
      <c r="F123" s="2" t="str">
        <f t="shared" si="8"/>
        <v/>
      </c>
      <c r="H123" s="3" t="str">
        <f t="shared" si="9"/>
        <v/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Y123" s="2"/>
      <c r="Z123" s="2"/>
    </row>
    <row r="124">
      <c r="B124" s="22" t="s">
        <v>238</v>
      </c>
      <c r="F124" s="2" t="str">
        <f t="shared" si="8"/>
        <v/>
      </c>
      <c r="H124" s="3" t="str">
        <f t="shared" si="9"/>
        <v/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Y124" s="2"/>
      <c r="Z124" s="2"/>
    </row>
    <row r="125">
      <c r="A125" s="1" t="s">
        <v>157</v>
      </c>
      <c r="B125" s="22" t="s">
        <v>154</v>
      </c>
      <c r="C125" s="4">
        <v>40301.0</v>
      </c>
      <c r="D125" s="4"/>
      <c r="F125" s="2" t="str">
        <f t="shared" si="8"/>
        <v/>
      </c>
      <c r="H125" s="3" t="str">
        <f t="shared" si="9"/>
        <v/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Y125" s="2"/>
      <c r="Z125" s="2"/>
    </row>
    <row r="126">
      <c r="A126" s="1" t="s">
        <v>10</v>
      </c>
      <c r="B126" s="2" t="s">
        <v>250</v>
      </c>
      <c r="C126" s="1" t="s">
        <v>251</v>
      </c>
      <c r="D126" s="1"/>
      <c r="F126" s="2" t="str">
        <f t="shared" si="8"/>
        <v/>
      </c>
      <c r="H126" s="3" t="str">
        <f t="shared" si="9"/>
        <v/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Y126" s="2"/>
      <c r="Z126" s="2"/>
    </row>
    <row r="127">
      <c r="A127" s="1" t="s">
        <v>15</v>
      </c>
      <c r="B127" s="2" t="s">
        <v>170</v>
      </c>
      <c r="C127" s="1" t="s">
        <v>249</v>
      </c>
      <c r="D127" s="1"/>
      <c r="F127" s="2" t="str">
        <f t="shared" si="8"/>
        <v/>
      </c>
      <c r="H127" s="3" t="str">
        <f t="shared" si="9"/>
        <v/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Y127" s="2"/>
      <c r="Z127" s="2"/>
    </row>
    <row r="128">
      <c r="A128" s="1" t="s">
        <v>21</v>
      </c>
      <c r="B128" s="2" t="s">
        <v>247</v>
      </c>
      <c r="C128" s="1" t="s">
        <v>248</v>
      </c>
      <c r="D128" s="1"/>
      <c r="F128" s="2" t="str">
        <f t="shared" si="8"/>
        <v/>
      </c>
      <c r="H128" s="3" t="str">
        <f t="shared" si="9"/>
        <v/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Y128" s="2"/>
      <c r="Z128" s="2"/>
    </row>
    <row r="129">
      <c r="A129" s="1" t="s">
        <v>26</v>
      </c>
      <c r="B129" s="2" t="s">
        <v>244</v>
      </c>
      <c r="C129" s="1" t="s">
        <v>245</v>
      </c>
      <c r="D129" s="1"/>
      <c r="F129" s="2" t="str">
        <f t="shared" si="8"/>
        <v/>
      </c>
      <c r="H129" s="3" t="str">
        <f t="shared" si="9"/>
        <v/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Y129" s="2"/>
      <c r="Z129" s="2"/>
    </row>
    <row r="130">
      <c r="A130" s="1" t="s">
        <v>31</v>
      </c>
      <c r="B130" s="2" t="s">
        <v>253</v>
      </c>
      <c r="C130" s="1" t="s">
        <v>254</v>
      </c>
      <c r="D130" s="1"/>
      <c r="F130" s="2" t="str">
        <f t="shared" si="8"/>
        <v/>
      </c>
      <c r="H130" s="3" t="str">
        <f t="shared" si="9"/>
        <v/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Y130" s="2"/>
      <c r="Z130" s="2"/>
    </row>
    <row r="131">
      <c r="B131" s="22" t="s">
        <v>238</v>
      </c>
      <c r="F131" s="2" t="str">
        <f t="shared" si="8"/>
        <v/>
      </c>
      <c r="H131" s="3" t="str">
        <f t="shared" si="9"/>
        <v/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Y131" s="2"/>
      <c r="Z131" s="2"/>
    </row>
    <row r="132">
      <c r="A132" s="1" t="s">
        <v>157</v>
      </c>
      <c r="B132" s="22" t="s">
        <v>154</v>
      </c>
      <c r="C132" s="4">
        <v>40308.0</v>
      </c>
      <c r="D132" s="4"/>
      <c r="F132" s="2" t="str">
        <f t="shared" si="8"/>
        <v/>
      </c>
      <c r="H132" s="3" t="str">
        <f t="shared" si="9"/>
        <v/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Y132" s="2"/>
      <c r="Z132" s="2"/>
    </row>
    <row r="133">
      <c r="A133" s="1" t="s">
        <v>10</v>
      </c>
      <c r="B133" s="2" t="s">
        <v>256</v>
      </c>
      <c r="C133" s="1" t="s">
        <v>257</v>
      </c>
      <c r="D133" s="1"/>
      <c r="F133" s="2" t="str">
        <f t="shared" si="8"/>
        <v/>
      </c>
      <c r="H133" s="3" t="str">
        <f t="shared" si="9"/>
        <v/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Y133" s="2"/>
      <c r="Z133" s="2"/>
    </row>
    <row r="134">
      <c r="A134" s="1"/>
      <c r="B134" s="45" t="s">
        <v>258</v>
      </c>
      <c r="C134" s="1"/>
      <c r="D134" s="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Y134" s="2"/>
      <c r="Z134" s="2"/>
    </row>
    <row r="135">
      <c r="A135" s="1" t="s">
        <v>15</v>
      </c>
      <c r="B135" s="2" t="s">
        <v>250</v>
      </c>
      <c r="C135" s="1" t="s">
        <v>251</v>
      </c>
      <c r="D135" s="1"/>
      <c r="F135" s="2" t="str">
        <f t="shared" ref="F135:F142" si="10">IF(E135&lt;&gt;"",COUNTIF(B:B,E135),"")</f>
        <v/>
      </c>
      <c r="H135" s="3" t="str">
        <f>IF(I135&lt;&gt;"",H133+1,"")</f>
        <v/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Y135" s="2"/>
      <c r="Z135" s="2"/>
    </row>
    <row r="136">
      <c r="A136" s="1" t="s">
        <v>21</v>
      </c>
      <c r="B136" s="2" t="s">
        <v>170</v>
      </c>
      <c r="C136" s="1" t="s">
        <v>249</v>
      </c>
      <c r="D136" s="1"/>
      <c r="F136" s="2" t="str">
        <f t="shared" si="10"/>
        <v/>
      </c>
      <c r="H136" s="3" t="str">
        <f t="shared" ref="H136:H142" si="11">IF(I136&lt;&gt;"",H135+1,"")</f>
        <v/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Y136" s="2"/>
      <c r="Z136" s="2"/>
    </row>
    <row r="137">
      <c r="A137" s="1" t="s">
        <v>26</v>
      </c>
      <c r="B137" s="2" t="s">
        <v>247</v>
      </c>
      <c r="C137" s="1" t="s">
        <v>248</v>
      </c>
      <c r="D137" s="1"/>
      <c r="F137" s="2" t="str">
        <f t="shared" si="10"/>
        <v/>
      </c>
      <c r="H137" s="3" t="str">
        <f t="shared" si="11"/>
        <v/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Y137" s="2"/>
      <c r="Z137" s="2"/>
    </row>
    <row r="138">
      <c r="A138" s="1" t="s">
        <v>31</v>
      </c>
      <c r="B138" s="2" t="s">
        <v>244</v>
      </c>
      <c r="C138" s="1" t="s">
        <v>245</v>
      </c>
      <c r="D138" s="1"/>
      <c r="F138" s="2" t="str">
        <f t="shared" si="10"/>
        <v/>
      </c>
      <c r="H138" s="3" t="str">
        <f t="shared" si="11"/>
        <v/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Y138" s="2"/>
      <c r="Z138" s="2"/>
    </row>
    <row r="139">
      <c r="B139" s="22" t="s">
        <v>238</v>
      </c>
      <c r="F139" s="2" t="str">
        <f t="shared" si="10"/>
        <v/>
      </c>
      <c r="H139" s="3" t="str">
        <f t="shared" si="11"/>
        <v/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Y139" s="2"/>
      <c r="Z139" s="2"/>
    </row>
    <row r="140">
      <c r="A140" s="1" t="s">
        <v>157</v>
      </c>
      <c r="B140" s="22" t="s">
        <v>154</v>
      </c>
      <c r="C140" s="4">
        <v>40315.0</v>
      </c>
      <c r="D140" s="4"/>
      <c r="F140" s="2" t="str">
        <f t="shared" si="10"/>
        <v/>
      </c>
      <c r="H140" s="3" t="str">
        <f t="shared" si="11"/>
        <v/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Y140" s="2"/>
      <c r="Z140" s="2"/>
    </row>
    <row r="141">
      <c r="A141" s="1" t="s">
        <v>10</v>
      </c>
      <c r="B141" s="2" t="s">
        <v>49</v>
      </c>
      <c r="C141" s="1" t="s">
        <v>259</v>
      </c>
      <c r="D141" s="1"/>
      <c r="F141" s="2" t="str">
        <f t="shared" si="10"/>
        <v/>
      </c>
      <c r="H141" s="3" t="str">
        <f t="shared" si="11"/>
        <v/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Y141" s="2"/>
      <c r="Z141" s="2"/>
    </row>
    <row r="142">
      <c r="A142" s="1" t="s">
        <v>15</v>
      </c>
      <c r="B142" s="2" t="s">
        <v>256</v>
      </c>
      <c r="C142" s="1" t="s">
        <v>257</v>
      </c>
      <c r="D142" s="1"/>
      <c r="F142" s="2" t="str">
        <f t="shared" si="10"/>
        <v/>
      </c>
      <c r="H142" s="3" t="str">
        <f t="shared" si="11"/>
        <v/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Y142" s="2"/>
      <c r="Z142" s="2"/>
    </row>
    <row r="143">
      <c r="A143" s="1"/>
      <c r="B143" s="22" t="s">
        <v>258</v>
      </c>
      <c r="C143" s="1"/>
      <c r="D143" s="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Y143" s="2"/>
      <c r="Z143" s="2"/>
    </row>
    <row r="144">
      <c r="A144" s="1" t="s">
        <v>21</v>
      </c>
      <c r="B144" s="2" t="s">
        <v>250</v>
      </c>
      <c r="C144" s="1" t="s">
        <v>251</v>
      </c>
      <c r="D144" s="1"/>
      <c r="F144" s="2" t="str">
        <f t="shared" ref="F144:F146" si="12">IF(E144&lt;&gt;"",COUNTIF(B:B,E144),"")</f>
        <v/>
      </c>
      <c r="H144" s="3" t="str">
        <f>IF(I144&lt;&gt;"",H142+1,"")</f>
        <v/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Y144" s="2"/>
      <c r="Z144" s="2"/>
    </row>
    <row r="145">
      <c r="A145" s="1" t="s">
        <v>26</v>
      </c>
      <c r="B145" s="2" t="s">
        <v>247</v>
      </c>
      <c r="C145" s="1" t="s">
        <v>248</v>
      </c>
      <c r="D145" s="1"/>
      <c r="F145" s="2" t="str">
        <f t="shared" si="12"/>
        <v/>
      </c>
      <c r="H145" s="3" t="str">
        <f t="shared" ref="H145:H146" si="13">IF(I145&lt;&gt;"",H144+1,"")</f>
        <v/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Y145" s="2"/>
      <c r="Z145" s="2"/>
    </row>
    <row r="146">
      <c r="A146" s="1" t="s">
        <v>31</v>
      </c>
      <c r="B146" s="2" t="s">
        <v>250</v>
      </c>
      <c r="C146" s="1" t="s">
        <v>260</v>
      </c>
      <c r="D146" s="1"/>
      <c r="F146" s="2" t="str">
        <f t="shared" si="12"/>
        <v/>
      </c>
      <c r="H146" s="3" t="str">
        <f t="shared" si="13"/>
        <v/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Y146" s="2"/>
      <c r="Z146" s="2"/>
    </row>
    <row r="147">
      <c r="A147" s="1"/>
      <c r="B147" s="46" t="s">
        <v>261</v>
      </c>
      <c r="C147" s="1"/>
      <c r="D147" s="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Y147" s="2"/>
      <c r="Z147" s="2"/>
    </row>
    <row r="148">
      <c r="B148" s="22" t="s">
        <v>238</v>
      </c>
      <c r="F148" s="2" t="str">
        <f t="shared" ref="F148:F151" si="14">IF(E148&lt;&gt;"",COUNTIF(B:B,E148),"")</f>
        <v/>
      </c>
      <c r="H148" s="3" t="str">
        <f>IF(I148&lt;&gt;"",H146+1,"")</f>
        <v/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Y148" s="2"/>
      <c r="Z148" s="2"/>
    </row>
    <row r="149">
      <c r="A149" s="1" t="s">
        <v>157</v>
      </c>
      <c r="B149" s="22" t="s">
        <v>154</v>
      </c>
      <c r="C149" s="4">
        <v>40322.0</v>
      </c>
      <c r="D149" s="4"/>
      <c r="F149" s="2" t="str">
        <f t="shared" si="14"/>
        <v/>
      </c>
      <c r="H149" s="3" t="str">
        <f t="shared" ref="H149:H151" si="15">IF(I149&lt;&gt;"",H148+1,"")</f>
        <v/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Y149" s="2"/>
      <c r="Z149" s="2"/>
    </row>
    <row r="150">
      <c r="A150" s="1" t="s">
        <v>10</v>
      </c>
      <c r="B150" s="2" t="s">
        <v>256</v>
      </c>
      <c r="C150" s="1" t="s">
        <v>257</v>
      </c>
      <c r="D150" s="1"/>
      <c r="F150" s="2" t="str">
        <f t="shared" si="14"/>
        <v/>
      </c>
      <c r="H150" s="3" t="str">
        <f t="shared" si="15"/>
        <v/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Y150" s="2"/>
      <c r="Z150" s="2"/>
    </row>
    <row r="151">
      <c r="A151" s="1" t="s">
        <v>15</v>
      </c>
      <c r="B151" s="2" t="s">
        <v>262</v>
      </c>
      <c r="C151" s="1" t="s">
        <v>263</v>
      </c>
      <c r="D151" s="1"/>
      <c r="F151" s="2" t="str">
        <f t="shared" si="14"/>
        <v/>
      </c>
      <c r="H151" s="3" t="str">
        <f t="shared" si="15"/>
        <v/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Y151" s="2"/>
      <c r="Z151" s="2"/>
    </row>
    <row r="152">
      <c r="A152" s="1"/>
      <c r="B152" s="2" t="s">
        <v>264</v>
      </c>
      <c r="C152" s="1"/>
      <c r="D152" s="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Y152" s="2"/>
      <c r="Z152" s="2"/>
    </row>
    <row r="153">
      <c r="A153" s="1" t="s">
        <v>21</v>
      </c>
      <c r="B153" s="2" t="s">
        <v>250</v>
      </c>
      <c r="C153" s="1" t="s">
        <v>260</v>
      </c>
      <c r="D153" s="1"/>
      <c r="F153" s="2" t="str">
        <f t="shared" ref="F153:F154" si="16">IF(E153&lt;&gt;"",COUNTIF(B:B,E153),"")</f>
        <v/>
      </c>
      <c r="H153" s="3" t="str">
        <f>IF(I153&lt;&gt;"",H151+1,"")</f>
        <v/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Y153" s="2"/>
      <c r="Z153" s="2"/>
    </row>
    <row r="154">
      <c r="A154" s="1" t="s">
        <v>26</v>
      </c>
      <c r="B154" s="2" t="s">
        <v>250</v>
      </c>
      <c r="C154" s="1" t="s">
        <v>251</v>
      </c>
      <c r="D154" s="1"/>
      <c r="F154" s="2" t="str">
        <f t="shared" si="16"/>
        <v/>
      </c>
      <c r="H154" s="3" t="str">
        <f>IF(I154&lt;&gt;"",H153+1,"")</f>
        <v/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Y154" s="2"/>
      <c r="Z154" s="2"/>
    </row>
    <row r="155">
      <c r="A155" s="1"/>
      <c r="B155" s="46" t="s">
        <v>261</v>
      </c>
      <c r="C155" s="1"/>
      <c r="D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Y155" s="2"/>
      <c r="Z155" s="2"/>
    </row>
    <row r="156">
      <c r="A156" s="1" t="s">
        <v>31</v>
      </c>
      <c r="B156" s="2" t="s">
        <v>247</v>
      </c>
      <c r="C156" s="1" t="s">
        <v>248</v>
      </c>
      <c r="D156" s="1"/>
      <c r="F156" s="2" t="str">
        <f t="shared" ref="F156:F158" si="17">IF(E156&lt;&gt;"",COUNTIF(B:B,E156),"")</f>
        <v/>
      </c>
      <c r="H156" s="3" t="str">
        <f>IF(I156&lt;&gt;"",H154+1,"")</f>
        <v/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Y156" s="2"/>
      <c r="Z156" s="2"/>
    </row>
    <row r="157">
      <c r="B157" s="22" t="s">
        <v>238</v>
      </c>
      <c r="F157" s="2" t="str">
        <f t="shared" si="17"/>
        <v/>
      </c>
      <c r="H157" s="3" t="str">
        <f t="shared" ref="H157:H158" si="18">IF(I157&lt;&gt;"",H156+1,"")</f>
        <v/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Y157" s="2"/>
      <c r="Z157" s="2"/>
    </row>
    <row r="158">
      <c r="A158" s="1" t="s">
        <v>157</v>
      </c>
      <c r="B158" s="47" t="s">
        <v>258</v>
      </c>
      <c r="C158" s="4">
        <v>40329.0</v>
      </c>
      <c r="D158" s="4"/>
      <c r="F158" s="2" t="str">
        <f t="shared" si="17"/>
        <v/>
      </c>
      <c r="H158" s="3" t="str">
        <f t="shared" si="18"/>
        <v/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Y158" s="2"/>
      <c r="Z158" s="2"/>
    </row>
    <row r="159">
      <c r="A159" s="1"/>
      <c r="B159" s="47" t="s">
        <v>258</v>
      </c>
      <c r="C159" s="4"/>
      <c r="D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Y159" s="2"/>
      <c r="Z159" s="2"/>
    </row>
    <row r="160">
      <c r="A160" s="1" t="s">
        <v>10</v>
      </c>
      <c r="B160" s="2" t="s">
        <v>256</v>
      </c>
      <c r="C160" s="1" t="s">
        <v>257</v>
      </c>
      <c r="D160" s="1"/>
      <c r="F160" s="2" t="str">
        <f t="shared" ref="F160:F161" si="19">IF(E160&lt;&gt;"",COUNTIF(B:B,E160),"")</f>
        <v/>
      </c>
      <c r="H160" s="3" t="str">
        <f>IF(I160&lt;&gt;"",H158+1,"")</f>
        <v/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Y160" s="2"/>
      <c r="Z160" s="2"/>
    </row>
    <row r="161">
      <c r="A161" s="1" t="s">
        <v>15</v>
      </c>
      <c r="B161" s="2" t="s">
        <v>250</v>
      </c>
      <c r="C161" s="1" t="s">
        <v>260</v>
      </c>
      <c r="D161" s="1"/>
      <c r="F161" s="2" t="str">
        <f t="shared" si="19"/>
        <v/>
      </c>
      <c r="H161" s="3" t="str">
        <f>IF(I161&lt;&gt;"",H160+1,"")</f>
        <v/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Y161" s="2"/>
      <c r="Z161" s="2"/>
    </row>
    <row r="162">
      <c r="A162" s="1"/>
      <c r="B162" s="46" t="s">
        <v>261</v>
      </c>
      <c r="C162" s="1"/>
      <c r="D162" s="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Y162" s="2"/>
      <c r="Z162" s="2"/>
    </row>
    <row r="163">
      <c r="A163" s="1" t="s">
        <v>21</v>
      </c>
      <c r="B163" s="2" t="s">
        <v>262</v>
      </c>
      <c r="C163" s="1" t="s">
        <v>263</v>
      </c>
      <c r="D163" s="1"/>
      <c r="F163" s="2" t="str">
        <f>IF(E163&lt;&gt;"",COUNTIF(B:B,E163),"")</f>
        <v/>
      </c>
      <c r="H163" s="3" t="str">
        <f>IF(I163&lt;&gt;"",H161+1,"")</f>
        <v/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Y163" s="2"/>
      <c r="Z163" s="2"/>
    </row>
    <row r="164">
      <c r="A164" s="1"/>
      <c r="B164" s="2" t="s">
        <v>264</v>
      </c>
      <c r="C164" s="1"/>
      <c r="D164" s="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Y164" s="2"/>
      <c r="Z164" s="2"/>
    </row>
    <row r="165">
      <c r="A165" s="1" t="s">
        <v>26</v>
      </c>
      <c r="B165" s="2" t="s">
        <v>247</v>
      </c>
      <c r="C165" s="1" t="s">
        <v>248</v>
      </c>
      <c r="D165" s="1"/>
      <c r="F165" s="2" t="str">
        <f t="shared" ref="F165:F170" si="20">IF(E165&lt;&gt;"",COUNTIF(B:B,E165),"")</f>
        <v/>
      </c>
      <c r="H165" s="3" t="str">
        <f>IF(I165&lt;&gt;"",H163+1,"")</f>
        <v/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Y165" s="2"/>
      <c r="Z165" s="2"/>
    </row>
    <row r="166">
      <c r="A166" s="1" t="s">
        <v>31</v>
      </c>
      <c r="B166" s="2" t="s">
        <v>250</v>
      </c>
      <c r="C166" s="1" t="s">
        <v>251</v>
      </c>
      <c r="D166" s="1"/>
      <c r="F166" s="2" t="str">
        <f t="shared" si="20"/>
        <v/>
      </c>
      <c r="H166" s="3" t="str">
        <f t="shared" ref="H166:H170" si="21">IF(I166&lt;&gt;"",H165+1,"")</f>
        <v/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Y166" s="2"/>
      <c r="Z166" s="2"/>
    </row>
    <row r="167">
      <c r="B167" s="22" t="s">
        <v>238</v>
      </c>
      <c r="F167" s="2" t="str">
        <f t="shared" si="20"/>
        <v/>
      </c>
      <c r="H167" s="3" t="str">
        <f t="shared" si="21"/>
        <v/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Y167" s="2"/>
      <c r="Z167" s="2"/>
    </row>
    <row r="168">
      <c r="A168" s="1" t="s">
        <v>157</v>
      </c>
      <c r="B168" s="22" t="s">
        <v>154</v>
      </c>
      <c r="C168" s="4">
        <v>40336.0</v>
      </c>
      <c r="D168" s="4"/>
      <c r="F168" s="2" t="str">
        <f t="shared" si="20"/>
        <v/>
      </c>
      <c r="H168" s="3" t="str">
        <f t="shared" si="21"/>
        <v/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Y168" s="2"/>
      <c r="Z168" s="2"/>
    </row>
    <row r="169">
      <c r="A169" s="1" t="s">
        <v>10</v>
      </c>
      <c r="B169" s="2" t="s">
        <v>256</v>
      </c>
      <c r="C169" s="1" t="s">
        <v>257</v>
      </c>
      <c r="D169" s="1"/>
      <c r="F169" s="2" t="str">
        <f t="shared" si="20"/>
        <v/>
      </c>
      <c r="H169" s="3" t="str">
        <f t="shared" si="21"/>
        <v/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Y169" s="2"/>
      <c r="Z169" s="2"/>
    </row>
    <row r="170">
      <c r="A170" s="1" t="s">
        <v>15</v>
      </c>
      <c r="B170" s="2" t="s">
        <v>262</v>
      </c>
      <c r="C170" s="1" t="s">
        <v>263</v>
      </c>
      <c r="D170" s="1"/>
      <c r="F170" s="2" t="str">
        <f t="shared" si="20"/>
        <v/>
      </c>
      <c r="H170" s="3" t="str">
        <f t="shared" si="21"/>
        <v/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Y170" s="2"/>
      <c r="Z170" s="2"/>
    </row>
    <row r="171">
      <c r="A171" s="1"/>
      <c r="B171" s="2" t="s">
        <v>264</v>
      </c>
      <c r="C171" s="1"/>
      <c r="D171" s="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Y171" s="2"/>
      <c r="Z171" s="2"/>
    </row>
    <row r="172">
      <c r="A172" s="1" t="s">
        <v>21</v>
      </c>
      <c r="B172" s="2" t="s">
        <v>250</v>
      </c>
      <c r="C172" s="1" t="s">
        <v>260</v>
      </c>
      <c r="D172" s="1"/>
      <c r="F172" s="2" t="str">
        <f>IF(E172&lt;&gt;"",COUNTIF(B:B,E172),"")</f>
        <v/>
      </c>
      <c r="H172" s="3" t="str">
        <f>IF(I172&lt;&gt;"",H170+1,"")</f>
        <v/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Y172" s="2"/>
      <c r="Z172" s="2"/>
    </row>
    <row r="173">
      <c r="A173" s="1"/>
      <c r="B173" s="46" t="s">
        <v>261</v>
      </c>
      <c r="C173" s="1"/>
      <c r="D173" s="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Y173" s="2"/>
      <c r="Z173" s="2"/>
    </row>
    <row r="174">
      <c r="A174" s="1" t="s">
        <v>26</v>
      </c>
      <c r="B174" s="2" t="s">
        <v>215</v>
      </c>
      <c r="C174" s="1" t="s">
        <v>265</v>
      </c>
      <c r="D174" s="1"/>
      <c r="F174" s="2" t="str">
        <f t="shared" ref="F174:F178" si="22">IF(E174&lt;&gt;"",COUNTIF(B:B,E174),"")</f>
        <v/>
      </c>
      <c r="H174" s="3" t="str">
        <f>IF(I174&lt;&gt;"",H172+1,"")</f>
        <v/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Y174" s="2"/>
      <c r="Z174" s="2"/>
    </row>
    <row r="175">
      <c r="A175" s="1" t="s">
        <v>31</v>
      </c>
      <c r="B175" s="2" t="s">
        <v>247</v>
      </c>
      <c r="C175" s="1" t="s">
        <v>248</v>
      </c>
      <c r="D175" s="1"/>
      <c r="F175" s="2" t="str">
        <f t="shared" si="22"/>
        <v/>
      </c>
      <c r="H175" s="3" t="str">
        <f t="shared" ref="H175:H178" si="23">IF(I175&lt;&gt;"",H174+1,"")</f>
        <v/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Y175" s="2"/>
      <c r="Z175" s="2"/>
    </row>
    <row r="176">
      <c r="B176" s="22" t="s">
        <v>238</v>
      </c>
      <c r="F176" s="2" t="str">
        <f t="shared" si="22"/>
        <v/>
      </c>
      <c r="H176" s="3" t="str">
        <f t="shared" si="23"/>
        <v/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Y176" s="2"/>
      <c r="Z176" s="2"/>
    </row>
    <row r="177">
      <c r="A177" s="1" t="s">
        <v>157</v>
      </c>
      <c r="B177" s="22" t="s">
        <v>258</v>
      </c>
      <c r="C177" s="4">
        <v>40343.0</v>
      </c>
      <c r="D177" s="4"/>
      <c r="F177" s="2" t="str">
        <f t="shared" si="22"/>
        <v/>
      </c>
      <c r="H177" s="3" t="str">
        <f t="shared" si="23"/>
        <v/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Y177" s="2"/>
      <c r="Z177" s="2"/>
    </row>
    <row r="178">
      <c r="A178" s="1" t="s">
        <v>10</v>
      </c>
      <c r="B178" s="2" t="s">
        <v>262</v>
      </c>
      <c r="C178" s="1" t="s">
        <v>263</v>
      </c>
      <c r="D178" s="1"/>
      <c r="F178" s="2" t="str">
        <f t="shared" si="22"/>
        <v/>
      </c>
      <c r="H178" s="3" t="str">
        <f t="shared" si="23"/>
        <v/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Y178" s="2"/>
      <c r="Z178" s="2"/>
    </row>
    <row r="179">
      <c r="A179" s="1"/>
      <c r="B179" s="2" t="s">
        <v>264</v>
      </c>
      <c r="C179" s="1"/>
      <c r="D179" s="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Y179" s="2"/>
      <c r="Z179" s="2"/>
    </row>
    <row r="180">
      <c r="A180" s="1" t="s">
        <v>15</v>
      </c>
      <c r="B180" s="2" t="s">
        <v>256</v>
      </c>
      <c r="C180" s="1" t="s">
        <v>257</v>
      </c>
      <c r="D180" s="1"/>
      <c r="F180" s="2" t="str">
        <f t="shared" ref="F180:F181" si="24">IF(E180&lt;&gt;"",COUNTIF(B:B,E180),"")</f>
        <v/>
      </c>
      <c r="H180" s="3" t="str">
        <f>IF(I180&lt;&gt;"",H178+1,"")</f>
        <v/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Y180" s="2"/>
      <c r="Z180" s="2"/>
    </row>
    <row r="181">
      <c r="A181" s="1" t="s">
        <v>21</v>
      </c>
      <c r="B181" s="2" t="s">
        <v>250</v>
      </c>
      <c r="C181" s="1" t="s">
        <v>260</v>
      </c>
      <c r="D181" s="1"/>
      <c r="F181" s="2" t="str">
        <f t="shared" si="24"/>
        <v/>
      </c>
      <c r="H181" s="3" t="str">
        <f>IF(I181&lt;&gt;"",H180+1,"")</f>
        <v/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Y181" s="2"/>
      <c r="Z181" s="2"/>
    </row>
    <row r="182">
      <c r="A182" s="1"/>
      <c r="B182" s="46" t="s">
        <v>261</v>
      </c>
      <c r="C182" s="1"/>
      <c r="D182" s="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Y182" s="2"/>
      <c r="Z182" s="2"/>
    </row>
    <row r="183">
      <c r="A183" s="1" t="s">
        <v>26</v>
      </c>
      <c r="B183" s="2" t="s">
        <v>215</v>
      </c>
      <c r="C183" s="1" t="s">
        <v>265</v>
      </c>
      <c r="D183" s="1"/>
      <c r="F183" s="2" t="str">
        <f t="shared" ref="F183:F184" si="25">IF(E183&lt;&gt;"",COUNTIF(B:B,E183),"")</f>
        <v/>
      </c>
      <c r="H183" s="3" t="str">
        <f>IF(I183&lt;&gt;"",H181+1,"")</f>
        <v/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Y183" s="2"/>
      <c r="Z183" s="2"/>
    </row>
    <row r="184">
      <c r="A184" s="1" t="s">
        <v>31</v>
      </c>
      <c r="B184" s="2" t="s">
        <v>266</v>
      </c>
      <c r="C184" s="1" t="s">
        <v>267</v>
      </c>
      <c r="D184" s="1"/>
      <c r="F184" s="2" t="str">
        <f t="shared" si="25"/>
        <v/>
      </c>
      <c r="H184" s="3" t="str">
        <f>IF(I184&lt;&gt;"",H183+1,"")</f>
        <v/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Y184" s="2"/>
      <c r="Z184" s="2"/>
    </row>
    <row r="185">
      <c r="A185" s="1"/>
      <c r="B185" s="2" t="s">
        <v>154</v>
      </c>
      <c r="C185" s="1"/>
      <c r="D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Y185" s="2"/>
      <c r="Z185" s="2"/>
    </row>
    <row r="186">
      <c r="B186" s="22" t="s">
        <v>258</v>
      </c>
      <c r="F186" s="2" t="str">
        <f t="shared" ref="F186:F188" si="26">IF(E186&lt;&gt;"",COUNTIF(B:B,E186),"")</f>
        <v/>
      </c>
      <c r="H186" s="3" t="str">
        <f>IF(I186&lt;&gt;"",H184+1,"")</f>
        <v/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Y186" s="2"/>
      <c r="Z186" s="2"/>
    </row>
    <row r="187">
      <c r="A187" s="1" t="s">
        <v>157</v>
      </c>
      <c r="B187" s="22" t="s">
        <v>258</v>
      </c>
      <c r="C187" s="4">
        <v>40350.0</v>
      </c>
      <c r="D187" s="4"/>
      <c r="F187" s="2" t="str">
        <f t="shared" si="26"/>
        <v/>
      </c>
      <c r="H187" s="3" t="str">
        <f t="shared" ref="H187:H188" si="27">IF(I187&lt;&gt;"",H186+1,"")</f>
        <v/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Y187" s="2"/>
      <c r="Z187" s="2"/>
    </row>
    <row r="188">
      <c r="A188" s="1" t="s">
        <v>10</v>
      </c>
      <c r="B188" s="2" t="s">
        <v>262</v>
      </c>
      <c r="C188" s="1" t="s">
        <v>263</v>
      </c>
      <c r="D188" s="1"/>
      <c r="F188" s="2" t="str">
        <f t="shared" si="26"/>
        <v/>
      </c>
      <c r="H188" s="3" t="str">
        <f t="shared" si="27"/>
        <v/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Y188" s="2"/>
      <c r="Z188" s="2"/>
    </row>
    <row r="189">
      <c r="A189" s="1"/>
      <c r="B189" s="2" t="s">
        <v>264</v>
      </c>
      <c r="C189" s="1"/>
      <c r="D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Y189" s="2"/>
      <c r="Z189" s="2"/>
    </row>
    <row r="190">
      <c r="A190" s="1" t="s">
        <v>15</v>
      </c>
      <c r="B190" s="2" t="s">
        <v>256</v>
      </c>
      <c r="C190" s="1" t="s">
        <v>257</v>
      </c>
      <c r="D190" s="1"/>
      <c r="F190" s="2" t="str">
        <f t="shared" ref="F190:F192" si="28">IF(E190&lt;&gt;"",COUNTIF(B:B,E190),"")</f>
        <v/>
      </c>
      <c r="H190" s="3" t="str">
        <f>IF(I190&lt;&gt;"",H188+1,"")</f>
        <v/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Y190" s="2"/>
      <c r="Z190" s="2"/>
    </row>
    <row r="191">
      <c r="A191" s="1" t="s">
        <v>21</v>
      </c>
      <c r="B191" s="2" t="s">
        <v>250</v>
      </c>
      <c r="C191" s="1" t="s">
        <v>260</v>
      </c>
      <c r="D191" s="1"/>
      <c r="F191" s="2" t="str">
        <f t="shared" si="28"/>
        <v/>
      </c>
      <c r="H191" s="3" t="str">
        <f t="shared" ref="H191:H192" si="29">IF(I191&lt;&gt;"",H190+1,"")</f>
        <v/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Y191" s="2"/>
      <c r="Z191" s="2"/>
    </row>
    <row r="192">
      <c r="A192" s="1" t="s">
        <v>26</v>
      </c>
      <c r="B192" s="2" t="s">
        <v>266</v>
      </c>
      <c r="C192" s="1" t="s">
        <v>267</v>
      </c>
      <c r="D192" s="1"/>
      <c r="F192" s="2" t="str">
        <f t="shared" si="28"/>
        <v/>
      </c>
      <c r="H192" s="3" t="str">
        <f t="shared" si="29"/>
        <v/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Y192" s="2"/>
      <c r="Z192" s="2"/>
    </row>
    <row r="193">
      <c r="A193" s="1"/>
      <c r="B193" s="2" t="s">
        <v>154</v>
      </c>
      <c r="C193" s="1"/>
      <c r="D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Y193" s="2"/>
      <c r="Z193" s="2"/>
    </row>
    <row r="194">
      <c r="A194" s="1" t="s">
        <v>31</v>
      </c>
      <c r="B194" s="2" t="s">
        <v>58</v>
      </c>
      <c r="C194" s="1" t="s">
        <v>268</v>
      </c>
      <c r="D194" s="1"/>
      <c r="F194" s="2" t="str">
        <f t="shared" ref="F194:F197" si="30">IF(E194&lt;&gt;"",COUNTIF(B:B,E194),"")</f>
        <v/>
      </c>
      <c r="H194" s="3" t="str">
        <f>IF(I194&lt;&gt;"",H192+1,"")</f>
        <v/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Y194" s="2"/>
      <c r="Z194" s="2"/>
    </row>
    <row r="195">
      <c r="B195" s="46" t="s">
        <v>261</v>
      </c>
      <c r="F195" s="2" t="str">
        <f t="shared" si="30"/>
        <v/>
      </c>
      <c r="H195" s="3" t="str">
        <f t="shared" ref="H195:H197" si="31">IF(I195&lt;&gt;"",H194+1,"")</f>
        <v/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Y195" s="2"/>
      <c r="Z195" s="2"/>
    </row>
    <row r="196">
      <c r="A196" s="1" t="s">
        <v>157</v>
      </c>
      <c r="B196" s="22" t="s">
        <v>258</v>
      </c>
      <c r="C196" s="4">
        <v>40357.0</v>
      </c>
      <c r="D196" s="4"/>
      <c r="F196" s="2" t="str">
        <f t="shared" si="30"/>
        <v/>
      </c>
      <c r="H196" s="3" t="str">
        <f t="shared" si="31"/>
        <v/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Y196" s="2"/>
      <c r="Z196" s="2"/>
    </row>
    <row r="197">
      <c r="A197" s="1" t="s">
        <v>10</v>
      </c>
      <c r="B197" s="2" t="s">
        <v>262</v>
      </c>
      <c r="C197" s="1" t="s">
        <v>263</v>
      </c>
      <c r="D197" s="1"/>
      <c r="F197" s="2" t="str">
        <f t="shared" si="30"/>
        <v/>
      </c>
      <c r="H197" s="3" t="str">
        <f t="shared" si="31"/>
        <v/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Y197" s="2"/>
      <c r="Z197" s="2"/>
    </row>
    <row r="198">
      <c r="A198" s="1"/>
      <c r="B198" s="2" t="s">
        <v>264</v>
      </c>
      <c r="C198" s="1"/>
      <c r="D198" s="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Y198" s="2"/>
      <c r="Z198" s="2"/>
    </row>
    <row r="199">
      <c r="A199" s="1" t="s">
        <v>15</v>
      </c>
      <c r="B199" s="2" t="s">
        <v>256</v>
      </c>
      <c r="C199" s="1" t="s">
        <v>257</v>
      </c>
      <c r="D199" s="1"/>
      <c r="F199" s="2" t="str">
        <f t="shared" ref="F199:F201" si="32">IF(E199&lt;&gt;"",COUNTIF(B:B,E199),"")</f>
        <v/>
      </c>
      <c r="H199" s="3" t="str">
        <f>IF(I199&lt;&gt;"",H197+1,"")</f>
        <v/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Y199" s="2"/>
      <c r="Z199" s="2"/>
    </row>
    <row r="200">
      <c r="A200" s="1" t="s">
        <v>21</v>
      </c>
      <c r="B200" s="2" t="s">
        <v>250</v>
      </c>
      <c r="C200" s="1" t="s">
        <v>260</v>
      </c>
      <c r="D200" s="1"/>
      <c r="F200" s="2" t="str">
        <f t="shared" si="32"/>
        <v/>
      </c>
      <c r="H200" s="3" t="str">
        <f t="shared" ref="H200:H201" si="33">IF(I200&lt;&gt;"",H199+1,"")</f>
        <v/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Y200" s="2"/>
      <c r="Z200" s="2"/>
    </row>
    <row r="201">
      <c r="A201" s="1" t="s">
        <v>26</v>
      </c>
      <c r="B201" s="2" t="s">
        <v>266</v>
      </c>
      <c r="C201" s="1" t="s">
        <v>267</v>
      </c>
      <c r="D201" s="1"/>
      <c r="F201" s="2" t="str">
        <f t="shared" si="32"/>
        <v/>
      </c>
      <c r="H201" s="3" t="str">
        <f t="shared" si="33"/>
        <v/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Y201" s="2"/>
      <c r="Z201" s="2"/>
    </row>
    <row r="202">
      <c r="A202" s="1"/>
      <c r="B202" s="2" t="s">
        <v>154</v>
      </c>
      <c r="C202" s="1"/>
      <c r="D202" s="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Y202" s="2"/>
      <c r="Z202" s="2"/>
    </row>
    <row r="203">
      <c r="A203" s="1" t="s">
        <v>31</v>
      </c>
      <c r="B203" s="2" t="s">
        <v>48</v>
      </c>
      <c r="C203" s="1" t="s">
        <v>269</v>
      </c>
      <c r="D203" s="1"/>
      <c r="F203" s="2" t="str">
        <f t="shared" ref="F203:F206" si="34">IF(E203&lt;&gt;"",COUNTIF(B:B,E203),"")</f>
        <v/>
      </c>
      <c r="H203" s="3" t="str">
        <f>IF(I203&lt;&gt;"",H201+1,"")</f>
        <v/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Y203" s="2"/>
      <c r="Z203" s="2"/>
    </row>
    <row r="204">
      <c r="B204" s="46" t="s">
        <v>261</v>
      </c>
      <c r="F204" s="2" t="str">
        <f t="shared" si="34"/>
        <v/>
      </c>
      <c r="H204" s="3" t="str">
        <f t="shared" ref="H204:H206" si="35">IF(I204&lt;&gt;"",H203+1,"")</f>
        <v/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Y204" s="2"/>
      <c r="Z204" s="2"/>
    </row>
    <row r="205">
      <c r="A205" s="1" t="s">
        <v>157</v>
      </c>
      <c r="B205" s="22" t="s">
        <v>258</v>
      </c>
      <c r="C205" s="4">
        <v>40364.0</v>
      </c>
      <c r="D205" s="4"/>
      <c r="F205" s="2" t="str">
        <f t="shared" si="34"/>
        <v/>
      </c>
      <c r="H205" s="3" t="str">
        <f t="shared" si="35"/>
        <v/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Y205" s="2"/>
      <c r="Z205" s="2"/>
    </row>
    <row r="206">
      <c r="A206" s="1" t="s">
        <v>10</v>
      </c>
      <c r="B206" s="2" t="s">
        <v>262</v>
      </c>
      <c r="C206" s="1" t="s">
        <v>263</v>
      </c>
      <c r="D206" s="1"/>
      <c r="F206" s="2" t="str">
        <f t="shared" si="34"/>
        <v/>
      </c>
      <c r="H206" s="3" t="str">
        <f t="shared" si="35"/>
        <v/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Y206" s="2"/>
      <c r="Z206" s="2"/>
    </row>
    <row r="207">
      <c r="A207" s="1"/>
      <c r="B207" s="2" t="s">
        <v>264</v>
      </c>
      <c r="C207" s="1"/>
      <c r="D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Y207" s="2"/>
      <c r="Z207" s="2"/>
    </row>
    <row r="208">
      <c r="A208" s="1" t="s">
        <v>15</v>
      </c>
      <c r="B208" s="2" t="s">
        <v>49</v>
      </c>
      <c r="C208" s="1" t="s">
        <v>270</v>
      </c>
      <c r="D208" s="1"/>
      <c r="F208" s="2" t="str">
        <f>IF(E208&lt;&gt;"",COUNTIF(B:B,E208),"")</f>
        <v/>
      </c>
      <c r="H208" s="3" t="str">
        <f>IF(I208&lt;&gt;"",H206+1,"")</f>
        <v/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Y208" s="2"/>
      <c r="Z208" s="2"/>
    </row>
    <row r="209">
      <c r="A209" s="1"/>
      <c r="B209" s="2" t="s">
        <v>170</v>
      </c>
      <c r="C209" s="1"/>
      <c r="D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Y209" s="2"/>
      <c r="Z209" s="2"/>
    </row>
    <row r="210">
      <c r="A210" s="1" t="s">
        <v>21</v>
      </c>
      <c r="B210" s="2" t="s">
        <v>256</v>
      </c>
      <c r="C210" s="1" t="s">
        <v>257</v>
      </c>
      <c r="D210" s="1"/>
      <c r="F210" s="2" t="str">
        <f t="shared" ref="F210:F212" si="36">IF(E210&lt;&gt;"",COUNTIF(B:B,E210),"")</f>
        <v/>
      </c>
      <c r="H210" s="3" t="str">
        <f>IF(I210&lt;&gt;"",H208+1,"")</f>
        <v/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Y210" s="2"/>
      <c r="Z210" s="2"/>
    </row>
    <row r="211">
      <c r="A211" s="1" t="s">
        <v>26</v>
      </c>
      <c r="B211" s="2" t="s">
        <v>250</v>
      </c>
      <c r="C211" s="1" t="s">
        <v>260</v>
      </c>
      <c r="D211" s="1"/>
      <c r="F211" s="2" t="str">
        <f t="shared" si="36"/>
        <v/>
      </c>
      <c r="H211" s="3" t="str">
        <f t="shared" ref="H211:H212" si="37">IF(I211&lt;&gt;"",H210+1,"")</f>
        <v/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Y211" s="2"/>
      <c r="Z211" s="2"/>
    </row>
    <row r="212">
      <c r="A212" s="1" t="s">
        <v>31</v>
      </c>
      <c r="B212" s="2" t="s">
        <v>266</v>
      </c>
      <c r="C212" s="1" t="s">
        <v>267</v>
      </c>
      <c r="D212" s="1"/>
      <c r="F212" s="2" t="str">
        <f t="shared" si="36"/>
        <v/>
      </c>
      <c r="H212" s="3" t="str">
        <f t="shared" si="37"/>
        <v/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Y212" s="2"/>
      <c r="Z212" s="2"/>
    </row>
    <row r="213">
      <c r="A213" s="1"/>
      <c r="B213" s="2" t="s">
        <v>154</v>
      </c>
      <c r="C213" s="1"/>
      <c r="D213" s="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Y213" s="2"/>
      <c r="Z213" s="2"/>
    </row>
    <row r="214">
      <c r="B214" s="46" t="s">
        <v>261</v>
      </c>
      <c r="F214" s="2" t="str">
        <f t="shared" ref="F214:F216" si="38">IF(E214&lt;&gt;"",COUNTIF(B:B,E214),"")</f>
        <v/>
      </c>
      <c r="H214" s="3" t="str">
        <f>IF(I214&lt;&gt;"",H212+1,"")</f>
        <v/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Y214" s="2"/>
      <c r="Z214" s="2"/>
    </row>
    <row r="215">
      <c r="A215" s="1" t="s">
        <v>157</v>
      </c>
      <c r="B215" s="22" t="s">
        <v>258</v>
      </c>
      <c r="C215" s="4">
        <v>40371.0</v>
      </c>
      <c r="D215" s="4"/>
      <c r="F215" s="2" t="str">
        <f t="shared" si="38"/>
        <v/>
      </c>
      <c r="H215" s="3" t="str">
        <f t="shared" ref="H215:H216" si="39">IF(I215&lt;&gt;"",H214+1,"")</f>
        <v/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Y215" s="2"/>
      <c r="Z215" s="2"/>
    </row>
    <row r="216">
      <c r="A216" s="1" t="s">
        <v>10</v>
      </c>
      <c r="B216" s="2" t="s">
        <v>262</v>
      </c>
      <c r="C216" s="1" t="s">
        <v>263</v>
      </c>
      <c r="D216" s="1"/>
      <c r="F216" s="2" t="str">
        <f t="shared" si="38"/>
        <v/>
      </c>
      <c r="H216" s="3" t="str">
        <f t="shared" si="39"/>
        <v/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Y216" s="2"/>
      <c r="Z216" s="2"/>
    </row>
    <row r="217">
      <c r="A217" s="1"/>
      <c r="B217" s="2" t="s">
        <v>264</v>
      </c>
      <c r="C217" s="1"/>
      <c r="D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Y217" s="2"/>
      <c r="Z217" s="2"/>
    </row>
    <row r="218">
      <c r="A218" s="1" t="s">
        <v>15</v>
      </c>
      <c r="B218" s="2" t="s">
        <v>49</v>
      </c>
      <c r="C218" s="1" t="s">
        <v>270</v>
      </c>
      <c r="D218" s="1"/>
      <c r="F218" s="2" t="str">
        <f>IF(E218&lt;&gt;"",COUNTIF(B:B,E218),"")</f>
        <v/>
      </c>
      <c r="H218" s="3" t="str">
        <f>IF(I218&lt;&gt;"",H216+1,"")</f>
        <v/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Y218" s="2"/>
      <c r="Z218" s="2"/>
    </row>
    <row r="219">
      <c r="A219" s="1"/>
      <c r="B219" s="2" t="s">
        <v>170</v>
      </c>
      <c r="C219" s="1"/>
      <c r="D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Y219" s="2"/>
      <c r="Z219" s="2"/>
    </row>
    <row r="220">
      <c r="A220" s="1" t="s">
        <v>21</v>
      </c>
      <c r="B220" s="2" t="s">
        <v>256</v>
      </c>
      <c r="C220" s="1" t="s">
        <v>257</v>
      </c>
      <c r="D220" s="1"/>
      <c r="F220" s="2" t="str">
        <f t="shared" ref="F220:F222" si="40">IF(E220&lt;&gt;"",COUNTIF(B:B,E220),"")</f>
        <v/>
      </c>
      <c r="H220" s="3" t="str">
        <f>IF(I220&lt;&gt;"",H218+1,"")</f>
        <v/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Y220" s="2"/>
      <c r="Z220" s="2"/>
    </row>
    <row r="221">
      <c r="A221" s="1" t="s">
        <v>26</v>
      </c>
      <c r="B221" s="2" t="s">
        <v>250</v>
      </c>
      <c r="C221" s="1" t="s">
        <v>260</v>
      </c>
      <c r="D221" s="1"/>
      <c r="F221" s="2" t="str">
        <f t="shared" si="40"/>
        <v/>
      </c>
      <c r="H221" s="3" t="str">
        <f t="shared" ref="H221:H222" si="41">IF(I221&lt;&gt;"",H220+1,"")</f>
        <v/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Y221" s="2"/>
      <c r="Z221" s="2"/>
    </row>
    <row r="222">
      <c r="A222" s="1" t="s">
        <v>31</v>
      </c>
      <c r="B222" s="2" t="s">
        <v>266</v>
      </c>
      <c r="C222" s="1" t="s">
        <v>267</v>
      </c>
      <c r="D222" s="1"/>
      <c r="F222" s="2" t="str">
        <f t="shared" si="40"/>
        <v/>
      </c>
      <c r="H222" s="3" t="str">
        <f t="shared" si="41"/>
        <v/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Y222" s="2"/>
      <c r="Z222" s="2"/>
    </row>
    <row r="223">
      <c r="A223" s="1"/>
      <c r="B223" s="2" t="s">
        <v>154</v>
      </c>
      <c r="C223" s="1"/>
      <c r="D223" s="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Y223" s="2"/>
      <c r="Z223" s="2"/>
    </row>
    <row r="224">
      <c r="B224" s="46" t="s">
        <v>261</v>
      </c>
      <c r="F224" s="2" t="str">
        <f t="shared" ref="F224:F226" si="42">IF(E224&lt;&gt;"",COUNTIF(B:B,E224),"")</f>
        <v/>
      </c>
      <c r="H224" s="3" t="str">
        <f>IF(I224&lt;&gt;"",H222+1,"")</f>
        <v/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Y224" s="2"/>
      <c r="Z224" s="2"/>
    </row>
    <row r="225">
      <c r="A225" s="1" t="s">
        <v>157</v>
      </c>
      <c r="B225" s="22" t="s">
        <v>258</v>
      </c>
      <c r="C225" s="4">
        <v>40378.0</v>
      </c>
      <c r="D225" s="4"/>
      <c r="F225" s="2" t="str">
        <f t="shared" si="42"/>
        <v/>
      </c>
      <c r="H225" s="3" t="str">
        <f t="shared" ref="H225:H226" si="43">IF(I225&lt;&gt;"",H224+1,"")</f>
        <v/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Y225" s="2"/>
      <c r="Z225" s="2"/>
    </row>
    <row r="226">
      <c r="A226" s="1" t="s">
        <v>10</v>
      </c>
      <c r="B226" s="2" t="s">
        <v>262</v>
      </c>
      <c r="C226" s="1" t="s">
        <v>263</v>
      </c>
      <c r="D226" s="1"/>
      <c r="F226" s="2" t="str">
        <f t="shared" si="42"/>
        <v/>
      </c>
      <c r="H226" s="3" t="str">
        <f t="shared" si="43"/>
        <v/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Y226" s="2"/>
      <c r="Z226" s="2"/>
    </row>
    <row r="227">
      <c r="A227" s="1"/>
      <c r="B227" s="2" t="s">
        <v>264</v>
      </c>
      <c r="C227" s="1"/>
      <c r="D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Y227" s="2"/>
      <c r="Z227" s="2"/>
    </row>
    <row r="228">
      <c r="A228" s="1" t="s">
        <v>15</v>
      </c>
      <c r="B228" s="2" t="s">
        <v>49</v>
      </c>
      <c r="C228" s="1" t="s">
        <v>270</v>
      </c>
      <c r="D228" s="1"/>
      <c r="F228" s="2" t="str">
        <f>IF(E228&lt;&gt;"",COUNTIF(B:B,E228),"")</f>
        <v/>
      </c>
      <c r="H228" s="3" t="str">
        <f>IF(I228&lt;&gt;"",H226+1,"")</f>
        <v/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Y228" s="2"/>
      <c r="Z228" s="2"/>
    </row>
    <row r="229">
      <c r="A229" s="1"/>
      <c r="B229" s="2" t="s">
        <v>170</v>
      </c>
      <c r="C229" s="1"/>
      <c r="D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Y229" s="2"/>
      <c r="Z229" s="2"/>
    </row>
    <row r="230">
      <c r="A230" s="1" t="s">
        <v>21</v>
      </c>
      <c r="B230" s="2" t="s">
        <v>250</v>
      </c>
      <c r="C230" s="1" t="s">
        <v>260</v>
      </c>
      <c r="D230" s="1"/>
      <c r="F230" s="2" t="str">
        <f t="shared" ref="F230:F232" si="44">IF(E230&lt;&gt;"",COUNTIF(B:B,E230),"")</f>
        <v/>
      </c>
      <c r="H230" s="3" t="str">
        <f>IF(I230&lt;&gt;"",H228+1,"")</f>
        <v/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Y230" s="2"/>
      <c r="Z230" s="2"/>
    </row>
    <row r="231">
      <c r="A231" s="1" t="s">
        <v>26</v>
      </c>
      <c r="B231" s="2" t="s">
        <v>256</v>
      </c>
      <c r="C231" s="1" t="s">
        <v>257</v>
      </c>
      <c r="D231" s="1"/>
      <c r="F231" s="2" t="str">
        <f t="shared" si="44"/>
        <v/>
      </c>
      <c r="H231" s="3" t="str">
        <f t="shared" ref="H231:H232" si="45">IF(I231&lt;&gt;"",H230+1,"")</f>
        <v/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Y231" s="2"/>
      <c r="Z231" s="2"/>
    </row>
    <row r="232">
      <c r="A232" s="1" t="s">
        <v>31</v>
      </c>
      <c r="B232" s="2" t="s">
        <v>266</v>
      </c>
      <c r="C232" s="1" t="s">
        <v>267</v>
      </c>
      <c r="D232" s="1"/>
      <c r="F232" s="2" t="str">
        <f t="shared" si="44"/>
        <v/>
      </c>
      <c r="H232" s="3" t="str">
        <f t="shared" si="45"/>
        <v/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Y232" s="2"/>
      <c r="Z232" s="2"/>
    </row>
    <row r="233">
      <c r="A233" s="1"/>
      <c r="B233" s="2" t="s">
        <v>154</v>
      </c>
      <c r="C233" s="1"/>
      <c r="D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Y233" s="2"/>
      <c r="Z233" s="2"/>
    </row>
    <row r="234">
      <c r="B234" s="46" t="s">
        <v>261</v>
      </c>
      <c r="F234" s="2" t="str">
        <f t="shared" ref="F234:F236" si="46">IF(E234&lt;&gt;"",COUNTIF(B:B,E234),"")</f>
        <v/>
      </c>
      <c r="H234" s="3" t="str">
        <f>IF(I234&lt;&gt;"",H232+1,"")</f>
        <v/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Y234" s="2"/>
      <c r="Z234" s="2"/>
    </row>
    <row r="235">
      <c r="A235" s="1" t="s">
        <v>157</v>
      </c>
      <c r="B235" s="22" t="s">
        <v>258</v>
      </c>
      <c r="C235" s="4">
        <v>40385.0</v>
      </c>
      <c r="D235" s="4"/>
      <c r="F235" s="2" t="str">
        <f t="shared" si="46"/>
        <v/>
      </c>
      <c r="H235" s="3" t="str">
        <f t="shared" ref="H235:H236" si="47">IF(I235&lt;&gt;"",H234+1,"")</f>
        <v/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Y235" s="2"/>
      <c r="Z235" s="2"/>
    </row>
    <row r="236">
      <c r="A236" s="1" t="s">
        <v>10</v>
      </c>
      <c r="B236" s="2" t="s">
        <v>49</v>
      </c>
      <c r="C236" s="1" t="s">
        <v>270</v>
      </c>
      <c r="D236" s="1"/>
      <c r="F236" s="2" t="str">
        <f t="shared" si="46"/>
        <v/>
      </c>
      <c r="H236" s="3" t="str">
        <f t="shared" si="47"/>
        <v/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Y236" s="2"/>
      <c r="Z236" s="2"/>
    </row>
    <row r="237">
      <c r="A237" s="1"/>
      <c r="B237" s="2" t="s">
        <v>170</v>
      </c>
      <c r="C237" s="1"/>
      <c r="D237" s="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Y237" s="2"/>
      <c r="Z237" s="2"/>
    </row>
    <row r="238">
      <c r="A238" s="1" t="s">
        <v>15</v>
      </c>
      <c r="B238" s="2" t="s">
        <v>262</v>
      </c>
      <c r="C238" s="1" t="s">
        <v>263</v>
      </c>
      <c r="D238" s="1"/>
      <c r="F238" s="2" t="str">
        <f>IF(E238&lt;&gt;"",COUNTIF(B:B,E238),"")</f>
        <v/>
      </c>
      <c r="H238" s="3" t="str">
        <f>IF(I238&lt;&gt;"",H236+1,"")</f>
        <v/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Y238" s="2"/>
      <c r="Z238" s="2"/>
    </row>
    <row r="239">
      <c r="A239" s="1"/>
      <c r="B239" s="2" t="s">
        <v>264</v>
      </c>
      <c r="C239" s="1"/>
      <c r="D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Y239" s="2"/>
      <c r="Z239" s="2"/>
    </row>
    <row r="240">
      <c r="A240" s="1" t="s">
        <v>21</v>
      </c>
      <c r="B240" s="2" t="s">
        <v>250</v>
      </c>
      <c r="C240" s="1" t="s">
        <v>260</v>
      </c>
      <c r="D240" s="1"/>
      <c r="F240" s="2" t="str">
        <f t="shared" ref="F240:F245" si="48">IF(E240&lt;&gt;"",COUNTIF(B:B,E240),"")</f>
        <v/>
      </c>
      <c r="H240" s="3" t="str">
        <f>IF(I240&lt;&gt;"",H238+1,"")</f>
        <v/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Y240" s="2"/>
      <c r="Z240" s="2"/>
    </row>
    <row r="241">
      <c r="A241" s="1" t="s">
        <v>26</v>
      </c>
      <c r="B241" s="2" t="s">
        <v>247</v>
      </c>
      <c r="C241" s="1" t="s">
        <v>107</v>
      </c>
      <c r="D241" s="1"/>
      <c r="F241" s="2" t="str">
        <f t="shared" si="48"/>
        <v/>
      </c>
      <c r="H241" s="3" t="str">
        <f t="shared" ref="H241:H245" si="49">IF(I241&lt;&gt;"",H240+1,"")</f>
        <v/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Y241" s="2"/>
      <c r="Z241" s="2"/>
    </row>
    <row r="242">
      <c r="A242" s="1" t="s">
        <v>31</v>
      </c>
      <c r="B242" s="2" t="s">
        <v>256</v>
      </c>
      <c r="C242" s="1" t="s">
        <v>257</v>
      </c>
      <c r="D242" s="1"/>
      <c r="F242" s="2" t="str">
        <f t="shared" si="48"/>
        <v/>
      </c>
      <c r="H242" s="3" t="str">
        <f t="shared" si="49"/>
        <v/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Y242" s="2"/>
      <c r="Z242" s="2"/>
    </row>
    <row r="243">
      <c r="B243" s="46" t="s">
        <v>261</v>
      </c>
      <c r="F243" s="2" t="str">
        <f t="shared" si="48"/>
        <v/>
      </c>
      <c r="H243" s="3" t="str">
        <f t="shared" si="49"/>
        <v/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Y243" s="2"/>
      <c r="Z243" s="2"/>
    </row>
    <row r="244">
      <c r="A244" s="1" t="s">
        <v>157</v>
      </c>
      <c r="B244" s="2" t="s">
        <v>36</v>
      </c>
      <c r="C244" s="4">
        <v>40392.0</v>
      </c>
      <c r="D244" s="4"/>
      <c r="F244" s="2" t="str">
        <f t="shared" si="48"/>
        <v/>
      </c>
      <c r="H244" s="3" t="str">
        <f t="shared" si="49"/>
        <v/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Y244" s="2"/>
      <c r="Z244" s="2"/>
    </row>
    <row r="245">
      <c r="A245" s="1" t="s">
        <v>10</v>
      </c>
      <c r="B245" s="2" t="s">
        <v>49</v>
      </c>
      <c r="C245" s="1" t="s">
        <v>270</v>
      </c>
      <c r="D245" s="1"/>
      <c r="F245" s="2" t="str">
        <f t="shared" si="48"/>
        <v/>
      </c>
      <c r="H245" s="3" t="str">
        <f t="shared" si="49"/>
        <v/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Y245" s="2"/>
      <c r="Z245" s="2"/>
    </row>
    <row r="246">
      <c r="A246" s="1"/>
      <c r="B246" s="2" t="s">
        <v>170</v>
      </c>
      <c r="C246" s="1"/>
      <c r="D246" s="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Y246" s="2"/>
      <c r="Z246" s="2"/>
    </row>
    <row r="247">
      <c r="A247" s="1" t="s">
        <v>15</v>
      </c>
      <c r="B247" s="2" t="s">
        <v>262</v>
      </c>
      <c r="C247" s="1" t="s">
        <v>263</v>
      </c>
      <c r="D247" s="1"/>
      <c r="F247" s="2" t="str">
        <f>IF(E247&lt;&gt;"",COUNTIF(B:B,E247),"")</f>
        <v/>
      </c>
      <c r="H247" s="3" t="str">
        <f>IF(I247&lt;&gt;"",H245+1,"")</f>
        <v/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Y247" s="2"/>
      <c r="Z247" s="2"/>
    </row>
    <row r="248">
      <c r="A248" s="1"/>
      <c r="B248" s="2" t="s">
        <v>264</v>
      </c>
      <c r="C248" s="1"/>
      <c r="D248" s="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Y248" s="2"/>
      <c r="Z248" s="2"/>
    </row>
    <row r="249">
      <c r="A249" s="1" t="s">
        <v>21</v>
      </c>
      <c r="B249" s="2" t="s">
        <v>247</v>
      </c>
      <c r="C249" s="1" t="s">
        <v>107</v>
      </c>
      <c r="D249" s="1"/>
      <c r="F249" s="2" t="str">
        <f t="shared" ref="F249:F251" si="50">IF(E249&lt;&gt;"",COUNTIF(B:B,E249),"")</f>
        <v/>
      </c>
      <c r="H249" s="3" t="str">
        <f>IF(I249&lt;&gt;"",H247+1,"")</f>
        <v/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Y249" s="2"/>
      <c r="Z249" s="2"/>
    </row>
    <row r="250">
      <c r="A250" s="1" t="s">
        <v>26</v>
      </c>
      <c r="B250" s="2" t="s">
        <v>250</v>
      </c>
      <c r="C250" s="1" t="s">
        <v>260</v>
      </c>
      <c r="D250" s="1"/>
      <c r="F250" s="2" t="str">
        <f t="shared" si="50"/>
        <v/>
      </c>
      <c r="H250" s="3" t="str">
        <f t="shared" ref="H250:H251" si="51">IF(I250&lt;&gt;"",H249+1,"")</f>
        <v/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Y250" s="2"/>
      <c r="Z250" s="2"/>
    </row>
    <row r="251">
      <c r="A251" s="1" t="s">
        <v>31</v>
      </c>
      <c r="B251" s="2" t="s">
        <v>266</v>
      </c>
      <c r="C251" s="1" t="s">
        <v>267</v>
      </c>
      <c r="D251" s="1"/>
      <c r="F251" s="2" t="str">
        <f t="shared" si="50"/>
        <v/>
      </c>
      <c r="H251" s="3" t="str">
        <f t="shared" si="51"/>
        <v/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Y251" s="2"/>
      <c r="Z251" s="2"/>
    </row>
    <row r="252">
      <c r="A252" s="1"/>
      <c r="B252" s="2" t="s">
        <v>154</v>
      </c>
      <c r="C252" s="1"/>
      <c r="D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Y252" s="2"/>
      <c r="Z252" s="2"/>
    </row>
    <row r="253">
      <c r="B253" s="46" t="s">
        <v>261</v>
      </c>
      <c r="F253" s="2" t="str">
        <f t="shared" ref="F253:F255" si="52">IF(E253&lt;&gt;"",COUNTIF(B:B,E253),"")</f>
        <v/>
      </c>
      <c r="H253" s="3" t="str">
        <f>IF(I253&lt;&gt;"",H251+1,"")</f>
        <v/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Y253" s="2"/>
      <c r="Z253" s="2"/>
    </row>
    <row r="254">
      <c r="A254" s="1" t="s">
        <v>157</v>
      </c>
      <c r="B254" s="2" t="s">
        <v>36</v>
      </c>
      <c r="C254" s="4">
        <v>40399.0</v>
      </c>
      <c r="D254" s="4"/>
      <c r="F254" s="2" t="str">
        <f t="shared" si="52"/>
        <v/>
      </c>
      <c r="H254" s="3" t="str">
        <f t="shared" ref="H254:H255" si="53">IF(I254&lt;&gt;"",H253+1,"")</f>
        <v/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Y254" s="2"/>
      <c r="Z254" s="2"/>
    </row>
    <row r="255">
      <c r="A255" s="1" t="s">
        <v>10</v>
      </c>
      <c r="B255" s="2" t="s">
        <v>49</v>
      </c>
      <c r="C255" s="1" t="s">
        <v>270</v>
      </c>
      <c r="D255" s="1"/>
      <c r="F255" s="2" t="str">
        <f t="shared" si="52"/>
        <v/>
      </c>
      <c r="H255" s="3" t="str">
        <f t="shared" si="53"/>
        <v/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Y255" s="2"/>
      <c r="Z255" s="2"/>
    </row>
    <row r="256">
      <c r="A256" s="1"/>
      <c r="B256" s="2" t="s">
        <v>170</v>
      </c>
      <c r="C256" s="1"/>
      <c r="D256" s="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Y256" s="2"/>
      <c r="Z256" s="2"/>
    </row>
    <row r="257">
      <c r="A257" s="1" t="s">
        <v>15</v>
      </c>
      <c r="B257" s="2" t="s">
        <v>262</v>
      </c>
      <c r="C257" s="1" t="s">
        <v>263</v>
      </c>
      <c r="D257" s="1"/>
      <c r="F257" s="2" t="str">
        <f>IF(E257&lt;&gt;"",COUNTIF(B:B,E257),"")</f>
        <v/>
      </c>
      <c r="H257" s="3" t="str">
        <f>IF(I257&lt;&gt;"",H255+1,"")</f>
        <v/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Y257" s="2"/>
      <c r="Z257" s="2"/>
    </row>
    <row r="258">
      <c r="A258" s="1"/>
      <c r="B258" s="2" t="s">
        <v>264</v>
      </c>
      <c r="C258" s="1"/>
      <c r="D258" s="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Y258" s="2"/>
      <c r="Z258" s="2"/>
    </row>
    <row r="259">
      <c r="A259" s="1" t="s">
        <v>21</v>
      </c>
      <c r="B259" s="2" t="s">
        <v>247</v>
      </c>
      <c r="C259" s="1" t="s">
        <v>107</v>
      </c>
      <c r="D259" s="1"/>
      <c r="F259" s="2" t="str">
        <f t="shared" ref="F259:F261" si="54">IF(E259&lt;&gt;"",COUNTIF(B:B,E259),"")</f>
        <v/>
      </c>
      <c r="H259" s="3" t="str">
        <f>IF(I259&lt;&gt;"",H257+1,"")</f>
        <v/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Y259" s="2"/>
      <c r="Z259" s="2"/>
    </row>
    <row r="260">
      <c r="A260" s="1" t="s">
        <v>26</v>
      </c>
      <c r="B260" s="2" t="s">
        <v>250</v>
      </c>
      <c r="C260" s="1" t="s">
        <v>260</v>
      </c>
      <c r="D260" s="1"/>
      <c r="F260" s="2" t="str">
        <f t="shared" si="54"/>
        <v/>
      </c>
      <c r="H260" s="3" t="str">
        <f t="shared" ref="H260:H261" si="55">IF(I260&lt;&gt;"",H259+1,"")</f>
        <v/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Y260" s="2"/>
      <c r="Z260" s="2"/>
    </row>
    <row r="261">
      <c r="A261" s="1" t="s">
        <v>31</v>
      </c>
      <c r="B261" s="2" t="s">
        <v>271</v>
      </c>
      <c r="C261" s="1" t="s">
        <v>272</v>
      </c>
      <c r="D261" s="1"/>
      <c r="F261" s="2" t="str">
        <f t="shared" si="54"/>
        <v/>
      </c>
      <c r="H261" s="3" t="str">
        <f t="shared" si="55"/>
        <v/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Y261" s="2"/>
      <c r="Z261" s="2"/>
    </row>
    <row r="262">
      <c r="A262" s="1"/>
      <c r="B262" s="2" t="s">
        <v>273</v>
      </c>
      <c r="C262" s="1"/>
      <c r="D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Y262" s="2"/>
      <c r="Z262" s="2"/>
    </row>
    <row r="263">
      <c r="B263" s="46" t="s">
        <v>261</v>
      </c>
      <c r="F263" s="2" t="str">
        <f t="shared" ref="F263:F265" si="56">IF(E263&lt;&gt;"",COUNTIF(B:B,E263),"")</f>
        <v/>
      </c>
      <c r="H263" s="3" t="str">
        <f>IF(I263&lt;&gt;"",H261+1,"")</f>
        <v/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Y263" s="2"/>
      <c r="Z263" s="2"/>
    </row>
    <row r="264">
      <c r="A264" s="1" t="s">
        <v>157</v>
      </c>
      <c r="B264" s="2" t="s">
        <v>36</v>
      </c>
      <c r="C264" s="4">
        <v>40406.0</v>
      </c>
      <c r="D264" s="4"/>
      <c r="F264" s="2" t="str">
        <f t="shared" si="56"/>
        <v/>
      </c>
      <c r="H264" s="3" t="str">
        <f t="shared" ref="H264:H265" si="57">IF(I264&lt;&gt;"",H263+1,"")</f>
        <v/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Y264" s="2"/>
      <c r="Z264" s="2"/>
    </row>
    <row r="265">
      <c r="A265" s="1" t="s">
        <v>10</v>
      </c>
      <c r="B265" s="2" t="s">
        <v>49</v>
      </c>
      <c r="C265" s="1" t="s">
        <v>270</v>
      </c>
      <c r="D265" s="1"/>
      <c r="F265" s="2" t="str">
        <f t="shared" si="56"/>
        <v/>
      </c>
      <c r="H265" s="3" t="str">
        <f t="shared" si="57"/>
        <v/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Y265" s="2"/>
      <c r="Z265" s="2"/>
    </row>
    <row r="266">
      <c r="A266" s="1"/>
      <c r="B266" s="2" t="s">
        <v>170</v>
      </c>
      <c r="C266" s="1"/>
      <c r="D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Y266" s="2"/>
      <c r="Z266" s="2"/>
    </row>
    <row r="267">
      <c r="A267" s="1" t="s">
        <v>15</v>
      </c>
      <c r="B267" s="2" t="s">
        <v>247</v>
      </c>
      <c r="C267" s="1" t="s">
        <v>107</v>
      </c>
      <c r="D267" s="1"/>
      <c r="F267" s="2" t="str">
        <f t="shared" ref="F267:F269" si="58">IF(E267&lt;&gt;"",COUNTIF(B:B,E267),"")</f>
        <v/>
      </c>
      <c r="H267" s="3" t="str">
        <f>IF(I267&lt;&gt;"",H265+1,"")</f>
        <v/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Y267" s="2"/>
      <c r="Z267" s="2"/>
    </row>
    <row r="268">
      <c r="A268" s="1" t="s">
        <v>21</v>
      </c>
      <c r="B268" s="2" t="s">
        <v>98</v>
      </c>
      <c r="C268" s="1" t="s">
        <v>274</v>
      </c>
      <c r="D268" s="1"/>
      <c r="F268" s="2" t="str">
        <f t="shared" si="58"/>
        <v/>
      </c>
      <c r="H268" s="3" t="str">
        <f t="shared" ref="H268:H269" si="59">IF(I268&lt;&gt;"",H267+1,"")</f>
        <v/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Y268" s="2"/>
      <c r="Z268" s="2"/>
    </row>
    <row r="269">
      <c r="A269" s="1" t="s">
        <v>26</v>
      </c>
      <c r="B269" s="2" t="s">
        <v>262</v>
      </c>
      <c r="C269" s="1" t="s">
        <v>263</v>
      </c>
      <c r="D269" s="1"/>
      <c r="F269" s="2" t="str">
        <f t="shared" si="58"/>
        <v/>
      </c>
      <c r="H269" s="3" t="str">
        <f t="shared" si="59"/>
        <v/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Y269" s="2"/>
      <c r="Z269" s="2"/>
    </row>
    <row r="270">
      <c r="A270" s="1"/>
      <c r="B270" s="2" t="s">
        <v>264</v>
      </c>
      <c r="C270" s="1"/>
      <c r="D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Y270" s="2"/>
      <c r="Z270" s="2"/>
    </row>
    <row r="271">
      <c r="A271" s="1" t="s">
        <v>31</v>
      </c>
      <c r="B271" s="2" t="s">
        <v>271</v>
      </c>
      <c r="C271" s="1" t="s">
        <v>272</v>
      </c>
      <c r="D271" s="1"/>
      <c r="F271" s="2" t="str">
        <f>IF(E271&lt;&gt;"",COUNTIF(B:B,E271),"")</f>
        <v/>
      </c>
      <c r="H271" s="3" t="str">
        <f>IF(I271&lt;&gt;"",H269+1,"")</f>
        <v/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Y271" s="2"/>
      <c r="Z271" s="2"/>
    </row>
    <row r="272">
      <c r="A272" s="1"/>
      <c r="B272" s="2" t="s">
        <v>273</v>
      </c>
      <c r="C272" s="1"/>
      <c r="D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Y272" s="2"/>
      <c r="Z272" s="2"/>
    </row>
    <row r="273">
      <c r="B273" s="2" t="s">
        <v>36</v>
      </c>
      <c r="F273" s="2" t="str">
        <f t="shared" ref="F273:F275" si="60">IF(E273&lt;&gt;"",COUNTIF(B:B,E273),"")</f>
        <v/>
      </c>
      <c r="H273" s="3" t="str">
        <f>IF(I273&lt;&gt;"",H271+1,"")</f>
        <v/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Y273" s="2"/>
      <c r="Z273" s="2"/>
    </row>
    <row r="274">
      <c r="A274" s="1" t="s">
        <v>157</v>
      </c>
      <c r="B274" s="2" t="s">
        <v>36</v>
      </c>
      <c r="C274" s="4">
        <v>40413.0</v>
      </c>
      <c r="D274" s="4"/>
      <c r="F274" s="2" t="str">
        <f t="shared" si="60"/>
        <v/>
      </c>
      <c r="H274" s="3" t="str">
        <f t="shared" ref="H274:H275" si="61">IF(I274&lt;&gt;"",H273+1,"")</f>
        <v/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Y274" s="2"/>
      <c r="Z274" s="2"/>
    </row>
    <row r="275">
      <c r="A275" s="1" t="s">
        <v>10</v>
      </c>
      <c r="B275" s="2" t="s">
        <v>49</v>
      </c>
      <c r="C275" s="1" t="s">
        <v>270</v>
      </c>
      <c r="D275" s="1"/>
      <c r="F275" s="2" t="str">
        <f t="shared" si="60"/>
        <v/>
      </c>
      <c r="H275" s="3" t="str">
        <f t="shared" si="61"/>
        <v/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Y275" s="2"/>
      <c r="Z275" s="2"/>
    </row>
    <row r="276">
      <c r="A276" s="1"/>
      <c r="B276" s="2" t="s">
        <v>170</v>
      </c>
      <c r="C276" s="1"/>
      <c r="D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Y276" s="2"/>
      <c r="Z276" s="2"/>
    </row>
    <row r="277">
      <c r="A277" s="1" t="s">
        <v>15</v>
      </c>
      <c r="B277" s="2" t="s">
        <v>247</v>
      </c>
      <c r="C277" s="1" t="s">
        <v>107</v>
      </c>
      <c r="D277" s="1"/>
      <c r="F277" s="2" t="str">
        <f t="shared" ref="F277:F278" si="62">IF(E277&lt;&gt;"",COUNTIF(B:B,E277),"")</f>
        <v/>
      </c>
      <c r="H277" s="3" t="str">
        <f>IF(I277&lt;&gt;"",H275+1,"")</f>
        <v/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Y277" s="2"/>
      <c r="Z277" s="2"/>
    </row>
    <row r="278">
      <c r="A278" s="1" t="s">
        <v>21</v>
      </c>
      <c r="B278" s="2" t="s">
        <v>262</v>
      </c>
      <c r="C278" s="1" t="s">
        <v>263</v>
      </c>
      <c r="D278" s="1"/>
      <c r="F278" s="2" t="str">
        <f t="shared" si="62"/>
        <v/>
      </c>
      <c r="H278" s="3" t="str">
        <f>IF(I278&lt;&gt;"",H277+1,"")</f>
        <v/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Y278" s="2"/>
      <c r="Z278" s="2"/>
    </row>
    <row r="279">
      <c r="A279" s="1"/>
      <c r="B279" s="2" t="s">
        <v>264</v>
      </c>
      <c r="C279" s="1"/>
      <c r="D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Y279" s="2"/>
      <c r="Z279" s="2"/>
    </row>
    <row r="280">
      <c r="A280" s="1" t="s">
        <v>26</v>
      </c>
      <c r="B280" s="2" t="s">
        <v>271</v>
      </c>
      <c r="C280" s="1" t="s">
        <v>272</v>
      </c>
      <c r="D280" s="1"/>
      <c r="F280" s="2" t="str">
        <f>IF(E280&lt;&gt;"",COUNTIF(B:B,E280),"")</f>
        <v/>
      </c>
      <c r="H280" s="3" t="str">
        <f>IF(I280&lt;&gt;"",H278+1,"")</f>
        <v/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Y280" s="2"/>
      <c r="Z280" s="2"/>
    </row>
    <row r="281">
      <c r="A281" s="1"/>
      <c r="B281" s="2" t="s">
        <v>273</v>
      </c>
      <c r="C281" s="1"/>
      <c r="D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Y281" s="2"/>
      <c r="Z281" s="2"/>
    </row>
    <row r="282">
      <c r="A282" s="1" t="s">
        <v>31</v>
      </c>
      <c r="B282" s="2" t="s">
        <v>262</v>
      </c>
      <c r="C282" s="1" t="s">
        <v>275</v>
      </c>
      <c r="D282" s="1"/>
      <c r="F282" s="2" t="str">
        <f t="shared" ref="F282:F285" si="63">IF(E282&lt;&gt;"",COUNTIF(B:B,E282),"")</f>
        <v/>
      </c>
      <c r="H282" s="3" t="str">
        <f>IF(I282&lt;&gt;"",H280+1,"")</f>
        <v/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Y282" s="2"/>
      <c r="Z282" s="2"/>
    </row>
    <row r="283">
      <c r="B283" s="2" t="s">
        <v>36</v>
      </c>
      <c r="F283" s="2" t="str">
        <f t="shared" si="63"/>
        <v/>
      </c>
      <c r="H283" s="3" t="str">
        <f t="shared" ref="H283:H285" si="64">IF(I283&lt;&gt;"",H282+1,"")</f>
        <v/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Y283" s="2"/>
      <c r="Z283" s="2"/>
    </row>
    <row r="284">
      <c r="A284" s="1" t="s">
        <v>157</v>
      </c>
      <c r="B284" s="2" t="s">
        <v>36</v>
      </c>
      <c r="C284" s="4">
        <v>40420.0</v>
      </c>
      <c r="D284" s="4"/>
      <c r="F284" s="2" t="str">
        <f t="shared" si="63"/>
        <v/>
      </c>
      <c r="H284" s="3" t="str">
        <f t="shared" si="64"/>
        <v/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Y284" s="2"/>
      <c r="Z284" s="2"/>
    </row>
    <row r="285">
      <c r="A285" s="1" t="s">
        <v>10</v>
      </c>
      <c r="B285" s="2" t="s">
        <v>49</v>
      </c>
      <c r="C285" s="1" t="s">
        <v>270</v>
      </c>
      <c r="D285" s="1"/>
      <c r="F285" s="2" t="str">
        <f t="shared" si="63"/>
        <v/>
      </c>
      <c r="H285" s="3" t="str">
        <f t="shared" si="64"/>
        <v/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Y285" s="2"/>
      <c r="Z285" s="2"/>
    </row>
    <row r="286">
      <c r="A286" s="1"/>
      <c r="B286" s="2" t="s">
        <v>170</v>
      </c>
      <c r="C286" s="1"/>
      <c r="D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Y286" s="2"/>
      <c r="Z286" s="2"/>
    </row>
    <row r="287">
      <c r="A287" s="1" t="s">
        <v>15</v>
      </c>
      <c r="B287" s="2" t="s">
        <v>247</v>
      </c>
      <c r="C287" s="1" t="s">
        <v>107</v>
      </c>
      <c r="D287" s="1"/>
      <c r="F287" s="2" t="str">
        <f t="shared" ref="F287:F289" si="65">IF(E287&lt;&gt;"",COUNTIF(B:B,E287),"")</f>
        <v/>
      </c>
      <c r="H287" s="3" t="str">
        <f>IF(I287&lt;&gt;"",H285+1,"")</f>
        <v/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Y287" s="2"/>
      <c r="Z287" s="2"/>
    </row>
    <row r="288">
      <c r="A288" s="1" t="s">
        <v>21</v>
      </c>
      <c r="B288" s="2" t="s">
        <v>262</v>
      </c>
      <c r="C288" s="1" t="s">
        <v>275</v>
      </c>
      <c r="D288" s="1"/>
      <c r="F288" s="2" t="str">
        <f t="shared" si="65"/>
        <v/>
      </c>
      <c r="H288" s="3" t="str">
        <f t="shared" ref="H288:H289" si="66">IF(I288&lt;&gt;"",H287+1,"")</f>
        <v/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Y288" s="2"/>
      <c r="Z288" s="2"/>
    </row>
    <row r="289">
      <c r="A289" s="1" t="s">
        <v>26</v>
      </c>
      <c r="B289" s="2" t="s">
        <v>271</v>
      </c>
      <c r="C289" s="1" t="s">
        <v>272</v>
      </c>
      <c r="D289" s="1"/>
      <c r="F289" s="2" t="str">
        <f t="shared" si="65"/>
        <v/>
      </c>
      <c r="H289" s="3" t="str">
        <f t="shared" si="66"/>
        <v/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Y289" s="2"/>
      <c r="Z289" s="2"/>
    </row>
    <row r="290">
      <c r="A290" s="1"/>
      <c r="B290" s="2" t="s">
        <v>273</v>
      </c>
      <c r="C290" s="1"/>
      <c r="D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Y290" s="2"/>
      <c r="Z290" s="2"/>
    </row>
    <row r="291">
      <c r="A291" s="1" t="s">
        <v>31</v>
      </c>
      <c r="B291" s="2" t="s">
        <v>256</v>
      </c>
      <c r="C291" s="1" t="s">
        <v>276</v>
      </c>
      <c r="D291" s="1"/>
      <c r="F291" s="2" t="str">
        <f>IF(E291&lt;&gt;"",COUNTIF(B:B,E291),"")</f>
        <v/>
      </c>
      <c r="H291" s="3" t="str">
        <f>IF(I291&lt;&gt;"",H289+1,"")</f>
        <v/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Y291" s="2"/>
      <c r="Z291" s="2"/>
    </row>
    <row r="292">
      <c r="A292" s="1"/>
      <c r="B292" s="2" t="s">
        <v>273</v>
      </c>
      <c r="C292" s="1"/>
      <c r="D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Y292" s="2"/>
      <c r="Z292" s="2"/>
    </row>
    <row r="293">
      <c r="B293" s="2" t="s">
        <v>36</v>
      </c>
      <c r="F293" s="2" t="str">
        <f t="shared" ref="F293:F295" si="67">IF(E293&lt;&gt;"",COUNTIF(B:B,E293),"")</f>
        <v/>
      </c>
      <c r="H293" s="3" t="str">
        <f>IF(I293&lt;&gt;"",H291+1,"")</f>
        <v/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Y293" s="2"/>
      <c r="Z293" s="2"/>
    </row>
    <row r="294">
      <c r="A294" s="1" t="s">
        <v>157</v>
      </c>
      <c r="B294" s="2" t="s">
        <v>36</v>
      </c>
      <c r="C294" s="4">
        <v>40427.0</v>
      </c>
      <c r="D294" s="4"/>
      <c r="F294" s="2" t="str">
        <f t="shared" si="67"/>
        <v/>
      </c>
      <c r="H294" s="3" t="str">
        <f t="shared" ref="H294:H295" si="68">IF(I294&lt;&gt;"",H293+1,"")</f>
        <v/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Y294" s="2"/>
      <c r="Z294" s="2"/>
    </row>
    <row r="295">
      <c r="A295" s="1" t="s">
        <v>10</v>
      </c>
      <c r="B295" s="2" t="s">
        <v>49</v>
      </c>
      <c r="C295" s="1" t="s">
        <v>270</v>
      </c>
      <c r="D295" s="1"/>
      <c r="F295" s="2" t="str">
        <f t="shared" si="67"/>
        <v/>
      </c>
      <c r="H295" s="3" t="str">
        <f t="shared" si="68"/>
        <v/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Y295" s="2"/>
      <c r="Z295" s="2"/>
    </row>
    <row r="296">
      <c r="A296" s="1"/>
      <c r="B296" s="2" t="s">
        <v>170</v>
      </c>
      <c r="C296" s="1"/>
      <c r="D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Y296" s="2"/>
      <c r="Z296" s="2"/>
    </row>
    <row r="297">
      <c r="A297" s="1" t="s">
        <v>15</v>
      </c>
      <c r="B297" s="2" t="s">
        <v>262</v>
      </c>
      <c r="C297" s="1" t="s">
        <v>275</v>
      </c>
      <c r="D297" s="1"/>
      <c r="F297" s="2" t="str">
        <f t="shared" ref="F297:F299" si="69">IF(E297&lt;&gt;"",COUNTIF(B:B,E297),"")</f>
        <v/>
      </c>
      <c r="H297" s="3" t="str">
        <f>IF(I297&lt;&gt;"",H295+1,"")</f>
        <v/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Y297" s="2"/>
      <c r="Z297" s="2"/>
    </row>
    <row r="298">
      <c r="A298" s="1" t="s">
        <v>21</v>
      </c>
      <c r="B298" s="2" t="s">
        <v>247</v>
      </c>
      <c r="C298" s="1" t="s">
        <v>107</v>
      </c>
      <c r="D298" s="1"/>
      <c r="F298" s="2" t="str">
        <f t="shared" si="69"/>
        <v/>
      </c>
      <c r="H298" s="3" t="str">
        <f t="shared" ref="H298:H299" si="70">IF(I298&lt;&gt;"",H297+1,"")</f>
        <v/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Y298" s="2"/>
      <c r="Z298" s="2"/>
    </row>
    <row r="299">
      <c r="A299" s="1" t="s">
        <v>26</v>
      </c>
      <c r="B299" s="2" t="s">
        <v>271</v>
      </c>
      <c r="C299" s="1" t="s">
        <v>272</v>
      </c>
      <c r="D299" s="1"/>
      <c r="F299" s="2" t="str">
        <f t="shared" si="69"/>
        <v/>
      </c>
      <c r="H299" s="3" t="str">
        <f t="shared" si="70"/>
        <v/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Y299" s="2"/>
      <c r="Z299" s="2"/>
    </row>
    <row r="300">
      <c r="A300" s="1"/>
      <c r="B300" s="2" t="s">
        <v>273</v>
      </c>
      <c r="C300" s="1"/>
      <c r="D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Y300" s="2"/>
      <c r="Z300" s="2"/>
    </row>
    <row r="301">
      <c r="A301" s="1" t="s">
        <v>31</v>
      </c>
      <c r="B301" s="2" t="s">
        <v>256</v>
      </c>
      <c r="C301" s="1" t="s">
        <v>276</v>
      </c>
      <c r="D301" s="1"/>
      <c r="F301" s="2" t="str">
        <f>IF(E301&lt;&gt;"",COUNTIF(B:B,E301),"")</f>
        <v/>
      </c>
      <c r="H301" s="3" t="str">
        <f>IF(I301&lt;&gt;"",H299+1,"")</f>
        <v/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Y301" s="2"/>
      <c r="Z301" s="2"/>
    </row>
    <row r="302">
      <c r="A302" s="1"/>
      <c r="B302" s="2" t="s">
        <v>273</v>
      </c>
      <c r="C302" s="1"/>
      <c r="D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Y302" s="2"/>
      <c r="Z302" s="2"/>
    </row>
    <row r="303">
      <c r="B303" s="2" t="s">
        <v>36</v>
      </c>
      <c r="F303" s="2" t="str">
        <f t="shared" ref="F303:F306" si="71">IF(E303&lt;&gt;"",COUNTIF(B:B,E303),"")</f>
        <v/>
      </c>
      <c r="H303" s="3" t="str">
        <f>IF(I303&lt;&gt;"",H301+1,"")</f>
        <v/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Y303" s="2"/>
      <c r="Z303" s="2"/>
    </row>
    <row r="304">
      <c r="A304" s="1" t="s">
        <v>157</v>
      </c>
      <c r="B304" s="2" t="s">
        <v>36</v>
      </c>
      <c r="C304" s="4">
        <v>40434.0</v>
      </c>
      <c r="D304" s="4"/>
      <c r="F304" s="2" t="str">
        <f t="shared" si="71"/>
        <v/>
      </c>
      <c r="H304" s="3" t="str">
        <f t="shared" ref="H304:H306" si="72">IF(I304&lt;&gt;"",H303+1,"")</f>
        <v/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Y304" s="2"/>
      <c r="Z304" s="2"/>
    </row>
    <row r="305">
      <c r="A305" s="1" t="s">
        <v>10</v>
      </c>
      <c r="B305" s="2" t="s">
        <v>262</v>
      </c>
      <c r="C305" s="1" t="s">
        <v>275</v>
      </c>
      <c r="D305" s="1"/>
      <c r="F305" s="2" t="str">
        <f t="shared" si="71"/>
        <v/>
      </c>
      <c r="H305" s="3" t="str">
        <f t="shared" si="72"/>
        <v/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Y305" s="2"/>
      <c r="Z305" s="2"/>
    </row>
    <row r="306">
      <c r="A306" s="1" t="s">
        <v>15</v>
      </c>
      <c r="B306" s="2" t="s">
        <v>49</v>
      </c>
      <c r="C306" s="1" t="s">
        <v>270</v>
      </c>
      <c r="D306" s="1"/>
      <c r="F306" s="2" t="str">
        <f t="shared" si="71"/>
        <v/>
      </c>
      <c r="H306" s="3" t="str">
        <f t="shared" si="72"/>
        <v/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Y306" s="2"/>
      <c r="Z306" s="2"/>
    </row>
    <row r="307">
      <c r="A307" s="1"/>
      <c r="B307" s="2" t="s">
        <v>170</v>
      </c>
      <c r="C307" s="1"/>
      <c r="D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Y307" s="2"/>
      <c r="Z307" s="2"/>
    </row>
    <row r="308">
      <c r="A308" s="1" t="s">
        <v>21</v>
      </c>
      <c r="B308" s="2" t="s">
        <v>247</v>
      </c>
      <c r="C308" s="1" t="s">
        <v>107</v>
      </c>
      <c r="D308" s="1"/>
      <c r="F308" s="2" t="str">
        <f t="shared" ref="F308:F310" si="73">IF(E308&lt;&gt;"",COUNTIF(B:B,E308),"")</f>
        <v/>
      </c>
      <c r="H308" s="3" t="str">
        <f>IF(I308&lt;&gt;"",H306+1,"")</f>
        <v/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Y308" s="2"/>
      <c r="Z308" s="2"/>
    </row>
    <row r="309">
      <c r="A309" s="1" t="s">
        <v>26</v>
      </c>
      <c r="B309" s="2" t="s">
        <v>154</v>
      </c>
      <c r="C309" s="1" t="s">
        <v>277</v>
      </c>
      <c r="D309" s="1"/>
      <c r="F309" s="2" t="str">
        <f t="shared" si="73"/>
        <v/>
      </c>
      <c r="H309" s="3" t="str">
        <f t="shared" ref="H309:H310" si="74">IF(I309&lt;&gt;"",H308+1,"")</f>
        <v/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Y309" s="2"/>
      <c r="Z309" s="2"/>
    </row>
    <row r="310">
      <c r="A310" s="1" t="s">
        <v>31</v>
      </c>
      <c r="B310" s="2" t="s">
        <v>271</v>
      </c>
      <c r="C310" s="1" t="s">
        <v>272</v>
      </c>
      <c r="D310" s="1"/>
      <c r="F310" s="2" t="str">
        <f t="shared" si="73"/>
        <v/>
      </c>
      <c r="H310" s="3" t="str">
        <f t="shared" si="74"/>
        <v/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Y310" s="2"/>
      <c r="Z310" s="2"/>
    </row>
    <row r="311">
      <c r="A311" s="1"/>
      <c r="B311" s="2" t="s">
        <v>273</v>
      </c>
      <c r="C311" s="1"/>
      <c r="D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Y311" s="2"/>
      <c r="Z311" s="2"/>
    </row>
    <row r="312">
      <c r="B312" s="2" t="s">
        <v>36</v>
      </c>
      <c r="F312" s="2" t="str">
        <f t="shared" ref="F312:F315" si="75">IF(E312&lt;&gt;"",COUNTIF(B:B,E312),"")</f>
        <v/>
      </c>
      <c r="H312" s="3" t="str">
        <f>IF(I312&lt;&gt;"",H310+1,"")</f>
        <v/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Y312" s="2"/>
      <c r="Z312" s="2"/>
    </row>
    <row r="313">
      <c r="A313" s="1" t="s">
        <v>157</v>
      </c>
      <c r="B313" s="2" t="s">
        <v>36</v>
      </c>
      <c r="C313" s="4">
        <v>40441.0</v>
      </c>
      <c r="D313" s="4"/>
      <c r="F313" s="2" t="str">
        <f t="shared" si="75"/>
        <v/>
      </c>
      <c r="H313" s="3" t="str">
        <f t="shared" ref="H313:H315" si="76">IF(I313&lt;&gt;"",H312+1,"")</f>
        <v/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Y313" s="2"/>
      <c r="Z313" s="2"/>
    </row>
    <row r="314">
      <c r="A314" s="1" t="s">
        <v>10</v>
      </c>
      <c r="B314" s="2" t="s">
        <v>262</v>
      </c>
      <c r="C314" s="1" t="s">
        <v>275</v>
      </c>
      <c r="D314" s="1"/>
      <c r="F314" s="2" t="str">
        <f t="shared" si="75"/>
        <v/>
      </c>
      <c r="H314" s="3" t="str">
        <f t="shared" si="76"/>
        <v/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Y314" s="2"/>
      <c r="Z314" s="2"/>
    </row>
    <row r="315">
      <c r="A315" s="1" t="s">
        <v>15</v>
      </c>
      <c r="B315" s="2" t="s">
        <v>49</v>
      </c>
      <c r="C315" s="1" t="s">
        <v>270</v>
      </c>
      <c r="D315" s="1"/>
      <c r="F315" s="2" t="str">
        <f t="shared" si="75"/>
        <v/>
      </c>
      <c r="H315" s="3" t="str">
        <f t="shared" si="76"/>
        <v/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Y315" s="2"/>
      <c r="Z315" s="2"/>
    </row>
    <row r="316">
      <c r="A316" s="1"/>
      <c r="B316" s="2" t="s">
        <v>170</v>
      </c>
      <c r="C316" s="1"/>
      <c r="D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Y316" s="2"/>
      <c r="Z316" s="2"/>
    </row>
    <row r="317">
      <c r="A317" s="1" t="s">
        <v>21</v>
      </c>
      <c r="B317" s="2" t="s">
        <v>154</v>
      </c>
      <c r="C317" s="1" t="s">
        <v>277</v>
      </c>
      <c r="D317" s="1"/>
      <c r="F317" s="2" t="str">
        <f t="shared" ref="F317:F319" si="77">IF(E317&lt;&gt;"",COUNTIF(B:B,E317),"")</f>
        <v/>
      </c>
      <c r="H317" s="3" t="str">
        <f>IF(I317&lt;&gt;"",H315+1,"")</f>
        <v/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Y317" s="2"/>
      <c r="Z317" s="2"/>
    </row>
    <row r="318">
      <c r="A318" s="1" t="s">
        <v>26</v>
      </c>
      <c r="B318" s="2" t="s">
        <v>247</v>
      </c>
      <c r="C318" s="1" t="s">
        <v>107</v>
      </c>
      <c r="D318" s="1"/>
      <c r="F318" s="2" t="str">
        <f t="shared" si="77"/>
        <v/>
      </c>
      <c r="H318" s="3" t="str">
        <f t="shared" ref="H318:H319" si="78">IF(I318&lt;&gt;"",H317+1,"")</f>
        <v/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Y318" s="2"/>
      <c r="Z318" s="2"/>
    </row>
    <row r="319">
      <c r="A319" s="1" t="s">
        <v>31</v>
      </c>
      <c r="B319" s="2" t="s">
        <v>271</v>
      </c>
      <c r="C319" s="1" t="s">
        <v>272</v>
      </c>
      <c r="D319" s="1"/>
      <c r="F319" s="2" t="str">
        <f t="shared" si="77"/>
        <v/>
      </c>
      <c r="H319" s="3" t="str">
        <f t="shared" si="78"/>
        <v/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Y319" s="2"/>
      <c r="Z319" s="2"/>
    </row>
    <row r="320">
      <c r="A320" s="1"/>
      <c r="B320" s="2" t="s">
        <v>273</v>
      </c>
      <c r="C320" s="1"/>
      <c r="D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Y320" s="2"/>
      <c r="Z320" s="2"/>
    </row>
    <row r="321">
      <c r="B321" s="2" t="s">
        <v>36</v>
      </c>
      <c r="F321" s="2" t="str">
        <f t="shared" ref="F321:F324" si="79">IF(E321&lt;&gt;"",COUNTIF(B:B,E321),"")</f>
        <v/>
      </c>
      <c r="H321" s="3" t="str">
        <f>IF(I321&lt;&gt;"",H319+1,"")</f>
        <v/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Y321" s="2"/>
      <c r="Z321" s="2"/>
    </row>
    <row r="322">
      <c r="A322" s="1" t="s">
        <v>157</v>
      </c>
      <c r="B322" s="2" t="s">
        <v>36</v>
      </c>
      <c r="C322" s="4">
        <v>40448.0</v>
      </c>
      <c r="D322" s="4"/>
      <c r="F322" s="2" t="str">
        <f t="shared" si="79"/>
        <v/>
      </c>
      <c r="H322" s="3" t="str">
        <f t="shared" ref="H322:H324" si="80">IF(I322&lt;&gt;"",H321+1,"")</f>
        <v/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Y322" s="2"/>
      <c r="Z322" s="2"/>
    </row>
    <row r="323">
      <c r="A323" s="1" t="s">
        <v>10</v>
      </c>
      <c r="B323" s="2" t="s">
        <v>154</v>
      </c>
      <c r="C323" s="1" t="s">
        <v>277</v>
      </c>
      <c r="D323" s="1"/>
      <c r="F323" s="2" t="str">
        <f t="shared" si="79"/>
        <v/>
      </c>
      <c r="H323" s="3" t="str">
        <f t="shared" si="80"/>
        <v/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Y323" s="2"/>
      <c r="Z323" s="2"/>
    </row>
    <row r="324">
      <c r="A324" s="1" t="s">
        <v>15</v>
      </c>
      <c r="B324" s="2" t="s">
        <v>49</v>
      </c>
      <c r="C324" s="1" t="s">
        <v>270</v>
      </c>
      <c r="D324" s="1"/>
      <c r="F324" s="2" t="str">
        <f t="shared" si="79"/>
        <v/>
      </c>
      <c r="H324" s="3" t="str">
        <f t="shared" si="80"/>
        <v/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Y324" s="2"/>
      <c r="Z324" s="2"/>
    </row>
    <row r="325">
      <c r="A325" s="1"/>
      <c r="B325" s="2" t="s">
        <v>170</v>
      </c>
      <c r="C325" s="1"/>
      <c r="D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Y325" s="2"/>
      <c r="Z325" s="2"/>
    </row>
    <row r="326">
      <c r="A326" s="1" t="s">
        <v>21</v>
      </c>
      <c r="B326" s="2" t="s">
        <v>170</v>
      </c>
      <c r="C326" s="1" t="s">
        <v>278</v>
      </c>
      <c r="D326" s="1"/>
      <c r="F326" s="2" t="str">
        <f t="shared" ref="F326:F328" si="81">IF(E326&lt;&gt;"",COUNTIF(B:B,E326),"")</f>
        <v/>
      </c>
      <c r="H326" s="3" t="str">
        <f>IF(I326&lt;&gt;"",H324+1,"")</f>
        <v/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Y326" s="2"/>
      <c r="Z326" s="2"/>
    </row>
    <row r="327">
      <c r="A327" s="1" t="s">
        <v>26</v>
      </c>
      <c r="B327" s="2" t="s">
        <v>262</v>
      </c>
      <c r="C327" s="1" t="s">
        <v>275</v>
      </c>
      <c r="D327" s="1"/>
      <c r="F327" s="2" t="str">
        <f t="shared" si="81"/>
        <v/>
      </c>
      <c r="H327" s="3" t="str">
        <f t="shared" ref="H327:H328" si="82">IF(I327&lt;&gt;"",H326+1,"")</f>
        <v/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Y327" s="2"/>
      <c r="Z327" s="2"/>
    </row>
    <row r="328">
      <c r="A328" s="1" t="s">
        <v>31</v>
      </c>
      <c r="B328" s="2" t="s">
        <v>256</v>
      </c>
      <c r="C328" s="1" t="s">
        <v>276</v>
      </c>
      <c r="D328" s="1"/>
      <c r="F328" s="2" t="str">
        <f t="shared" si="81"/>
        <v/>
      </c>
      <c r="H328" s="3" t="str">
        <f t="shared" si="82"/>
        <v/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Y328" s="2"/>
      <c r="Z328" s="2"/>
    </row>
    <row r="329">
      <c r="A329" s="1"/>
      <c r="B329" s="2" t="s">
        <v>273</v>
      </c>
      <c r="C329" s="1"/>
      <c r="D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Y329" s="2"/>
      <c r="Z329" s="2"/>
    </row>
    <row r="330">
      <c r="B330" s="2" t="s">
        <v>36</v>
      </c>
      <c r="F330" s="2" t="str">
        <f t="shared" ref="F330:F334" si="83">IF(E330&lt;&gt;"",COUNTIF(B:B,E330),"")</f>
        <v/>
      </c>
      <c r="H330" s="3" t="str">
        <f>IF(I330&lt;&gt;"",H328+1,"")</f>
        <v/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Y330" s="2"/>
      <c r="Z330" s="2"/>
    </row>
    <row r="331">
      <c r="A331" s="1" t="s">
        <v>157</v>
      </c>
      <c r="B331" s="2" t="s">
        <v>36</v>
      </c>
      <c r="C331" s="4">
        <v>40455.0</v>
      </c>
      <c r="D331" s="4"/>
      <c r="F331" s="2" t="str">
        <f t="shared" si="83"/>
        <v/>
      </c>
      <c r="H331" s="3" t="str">
        <f t="shared" ref="H331:H334" si="84">IF(I331&lt;&gt;"",H330+1,"")</f>
        <v/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Y331" s="2"/>
      <c r="Z331" s="2"/>
    </row>
    <row r="332">
      <c r="A332" s="1" t="s">
        <v>10</v>
      </c>
      <c r="B332" s="2" t="s">
        <v>154</v>
      </c>
      <c r="C332" s="1" t="s">
        <v>277</v>
      </c>
      <c r="D332" s="1"/>
      <c r="F332" s="2" t="str">
        <f t="shared" si="83"/>
        <v/>
      </c>
      <c r="H332" s="3" t="str">
        <f t="shared" si="84"/>
        <v/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Y332" s="2"/>
      <c r="Z332" s="2"/>
    </row>
    <row r="333">
      <c r="A333" s="1" t="s">
        <v>15</v>
      </c>
      <c r="B333" s="2" t="s">
        <v>262</v>
      </c>
      <c r="C333" s="1" t="s">
        <v>275</v>
      </c>
      <c r="D333" s="1"/>
      <c r="F333" s="2" t="str">
        <f t="shared" si="83"/>
        <v/>
      </c>
      <c r="H333" s="3" t="str">
        <f t="shared" si="84"/>
        <v/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Y333" s="2"/>
      <c r="Z333" s="2"/>
    </row>
    <row r="334">
      <c r="A334" s="1" t="s">
        <v>21</v>
      </c>
      <c r="B334" s="2" t="s">
        <v>49</v>
      </c>
      <c r="C334" s="1" t="s">
        <v>270</v>
      </c>
      <c r="D334" s="1"/>
      <c r="F334" s="2" t="str">
        <f t="shared" si="83"/>
        <v/>
      </c>
      <c r="H334" s="3" t="str">
        <f t="shared" si="84"/>
        <v/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Y334" s="2"/>
      <c r="Z334" s="2"/>
    </row>
    <row r="335">
      <c r="A335" s="1"/>
      <c r="B335" s="2" t="s">
        <v>170</v>
      </c>
      <c r="C335" s="1"/>
      <c r="D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Y335" s="2"/>
      <c r="Z335" s="2"/>
    </row>
    <row r="336">
      <c r="A336" s="1" t="s">
        <v>26</v>
      </c>
      <c r="B336" s="2" t="s">
        <v>256</v>
      </c>
      <c r="C336" s="1" t="s">
        <v>276</v>
      </c>
      <c r="D336" s="1"/>
      <c r="F336" s="2" t="str">
        <f>IF(E336&lt;&gt;"",COUNTIF(B:B,E336),"")</f>
        <v/>
      </c>
      <c r="H336" s="3" t="str">
        <f>IF(I336&lt;&gt;"",H334+1,"")</f>
        <v/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Y336" s="2"/>
      <c r="Z336" s="2"/>
    </row>
    <row r="337">
      <c r="A337" s="1"/>
      <c r="B337" s="2" t="s">
        <v>273</v>
      </c>
      <c r="C337" s="1"/>
      <c r="D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Y337" s="2"/>
      <c r="Z337" s="2"/>
    </row>
    <row r="338">
      <c r="A338" s="1" t="s">
        <v>31</v>
      </c>
      <c r="B338" s="2" t="s">
        <v>247</v>
      </c>
      <c r="C338" s="1" t="s">
        <v>107</v>
      </c>
      <c r="D338" s="1"/>
      <c r="F338" s="2" t="str">
        <f t="shared" ref="F338:F342" si="85">IF(E338&lt;&gt;"",COUNTIF(B:B,E338),"")</f>
        <v/>
      </c>
      <c r="H338" s="3" t="str">
        <f>IF(I338&lt;&gt;"",H336+1,"")</f>
        <v/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Y338" s="2"/>
      <c r="Z338" s="2"/>
    </row>
    <row r="339">
      <c r="B339" s="2" t="s">
        <v>36</v>
      </c>
      <c r="F339" s="2" t="str">
        <f t="shared" si="85"/>
        <v/>
      </c>
      <c r="H339" s="3" t="str">
        <f t="shared" ref="H339:H342" si="86">IF(I339&lt;&gt;"",H338+1,"")</f>
        <v/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Y339" s="2"/>
      <c r="Z339" s="2"/>
    </row>
    <row r="340">
      <c r="A340" s="1" t="s">
        <v>157</v>
      </c>
      <c r="B340" s="2" t="s">
        <v>36</v>
      </c>
      <c r="C340" s="4">
        <v>40462.0</v>
      </c>
      <c r="D340" s="4"/>
      <c r="F340" s="2" t="str">
        <f t="shared" si="85"/>
        <v/>
      </c>
      <c r="H340" s="3" t="str">
        <f t="shared" si="86"/>
        <v/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Y340" s="2"/>
      <c r="Z340" s="2"/>
    </row>
    <row r="341">
      <c r="A341" s="1" t="s">
        <v>10</v>
      </c>
      <c r="B341" s="2" t="s">
        <v>154</v>
      </c>
      <c r="C341" s="1" t="s">
        <v>277</v>
      </c>
      <c r="D341" s="1"/>
      <c r="F341" s="2" t="str">
        <f t="shared" si="85"/>
        <v/>
      </c>
      <c r="H341" s="3" t="str">
        <f t="shared" si="86"/>
        <v/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Y341" s="2"/>
      <c r="Z341" s="2"/>
    </row>
    <row r="342">
      <c r="A342" s="1" t="s">
        <v>15</v>
      </c>
      <c r="B342" s="2" t="s">
        <v>279</v>
      </c>
      <c r="C342" s="1" t="s">
        <v>280</v>
      </c>
      <c r="D342" s="1"/>
      <c r="F342" s="2" t="str">
        <f t="shared" si="85"/>
        <v/>
      </c>
      <c r="H342" s="3" t="str">
        <f t="shared" si="86"/>
        <v/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Y342" s="2"/>
      <c r="Z342" s="2"/>
    </row>
    <row r="343">
      <c r="A343" s="1"/>
      <c r="B343" s="26" t="s">
        <v>281</v>
      </c>
      <c r="C343" s="1"/>
      <c r="D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Y343" s="2"/>
      <c r="Z343" s="2"/>
    </row>
    <row r="344">
      <c r="A344" s="1"/>
      <c r="B344" s="26" t="s">
        <v>282</v>
      </c>
      <c r="C344" s="1"/>
      <c r="D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Y344" s="2"/>
      <c r="Z344" s="2"/>
    </row>
    <row r="345">
      <c r="A345" s="1" t="s">
        <v>21</v>
      </c>
      <c r="B345" s="2" t="s">
        <v>262</v>
      </c>
      <c r="C345" s="1" t="s">
        <v>275</v>
      </c>
      <c r="D345" s="1"/>
      <c r="F345" s="2" t="str">
        <f t="shared" ref="F345:F347" si="87">IF(E345&lt;&gt;"",COUNTIF(B:B,E345),"")</f>
        <v/>
      </c>
      <c r="H345" s="3" t="str">
        <f>IF(I345&lt;&gt;"",H342+1,"")</f>
        <v/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Y345" s="2"/>
      <c r="Z345" s="2"/>
    </row>
    <row r="346">
      <c r="A346" s="1" t="s">
        <v>26</v>
      </c>
      <c r="B346" s="2" t="s">
        <v>283</v>
      </c>
      <c r="C346" s="1" t="s">
        <v>284</v>
      </c>
      <c r="D346" s="1"/>
      <c r="F346" s="2" t="str">
        <f t="shared" si="87"/>
        <v/>
      </c>
      <c r="H346" s="3" t="str">
        <f t="shared" ref="H346:H347" si="88">IF(I346&lt;&gt;"",H345+1,"")</f>
        <v/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Y346" s="2"/>
      <c r="Z346" s="2"/>
    </row>
    <row r="347">
      <c r="A347" s="1" t="s">
        <v>31</v>
      </c>
      <c r="B347" s="2" t="s">
        <v>256</v>
      </c>
      <c r="C347" s="1" t="s">
        <v>276</v>
      </c>
      <c r="D347" s="1"/>
      <c r="F347" s="2" t="str">
        <f t="shared" si="87"/>
        <v/>
      </c>
      <c r="H347" s="3" t="str">
        <f t="shared" si="88"/>
        <v/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Y347" s="2"/>
      <c r="Z347" s="2"/>
    </row>
    <row r="348">
      <c r="A348" s="1"/>
      <c r="B348" s="2" t="s">
        <v>273</v>
      </c>
      <c r="C348" s="1"/>
      <c r="D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Y348" s="2"/>
      <c r="Z348" s="2"/>
    </row>
    <row r="349">
      <c r="B349" s="2" t="s">
        <v>36</v>
      </c>
      <c r="F349" s="2" t="str">
        <f t="shared" ref="F349:F352" si="89">IF(E349&lt;&gt;"",COUNTIF(B:B,E349),"")</f>
        <v/>
      </c>
      <c r="H349" s="3" t="str">
        <f>IF(I349&lt;&gt;"",H347+1,"")</f>
        <v/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Y349" s="2"/>
      <c r="Z349" s="2"/>
    </row>
    <row r="350">
      <c r="A350" s="1" t="s">
        <v>157</v>
      </c>
      <c r="B350" s="2" t="s">
        <v>36</v>
      </c>
      <c r="C350" s="4">
        <v>40469.0</v>
      </c>
      <c r="D350" s="4"/>
      <c r="F350" s="2" t="str">
        <f t="shared" si="89"/>
        <v/>
      </c>
      <c r="H350" s="3" t="str">
        <f t="shared" ref="H350:H352" si="90">IF(I350&lt;&gt;"",H349+1,"")</f>
        <v/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Y350" s="2"/>
      <c r="Z350" s="2"/>
    </row>
    <row r="351">
      <c r="A351" s="1" t="s">
        <v>10</v>
      </c>
      <c r="B351" s="2" t="s">
        <v>154</v>
      </c>
      <c r="C351" s="1" t="s">
        <v>277</v>
      </c>
      <c r="D351" s="1"/>
      <c r="F351" s="2" t="str">
        <f t="shared" si="89"/>
        <v/>
      </c>
      <c r="H351" s="3" t="str">
        <f t="shared" si="90"/>
        <v/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Y351" s="2"/>
      <c r="Z351" s="2"/>
    </row>
    <row r="352">
      <c r="A352" s="1" t="s">
        <v>15</v>
      </c>
      <c r="B352" s="2" t="s">
        <v>279</v>
      </c>
      <c r="C352" s="1" t="s">
        <v>280</v>
      </c>
      <c r="D352" s="1"/>
      <c r="F352" s="2" t="str">
        <f t="shared" si="89"/>
        <v/>
      </c>
      <c r="H352" s="3" t="str">
        <f t="shared" si="90"/>
        <v/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Y352" s="2"/>
      <c r="Z352" s="2"/>
    </row>
    <row r="353">
      <c r="A353" s="1"/>
      <c r="B353" s="26" t="s">
        <v>281</v>
      </c>
      <c r="C353" s="1"/>
      <c r="D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Y353" s="2"/>
      <c r="Z353" s="2"/>
    </row>
    <row r="354">
      <c r="A354" s="1"/>
      <c r="B354" s="26" t="s">
        <v>282</v>
      </c>
      <c r="C354" s="1"/>
      <c r="D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Y354" s="2"/>
      <c r="Z354" s="2"/>
    </row>
    <row r="355">
      <c r="A355" s="1" t="s">
        <v>21</v>
      </c>
      <c r="B355" s="2" t="s">
        <v>283</v>
      </c>
      <c r="C355" s="1" t="s">
        <v>284</v>
      </c>
      <c r="D355" s="1"/>
      <c r="F355" s="2" t="str">
        <f t="shared" ref="F355:F357" si="91">IF(E355&lt;&gt;"",COUNTIF(B:B,E355),"")</f>
        <v/>
      </c>
      <c r="H355" s="3" t="str">
        <f>IF(I355&lt;&gt;"",H352+1,"")</f>
        <v/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Y355" s="2"/>
      <c r="Z355" s="2"/>
    </row>
    <row r="356">
      <c r="A356" s="1" t="s">
        <v>26</v>
      </c>
      <c r="B356" s="2" t="s">
        <v>262</v>
      </c>
      <c r="C356" s="1" t="s">
        <v>275</v>
      </c>
      <c r="D356" s="1"/>
      <c r="F356" s="2" t="str">
        <f t="shared" si="91"/>
        <v/>
      </c>
      <c r="H356" s="3" t="str">
        <f t="shared" ref="H356:H357" si="92">IF(I356&lt;&gt;"",H355+1,"")</f>
        <v/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Y356" s="2"/>
      <c r="Z356" s="2"/>
    </row>
    <row r="357">
      <c r="A357" s="1" t="s">
        <v>31</v>
      </c>
      <c r="B357" s="2" t="s">
        <v>256</v>
      </c>
      <c r="C357" s="1" t="s">
        <v>276</v>
      </c>
      <c r="D357" s="1"/>
      <c r="F357" s="2" t="str">
        <f t="shared" si="91"/>
        <v/>
      </c>
      <c r="H357" s="3" t="str">
        <f t="shared" si="92"/>
        <v/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Y357" s="2"/>
      <c r="Z357" s="2"/>
    </row>
    <row r="358">
      <c r="A358" s="1"/>
      <c r="B358" s="2" t="s">
        <v>273</v>
      </c>
      <c r="C358" s="1"/>
      <c r="D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Y358" s="2"/>
      <c r="Z358" s="2"/>
    </row>
    <row r="359">
      <c r="B359" s="2" t="s">
        <v>36</v>
      </c>
      <c r="F359" s="2" t="str">
        <f t="shared" ref="F359:F361" si="93">IF(E359&lt;&gt;"",COUNTIF(B:B,E359),"")</f>
        <v/>
      </c>
      <c r="H359" s="3" t="str">
        <f>IF(I359&lt;&gt;"",H357+1,"")</f>
        <v/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Y359" s="2"/>
      <c r="Z359" s="2"/>
    </row>
    <row r="360">
      <c r="A360" s="1" t="s">
        <v>157</v>
      </c>
      <c r="B360" s="2" t="s">
        <v>36</v>
      </c>
      <c r="C360" s="4">
        <v>40476.0</v>
      </c>
      <c r="D360" s="4"/>
      <c r="F360" s="2" t="str">
        <f t="shared" si="93"/>
        <v/>
      </c>
      <c r="H360" s="3" t="str">
        <f t="shared" ref="H360:H361" si="94">IF(I360&lt;&gt;"",H359+1,"")</f>
        <v/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Y360" s="2"/>
      <c r="Z360" s="2"/>
    </row>
    <row r="361">
      <c r="A361" s="1" t="s">
        <v>10</v>
      </c>
      <c r="B361" s="2" t="s">
        <v>279</v>
      </c>
      <c r="C361" s="1" t="s">
        <v>280</v>
      </c>
      <c r="D361" s="1"/>
      <c r="F361" s="2" t="str">
        <f t="shared" si="93"/>
        <v/>
      </c>
      <c r="H361" s="3" t="str">
        <f t="shared" si="94"/>
        <v/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Y361" s="2"/>
      <c r="Z361" s="2"/>
    </row>
    <row r="362">
      <c r="A362" s="1"/>
      <c r="B362" s="26" t="s">
        <v>281</v>
      </c>
      <c r="C362" s="1"/>
      <c r="D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Y362" s="2"/>
      <c r="Z362" s="2"/>
    </row>
    <row r="363">
      <c r="A363" s="1"/>
      <c r="B363" s="26" t="s">
        <v>282</v>
      </c>
      <c r="C363" s="1"/>
      <c r="D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Y363" s="2"/>
      <c r="Z363" s="2"/>
    </row>
    <row r="364">
      <c r="A364" s="1" t="s">
        <v>15</v>
      </c>
      <c r="B364" s="2" t="s">
        <v>154</v>
      </c>
      <c r="C364" s="1" t="s">
        <v>277</v>
      </c>
      <c r="D364" s="1"/>
      <c r="F364" s="2" t="str">
        <f t="shared" ref="F364:F367" si="95">IF(E364&lt;&gt;"",COUNTIF(B:B,E364),"")</f>
        <v/>
      </c>
      <c r="H364" s="3" t="str">
        <f>IF(I364&lt;&gt;"",H361+1,"")</f>
        <v/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Y364" s="2"/>
      <c r="Z364" s="2"/>
    </row>
    <row r="365">
      <c r="A365" s="1" t="s">
        <v>21</v>
      </c>
      <c r="B365" s="2" t="s">
        <v>283</v>
      </c>
      <c r="C365" s="1" t="s">
        <v>284</v>
      </c>
      <c r="D365" s="1"/>
      <c r="F365" s="2" t="str">
        <f t="shared" si="95"/>
        <v/>
      </c>
      <c r="H365" s="3" t="str">
        <f t="shared" ref="H365:H367" si="96">IF(I365&lt;&gt;"",H364+1,"")</f>
        <v/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Y365" s="2"/>
      <c r="Z365" s="2"/>
    </row>
    <row r="366">
      <c r="A366" s="1" t="s">
        <v>26</v>
      </c>
      <c r="B366" s="2" t="s">
        <v>170</v>
      </c>
      <c r="C366" s="1" t="s">
        <v>278</v>
      </c>
      <c r="D366" s="1"/>
      <c r="F366" s="2" t="str">
        <f t="shared" si="95"/>
        <v/>
      </c>
      <c r="H366" s="3" t="str">
        <f t="shared" si="96"/>
        <v/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Y366" s="2"/>
      <c r="Z366" s="2"/>
    </row>
    <row r="367">
      <c r="A367" s="1" t="s">
        <v>31</v>
      </c>
      <c r="B367" s="2" t="s">
        <v>256</v>
      </c>
      <c r="C367" s="1" t="s">
        <v>276</v>
      </c>
      <c r="D367" s="1"/>
      <c r="F367" s="2" t="str">
        <f t="shared" si="95"/>
        <v/>
      </c>
      <c r="H367" s="3" t="str">
        <f t="shared" si="96"/>
        <v/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Y367" s="2"/>
      <c r="Z367" s="2"/>
    </row>
    <row r="368">
      <c r="A368" s="1"/>
      <c r="B368" s="2" t="s">
        <v>273</v>
      </c>
      <c r="C368" s="1"/>
      <c r="D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Y368" s="2"/>
      <c r="Z368" s="2"/>
    </row>
    <row r="369">
      <c r="B369" s="2" t="s">
        <v>36</v>
      </c>
      <c r="F369" s="2" t="str">
        <f t="shared" ref="F369:F371" si="97">IF(E369&lt;&gt;"",COUNTIF(B:B,E369),"")</f>
        <v/>
      </c>
      <c r="H369" s="3" t="str">
        <f>IF(I369&lt;&gt;"",H367+1,"")</f>
        <v/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Y369" s="2"/>
      <c r="Z369" s="2"/>
    </row>
    <row r="370">
      <c r="A370" s="1" t="s">
        <v>157</v>
      </c>
      <c r="B370" s="2" t="s">
        <v>36</v>
      </c>
      <c r="C370" s="4">
        <v>40483.0</v>
      </c>
      <c r="D370" s="4"/>
      <c r="F370" s="2" t="str">
        <f t="shared" si="97"/>
        <v/>
      </c>
      <c r="H370" s="3" t="str">
        <f t="shared" ref="H370:H371" si="98">IF(I370&lt;&gt;"",H369+1,"")</f>
        <v/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Y370" s="2"/>
      <c r="Z370" s="2"/>
    </row>
    <row r="371">
      <c r="A371" s="1" t="s">
        <v>10</v>
      </c>
      <c r="B371" s="2" t="s">
        <v>279</v>
      </c>
      <c r="C371" s="1" t="s">
        <v>280</v>
      </c>
      <c r="D371" s="1"/>
      <c r="F371" s="2" t="str">
        <f t="shared" si="97"/>
        <v/>
      </c>
      <c r="H371" s="3" t="str">
        <f t="shared" si="98"/>
        <v/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Y371" s="2"/>
      <c r="Z371" s="2"/>
    </row>
    <row r="372">
      <c r="A372" s="1"/>
      <c r="B372" s="26" t="s">
        <v>281</v>
      </c>
      <c r="C372" s="1"/>
      <c r="D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Y372" s="2"/>
      <c r="Z372" s="2"/>
    </row>
    <row r="373">
      <c r="A373" s="1"/>
      <c r="B373" s="2" t="s">
        <v>282</v>
      </c>
      <c r="C373" s="1"/>
      <c r="D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Y373" s="2"/>
      <c r="Z373" s="2"/>
    </row>
    <row r="374">
      <c r="A374" s="1" t="s">
        <v>15</v>
      </c>
      <c r="B374" s="2" t="s">
        <v>154</v>
      </c>
      <c r="C374" s="1" t="s">
        <v>277</v>
      </c>
      <c r="D374" s="1"/>
      <c r="F374" s="2" t="str">
        <f t="shared" ref="F374:F377" si="99">IF(E374&lt;&gt;"",COUNTIF(B:B,E374),"")</f>
        <v/>
      </c>
      <c r="H374" s="3" t="str">
        <f>IF(I374&lt;&gt;"",H371+1,"")</f>
        <v/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Y374" s="2"/>
      <c r="Z374" s="2"/>
    </row>
    <row r="375">
      <c r="A375" s="1" t="s">
        <v>21</v>
      </c>
      <c r="B375" s="2" t="s">
        <v>170</v>
      </c>
      <c r="C375" s="1" t="s">
        <v>278</v>
      </c>
      <c r="D375" s="1"/>
      <c r="F375" s="2" t="str">
        <f t="shared" si="99"/>
        <v/>
      </c>
      <c r="H375" s="3" t="str">
        <f t="shared" ref="H375:H377" si="100">IF(I375&lt;&gt;"",H374+1,"")</f>
        <v/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Y375" s="2"/>
      <c r="Z375" s="2"/>
    </row>
    <row r="376">
      <c r="A376" s="1" t="s">
        <v>26</v>
      </c>
      <c r="B376" s="2" t="s">
        <v>283</v>
      </c>
      <c r="C376" s="1" t="s">
        <v>284</v>
      </c>
      <c r="D376" s="1"/>
      <c r="F376" s="2" t="str">
        <f t="shared" si="99"/>
        <v/>
      </c>
      <c r="H376" s="3" t="str">
        <f t="shared" si="100"/>
        <v/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Y376" s="2"/>
      <c r="Z376" s="2"/>
    </row>
    <row r="377">
      <c r="A377" s="1" t="s">
        <v>31</v>
      </c>
      <c r="B377" s="2" t="s">
        <v>256</v>
      </c>
      <c r="C377" s="1" t="s">
        <v>276</v>
      </c>
      <c r="D377" s="1"/>
      <c r="F377" s="2" t="str">
        <f t="shared" si="99"/>
        <v/>
      </c>
      <c r="H377" s="3" t="str">
        <f t="shared" si="100"/>
        <v/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Y377" s="2"/>
      <c r="Z377" s="2"/>
    </row>
    <row r="378">
      <c r="A378" s="1"/>
      <c r="B378" s="2" t="s">
        <v>273</v>
      </c>
      <c r="C378" s="1"/>
      <c r="D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Y378" s="2"/>
      <c r="Z378" s="2"/>
    </row>
    <row r="379">
      <c r="B379" s="2" t="s">
        <v>36</v>
      </c>
      <c r="F379" s="2" t="str">
        <f t="shared" ref="F379:F382" si="101">IF(E379&lt;&gt;"",COUNTIF(B:B,E379),"")</f>
        <v/>
      </c>
      <c r="H379" s="3" t="str">
        <f>IF(I379&lt;&gt;"",H377+1,"")</f>
        <v/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Y379" s="2"/>
      <c r="Z379" s="2"/>
    </row>
    <row r="380">
      <c r="A380" s="1" t="s">
        <v>157</v>
      </c>
      <c r="B380" s="2" t="s">
        <v>36</v>
      </c>
      <c r="C380" s="4">
        <v>40490.0</v>
      </c>
      <c r="D380" s="4"/>
      <c r="F380" s="2" t="str">
        <f t="shared" si="101"/>
        <v/>
      </c>
      <c r="H380" s="3" t="str">
        <f t="shared" ref="H380:H382" si="102">IF(I380&lt;&gt;"",H379+1,"")</f>
        <v/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Y380" s="2"/>
      <c r="Z380" s="2"/>
    </row>
    <row r="381">
      <c r="A381" s="1" t="s">
        <v>10</v>
      </c>
      <c r="B381" s="2" t="s">
        <v>215</v>
      </c>
      <c r="C381" s="1" t="s">
        <v>285</v>
      </c>
      <c r="D381" s="1"/>
      <c r="F381" s="2" t="str">
        <f t="shared" si="101"/>
        <v/>
      </c>
      <c r="H381" s="3" t="str">
        <f t="shared" si="102"/>
        <v/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Y381" s="2"/>
      <c r="Z381" s="2"/>
    </row>
    <row r="382">
      <c r="A382" s="1" t="s">
        <v>15</v>
      </c>
      <c r="B382" s="2" t="s">
        <v>279</v>
      </c>
      <c r="C382" s="1" t="s">
        <v>280</v>
      </c>
      <c r="D382" s="1"/>
      <c r="F382" s="2" t="str">
        <f t="shared" si="101"/>
        <v/>
      </c>
      <c r="H382" s="3" t="str">
        <f t="shared" si="102"/>
        <v/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Y382" s="2"/>
      <c r="Z382" s="2"/>
    </row>
    <row r="383">
      <c r="A383" s="1"/>
      <c r="B383" s="26" t="s">
        <v>281</v>
      </c>
      <c r="C383" s="1"/>
      <c r="D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Y383" s="2"/>
      <c r="Z383" s="2"/>
    </row>
    <row r="384">
      <c r="A384" s="1"/>
      <c r="B384" s="2" t="s">
        <v>282</v>
      </c>
      <c r="C384" s="1"/>
      <c r="D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Y384" s="2"/>
      <c r="Z384" s="2"/>
    </row>
    <row r="385">
      <c r="A385" s="1" t="s">
        <v>21</v>
      </c>
      <c r="B385" s="2" t="s">
        <v>154</v>
      </c>
      <c r="C385" s="1" t="s">
        <v>277</v>
      </c>
      <c r="D385" s="1"/>
      <c r="F385" s="2" t="str">
        <f t="shared" ref="F385:F390" si="103">IF(E385&lt;&gt;"",COUNTIF(B:B,E385),"")</f>
        <v/>
      </c>
      <c r="H385" s="3" t="str">
        <f>IF(I385&lt;&gt;"",H382+1,"")</f>
        <v/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Y385" s="2"/>
      <c r="Z385" s="2"/>
    </row>
    <row r="386">
      <c r="A386" s="1" t="s">
        <v>26</v>
      </c>
      <c r="B386" s="2" t="s">
        <v>170</v>
      </c>
      <c r="C386" s="1" t="s">
        <v>278</v>
      </c>
      <c r="D386" s="1"/>
      <c r="F386" s="2" t="str">
        <f t="shared" si="103"/>
        <v/>
      </c>
      <c r="H386" s="3" t="str">
        <f t="shared" ref="H386:H390" si="104">IF(I386&lt;&gt;"",H385+1,"")</f>
        <v/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Y386" s="2"/>
      <c r="Z386" s="2"/>
    </row>
    <row r="387">
      <c r="A387" s="1" t="s">
        <v>31</v>
      </c>
      <c r="B387" s="2" t="s">
        <v>283</v>
      </c>
      <c r="C387" s="1" t="s">
        <v>284</v>
      </c>
      <c r="D387" s="1"/>
      <c r="F387" s="2" t="str">
        <f t="shared" si="103"/>
        <v/>
      </c>
      <c r="H387" s="3" t="str">
        <f t="shared" si="104"/>
        <v/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Y387" s="2"/>
      <c r="Z387" s="2"/>
    </row>
    <row r="388">
      <c r="B388" s="2" t="s">
        <v>36</v>
      </c>
      <c r="F388" s="2" t="str">
        <f t="shared" si="103"/>
        <v/>
      </c>
      <c r="H388" s="3" t="str">
        <f t="shared" si="104"/>
        <v/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Y388" s="2"/>
      <c r="Z388" s="2"/>
    </row>
    <row r="389">
      <c r="A389" s="1" t="s">
        <v>157</v>
      </c>
      <c r="B389" s="2" t="s">
        <v>36</v>
      </c>
      <c r="C389" s="4">
        <v>40497.0</v>
      </c>
      <c r="D389" s="4"/>
      <c r="F389" s="2" t="str">
        <f t="shared" si="103"/>
        <v/>
      </c>
      <c r="H389" s="3" t="str">
        <f t="shared" si="104"/>
        <v/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Y389" s="2"/>
      <c r="Z389" s="2"/>
    </row>
    <row r="390">
      <c r="A390" s="1" t="s">
        <v>10</v>
      </c>
      <c r="B390" s="2" t="s">
        <v>170</v>
      </c>
      <c r="C390" s="1" t="s">
        <v>286</v>
      </c>
      <c r="D390" s="1"/>
      <c r="F390" s="2" t="str">
        <f t="shared" si="103"/>
        <v/>
      </c>
      <c r="H390" s="3" t="str">
        <f t="shared" si="104"/>
        <v/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Y390" s="2"/>
      <c r="Z390" s="2"/>
    </row>
    <row r="391">
      <c r="A391" s="1"/>
      <c r="B391" s="2" t="s">
        <v>48</v>
      </c>
      <c r="C391" s="1"/>
      <c r="D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Y391" s="2"/>
      <c r="Z391" s="2"/>
    </row>
    <row r="392">
      <c r="A392" s="1" t="s">
        <v>15</v>
      </c>
      <c r="B392" s="2" t="s">
        <v>279</v>
      </c>
      <c r="C392" s="1" t="s">
        <v>280</v>
      </c>
      <c r="D392" s="1"/>
      <c r="F392" s="2" t="str">
        <f>IF(E392&lt;&gt;"",COUNTIF(B:B,E392),"")</f>
        <v/>
      </c>
      <c r="H392" s="3" t="str">
        <f>IF(I392&lt;&gt;"",H390+1,"")</f>
        <v/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Y392" s="2"/>
      <c r="Z392" s="2"/>
    </row>
    <row r="393">
      <c r="A393" s="1"/>
      <c r="B393" s="26" t="s">
        <v>281</v>
      </c>
      <c r="C393" s="1"/>
      <c r="D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Y393" s="2"/>
      <c r="Z393" s="2"/>
    </row>
    <row r="394">
      <c r="A394" s="1"/>
      <c r="B394" s="2" t="s">
        <v>282</v>
      </c>
      <c r="C394" s="1"/>
      <c r="D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Y394" s="2"/>
      <c r="Z394" s="2"/>
    </row>
    <row r="395">
      <c r="A395" s="1" t="s">
        <v>21</v>
      </c>
      <c r="B395" s="2" t="s">
        <v>154</v>
      </c>
      <c r="C395" s="1" t="s">
        <v>277</v>
      </c>
      <c r="D395" s="1"/>
      <c r="F395" s="2" t="str">
        <f t="shared" ref="F395:F400" si="105">IF(E395&lt;&gt;"",COUNTIF(B:B,E395),"")</f>
        <v/>
      </c>
      <c r="H395" s="3" t="str">
        <f>IF(I395&lt;&gt;"",H392+1,"")</f>
        <v/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Y395" s="2"/>
      <c r="Z395" s="2"/>
    </row>
    <row r="396">
      <c r="A396" s="1" t="s">
        <v>26</v>
      </c>
      <c r="B396" s="2" t="s">
        <v>170</v>
      </c>
      <c r="C396" s="1" t="s">
        <v>278</v>
      </c>
      <c r="D396" s="1"/>
      <c r="F396" s="2" t="str">
        <f t="shared" si="105"/>
        <v/>
      </c>
      <c r="H396" s="3" t="str">
        <f t="shared" ref="H396:H400" si="106">IF(I396&lt;&gt;"",H395+1,"")</f>
        <v/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Y396" s="2"/>
      <c r="Z396" s="2"/>
    </row>
    <row r="397">
      <c r="A397" s="1" t="s">
        <v>31</v>
      </c>
      <c r="B397" s="2" t="s">
        <v>215</v>
      </c>
      <c r="C397" s="1" t="s">
        <v>285</v>
      </c>
      <c r="D397" s="1"/>
      <c r="F397" s="2" t="str">
        <f t="shared" si="105"/>
        <v/>
      </c>
      <c r="H397" s="3" t="str">
        <f t="shared" si="106"/>
        <v/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Y397" s="2"/>
      <c r="Z397" s="2"/>
    </row>
    <row r="398">
      <c r="B398" s="2" t="s">
        <v>36</v>
      </c>
      <c r="F398" s="2" t="str">
        <f t="shared" si="105"/>
        <v/>
      </c>
      <c r="H398" s="3" t="str">
        <f t="shared" si="106"/>
        <v/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Y398" s="2"/>
      <c r="Z398" s="2"/>
    </row>
    <row r="399">
      <c r="A399" s="1" t="s">
        <v>157</v>
      </c>
      <c r="B399" s="2" t="s">
        <v>36</v>
      </c>
      <c r="C399" s="4">
        <v>40504.0</v>
      </c>
      <c r="D399" s="4"/>
      <c r="F399" s="2" t="str">
        <f t="shared" si="105"/>
        <v/>
      </c>
      <c r="H399" s="3" t="str">
        <f t="shared" si="106"/>
        <v/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Y399" s="2"/>
      <c r="Z399" s="2"/>
    </row>
    <row r="400">
      <c r="A400" s="1" t="s">
        <v>10</v>
      </c>
      <c r="B400" s="2" t="s">
        <v>279</v>
      </c>
      <c r="C400" s="1" t="s">
        <v>280</v>
      </c>
      <c r="D400" s="1"/>
      <c r="F400" s="2" t="str">
        <f t="shared" si="105"/>
        <v/>
      </c>
      <c r="H400" s="3" t="str">
        <f t="shared" si="106"/>
        <v/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Y400" s="2"/>
      <c r="Z400" s="2"/>
    </row>
    <row r="401">
      <c r="A401" s="1"/>
      <c r="B401" s="26" t="s">
        <v>281</v>
      </c>
      <c r="C401" s="1"/>
      <c r="D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Y401" s="2"/>
      <c r="Z401" s="2"/>
    </row>
    <row r="402">
      <c r="A402" s="1"/>
      <c r="B402" s="2" t="s">
        <v>282</v>
      </c>
      <c r="C402" s="1"/>
      <c r="D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Y402" s="2"/>
      <c r="Z402" s="2"/>
    </row>
    <row r="403">
      <c r="A403" s="1" t="s">
        <v>15</v>
      </c>
      <c r="B403" s="2" t="s">
        <v>170</v>
      </c>
      <c r="C403" s="1" t="s">
        <v>278</v>
      </c>
      <c r="D403" s="1"/>
      <c r="F403" s="2" t="str">
        <f t="shared" ref="F403:F411" si="107">IF(E403&lt;&gt;"",COUNTIF(B:B,E403),"")</f>
        <v/>
      </c>
      <c r="H403" s="3" t="str">
        <f>IF(I403&lt;&gt;"",H400+1,"")</f>
        <v/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Y403" s="2"/>
      <c r="Z403" s="2"/>
    </row>
    <row r="404">
      <c r="A404" s="1" t="s">
        <v>21</v>
      </c>
      <c r="B404" s="2" t="s">
        <v>154</v>
      </c>
      <c r="C404" s="1" t="s">
        <v>277</v>
      </c>
      <c r="D404" s="1"/>
      <c r="F404" s="2" t="str">
        <f t="shared" si="107"/>
        <v/>
      </c>
      <c r="H404" s="3" t="str">
        <f t="shared" ref="H404:H411" si="108">IF(I404&lt;&gt;"",H403+1,"")</f>
        <v/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Y404" s="2"/>
      <c r="Z404" s="2"/>
    </row>
    <row r="405">
      <c r="A405" s="1" t="s">
        <v>26</v>
      </c>
      <c r="B405" s="2" t="s">
        <v>287</v>
      </c>
      <c r="C405" s="1" t="s">
        <v>288</v>
      </c>
      <c r="D405" s="1"/>
      <c r="F405" s="2" t="str">
        <f t="shared" si="107"/>
        <v/>
      </c>
      <c r="H405" s="3" t="str">
        <f t="shared" si="108"/>
        <v/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Y405" s="2"/>
      <c r="Z405" s="2"/>
    </row>
    <row r="406">
      <c r="A406" s="1" t="s">
        <v>31</v>
      </c>
      <c r="B406" s="2" t="s">
        <v>283</v>
      </c>
      <c r="C406" s="1" t="s">
        <v>284</v>
      </c>
      <c r="D406" s="1"/>
      <c r="F406" s="2" t="str">
        <f t="shared" si="107"/>
        <v/>
      </c>
      <c r="H406" s="3" t="str">
        <f t="shared" si="108"/>
        <v/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Y406" s="2"/>
      <c r="Z406" s="2"/>
    </row>
    <row r="407">
      <c r="B407" s="2" t="s">
        <v>36</v>
      </c>
      <c r="F407" s="2" t="str">
        <f t="shared" si="107"/>
        <v/>
      </c>
      <c r="H407" s="3" t="str">
        <f t="shared" si="108"/>
        <v/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Y407" s="2"/>
      <c r="Z407" s="2"/>
    </row>
    <row r="408">
      <c r="A408" s="1" t="s">
        <v>157</v>
      </c>
      <c r="B408" s="2" t="s">
        <v>36</v>
      </c>
      <c r="C408" s="4">
        <v>40511.0</v>
      </c>
      <c r="D408" s="4"/>
      <c r="F408" s="2" t="str">
        <f t="shared" si="107"/>
        <v/>
      </c>
      <c r="H408" s="3" t="str">
        <f t="shared" si="108"/>
        <v/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Y408" s="2"/>
      <c r="Z408" s="2"/>
    </row>
    <row r="409">
      <c r="A409" s="1" t="s">
        <v>10</v>
      </c>
      <c r="B409" s="2" t="s">
        <v>170</v>
      </c>
      <c r="C409" s="1" t="s">
        <v>278</v>
      </c>
      <c r="D409" s="1"/>
      <c r="F409" s="2" t="str">
        <f t="shared" si="107"/>
        <v/>
      </c>
      <c r="H409" s="3" t="str">
        <f t="shared" si="108"/>
        <v/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Y409" s="2"/>
      <c r="Z409" s="2"/>
    </row>
    <row r="410">
      <c r="A410" s="1" t="s">
        <v>15</v>
      </c>
      <c r="B410" s="2" t="s">
        <v>287</v>
      </c>
      <c r="C410" s="1" t="s">
        <v>288</v>
      </c>
      <c r="D410" s="1"/>
      <c r="F410" s="2" t="str">
        <f t="shared" si="107"/>
        <v/>
      </c>
      <c r="H410" s="3" t="str">
        <f t="shared" si="108"/>
        <v/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Y410" s="2"/>
      <c r="Z410" s="2"/>
    </row>
    <row r="411">
      <c r="A411" s="1" t="s">
        <v>21</v>
      </c>
      <c r="B411" s="2" t="s">
        <v>279</v>
      </c>
      <c r="C411" s="1" t="s">
        <v>280</v>
      </c>
      <c r="D411" s="1"/>
      <c r="F411" s="2" t="str">
        <f t="shared" si="107"/>
        <v/>
      </c>
      <c r="H411" s="3" t="str">
        <f t="shared" si="108"/>
        <v/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Y411" s="2"/>
      <c r="Z411" s="2"/>
    </row>
    <row r="412">
      <c r="A412" s="1"/>
      <c r="B412" s="26" t="s">
        <v>281</v>
      </c>
      <c r="C412" s="1"/>
      <c r="D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Y412" s="2"/>
      <c r="Z412" s="2"/>
    </row>
    <row r="413">
      <c r="A413" s="1"/>
      <c r="B413" s="2" t="s">
        <v>282</v>
      </c>
      <c r="C413" s="1"/>
      <c r="D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Y413" s="2"/>
      <c r="Z413" s="2"/>
    </row>
    <row r="414">
      <c r="A414" s="1" t="s">
        <v>26</v>
      </c>
      <c r="B414" s="2" t="s">
        <v>215</v>
      </c>
      <c r="C414" s="1" t="s">
        <v>285</v>
      </c>
      <c r="D414" s="1"/>
      <c r="F414" s="2" t="str">
        <f t="shared" ref="F414:F422" si="109">IF(E414&lt;&gt;"",COUNTIF(B:B,E414),"")</f>
        <v/>
      </c>
      <c r="H414" s="3" t="str">
        <f>IF(I414&lt;&gt;"",H411+1,"")</f>
        <v/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Y414" s="2"/>
      <c r="Z414" s="2"/>
    </row>
    <row r="415">
      <c r="A415" s="1" t="s">
        <v>31</v>
      </c>
      <c r="B415" s="2" t="s">
        <v>283</v>
      </c>
      <c r="C415" s="1" t="s">
        <v>284</v>
      </c>
      <c r="D415" s="1"/>
      <c r="F415" s="2" t="str">
        <f t="shared" si="109"/>
        <v/>
      </c>
      <c r="H415" s="3" t="str">
        <f t="shared" ref="H415:H422" si="110">IF(I415&lt;&gt;"",H414+1,"")</f>
        <v/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Y415" s="2"/>
      <c r="Z415" s="2"/>
    </row>
    <row r="416">
      <c r="B416" s="2" t="s">
        <v>36</v>
      </c>
      <c r="F416" s="2" t="str">
        <f t="shared" si="109"/>
        <v/>
      </c>
      <c r="H416" s="3" t="str">
        <f t="shared" si="110"/>
        <v/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Y416" s="2"/>
      <c r="Z416" s="2"/>
    </row>
    <row r="417">
      <c r="A417" s="1" t="s">
        <v>157</v>
      </c>
      <c r="B417" s="2" t="s">
        <v>36</v>
      </c>
      <c r="C417" s="4">
        <v>40518.0</v>
      </c>
      <c r="D417" s="4"/>
      <c r="F417" s="2" t="str">
        <f t="shared" si="109"/>
        <v/>
      </c>
      <c r="H417" s="3" t="str">
        <f t="shared" si="110"/>
        <v/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Y417" s="2"/>
      <c r="Z417" s="2"/>
    </row>
    <row r="418">
      <c r="A418" s="1" t="s">
        <v>10</v>
      </c>
      <c r="B418" s="2" t="s">
        <v>287</v>
      </c>
      <c r="C418" s="1" t="s">
        <v>288</v>
      </c>
      <c r="D418" s="1"/>
      <c r="F418" s="2" t="str">
        <f t="shared" si="109"/>
        <v/>
      </c>
      <c r="H418" s="3" t="str">
        <f t="shared" si="110"/>
        <v/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Y418" s="2"/>
      <c r="Z418" s="2"/>
    </row>
    <row r="419">
      <c r="A419" s="1" t="s">
        <v>15</v>
      </c>
      <c r="B419" s="2" t="s">
        <v>262</v>
      </c>
      <c r="C419" s="1" t="s">
        <v>289</v>
      </c>
      <c r="D419" s="1"/>
      <c r="F419" s="2" t="str">
        <f t="shared" si="109"/>
        <v/>
      </c>
      <c r="H419" s="3" t="str">
        <f t="shared" si="110"/>
        <v/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Y419" s="2"/>
      <c r="Z419" s="2"/>
    </row>
    <row r="420">
      <c r="A420" s="1" t="s">
        <v>21</v>
      </c>
      <c r="B420" s="2" t="s">
        <v>170</v>
      </c>
      <c r="C420" s="1" t="s">
        <v>278</v>
      </c>
      <c r="D420" s="1"/>
      <c r="F420" s="2" t="str">
        <f t="shared" si="109"/>
        <v/>
      </c>
      <c r="H420" s="3" t="str">
        <f t="shared" si="110"/>
        <v/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Y420" s="2"/>
      <c r="Z420" s="2"/>
    </row>
    <row r="421">
      <c r="A421" s="1" t="s">
        <v>26</v>
      </c>
      <c r="B421" s="2" t="s">
        <v>154</v>
      </c>
      <c r="C421" s="1" t="s">
        <v>277</v>
      </c>
      <c r="D421" s="1"/>
      <c r="F421" s="2" t="str">
        <f t="shared" si="109"/>
        <v/>
      </c>
      <c r="H421" s="3" t="str">
        <f t="shared" si="110"/>
        <v/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Y421" s="2"/>
      <c r="Z421" s="2"/>
    </row>
    <row r="422">
      <c r="A422" s="1" t="s">
        <v>31</v>
      </c>
      <c r="B422" s="2" t="s">
        <v>170</v>
      </c>
      <c r="C422" s="1" t="s">
        <v>286</v>
      </c>
      <c r="D422" s="1"/>
      <c r="F422" s="2" t="str">
        <f t="shared" si="109"/>
        <v/>
      </c>
      <c r="H422" s="3" t="str">
        <f t="shared" si="110"/>
        <v/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Y422" s="2"/>
      <c r="Z422" s="2"/>
    </row>
    <row r="423">
      <c r="A423" s="1"/>
      <c r="B423" s="2" t="s">
        <v>48</v>
      </c>
      <c r="C423" s="1"/>
      <c r="D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Y423" s="2"/>
      <c r="Z423" s="2"/>
    </row>
    <row r="424">
      <c r="B424" s="2" t="s">
        <v>36</v>
      </c>
      <c r="F424" s="2" t="str">
        <f t="shared" ref="F424:F428" si="111">IF(E424&lt;&gt;"",COUNTIF(B:B,E424),"")</f>
        <v/>
      </c>
      <c r="H424" s="3" t="str">
        <f>IF(I424&lt;&gt;"",H422+1,"")</f>
        <v/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Y424" s="2"/>
      <c r="Z424" s="2"/>
    </row>
    <row r="425">
      <c r="A425" s="1" t="s">
        <v>157</v>
      </c>
      <c r="B425" s="2" t="s">
        <v>36</v>
      </c>
      <c r="C425" s="4">
        <v>40525.0</v>
      </c>
      <c r="D425" s="4"/>
      <c r="F425" s="2" t="str">
        <f t="shared" si="111"/>
        <v/>
      </c>
      <c r="H425" s="3" t="str">
        <f t="shared" ref="H425:H428" si="112">IF(I425&lt;&gt;"",H424+1,"")</f>
        <v/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Y425" s="2"/>
      <c r="Z425" s="2"/>
    </row>
    <row r="426">
      <c r="A426" s="1" t="s">
        <v>10</v>
      </c>
      <c r="B426" s="2" t="s">
        <v>262</v>
      </c>
      <c r="C426" s="1" t="s">
        <v>289</v>
      </c>
      <c r="D426" s="1"/>
      <c r="F426" s="2" t="str">
        <f t="shared" si="111"/>
        <v/>
      </c>
      <c r="H426" s="3" t="str">
        <f t="shared" si="112"/>
        <v/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Y426" s="2"/>
      <c r="Z426" s="2"/>
    </row>
    <row r="427">
      <c r="A427" s="1" t="s">
        <v>15</v>
      </c>
      <c r="B427" s="2" t="s">
        <v>287</v>
      </c>
      <c r="C427" s="1" t="s">
        <v>288</v>
      </c>
      <c r="D427" s="1"/>
      <c r="F427" s="2" t="str">
        <f t="shared" si="111"/>
        <v/>
      </c>
      <c r="H427" s="3" t="str">
        <f t="shared" si="112"/>
        <v/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Y427" s="2"/>
      <c r="Z427" s="2"/>
    </row>
    <row r="428">
      <c r="A428" s="1" t="s">
        <v>21</v>
      </c>
      <c r="B428" s="2" t="s">
        <v>170</v>
      </c>
      <c r="C428" s="1" t="s">
        <v>286</v>
      </c>
      <c r="D428" s="1"/>
      <c r="F428" s="2" t="str">
        <f t="shared" si="111"/>
        <v/>
      </c>
      <c r="H428" s="3" t="str">
        <f t="shared" si="112"/>
        <v/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Y428" s="2"/>
      <c r="Z428" s="2"/>
    </row>
    <row r="429">
      <c r="A429" s="1"/>
      <c r="B429" s="2" t="s">
        <v>48</v>
      </c>
      <c r="C429" s="1"/>
      <c r="D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Y429" s="2"/>
      <c r="Z429" s="2"/>
    </row>
    <row r="430">
      <c r="A430" s="1" t="s">
        <v>26</v>
      </c>
      <c r="B430" s="2" t="s">
        <v>239</v>
      </c>
      <c r="C430" s="1" t="s">
        <v>290</v>
      </c>
      <c r="D430" s="1"/>
      <c r="F430" s="2" t="str">
        <f t="shared" ref="F430:F435" si="113">IF(E430&lt;&gt;"",COUNTIF(B:B,E430),"")</f>
        <v/>
      </c>
      <c r="H430" s="3" t="str">
        <f>IF(I430&lt;&gt;"",H428+1,"")</f>
        <v/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Y430" s="2"/>
      <c r="Z430" s="2"/>
    </row>
    <row r="431">
      <c r="A431" s="1" t="s">
        <v>31</v>
      </c>
      <c r="B431" s="2" t="s">
        <v>154</v>
      </c>
      <c r="C431" s="1" t="s">
        <v>291</v>
      </c>
      <c r="D431" s="1"/>
      <c r="F431" s="2" t="str">
        <f t="shared" si="113"/>
        <v/>
      </c>
      <c r="H431" s="3" t="str">
        <f t="shared" ref="H431:H435" si="114">IF(I431&lt;&gt;"",H430+1,"")</f>
        <v/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Y431" s="2"/>
      <c r="Z431" s="2"/>
    </row>
    <row r="432">
      <c r="B432" s="2" t="s">
        <v>36</v>
      </c>
      <c r="F432" s="2" t="str">
        <f t="shared" si="113"/>
        <v/>
      </c>
      <c r="H432" s="3" t="str">
        <f t="shared" si="114"/>
        <v/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Y432" s="2"/>
      <c r="Z432" s="2"/>
    </row>
    <row r="433">
      <c r="A433" s="1" t="s">
        <v>157</v>
      </c>
      <c r="B433" s="2" t="s">
        <v>36</v>
      </c>
      <c r="C433" s="4">
        <v>40532.0</v>
      </c>
      <c r="D433" s="4"/>
      <c r="F433" s="2" t="str">
        <f t="shared" si="113"/>
        <v/>
      </c>
      <c r="H433" s="3" t="str">
        <f t="shared" si="114"/>
        <v/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Y433" s="2"/>
      <c r="Z433" s="2"/>
    </row>
    <row r="434">
      <c r="A434" s="1" t="s">
        <v>10</v>
      </c>
      <c r="B434" s="2" t="s">
        <v>262</v>
      </c>
      <c r="C434" s="1" t="s">
        <v>289</v>
      </c>
      <c r="D434" s="1"/>
      <c r="F434" s="2" t="str">
        <f t="shared" si="113"/>
        <v/>
      </c>
      <c r="H434" s="3" t="str">
        <f t="shared" si="114"/>
        <v/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Y434" s="2"/>
      <c r="Z434" s="2"/>
    </row>
    <row r="435">
      <c r="A435" s="1" t="s">
        <v>15</v>
      </c>
      <c r="B435" s="2" t="s">
        <v>170</v>
      </c>
      <c r="C435" s="1" t="s">
        <v>286</v>
      </c>
      <c r="D435" s="1"/>
      <c r="F435" s="2" t="str">
        <f t="shared" si="113"/>
        <v/>
      </c>
      <c r="H435" s="3" t="str">
        <f t="shared" si="114"/>
        <v/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Y435" s="2"/>
      <c r="Z435" s="2"/>
    </row>
    <row r="436">
      <c r="A436" s="1"/>
      <c r="B436" s="2" t="s">
        <v>48</v>
      </c>
      <c r="C436" s="1"/>
      <c r="D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Y436" s="2"/>
      <c r="Z436" s="2"/>
    </row>
    <row r="437">
      <c r="A437" s="1" t="s">
        <v>21</v>
      </c>
      <c r="B437" s="2" t="s">
        <v>154</v>
      </c>
      <c r="C437" s="1" t="s">
        <v>291</v>
      </c>
      <c r="D437" s="1"/>
      <c r="F437" s="2" t="str">
        <f t="shared" ref="F437:F444" si="115">IF(E437&lt;&gt;"",COUNTIF(B:B,E437),"")</f>
        <v/>
      </c>
      <c r="H437" s="3" t="str">
        <f>IF(I437&lt;&gt;"",H435+1,"")</f>
        <v/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Y437" s="2"/>
      <c r="Z437" s="2"/>
    </row>
    <row r="438">
      <c r="A438" s="1" t="s">
        <v>26</v>
      </c>
      <c r="B438" s="2" t="s">
        <v>287</v>
      </c>
      <c r="C438" s="1" t="s">
        <v>288</v>
      </c>
      <c r="D438" s="1"/>
      <c r="F438" s="2" t="str">
        <f t="shared" si="115"/>
        <v/>
      </c>
      <c r="H438" s="3" t="str">
        <f t="shared" ref="H438:H444" si="116">IF(I438&lt;&gt;"",H437+1,"")</f>
        <v/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Y438" s="2"/>
      <c r="Z438" s="2"/>
    </row>
    <row r="439">
      <c r="A439" s="1" t="s">
        <v>31</v>
      </c>
      <c r="B439" s="2" t="s">
        <v>215</v>
      </c>
      <c r="C439" s="1" t="s">
        <v>285</v>
      </c>
      <c r="D439" s="1"/>
      <c r="F439" s="2" t="str">
        <f t="shared" si="115"/>
        <v/>
      </c>
      <c r="H439" s="3" t="str">
        <f t="shared" si="116"/>
        <v/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Y439" s="2"/>
      <c r="Z439" s="2"/>
    </row>
    <row r="440">
      <c r="B440" s="2" t="s">
        <v>36</v>
      </c>
      <c r="F440" s="2" t="str">
        <f t="shared" si="115"/>
        <v/>
      </c>
      <c r="H440" s="3" t="str">
        <f t="shared" si="116"/>
        <v/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Y440" s="2"/>
      <c r="Z440" s="2"/>
    </row>
    <row r="441">
      <c r="A441" s="1" t="s">
        <v>157</v>
      </c>
      <c r="B441" s="2" t="s">
        <v>36</v>
      </c>
      <c r="C441" s="4">
        <v>40539.0</v>
      </c>
      <c r="D441" s="4"/>
      <c r="F441" s="2" t="str">
        <f t="shared" si="115"/>
        <v/>
      </c>
      <c r="H441" s="3" t="str">
        <f t="shared" si="116"/>
        <v/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Y441" s="2"/>
      <c r="Z441" s="2"/>
    </row>
    <row r="442">
      <c r="A442" s="1" t="s">
        <v>10</v>
      </c>
      <c r="B442" s="2" t="s">
        <v>262</v>
      </c>
      <c r="C442" s="1" t="s">
        <v>289</v>
      </c>
      <c r="D442" s="1"/>
      <c r="F442" s="2" t="str">
        <f t="shared" si="115"/>
        <v/>
      </c>
      <c r="H442" s="3" t="str">
        <f t="shared" si="116"/>
        <v/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Y442" s="2"/>
      <c r="Z442" s="2"/>
    </row>
    <row r="443">
      <c r="A443" s="1" t="s">
        <v>15</v>
      </c>
      <c r="B443" s="2" t="s">
        <v>154</v>
      </c>
      <c r="C443" s="1" t="s">
        <v>291</v>
      </c>
      <c r="D443" s="1"/>
      <c r="F443" s="2" t="str">
        <f t="shared" si="115"/>
        <v/>
      </c>
      <c r="H443" s="3" t="str">
        <f t="shared" si="116"/>
        <v/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Y443" s="2"/>
      <c r="Z443" s="2"/>
    </row>
    <row r="444">
      <c r="A444" s="1" t="s">
        <v>21</v>
      </c>
      <c r="B444" s="2" t="s">
        <v>170</v>
      </c>
      <c r="C444" s="1" t="s">
        <v>286</v>
      </c>
      <c r="D444" s="1"/>
      <c r="F444" s="2" t="str">
        <f t="shared" si="115"/>
        <v/>
      </c>
      <c r="H444" s="3" t="str">
        <f t="shared" si="116"/>
        <v/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Y444" s="2"/>
      <c r="Z444" s="2"/>
    </row>
    <row r="445">
      <c r="A445" s="1"/>
      <c r="B445" s="2" t="s">
        <v>48</v>
      </c>
      <c r="C445" s="1"/>
      <c r="D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Y445" s="2"/>
      <c r="Z445" s="2"/>
    </row>
    <row r="446">
      <c r="A446" s="1" t="s">
        <v>26</v>
      </c>
      <c r="B446" s="2" t="s">
        <v>287</v>
      </c>
      <c r="C446" s="1" t="s">
        <v>288</v>
      </c>
      <c r="D446" s="1"/>
      <c r="F446" s="2" t="str">
        <f t="shared" ref="F446:F1083" si="117">IF(E446&lt;&gt;"",COUNTIF(B:B,E446),"")</f>
        <v/>
      </c>
      <c r="H446" s="3" t="str">
        <f>IF(I446&lt;&gt;"",H444+1,"")</f>
        <v/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Y446" s="2"/>
      <c r="Z446" s="2"/>
    </row>
    <row r="447">
      <c r="A447" s="1" t="s">
        <v>31</v>
      </c>
      <c r="B447" s="2" t="s">
        <v>215</v>
      </c>
      <c r="C447" s="1" t="s">
        <v>285</v>
      </c>
      <c r="D447" s="1"/>
      <c r="F447" s="2" t="str">
        <f t="shared" si="117"/>
        <v/>
      </c>
      <c r="H447" s="3" t="str">
        <f t="shared" ref="H447:H1083" si="118">IF(I447&lt;&gt;"",H446+1,"")</f>
        <v/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Y447" s="2"/>
      <c r="Z447" s="2"/>
    </row>
    <row r="448">
      <c r="B448" s="2" t="s">
        <v>36</v>
      </c>
      <c r="F448" s="2" t="str">
        <f t="shared" si="117"/>
        <v/>
      </c>
      <c r="H448" s="3" t="str">
        <f t="shared" si="118"/>
        <v/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Y448" s="2"/>
      <c r="Z448" s="2"/>
    </row>
    <row r="449">
      <c r="B449" s="2" t="s">
        <v>36</v>
      </c>
      <c r="F449" s="2" t="str">
        <f t="shared" si="117"/>
        <v/>
      </c>
      <c r="H449" s="3" t="str">
        <f t="shared" si="118"/>
        <v/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Y449" s="2"/>
      <c r="Z449" s="2"/>
    </row>
    <row r="450">
      <c r="B450" s="2" t="s">
        <v>36</v>
      </c>
      <c r="F450" s="2" t="str">
        <f t="shared" si="117"/>
        <v/>
      </c>
      <c r="H450" s="3" t="str">
        <f t="shared" si="118"/>
        <v/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Y450" s="2"/>
      <c r="Z450" s="2"/>
    </row>
    <row r="451">
      <c r="B451" s="2" t="s">
        <v>36</v>
      </c>
      <c r="F451" s="2" t="str">
        <f t="shared" si="117"/>
        <v/>
      </c>
      <c r="H451" s="3" t="str">
        <f t="shared" si="118"/>
        <v/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Y451" s="2"/>
      <c r="Z451" s="2"/>
    </row>
    <row r="452">
      <c r="B452" s="2" t="s">
        <v>36</v>
      </c>
      <c r="F452" s="2" t="str">
        <f t="shared" si="117"/>
        <v/>
      </c>
      <c r="H452" s="3" t="str">
        <f t="shared" si="118"/>
        <v/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Y452" s="2"/>
      <c r="Z452" s="2"/>
    </row>
    <row r="453">
      <c r="B453" s="2" t="s">
        <v>36</v>
      </c>
      <c r="F453" s="2" t="str">
        <f t="shared" si="117"/>
        <v/>
      </c>
      <c r="H453" s="3" t="str">
        <f t="shared" si="118"/>
        <v/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Y453" s="2"/>
      <c r="Z453" s="2"/>
    </row>
    <row r="454">
      <c r="B454" s="2" t="s">
        <v>36</v>
      </c>
      <c r="F454" s="2" t="str">
        <f t="shared" si="117"/>
        <v/>
      </c>
      <c r="H454" s="3" t="str">
        <f t="shared" si="118"/>
        <v/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Y454" s="2"/>
      <c r="Z454" s="2"/>
    </row>
    <row r="455">
      <c r="B455" s="2" t="s">
        <v>36</v>
      </c>
      <c r="F455" s="2" t="str">
        <f t="shared" si="117"/>
        <v/>
      </c>
      <c r="H455" s="3" t="str">
        <f t="shared" si="118"/>
        <v/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Y455" s="2"/>
      <c r="Z455" s="2"/>
    </row>
    <row r="456">
      <c r="B456" s="2" t="s">
        <v>36</v>
      </c>
      <c r="F456" s="2" t="str">
        <f t="shared" si="117"/>
        <v/>
      </c>
      <c r="H456" s="3" t="str">
        <f t="shared" si="118"/>
        <v/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Y456" s="2"/>
      <c r="Z456" s="2"/>
    </row>
    <row r="457">
      <c r="B457" s="2" t="s">
        <v>36</v>
      </c>
      <c r="F457" s="2" t="str">
        <f t="shared" si="117"/>
        <v/>
      </c>
      <c r="H457" s="3" t="str">
        <f t="shared" si="118"/>
        <v/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Y457" s="2"/>
      <c r="Z457" s="2"/>
    </row>
    <row r="458">
      <c r="B458" s="2" t="s">
        <v>36</v>
      </c>
      <c r="F458" s="2" t="str">
        <f t="shared" si="117"/>
        <v/>
      </c>
      <c r="H458" s="3" t="str">
        <f t="shared" si="118"/>
        <v/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Y458" s="2"/>
      <c r="Z458" s="2"/>
    </row>
    <row r="459">
      <c r="B459" s="2" t="s">
        <v>36</v>
      </c>
      <c r="F459" s="2" t="str">
        <f t="shared" si="117"/>
        <v/>
      </c>
      <c r="H459" s="3" t="str">
        <f t="shared" si="118"/>
        <v/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Y459" s="2"/>
      <c r="Z459" s="2"/>
    </row>
    <row r="460">
      <c r="B460" s="2" t="s">
        <v>36</v>
      </c>
      <c r="F460" s="2" t="str">
        <f t="shared" si="117"/>
        <v/>
      </c>
      <c r="H460" s="3" t="str">
        <f t="shared" si="118"/>
        <v/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Y460" s="2"/>
      <c r="Z460" s="2"/>
    </row>
    <row r="461">
      <c r="B461" s="2" t="s">
        <v>36</v>
      </c>
      <c r="F461" s="2" t="str">
        <f t="shared" si="117"/>
        <v/>
      </c>
      <c r="H461" s="3" t="str">
        <f t="shared" si="118"/>
        <v/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Y461" s="2"/>
      <c r="Z461" s="2"/>
    </row>
    <row r="462">
      <c r="B462" s="2" t="s">
        <v>36</v>
      </c>
      <c r="F462" s="2" t="str">
        <f t="shared" si="117"/>
        <v/>
      </c>
      <c r="H462" s="3" t="str">
        <f t="shared" si="118"/>
        <v/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Y462" s="2"/>
      <c r="Z462" s="2"/>
    </row>
    <row r="463">
      <c r="B463" s="2" t="s">
        <v>36</v>
      </c>
      <c r="F463" s="2" t="str">
        <f t="shared" si="117"/>
        <v/>
      </c>
      <c r="H463" s="3" t="str">
        <f t="shared" si="118"/>
        <v/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Y463" s="2"/>
      <c r="Z463" s="2"/>
    </row>
    <row r="464">
      <c r="B464" s="2" t="s">
        <v>36</v>
      </c>
      <c r="F464" s="2" t="str">
        <f t="shared" si="117"/>
        <v/>
      </c>
      <c r="H464" s="3" t="str">
        <f t="shared" si="118"/>
        <v/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Y464" s="2"/>
      <c r="Z464" s="2"/>
    </row>
    <row r="465">
      <c r="B465" s="2" t="s">
        <v>36</v>
      </c>
      <c r="F465" s="2" t="str">
        <f t="shared" si="117"/>
        <v/>
      </c>
      <c r="H465" s="3" t="str">
        <f t="shared" si="118"/>
        <v/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Y465" s="2"/>
      <c r="Z465" s="2"/>
    </row>
    <row r="466">
      <c r="B466" s="2" t="s">
        <v>36</v>
      </c>
      <c r="F466" s="2" t="str">
        <f t="shared" si="117"/>
        <v/>
      </c>
      <c r="H466" s="3" t="str">
        <f t="shared" si="118"/>
        <v/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Y466" s="2"/>
      <c r="Z466" s="2"/>
    </row>
    <row r="467">
      <c r="B467" s="2" t="s">
        <v>36</v>
      </c>
      <c r="F467" s="2" t="str">
        <f t="shared" si="117"/>
        <v/>
      </c>
      <c r="H467" s="3" t="str">
        <f t="shared" si="118"/>
        <v/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Y467" s="2"/>
      <c r="Z467" s="2"/>
    </row>
    <row r="468">
      <c r="B468" s="2" t="s">
        <v>36</v>
      </c>
      <c r="F468" s="2" t="str">
        <f t="shared" si="117"/>
        <v/>
      </c>
      <c r="H468" s="3" t="str">
        <f t="shared" si="118"/>
        <v/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Y468" s="2"/>
      <c r="Z468" s="2"/>
    </row>
    <row r="469">
      <c r="B469" s="2" t="s">
        <v>36</v>
      </c>
      <c r="F469" s="2" t="str">
        <f t="shared" si="117"/>
        <v/>
      </c>
      <c r="H469" s="3" t="str">
        <f t="shared" si="118"/>
        <v/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Y469" s="2"/>
      <c r="Z469" s="2"/>
    </row>
    <row r="470">
      <c r="B470" s="2" t="s">
        <v>36</v>
      </c>
      <c r="F470" s="2" t="str">
        <f t="shared" si="117"/>
        <v/>
      </c>
      <c r="H470" s="3" t="str">
        <f t="shared" si="118"/>
        <v/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Y470" s="2"/>
      <c r="Z470" s="2"/>
    </row>
    <row r="471">
      <c r="B471" s="2" t="s">
        <v>36</v>
      </c>
      <c r="F471" s="2" t="str">
        <f t="shared" si="117"/>
        <v/>
      </c>
      <c r="H471" s="3" t="str">
        <f t="shared" si="118"/>
        <v/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Y471" s="2"/>
      <c r="Z471" s="2"/>
    </row>
    <row r="472">
      <c r="B472" s="2" t="s">
        <v>36</v>
      </c>
      <c r="F472" s="2" t="str">
        <f t="shared" si="117"/>
        <v/>
      </c>
      <c r="H472" s="3" t="str">
        <f t="shared" si="118"/>
        <v/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Y472" s="2"/>
      <c r="Z472" s="2"/>
    </row>
    <row r="473">
      <c r="B473" s="2" t="s">
        <v>36</v>
      </c>
      <c r="F473" s="2" t="str">
        <f t="shared" si="117"/>
        <v/>
      </c>
      <c r="H473" s="3" t="str">
        <f t="shared" si="118"/>
        <v/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Y473" s="2"/>
      <c r="Z473" s="2"/>
    </row>
    <row r="474">
      <c r="B474" s="2" t="s">
        <v>36</v>
      </c>
      <c r="F474" s="2" t="str">
        <f t="shared" si="117"/>
        <v/>
      </c>
      <c r="H474" s="3" t="str">
        <f t="shared" si="118"/>
        <v/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Y474" s="2"/>
      <c r="Z474" s="2"/>
    </row>
    <row r="475">
      <c r="B475" s="2" t="s">
        <v>36</v>
      </c>
      <c r="F475" s="2" t="str">
        <f t="shared" si="117"/>
        <v/>
      </c>
      <c r="H475" s="3" t="str">
        <f t="shared" si="118"/>
        <v/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Y475" s="2"/>
      <c r="Z475" s="2"/>
    </row>
    <row r="476">
      <c r="B476" s="2" t="s">
        <v>36</v>
      </c>
      <c r="F476" s="2" t="str">
        <f t="shared" si="117"/>
        <v/>
      </c>
      <c r="H476" s="3" t="str">
        <f t="shared" si="118"/>
        <v/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Y476" s="2"/>
      <c r="Z476" s="2"/>
    </row>
    <row r="477">
      <c r="B477" s="2" t="s">
        <v>36</v>
      </c>
      <c r="F477" s="2" t="str">
        <f t="shared" si="117"/>
        <v/>
      </c>
      <c r="H477" s="3" t="str">
        <f t="shared" si="118"/>
        <v/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Y477" s="2"/>
      <c r="Z477" s="2"/>
    </row>
    <row r="478">
      <c r="B478" s="2" t="s">
        <v>36</v>
      </c>
      <c r="F478" s="2" t="str">
        <f t="shared" si="117"/>
        <v/>
      </c>
      <c r="H478" s="3" t="str">
        <f t="shared" si="118"/>
        <v/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Y478" s="2"/>
      <c r="Z478" s="2"/>
    </row>
    <row r="479">
      <c r="B479" s="2" t="s">
        <v>36</v>
      </c>
      <c r="F479" s="2" t="str">
        <f t="shared" si="117"/>
        <v/>
      </c>
      <c r="H479" s="3" t="str">
        <f t="shared" si="118"/>
        <v/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Y479" s="2"/>
      <c r="Z479" s="2"/>
    </row>
    <row r="480">
      <c r="B480" s="2" t="s">
        <v>36</v>
      </c>
      <c r="F480" s="2" t="str">
        <f t="shared" si="117"/>
        <v/>
      </c>
      <c r="H480" s="3" t="str">
        <f t="shared" si="118"/>
        <v/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Y480" s="2"/>
      <c r="Z480" s="2"/>
    </row>
    <row r="481">
      <c r="B481" s="2" t="s">
        <v>36</v>
      </c>
      <c r="F481" s="2" t="str">
        <f t="shared" si="117"/>
        <v/>
      </c>
      <c r="H481" s="3" t="str">
        <f t="shared" si="118"/>
        <v/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Y481" s="2"/>
      <c r="Z481" s="2"/>
    </row>
    <row r="482">
      <c r="B482" s="2" t="s">
        <v>36</v>
      </c>
      <c r="F482" s="2" t="str">
        <f t="shared" si="117"/>
        <v/>
      </c>
      <c r="H482" s="3" t="str">
        <f t="shared" si="118"/>
        <v/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Y482" s="2"/>
      <c r="Z482" s="2"/>
    </row>
    <row r="483">
      <c r="B483" s="2" t="s">
        <v>36</v>
      </c>
      <c r="F483" s="2" t="str">
        <f t="shared" si="117"/>
        <v/>
      </c>
      <c r="H483" s="3" t="str">
        <f t="shared" si="118"/>
        <v/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Y483" s="2"/>
      <c r="Z483" s="2"/>
    </row>
    <row r="484">
      <c r="B484" s="2" t="s">
        <v>36</v>
      </c>
      <c r="F484" s="2" t="str">
        <f t="shared" si="117"/>
        <v/>
      </c>
      <c r="H484" s="3" t="str">
        <f t="shared" si="118"/>
        <v/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Y484" s="2"/>
      <c r="Z484" s="2"/>
    </row>
    <row r="485">
      <c r="B485" s="2" t="s">
        <v>36</v>
      </c>
      <c r="F485" s="2" t="str">
        <f t="shared" si="117"/>
        <v/>
      </c>
      <c r="H485" s="3" t="str">
        <f t="shared" si="118"/>
        <v/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Y485" s="2"/>
      <c r="Z485" s="2"/>
    </row>
    <row r="486">
      <c r="B486" s="2" t="s">
        <v>36</v>
      </c>
      <c r="F486" s="2" t="str">
        <f t="shared" si="117"/>
        <v/>
      </c>
      <c r="H486" s="3" t="str">
        <f t="shared" si="118"/>
        <v/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Y486" s="2"/>
      <c r="Z486" s="2"/>
    </row>
    <row r="487">
      <c r="B487" s="2" t="s">
        <v>36</v>
      </c>
      <c r="F487" s="2" t="str">
        <f t="shared" si="117"/>
        <v/>
      </c>
      <c r="H487" s="3" t="str">
        <f t="shared" si="118"/>
        <v/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Y487" s="2"/>
      <c r="Z487" s="2"/>
    </row>
    <row r="488">
      <c r="B488" s="2" t="s">
        <v>36</v>
      </c>
      <c r="F488" s="2" t="str">
        <f t="shared" si="117"/>
        <v/>
      </c>
      <c r="H488" s="3" t="str">
        <f t="shared" si="118"/>
        <v/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Y488" s="2"/>
      <c r="Z488" s="2"/>
    </row>
    <row r="489">
      <c r="B489" s="2" t="s">
        <v>36</v>
      </c>
      <c r="F489" s="2" t="str">
        <f t="shared" si="117"/>
        <v/>
      </c>
      <c r="H489" s="3" t="str">
        <f t="shared" si="118"/>
        <v/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Y489" s="2"/>
      <c r="Z489" s="2"/>
    </row>
    <row r="490">
      <c r="B490" s="2" t="s">
        <v>36</v>
      </c>
      <c r="F490" s="2" t="str">
        <f t="shared" si="117"/>
        <v/>
      </c>
      <c r="H490" s="3" t="str">
        <f t="shared" si="118"/>
        <v/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Y490" s="2"/>
      <c r="Z490" s="2"/>
    </row>
    <row r="491">
      <c r="B491" s="2" t="s">
        <v>36</v>
      </c>
      <c r="F491" s="2" t="str">
        <f t="shared" si="117"/>
        <v/>
      </c>
      <c r="H491" s="3" t="str">
        <f t="shared" si="118"/>
        <v/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Y491" s="2"/>
      <c r="Z491" s="2"/>
    </row>
    <row r="492">
      <c r="B492" s="2" t="s">
        <v>36</v>
      </c>
      <c r="F492" s="2" t="str">
        <f t="shared" si="117"/>
        <v/>
      </c>
      <c r="H492" s="3" t="str">
        <f t="shared" si="118"/>
        <v/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Y492" s="2"/>
      <c r="Z492" s="2"/>
    </row>
    <row r="493">
      <c r="B493" s="2" t="s">
        <v>36</v>
      </c>
      <c r="F493" s="2" t="str">
        <f t="shared" si="117"/>
        <v/>
      </c>
      <c r="H493" s="3" t="str">
        <f t="shared" si="118"/>
        <v/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Y493" s="2"/>
      <c r="Z493" s="2"/>
    </row>
    <row r="494">
      <c r="B494" s="2" t="s">
        <v>36</v>
      </c>
      <c r="F494" s="2" t="str">
        <f t="shared" si="117"/>
        <v/>
      </c>
      <c r="H494" s="3" t="str">
        <f t="shared" si="118"/>
        <v/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Y494" s="2"/>
      <c r="Z494" s="2"/>
    </row>
    <row r="495">
      <c r="B495" s="2" t="s">
        <v>36</v>
      </c>
      <c r="F495" s="2" t="str">
        <f t="shared" si="117"/>
        <v/>
      </c>
      <c r="H495" s="3" t="str">
        <f t="shared" si="118"/>
        <v/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Y495" s="2"/>
      <c r="Z495" s="2"/>
    </row>
    <row r="496">
      <c r="B496" s="2" t="s">
        <v>36</v>
      </c>
      <c r="F496" s="2" t="str">
        <f t="shared" si="117"/>
        <v/>
      </c>
      <c r="H496" s="3" t="str">
        <f t="shared" si="118"/>
        <v/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Y496" s="2"/>
      <c r="Z496" s="2"/>
    </row>
    <row r="497">
      <c r="B497" s="2" t="s">
        <v>36</v>
      </c>
      <c r="F497" s="2" t="str">
        <f t="shared" si="117"/>
        <v/>
      </c>
      <c r="H497" s="3" t="str">
        <f t="shared" si="118"/>
        <v/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Y497" s="2"/>
      <c r="Z497" s="2"/>
    </row>
    <row r="498">
      <c r="B498" s="2" t="s">
        <v>36</v>
      </c>
      <c r="F498" s="2" t="str">
        <f t="shared" si="117"/>
        <v/>
      </c>
      <c r="H498" s="3" t="str">
        <f t="shared" si="118"/>
        <v/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Y498" s="2"/>
      <c r="Z498" s="2"/>
    </row>
    <row r="499">
      <c r="B499" s="2" t="s">
        <v>36</v>
      </c>
      <c r="F499" s="2" t="str">
        <f t="shared" si="117"/>
        <v/>
      </c>
      <c r="H499" s="3" t="str">
        <f t="shared" si="118"/>
        <v/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Y499" s="2"/>
      <c r="Z499" s="2"/>
    </row>
    <row r="500">
      <c r="B500" s="2" t="s">
        <v>36</v>
      </c>
      <c r="F500" s="2" t="str">
        <f t="shared" si="117"/>
        <v/>
      </c>
      <c r="H500" s="3" t="str">
        <f t="shared" si="118"/>
        <v/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Y500" s="2"/>
      <c r="Z500" s="2"/>
    </row>
    <row r="501">
      <c r="B501" s="2" t="s">
        <v>36</v>
      </c>
      <c r="F501" s="2" t="str">
        <f t="shared" si="117"/>
        <v/>
      </c>
      <c r="H501" s="3" t="str">
        <f t="shared" si="118"/>
        <v/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Y501" s="2"/>
      <c r="Z501" s="2"/>
    </row>
    <row r="502">
      <c r="B502" s="2" t="s">
        <v>36</v>
      </c>
      <c r="F502" s="2" t="str">
        <f t="shared" si="117"/>
        <v/>
      </c>
      <c r="H502" s="3" t="str">
        <f t="shared" si="118"/>
        <v/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Y502" s="2"/>
      <c r="Z502" s="2"/>
    </row>
    <row r="503">
      <c r="B503" s="2" t="s">
        <v>36</v>
      </c>
      <c r="F503" s="2" t="str">
        <f t="shared" si="117"/>
        <v/>
      </c>
      <c r="H503" s="3" t="str">
        <f t="shared" si="118"/>
        <v/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Y503" s="2"/>
      <c r="Z503" s="2"/>
    </row>
    <row r="504">
      <c r="B504" s="2" t="s">
        <v>36</v>
      </c>
      <c r="F504" s="2" t="str">
        <f t="shared" si="117"/>
        <v/>
      </c>
      <c r="H504" s="3" t="str">
        <f t="shared" si="118"/>
        <v/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Y504" s="2"/>
      <c r="Z504" s="2"/>
    </row>
    <row r="505">
      <c r="B505" s="2" t="s">
        <v>36</v>
      </c>
      <c r="F505" s="2" t="str">
        <f t="shared" si="117"/>
        <v/>
      </c>
      <c r="H505" s="3" t="str">
        <f t="shared" si="118"/>
        <v/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Y505" s="2"/>
      <c r="Z505" s="2"/>
    </row>
    <row r="506">
      <c r="B506" s="2" t="s">
        <v>36</v>
      </c>
      <c r="F506" s="2" t="str">
        <f t="shared" si="117"/>
        <v/>
      </c>
      <c r="H506" s="3" t="str">
        <f t="shared" si="118"/>
        <v/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Y506" s="2"/>
      <c r="Z506" s="2"/>
    </row>
    <row r="507">
      <c r="B507" s="2" t="s">
        <v>36</v>
      </c>
      <c r="F507" s="2" t="str">
        <f t="shared" si="117"/>
        <v/>
      </c>
      <c r="H507" s="3" t="str">
        <f t="shared" si="118"/>
        <v/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Y507" s="2"/>
      <c r="Z507" s="2"/>
    </row>
    <row r="508">
      <c r="B508" s="2" t="s">
        <v>36</v>
      </c>
      <c r="F508" s="2" t="str">
        <f t="shared" si="117"/>
        <v/>
      </c>
      <c r="H508" s="3" t="str">
        <f t="shared" si="118"/>
        <v/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Y508" s="2"/>
      <c r="Z508" s="2"/>
    </row>
    <row r="509">
      <c r="B509" s="2" t="s">
        <v>36</v>
      </c>
      <c r="F509" s="2" t="str">
        <f t="shared" si="117"/>
        <v/>
      </c>
      <c r="H509" s="3" t="str">
        <f t="shared" si="118"/>
        <v/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Y509" s="2"/>
      <c r="Z509" s="2"/>
    </row>
    <row r="510">
      <c r="B510" s="2" t="s">
        <v>36</v>
      </c>
      <c r="F510" s="2" t="str">
        <f t="shared" si="117"/>
        <v/>
      </c>
      <c r="H510" s="3" t="str">
        <f t="shared" si="118"/>
        <v/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Y510" s="2"/>
      <c r="Z510" s="2"/>
    </row>
    <row r="511">
      <c r="B511" s="2" t="s">
        <v>36</v>
      </c>
      <c r="F511" s="2" t="str">
        <f t="shared" si="117"/>
        <v/>
      </c>
      <c r="H511" s="3" t="str">
        <f t="shared" si="118"/>
        <v/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Y511" s="2"/>
      <c r="Z511" s="2"/>
    </row>
    <row r="512">
      <c r="B512" s="2" t="s">
        <v>36</v>
      </c>
      <c r="F512" s="2" t="str">
        <f t="shared" si="117"/>
        <v/>
      </c>
      <c r="H512" s="3" t="str">
        <f t="shared" si="118"/>
        <v/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Y512" s="2"/>
      <c r="Z512" s="2"/>
    </row>
    <row r="513">
      <c r="B513" s="2" t="s">
        <v>36</v>
      </c>
      <c r="F513" s="2" t="str">
        <f t="shared" si="117"/>
        <v/>
      </c>
      <c r="H513" s="3" t="str">
        <f t="shared" si="118"/>
        <v/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Y513" s="2"/>
      <c r="Z513" s="2"/>
    </row>
    <row r="514">
      <c r="B514" s="2" t="s">
        <v>36</v>
      </c>
      <c r="F514" s="2" t="str">
        <f t="shared" si="117"/>
        <v/>
      </c>
      <c r="H514" s="3" t="str">
        <f t="shared" si="118"/>
        <v/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Y514" s="2"/>
      <c r="Z514" s="2"/>
    </row>
    <row r="515">
      <c r="B515" s="2" t="s">
        <v>36</v>
      </c>
      <c r="F515" s="2" t="str">
        <f t="shared" si="117"/>
        <v/>
      </c>
      <c r="H515" s="3" t="str">
        <f t="shared" si="118"/>
        <v/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Y515" s="2"/>
      <c r="Z515" s="2"/>
    </row>
    <row r="516">
      <c r="B516" s="2" t="s">
        <v>36</v>
      </c>
      <c r="F516" s="2" t="str">
        <f t="shared" si="117"/>
        <v/>
      </c>
      <c r="H516" s="3" t="str">
        <f t="shared" si="118"/>
        <v/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Y516" s="2"/>
      <c r="Z516" s="2"/>
    </row>
    <row r="517">
      <c r="B517" s="2" t="s">
        <v>36</v>
      </c>
      <c r="F517" s="2" t="str">
        <f t="shared" si="117"/>
        <v/>
      </c>
      <c r="H517" s="3" t="str">
        <f t="shared" si="118"/>
        <v/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Y517" s="2"/>
      <c r="Z517" s="2"/>
    </row>
    <row r="518">
      <c r="B518" s="2" t="s">
        <v>36</v>
      </c>
      <c r="F518" s="2" t="str">
        <f t="shared" si="117"/>
        <v/>
      </c>
      <c r="H518" s="3" t="str">
        <f t="shared" si="118"/>
        <v/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Y518" s="2"/>
      <c r="Z518" s="2"/>
    </row>
    <row r="519">
      <c r="B519" s="2" t="s">
        <v>36</v>
      </c>
      <c r="F519" s="2" t="str">
        <f t="shared" si="117"/>
        <v/>
      </c>
      <c r="H519" s="3" t="str">
        <f t="shared" si="118"/>
        <v/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Y519" s="2"/>
      <c r="Z519" s="2"/>
    </row>
    <row r="520">
      <c r="B520" s="2" t="s">
        <v>36</v>
      </c>
      <c r="F520" s="2" t="str">
        <f t="shared" si="117"/>
        <v/>
      </c>
      <c r="H520" s="3" t="str">
        <f t="shared" si="118"/>
        <v/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Y520" s="2"/>
      <c r="Z520" s="2"/>
    </row>
    <row r="521">
      <c r="B521" s="2" t="s">
        <v>36</v>
      </c>
      <c r="F521" s="2" t="str">
        <f t="shared" si="117"/>
        <v/>
      </c>
      <c r="H521" s="3" t="str">
        <f t="shared" si="118"/>
        <v/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Y521" s="2"/>
      <c r="Z521" s="2"/>
    </row>
    <row r="522">
      <c r="B522" s="2" t="s">
        <v>36</v>
      </c>
      <c r="F522" s="2" t="str">
        <f t="shared" si="117"/>
        <v/>
      </c>
      <c r="H522" s="3" t="str">
        <f t="shared" si="118"/>
        <v/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Y522" s="2"/>
      <c r="Z522" s="2"/>
    </row>
    <row r="523">
      <c r="B523" s="2" t="s">
        <v>36</v>
      </c>
      <c r="F523" s="2" t="str">
        <f t="shared" si="117"/>
        <v/>
      </c>
      <c r="H523" s="3" t="str">
        <f t="shared" si="118"/>
        <v/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Y523" s="2"/>
      <c r="Z523" s="2"/>
    </row>
    <row r="524">
      <c r="B524" s="2" t="s">
        <v>36</v>
      </c>
      <c r="F524" s="2" t="str">
        <f t="shared" si="117"/>
        <v/>
      </c>
      <c r="H524" s="3" t="str">
        <f t="shared" si="118"/>
        <v/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Y524" s="2"/>
      <c r="Z524" s="2"/>
    </row>
    <row r="525">
      <c r="B525" s="2" t="s">
        <v>36</v>
      </c>
      <c r="F525" s="2" t="str">
        <f t="shared" si="117"/>
        <v/>
      </c>
      <c r="H525" s="3" t="str">
        <f t="shared" si="118"/>
        <v/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Y525" s="2"/>
      <c r="Z525" s="2"/>
    </row>
    <row r="526">
      <c r="B526" s="2" t="s">
        <v>36</v>
      </c>
      <c r="F526" s="2" t="str">
        <f t="shared" si="117"/>
        <v/>
      </c>
      <c r="H526" s="3" t="str">
        <f t="shared" si="118"/>
        <v/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Y526" s="2"/>
      <c r="Z526" s="2"/>
    </row>
    <row r="527">
      <c r="B527" s="2" t="s">
        <v>36</v>
      </c>
      <c r="F527" s="2" t="str">
        <f t="shared" si="117"/>
        <v/>
      </c>
      <c r="H527" s="3" t="str">
        <f t="shared" si="118"/>
        <v/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Y527" s="2"/>
      <c r="Z527" s="2"/>
    </row>
    <row r="528">
      <c r="B528" s="2" t="s">
        <v>36</v>
      </c>
      <c r="F528" s="2" t="str">
        <f t="shared" si="117"/>
        <v/>
      </c>
      <c r="H528" s="3" t="str">
        <f t="shared" si="118"/>
        <v/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Y528" s="2"/>
      <c r="Z528" s="2"/>
    </row>
    <row r="529">
      <c r="B529" s="2" t="s">
        <v>36</v>
      </c>
      <c r="F529" s="2" t="str">
        <f t="shared" si="117"/>
        <v/>
      </c>
      <c r="H529" s="3" t="str">
        <f t="shared" si="118"/>
        <v/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Y529" s="2"/>
      <c r="Z529" s="2"/>
    </row>
    <row r="530">
      <c r="B530" s="2" t="s">
        <v>36</v>
      </c>
      <c r="F530" s="2" t="str">
        <f t="shared" si="117"/>
        <v/>
      </c>
      <c r="H530" s="3" t="str">
        <f t="shared" si="118"/>
        <v/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Y530" s="2"/>
      <c r="Z530" s="2"/>
    </row>
    <row r="531">
      <c r="B531" s="2" t="s">
        <v>36</v>
      </c>
      <c r="F531" s="2" t="str">
        <f t="shared" si="117"/>
        <v/>
      </c>
      <c r="H531" s="3" t="str">
        <f t="shared" si="118"/>
        <v/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Y531" s="2"/>
      <c r="Z531" s="2"/>
    </row>
    <row r="532">
      <c r="B532" s="2" t="s">
        <v>36</v>
      </c>
      <c r="F532" s="2" t="str">
        <f t="shared" si="117"/>
        <v/>
      </c>
      <c r="H532" s="3" t="str">
        <f t="shared" si="118"/>
        <v/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Y532" s="2"/>
      <c r="Z532" s="2"/>
    </row>
    <row r="533">
      <c r="B533" s="2" t="s">
        <v>36</v>
      </c>
      <c r="F533" s="2" t="str">
        <f t="shared" si="117"/>
        <v/>
      </c>
      <c r="H533" s="3" t="str">
        <f t="shared" si="118"/>
        <v/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Y533" s="2"/>
      <c r="Z533" s="2"/>
    </row>
    <row r="534">
      <c r="B534" s="2" t="s">
        <v>36</v>
      </c>
      <c r="F534" s="2" t="str">
        <f t="shared" si="117"/>
        <v/>
      </c>
      <c r="H534" s="3" t="str">
        <f t="shared" si="118"/>
        <v/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Y534" s="2"/>
      <c r="Z534" s="2"/>
    </row>
    <row r="535">
      <c r="B535" s="2" t="s">
        <v>36</v>
      </c>
      <c r="F535" s="2" t="str">
        <f t="shared" si="117"/>
        <v/>
      </c>
      <c r="H535" s="3" t="str">
        <f t="shared" si="118"/>
        <v/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Y535" s="2"/>
      <c r="Z535" s="2"/>
    </row>
    <row r="536">
      <c r="B536" s="2" t="s">
        <v>36</v>
      </c>
      <c r="F536" s="2" t="str">
        <f t="shared" si="117"/>
        <v/>
      </c>
      <c r="H536" s="3" t="str">
        <f t="shared" si="118"/>
        <v/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Y536" s="2"/>
      <c r="Z536" s="2"/>
    </row>
    <row r="537">
      <c r="B537" s="2" t="s">
        <v>36</v>
      </c>
      <c r="F537" s="2" t="str">
        <f t="shared" si="117"/>
        <v/>
      </c>
      <c r="H537" s="3" t="str">
        <f t="shared" si="118"/>
        <v/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Y537" s="2"/>
      <c r="Z537" s="2"/>
    </row>
    <row r="538">
      <c r="B538" s="2" t="s">
        <v>36</v>
      </c>
      <c r="F538" s="2" t="str">
        <f t="shared" si="117"/>
        <v/>
      </c>
      <c r="H538" s="3" t="str">
        <f t="shared" si="118"/>
        <v/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Y538" s="2"/>
      <c r="Z538" s="2"/>
    </row>
    <row r="539">
      <c r="B539" s="2" t="s">
        <v>36</v>
      </c>
      <c r="F539" s="2" t="str">
        <f t="shared" si="117"/>
        <v/>
      </c>
      <c r="H539" s="3" t="str">
        <f t="shared" si="118"/>
        <v/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Y539" s="2"/>
      <c r="Z539" s="2"/>
    </row>
    <row r="540">
      <c r="B540" s="2" t="s">
        <v>36</v>
      </c>
      <c r="F540" s="2" t="str">
        <f t="shared" si="117"/>
        <v/>
      </c>
      <c r="H540" s="3" t="str">
        <f t="shared" si="118"/>
        <v/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Y540" s="2"/>
      <c r="Z540" s="2"/>
    </row>
    <row r="541">
      <c r="B541" s="2" t="s">
        <v>36</v>
      </c>
      <c r="F541" s="2" t="str">
        <f t="shared" si="117"/>
        <v/>
      </c>
      <c r="H541" s="3" t="str">
        <f t="shared" si="118"/>
        <v/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Y541" s="2"/>
      <c r="Z541" s="2"/>
    </row>
    <row r="542">
      <c r="B542" s="2" t="s">
        <v>36</v>
      </c>
      <c r="F542" s="2" t="str">
        <f t="shared" si="117"/>
        <v/>
      </c>
      <c r="H542" s="3" t="str">
        <f t="shared" si="118"/>
        <v/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Y542" s="2"/>
      <c r="Z542" s="2"/>
    </row>
    <row r="543">
      <c r="B543" s="2" t="s">
        <v>36</v>
      </c>
      <c r="F543" s="2" t="str">
        <f t="shared" si="117"/>
        <v/>
      </c>
      <c r="H543" s="3" t="str">
        <f t="shared" si="118"/>
        <v/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Y543" s="2"/>
      <c r="Z543" s="2"/>
    </row>
    <row r="544">
      <c r="B544" s="2" t="s">
        <v>36</v>
      </c>
      <c r="F544" s="2" t="str">
        <f t="shared" si="117"/>
        <v/>
      </c>
      <c r="H544" s="3" t="str">
        <f t="shared" si="118"/>
        <v/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Y544" s="2"/>
      <c r="Z544" s="2"/>
    </row>
    <row r="545">
      <c r="B545" s="2" t="s">
        <v>36</v>
      </c>
      <c r="F545" s="2" t="str">
        <f t="shared" si="117"/>
        <v/>
      </c>
      <c r="H545" s="3" t="str">
        <f t="shared" si="118"/>
        <v/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Y545" s="2"/>
      <c r="Z545" s="2"/>
    </row>
    <row r="546">
      <c r="B546" s="2" t="s">
        <v>36</v>
      </c>
      <c r="F546" s="2" t="str">
        <f t="shared" si="117"/>
        <v/>
      </c>
      <c r="H546" s="3" t="str">
        <f t="shared" si="118"/>
        <v/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Y546" s="2"/>
      <c r="Z546" s="2"/>
    </row>
    <row r="547">
      <c r="B547" s="2" t="s">
        <v>36</v>
      </c>
      <c r="F547" s="2" t="str">
        <f t="shared" si="117"/>
        <v/>
      </c>
      <c r="H547" s="3" t="str">
        <f t="shared" si="118"/>
        <v/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Y547" s="2"/>
      <c r="Z547" s="2"/>
    </row>
    <row r="548">
      <c r="B548" s="2" t="s">
        <v>36</v>
      </c>
      <c r="F548" s="2" t="str">
        <f t="shared" si="117"/>
        <v/>
      </c>
      <c r="H548" s="3" t="str">
        <f t="shared" si="118"/>
        <v/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Y548" s="2"/>
      <c r="Z548" s="2"/>
    </row>
    <row r="549">
      <c r="B549" s="2" t="s">
        <v>36</v>
      </c>
      <c r="F549" s="2" t="str">
        <f t="shared" si="117"/>
        <v/>
      </c>
      <c r="H549" s="3" t="str">
        <f t="shared" si="118"/>
        <v/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Y549" s="2"/>
      <c r="Z549" s="2"/>
    </row>
    <row r="550">
      <c r="B550" s="2" t="s">
        <v>36</v>
      </c>
      <c r="F550" s="2" t="str">
        <f t="shared" si="117"/>
        <v/>
      </c>
      <c r="H550" s="3" t="str">
        <f t="shared" si="118"/>
        <v/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Y550" s="2"/>
      <c r="Z550" s="2"/>
    </row>
    <row r="551">
      <c r="B551" s="2" t="s">
        <v>36</v>
      </c>
      <c r="F551" s="2" t="str">
        <f t="shared" si="117"/>
        <v/>
      </c>
      <c r="H551" s="3" t="str">
        <f t="shared" si="118"/>
        <v/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Y551" s="2"/>
      <c r="Z551" s="2"/>
    </row>
    <row r="552">
      <c r="B552" s="2" t="s">
        <v>36</v>
      </c>
      <c r="F552" s="2" t="str">
        <f t="shared" si="117"/>
        <v/>
      </c>
      <c r="H552" s="3" t="str">
        <f t="shared" si="118"/>
        <v/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Y552" s="2"/>
      <c r="Z552" s="2"/>
    </row>
    <row r="553">
      <c r="B553" s="2" t="s">
        <v>36</v>
      </c>
      <c r="F553" s="2" t="str">
        <f t="shared" si="117"/>
        <v/>
      </c>
      <c r="H553" s="3" t="str">
        <f t="shared" si="118"/>
        <v/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Y553" s="2"/>
      <c r="Z553" s="2"/>
    </row>
    <row r="554">
      <c r="B554" s="2" t="s">
        <v>36</v>
      </c>
      <c r="F554" s="2" t="str">
        <f t="shared" si="117"/>
        <v/>
      </c>
      <c r="H554" s="3" t="str">
        <f t="shared" si="118"/>
        <v/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Y554" s="2"/>
      <c r="Z554" s="2"/>
    </row>
    <row r="555">
      <c r="B555" s="2" t="s">
        <v>36</v>
      </c>
      <c r="F555" s="2" t="str">
        <f t="shared" si="117"/>
        <v/>
      </c>
      <c r="H555" s="3" t="str">
        <f t="shared" si="118"/>
        <v/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Y555" s="2"/>
      <c r="Z555" s="2"/>
    </row>
    <row r="556">
      <c r="B556" s="2" t="s">
        <v>36</v>
      </c>
      <c r="F556" s="2" t="str">
        <f t="shared" si="117"/>
        <v/>
      </c>
      <c r="H556" s="3" t="str">
        <f t="shared" si="118"/>
        <v/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Y556" s="2"/>
      <c r="Z556" s="2"/>
    </row>
    <row r="557">
      <c r="B557" s="2" t="s">
        <v>36</v>
      </c>
      <c r="F557" s="2" t="str">
        <f t="shared" si="117"/>
        <v/>
      </c>
      <c r="H557" s="3" t="str">
        <f t="shared" si="118"/>
        <v/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Y557" s="2"/>
      <c r="Z557" s="2"/>
    </row>
    <row r="558">
      <c r="B558" s="2" t="s">
        <v>36</v>
      </c>
      <c r="F558" s="2" t="str">
        <f t="shared" si="117"/>
        <v/>
      </c>
      <c r="H558" s="3" t="str">
        <f t="shared" si="118"/>
        <v/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Y558" s="2"/>
      <c r="Z558" s="2"/>
    </row>
    <row r="559">
      <c r="B559" s="2" t="s">
        <v>36</v>
      </c>
      <c r="F559" s="2" t="str">
        <f t="shared" si="117"/>
        <v/>
      </c>
      <c r="H559" s="3" t="str">
        <f t="shared" si="118"/>
        <v/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Y559" s="2"/>
      <c r="Z559" s="2"/>
    </row>
    <row r="560">
      <c r="B560" s="2" t="s">
        <v>36</v>
      </c>
      <c r="F560" s="2" t="str">
        <f t="shared" si="117"/>
        <v/>
      </c>
      <c r="H560" s="3" t="str">
        <f t="shared" si="118"/>
        <v/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Y560" s="2"/>
      <c r="Z560" s="2"/>
    </row>
    <row r="561">
      <c r="B561" s="2" t="s">
        <v>36</v>
      </c>
      <c r="F561" s="2" t="str">
        <f t="shared" si="117"/>
        <v/>
      </c>
      <c r="H561" s="3" t="str">
        <f t="shared" si="118"/>
        <v/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Y561" s="2"/>
      <c r="Z561" s="2"/>
    </row>
    <row r="562">
      <c r="B562" s="2" t="s">
        <v>36</v>
      </c>
      <c r="F562" s="2" t="str">
        <f t="shared" si="117"/>
        <v/>
      </c>
      <c r="H562" s="3" t="str">
        <f t="shared" si="118"/>
        <v/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Y562" s="2"/>
      <c r="Z562" s="2"/>
    </row>
    <row r="563">
      <c r="B563" s="2" t="s">
        <v>36</v>
      </c>
      <c r="F563" s="2" t="str">
        <f t="shared" si="117"/>
        <v/>
      </c>
      <c r="H563" s="3" t="str">
        <f t="shared" si="118"/>
        <v/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Y563" s="2"/>
      <c r="Z563" s="2"/>
    </row>
    <row r="564">
      <c r="B564" s="2" t="s">
        <v>36</v>
      </c>
      <c r="F564" s="2" t="str">
        <f t="shared" si="117"/>
        <v/>
      </c>
      <c r="H564" s="3" t="str">
        <f t="shared" si="118"/>
        <v/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Y564" s="2"/>
      <c r="Z564" s="2"/>
    </row>
    <row r="565">
      <c r="B565" s="2" t="s">
        <v>36</v>
      </c>
      <c r="F565" s="2" t="str">
        <f t="shared" si="117"/>
        <v/>
      </c>
      <c r="H565" s="3" t="str">
        <f t="shared" si="118"/>
        <v/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Y565" s="2"/>
      <c r="Z565" s="2"/>
    </row>
    <row r="566">
      <c r="B566" s="2" t="s">
        <v>36</v>
      </c>
      <c r="F566" s="2" t="str">
        <f t="shared" si="117"/>
        <v/>
      </c>
      <c r="H566" s="3" t="str">
        <f t="shared" si="118"/>
        <v/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Y566" s="2"/>
      <c r="Z566" s="2"/>
    </row>
    <row r="567">
      <c r="B567" s="2" t="s">
        <v>36</v>
      </c>
      <c r="F567" s="2" t="str">
        <f t="shared" si="117"/>
        <v/>
      </c>
      <c r="H567" s="3" t="str">
        <f t="shared" si="118"/>
        <v/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Y567" s="2"/>
      <c r="Z567" s="2"/>
    </row>
    <row r="568">
      <c r="B568" s="2" t="s">
        <v>36</v>
      </c>
      <c r="F568" s="2" t="str">
        <f t="shared" si="117"/>
        <v/>
      </c>
      <c r="H568" s="3" t="str">
        <f t="shared" si="118"/>
        <v/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Y568" s="2"/>
      <c r="Z568" s="2"/>
    </row>
    <row r="569">
      <c r="B569" s="2" t="s">
        <v>36</v>
      </c>
      <c r="F569" s="2" t="str">
        <f t="shared" si="117"/>
        <v/>
      </c>
      <c r="H569" s="3" t="str">
        <f t="shared" si="118"/>
        <v/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Y569" s="2"/>
      <c r="Z569" s="2"/>
    </row>
    <row r="570">
      <c r="B570" s="2" t="s">
        <v>36</v>
      </c>
      <c r="F570" s="2" t="str">
        <f t="shared" si="117"/>
        <v/>
      </c>
      <c r="H570" s="3" t="str">
        <f t="shared" si="118"/>
        <v/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Y570" s="2"/>
      <c r="Z570" s="2"/>
    </row>
    <row r="571">
      <c r="B571" s="2" t="s">
        <v>36</v>
      </c>
      <c r="F571" s="2" t="str">
        <f t="shared" si="117"/>
        <v/>
      </c>
      <c r="H571" s="3" t="str">
        <f t="shared" si="118"/>
        <v/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Y571" s="2"/>
      <c r="Z571" s="2"/>
    </row>
    <row r="572">
      <c r="B572" s="2" t="s">
        <v>36</v>
      </c>
      <c r="F572" s="2" t="str">
        <f t="shared" si="117"/>
        <v/>
      </c>
      <c r="H572" s="3" t="str">
        <f t="shared" si="118"/>
        <v/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Y572" s="2"/>
      <c r="Z572" s="2"/>
    </row>
    <row r="573">
      <c r="B573" s="2" t="s">
        <v>36</v>
      </c>
      <c r="F573" s="2" t="str">
        <f t="shared" si="117"/>
        <v/>
      </c>
      <c r="H573" s="3" t="str">
        <f t="shared" si="118"/>
        <v/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Y573" s="2"/>
      <c r="Z573" s="2"/>
    </row>
    <row r="574">
      <c r="B574" s="2" t="s">
        <v>36</v>
      </c>
      <c r="F574" s="2" t="str">
        <f t="shared" si="117"/>
        <v/>
      </c>
      <c r="H574" s="3" t="str">
        <f t="shared" si="118"/>
        <v/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Y574" s="2"/>
      <c r="Z574" s="2"/>
    </row>
    <row r="575">
      <c r="B575" s="2" t="s">
        <v>36</v>
      </c>
      <c r="F575" s="2" t="str">
        <f t="shared" si="117"/>
        <v/>
      </c>
      <c r="H575" s="3" t="str">
        <f t="shared" si="118"/>
        <v/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Y575" s="2"/>
      <c r="Z575" s="2"/>
    </row>
    <row r="576">
      <c r="B576" s="2" t="s">
        <v>36</v>
      </c>
      <c r="F576" s="2" t="str">
        <f t="shared" si="117"/>
        <v/>
      </c>
      <c r="H576" s="3" t="str">
        <f t="shared" si="118"/>
        <v/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Y576" s="2"/>
      <c r="Z576" s="2"/>
    </row>
    <row r="577">
      <c r="B577" s="2" t="s">
        <v>36</v>
      </c>
      <c r="F577" s="2" t="str">
        <f t="shared" si="117"/>
        <v/>
      </c>
      <c r="H577" s="3" t="str">
        <f t="shared" si="118"/>
        <v/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Y577" s="2"/>
      <c r="Z577" s="2"/>
    </row>
    <row r="578">
      <c r="B578" s="2" t="s">
        <v>36</v>
      </c>
      <c r="F578" s="2" t="str">
        <f t="shared" si="117"/>
        <v/>
      </c>
      <c r="H578" s="3" t="str">
        <f t="shared" si="118"/>
        <v/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Y578" s="2"/>
      <c r="Z578" s="2"/>
    </row>
    <row r="579">
      <c r="B579" s="2" t="s">
        <v>36</v>
      </c>
      <c r="F579" s="2" t="str">
        <f t="shared" si="117"/>
        <v/>
      </c>
      <c r="H579" s="3" t="str">
        <f t="shared" si="118"/>
        <v/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Y579" s="2"/>
      <c r="Z579" s="2"/>
    </row>
    <row r="580">
      <c r="B580" s="2" t="s">
        <v>36</v>
      </c>
      <c r="F580" s="2" t="str">
        <f t="shared" si="117"/>
        <v/>
      </c>
      <c r="H580" s="3" t="str">
        <f t="shared" si="118"/>
        <v/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Y580" s="2"/>
      <c r="Z580" s="2"/>
    </row>
    <row r="581">
      <c r="B581" s="2" t="s">
        <v>36</v>
      </c>
      <c r="F581" s="2" t="str">
        <f t="shared" si="117"/>
        <v/>
      </c>
      <c r="H581" s="3" t="str">
        <f t="shared" si="118"/>
        <v/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Y581" s="2"/>
      <c r="Z581" s="2"/>
    </row>
    <row r="582">
      <c r="B582" s="2" t="s">
        <v>36</v>
      </c>
      <c r="F582" s="2" t="str">
        <f t="shared" si="117"/>
        <v/>
      </c>
      <c r="H582" s="3" t="str">
        <f t="shared" si="118"/>
        <v/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Y582" s="2"/>
      <c r="Z582" s="2"/>
    </row>
    <row r="583">
      <c r="B583" s="2" t="s">
        <v>36</v>
      </c>
      <c r="F583" s="2" t="str">
        <f t="shared" si="117"/>
        <v/>
      </c>
      <c r="H583" s="3" t="str">
        <f t="shared" si="118"/>
        <v/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Y583" s="2"/>
      <c r="Z583" s="2"/>
    </row>
    <row r="584">
      <c r="B584" s="2" t="s">
        <v>36</v>
      </c>
      <c r="F584" s="2" t="str">
        <f t="shared" si="117"/>
        <v/>
      </c>
      <c r="H584" s="3" t="str">
        <f t="shared" si="118"/>
        <v/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Y584" s="2"/>
      <c r="Z584" s="2"/>
    </row>
    <row r="585">
      <c r="B585" s="2" t="s">
        <v>36</v>
      </c>
      <c r="F585" s="2" t="str">
        <f t="shared" si="117"/>
        <v/>
      </c>
      <c r="H585" s="3" t="str">
        <f t="shared" si="118"/>
        <v/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Y585" s="2"/>
      <c r="Z585" s="2"/>
    </row>
    <row r="586">
      <c r="B586" s="2" t="s">
        <v>36</v>
      </c>
      <c r="F586" s="2" t="str">
        <f t="shared" si="117"/>
        <v/>
      </c>
      <c r="H586" s="3" t="str">
        <f t="shared" si="118"/>
        <v/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Y586" s="2"/>
      <c r="Z586" s="2"/>
    </row>
    <row r="587">
      <c r="B587" s="2" t="s">
        <v>36</v>
      </c>
      <c r="F587" s="2" t="str">
        <f t="shared" si="117"/>
        <v/>
      </c>
      <c r="H587" s="3" t="str">
        <f t="shared" si="118"/>
        <v/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Y587" s="2"/>
      <c r="Z587" s="2"/>
    </row>
    <row r="588">
      <c r="B588" s="2" t="s">
        <v>36</v>
      </c>
      <c r="F588" s="2" t="str">
        <f t="shared" si="117"/>
        <v/>
      </c>
      <c r="H588" s="3" t="str">
        <f t="shared" si="118"/>
        <v/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Y588" s="2"/>
      <c r="Z588" s="2"/>
    </row>
    <row r="589">
      <c r="B589" s="2" t="s">
        <v>36</v>
      </c>
      <c r="F589" s="2" t="str">
        <f t="shared" si="117"/>
        <v/>
      </c>
      <c r="H589" s="3" t="str">
        <f t="shared" si="118"/>
        <v/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Y589" s="2"/>
      <c r="Z589" s="2"/>
    </row>
    <row r="590">
      <c r="B590" s="2" t="s">
        <v>36</v>
      </c>
      <c r="F590" s="2" t="str">
        <f t="shared" si="117"/>
        <v/>
      </c>
      <c r="H590" s="3" t="str">
        <f t="shared" si="118"/>
        <v/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Y590" s="2"/>
      <c r="Z590" s="2"/>
    </row>
    <row r="591">
      <c r="B591" s="2" t="s">
        <v>36</v>
      </c>
      <c r="F591" s="2" t="str">
        <f t="shared" si="117"/>
        <v/>
      </c>
      <c r="H591" s="3" t="str">
        <f t="shared" si="118"/>
        <v/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Y591" s="2"/>
      <c r="Z591" s="2"/>
    </row>
    <row r="592">
      <c r="B592" s="2" t="s">
        <v>36</v>
      </c>
      <c r="F592" s="2" t="str">
        <f t="shared" si="117"/>
        <v/>
      </c>
      <c r="H592" s="3" t="str">
        <f t="shared" si="118"/>
        <v/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Y592" s="2"/>
      <c r="Z592" s="2"/>
    </row>
    <row r="593">
      <c r="B593" s="2" t="s">
        <v>36</v>
      </c>
      <c r="F593" s="2" t="str">
        <f t="shared" si="117"/>
        <v/>
      </c>
      <c r="H593" s="3" t="str">
        <f t="shared" si="118"/>
        <v/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Y593" s="2"/>
      <c r="Z593" s="2"/>
    </row>
    <row r="594">
      <c r="B594" s="2" t="s">
        <v>36</v>
      </c>
      <c r="F594" s="2" t="str">
        <f t="shared" si="117"/>
        <v/>
      </c>
      <c r="H594" s="3" t="str">
        <f t="shared" si="118"/>
        <v/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Y594" s="2"/>
      <c r="Z594" s="2"/>
    </row>
    <row r="595">
      <c r="B595" s="2" t="s">
        <v>36</v>
      </c>
      <c r="F595" s="2" t="str">
        <f t="shared" si="117"/>
        <v/>
      </c>
      <c r="H595" s="3" t="str">
        <f t="shared" si="118"/>
        <v/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Y595" s="2"/>
      <c r="Z595" s="2"/>
    </row>
    <row r="596">
      <c r="B596" s="2" t="s">
        <v>36</v>
      </c>
      <c r="F596" s="2" t="str">
        <f t="shared" si="117"/>
        <v/>
      </c>
      <c r="H596" s="3" t="str">
        <f t="shared" si="118"/>
        <v/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Y596" s="2"/>
      <c r="Z596" s="2"/>
    </row>
    <row r="597">
      <c r="B597" s="2" t="s">
        <v>36</v>
      </c>
      <c r="F597" s="2" t="str">
        <f t="shared" si="117"/>
        <v/>
      </c>
      <c r="H597" s="3" t="str">
        <f t="shared" si="118"/>
        <v/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Y597" s="2"/>
      <c r="Z597" s="2"/>
    </row>
    <row r="598">
      <c r="B598" s="2" t="s">
        <v>36</v>
      </c>
      <c r="F598" s="2" t="str">
        <f t="shared" si="117"/>
        <v/>
      </c>
      <c r="H598" s="3" t="str">
        <f t="shared" si="118"/>
        <v/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Y598" s="2"/>
      <c r="Z598" s="2"/>
    </row>
    <row r="599">
      <c r="B599" s="2" t="s">
        <v>36</v>
      </c>
      <c r="F599" s="2" t="str">
        <f t="shared" si="117"/>
        <v/>
      </c>
      <c r="H599" s="3" t="str">
        <f t="shared" si="118"/>
        <v/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Y599" s="2"/>
      <c r="Z599" s="2"/>
    </row>
    <row r="600">
      <c r="B600" s="2" t="s">
        <v>36</v>
      </c>
      <c r="F600" s="2" t="str">
        <f t="shared" si="117"/>
        <v/>
      </c>
      <c r="H600" s="3" t="str">
        <f t="shared" si="118"/>
        <v/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Y600" s="2"/>
      <c r="Z600" s="2"/>
    </row>
    <row r="601">
      <c r="B601" s="2" t="s">
        <v>36</v>
      </c>
      <c r="F601" s="2" t="str">
        <f t="shared" si="117"/>
        <v/>
      </c>
      <c r="H601" s="3" t="str">
        <f t="shared" si="118"/>
        <v/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Y601" s="2"/>
      <c r="Z601" s="2"/>
    </row>
    <row r="602">
      <c r="B602" s="2" t="s">
        <v>36</v>
      </c>
      <c r="F602" s="2" t="str">
        <f t="shared" si="117"/>
        <v/>
      </c>
      <c r="H602" s="3" t="str">
        <f t="shared" si="118"/>
        <v/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Y602" s="2"/>
      <c r="Z602" s="2"/>
    </row>
    <row r="603">
      <c r="B603" s="2" t="s">
        <v>36</v>
      </c>
      <c r="F603" s="2" t="str">
        <f t="shared" si="117"/>
        <v/>
      </c>
      <c r="H603" s="3" t="str">
        <f t="shared" si="118"/>
        <v/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Y603" s="2"/>
      <c r="Z603" s="2"/>
    </row>
    <row r="604">
      <c r="B604" s="2" t="s">
        <v>36</v>
      </c>
      <c r="F604" s="2" t="str">
        <f t="shared" si="117"/>
        <v/>
      </c>
      <c r="H604" s="3" t="str">
        <f t="shared" si="118"/>
        <v/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Y604" s="2"/>
      <c r="Z604" s="2"/>
    </row>
    <row r="605">
      <c r="B605" s="2" t="s">
        <v>36</v>
      </c>
      <c r="F605" s="2" t="str">
        <f t="shared" si="117"/>
        <v/>
      </c>
      <c r="H605" s="3" t="str">
        <f t="shared" si="118"/>
        <v/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Y605" s="2"/>
      <c r="Z605" s="2"/>
    </row>
    <row r="606">
      <c r="B606" s="2" t="s">
        <v>36</v>
      </c>
      <c r="F606" s="2" t="str">
        <f t="shared" si="117"/>
        <v/>
      </c>
      <c r="H606" s="3" t="str">
        <f t="shared" si="118"/>
        <v/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Y606" s="2"/>
      <c r="Z606" s="2"/>
    </row>
    <row r="607">
      <c r="B607" s="2" t="s">
        <v>36</v>
      </c>
      <c r="F607" s="2" t="str">
        <f t="shared" si="117"/>
        <v/>
      </c>
      <c r="H607" s="3" t="str">
        <f t="shared" si="118"/>
        <v/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Y607" s="2"/>
      <c r="Z607" s="2"/>
    </row>
    <row r="608">
      <c r="B608" s="2" t="s">
        <v>36</v>
      </c>
      <c r="F608" s="2" t="str">
        <f t="shared" si="117"/>
        <v/>
      </c>
      <c r="H608" s="3" t="str">
        <f t="shared" si="118"/>
        <v/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Y608" s="2"/>
      <c r="Z608" s="2"/>
    </row>
    <row r="609">
      <c r="B609" s="2" t="s">
        <v>36</v>
      </c>
      <c r="F609" s="2" t="str">
        <f t="shared" si="117"/>
        <v/>
      </c>
      <c r="H609" s="3" t="str">
        <f t="shared" si="118"/>
        <v/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Y609" s="2"/>
      <c r="Z609" s="2"/>
    </row>
    <row r="610">
      <c r="B610" s="2" t="s">
        <v>36</v>
      </c>
      <c r="F610" s="2" t="str">
        <f t="shared" si="117"/>
        <v/>
      </c>
      <c r="H610" s="3" t="str">
        <f t="shared" si="118"/>
        <v/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Y610" s="2"/>
      <c r="Z610" s="2"/>
    </row>
    <row r="611">
      <c r="B611" s="2" t="s">
        <v>36</v>
      </c>
      <c r="F611" s="2" t="str">
        <f t="shared" si="117"/>
        <v/>
      </c>
      <c r="H611" s="3" t="str">
        <f t="shared" si="118"/>
        <v/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Y611" s="2"/>
      <c r="Z611" s="2"/>
    </row>
    <row r="612">
      <c r="B612" s="2" t="s">
        <v>36</v>
      </c>
      <c r="F612" s="2" t="str">
        <f t="shared" si="117"/>
        <v/>
      </c>
      <c r="H612" s="3" t="str">
        <f t="shared" si="118"/>
        <v/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Y612" s="2"/>
      <c r="Z612" s="2"/>
    </row>
    <row r="613">
      <c r="B613" s="2" t="s">
        <v>36</v>
      </c>
      <c r="F613" s="2" t="str">
        <f t="shared" si="117"/>
        <v/>
      </c>
      <c r="H613" s="3" t="str">
        <f t="shared" si="118"/>
        <v/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Y613" s="2"/>
      <c r="Z613" s="2"/>
    </row>
    <row r="614">
      <c r="B614" s="2" t="s">
        <v>36</v>
      </c>
      <c r="F614" s="2" t="str">
        <f t="shared" si="117"/>
        <v/>
      </c>
      <c r="H614" s="3" t="str">
        <f t="shared" si="118"/>
        <v/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Y614" s="2"/>
      <c r="Z614" s="2"/>
    </row>
    <row r="615">
      <c r="B615" s="2" t="s">
        <v>36</v>
      </c>
      <c r="F615" s="2" t="str">
        <f t="shared" si="117"/>
        <v/>
      </c>
      <c r="H615" s="3" t="str">
        <f t="shared" si="118"/>
        <v/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Y615" s="2"/>
      <c r="Z615" s="2"/>
    </row>
    <row r="616">
      <c r="B616" s="2" t="s">
        <v>36</v>
      </c>
      <c r="F616" s="2" t="str">
        <f t="shared" si="117"/>
        <v/>
      </c>
      <c r="H616" s="3" t="str">
        <f t="shared" si="118"/>
        <v/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Y616" s="2"/>
      <c r="Z616" s="2"/>
    </row>
    <row r="617">
      <c r="B617" s="2" t="s">
        <v>36</v>
      </c>
      <c r="F617" s="2" t="str">
        <f t="shared" si="117"/>
        <v/>
      </c>
      <c r="H617" s="3" t="str">
        <f t="shared" si="118"/>
        <v/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Y617" s="2"/>
      <c r="Z617" s="2"/>
    </row>
    <row r="618">
      <c r="B618" s="2" t="s">
        <v>36</v>
      </c>
      <c r="F618" s="2" t="str">
        <f t="shared" si="117"/>
        <v/>
      </c>
      <c r="H618" s="3" t="str">
        <f t="shared" si="118"/>
        <v/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Y618" s="2"/>
      <c r="Z618" s="2"/>
    </row>
    <row r="619">
      <c r="B619" s="2" t="s">
        <v>36</v>
      </c>
      <c r="F619" s="2" t="str">
        <f t="shared" si="117"/>
        <v/>
      </c>
      <c r="H619" s="3" t="str">
        <f t="shared" si="118"/>
        <v/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Y619" s="2"/>
      <c r="Z619" s="2"/>
    </row>
    <row r="620">
      <c r="B620" s="2" t="s">
        <v>36</v>
      </c>
      <c r="F620" s="2" t="str">
        <f t="shared" si="117"/>
        <v/>
      </c>
      <c r="H620" s="3" t="str">
        <f t="shared" si="118"/>
        <v/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Y620" s="2"/>
      <c r="Z620" s="2"/>
    </row>
    <row r="621">
      <c r="B621" s="2" t="s">
        <v>36</v>
      </c>
      <c r="F621" s="2" t="str">
        <f t="shared" si="117"/>
        <v/>
      </c>
      <c r="H621" s="3" t="str">
        <f t="shared" si="118"/>
        <v/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Y621" s="2"/>
      <c r="Z621" s="2"/>
    </row>
    <row r="622">
      <c r="B622" s="2" t="s">
        <v>36</v>
      </c>
      <c r="F622" s="2" t="str">
        <f t="shared" si="117"/>
        <v/>
      </c>
      <c r="H622" s="3" t="str">
        <f t="shared" si="118"/>
        <v/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Y622" s="2"/>
      <c r="Z622" s="2"/>
    </row>
    <row r="623">
      <c r="B623" s="2" t="s">
        <v>36</v>
      </c>
      <c r="F623" s="2" t="str">
        <f t="shared" si="117"/>
        <v/>
      </c>
      <c r="H623" s="3" t="str">
        <f t="shared" si="118"/>
        <v/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Y623" s="2"/>
      <c r="Z623" s="2"/>
    </row>
    <row r="624">
      <c r="B624" s="2" t="s">
        <v>36</v>
      </c>
      <c r="F624" s="2" t="str">
        <f t="shared" si="117"/>
        <v/>
      </c>
      <c r="H624" s="3" t="str">
        <f t="shared" si="118"/>
        <v/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Y624" s="2"/>
      <c r="Z624" s="2"/>
    </row>
    <row r="625">
      <c r="B625" s="2" t="s">
        <v>36</v>
      </c>
      <c r="F625" s="2" t="str">
        <f t="shared" si="117"/>
        <v/>
      </c>
      <c r="H625" s="3" t="str">
        <f t="shared" si="118"/>
        <v/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Y625" s="2"/>
      <c r="Z625" s="2"/>
    </row>
    <row r="626">
      <c r="B626" s="2" t="s">
        <v>36</v>
      </c>
      <c r="F626" s="2" t="str">
        <f t="shared" si="117"/>
        <v/>
      </c>
      <c r="H626" s="3" t="str">
        <f t="shared" si="118"/>
        <v/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Y626" s="2"/>
      <c r="Z626" s="2"/>
    </row>
    <row r="627">
      <c r="B627" s="2" t="s">
        <v>36</v>
      </c>
      <c r="F627" s="2" t="str">
        <f t="shared" si="117"/>
        <v/>
      </c>
      <c r="H627" s="3" t="str">
        <f t="shared" si="118"/>
        <v/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Y627" s="2"/>
      <c r="Z627" s="2"/>
    </row>
    <row r="628">
      <c r="B628" s="2" t="s">
        <v>36</v>
      </c>
      <c r="F628" s="2" t="str">
        <f t="shared" si="117"/>
        <v/>
      </c>
      <c r="H628" s="3" t="str">
        <f t="shared" si="118"/>
        <v/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Y628" s="2"/>
      <c r="Z628" s="2"/>
    </row>
    <row r="629">
      <c r="B629" s="2" t="s">
        <v>36</v>
      </c>
      <c r="F629" s="2" t="str">
        <f t="shared" si="117"/>
        <v/>
      </c>
      <c r="H629" s="3" t="str">
        <f t="shared" si="118"/>
        <v/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Y629" s="2"/>
      <c r="Z629" s="2"/>
    </row>
    <row r="630">
      <c r="B630" s="2" t="s">
        <v>36</v>
      </c>
      <c r="F630" s="2" t="str">
        <f t="shared" si="117"/>
        <v/>
      </c>
      <c r="H630" s="3" t="str">
        <f t="shared" si="118"/>
        <v/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Y630" s="2"/>
      <c r="Z630" s="2"/>
    </row>
    <row r="631">
      <c r="B631" s="2" t="s">
        <v>36</v>
      </c>
      <c r="F631" s="2" t="str">
        <f t="shared" si="117"/>
        <v/>
      </c>
      <c r="H631" s="3" t="str">
        <f t="shared" si="118"/>
        <v/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Y631" s="2"/>
      <c r="Z631" s="2"/>
    </row>
    <row r="632">
      <c r="B632" s="2" t="s">
        <v>36</v>
      </c>
      <c r="F632" s="2" t="str">
        <f t="shared" si="117"/>
        <v/>
      </c>
      <c r="H632" s="3" t="str">
        <f t="shared" si="118"/>
        <v/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Y632" s="2"/>
      <c r="Z632" s="2"/>
    </row>
    <row r="633">
      <c r="B633" s="2" t="s">
        <v>36</v>
      </c>
      <c r="F633" s="2" t="str">
        <f t="shared" si="117"/>
        <v/>
      </c>
      <c r="H633" s="3" t="str">
        <f t="shared" si="118"/>
        <v/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Y633" s="2"/>
      <c r="Z633" s="2"/>
    </row>
    <row r="634">
      <c r="B634" s="2" t="s">
        <v>36</v>
      </c>
      <c r="F634" s="2" t="str">
        <f t="shared" si="117"/>
        <v/>
      </c>
      <c r="H634" s="3" t="str">
        <f t="shared" si="118"/>
        <v/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Y634" s="2"/>
      <c r="Z634" s="2"/>
    </row>
    <row r="635">
      <c r="B635" s="2" t="s">
        <v>36</v>
      </c>
      <c r="F635" s="2" t="str">
        <f t="shared" si="117"/>
        <v/>
      </c>
      <c r="H635" s="3" t="str">
        <f t="shared" si="118"/>
        <v/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Y635" s="2"/>
      <c r="Z635" s="2"/>
    </row>
    <row r="636">
      <c r="B636" s="2" t="s">
        <v>36</v>
      </c>
      <c r="F636" s="2" t="str">
        <f t="shared" si="117"/>
        <v/>
      </c>
      <c r="H636" s="3" t="str">
        <f t="shared" si="118"/>
        <v/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Y636" s="2"/>
      <c r="Z636" s="2"/>
    </row>
    <row r="637">
      <c r="B637" s="2" t="s">
        <v>36</v>
      </c>
      <c r="F637" s="2" t="str">
        <f t="shared" si="117"/>
        <v/>
      </c>
      <c r="H637" s="3" t="str">
        <f t="shared" si="118"/>
        <v/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Y637" s="2"/>
      <c r="Z637" s="2"/>
    </row>
    <row r="638">
      <c r="B638" s="2" t="s">
        <v>36</v>
      </c>
      <c r="F638" s="2" t="str">
        <f t="shared" si="117"/>
        <v/>
      </c>
      <c r="H638" s="3" t="str">
        <f t="shared" si="118"/>
        <v/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Y638" s="2"/>
      <c r="Z638" s="2"/>
    </row>
    <row r="639">
      <c r="B639" s="2" t="s">
        <v>36</v>
      </c>
      <c r="F639" s="2" t="str">
        <f t="shared" si="117"/>
        <v/>
      </c>
      <c r="H639" s="3" t="str">
        <f t="shared" si="118"/>
        <v/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Y639" s="2"/>
      <c r="Z639" s="2"/>
    </row>
    <row r="640">
      <c r="B640" s="2" t="s">
        <v>36</v>
      </c>
      <c r="F640" s="2" t="str">
        <f t="shared" si="117"/>
        <v/>
      </c>
      <c r="H640" s="3" t="str">
        <f t="shared" si="118"/>
        <v/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Y640" s="2"/>
      <c r="Z640" s="2"/>
    </row>
    <row r="641">
      <c r="B641" s="2" t="s">
        <v>36</v>
      </c>
      <c r="F641" s="2" t="str">
        <f t="shared" si="117"/>
        <v/>
      </c>
      <c r="H641" s="3" t="str">
        <f t="shared" si="118"/>
        <v/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Y641" s="2"/>
      <c r="Z641" s="2"/>
    </row>
    <row r="642">
      <c r="B642" s="2" t="s">
        <v>36</v>
      </c>
      <c r="F642" s="2" t="str">
        <f t="shared" si="117"/>
        <v/>
      </c>
      <c r="H642" s="3" t="str">
        <f t="shared" si="118"/>
        <v/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Y642" s="2"/>
      <c r="Z642" s="2"/>
    </row>
    <row r="643">
      <c r="B643" s="2" t="s">
        <v>36</v>
      </c>
      <c r="F643" s="2" t="str">
        <f t="shared" si="117"/>
        <v/>
      </c>
      <c r="H643" s="3" t="str">
        <f t="shared" si="118"/>
        <v/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Y643" s="2"/>
      <c r="Z643" s="2"/>
    </row>
    <row r="644">
      <c r="B644" s="2" t="s">
        <v>36</v>
      </c>
      <c r="F644" s="2" t="str">
        <f t="shared" si="117"/>
        <v/>
      </c>
      <c r="H644" s="3" t="str">
        <f t="shared" si="118"/>
        <v/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Y644" s="2"/>
      <c r="Z644" s="2"/>
    </row>
    <row r="645">
      <c r="B645" s="2" t="s">
        <v>36</v>
      </c>
      <c r="F645" s="2" t="str">
        <f t="shared" si="117"/>
        <v/>
      </c>
      <c r="H645" s="3" t="str">
        <f t="shared" si="118"/>
        <v/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Y645" s="2"/>
      <c r="Z645" s="2"/>
    </row>
    <row r="646">
      <c r="B646" s="2" t="s">
        <v>36</v>
      </c>
      <c r="F646" s="2" t="str">
        <f t="shared" si="117"/>
        <v/>
      </c>
      <c r="H646" s="3" t="str">
        <f t="shared" si="118"/>
        <v/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Y646" s="2"/>
      <c r="Z646" s="2"/>
    </row>
    <row r="647">
      <c r="B647" s="2" t="s">
        <v>36</v>
      </c>
      <c r="F647" s="2" t="str">
        <f t="shared" si="117"/>
        <v/>
      </c>
      <c r="H647" s="3" t="str">
        <f t="shared" si="118"/>
        <v/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Y647" s="2"/>
      <c r="Z647" s="2"/>
    </row>
    <row r="648">
      <c r="B648" s="2" t="s">
        <v>36</v>
      </c>
      <c r="F648" s="2" t="str">
        <f t="shared" si="117"/>
        <v/>
      </c>
      <c r="H648" s="3" t="str">
        <f t="shared" si="118"/>
        <v/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Y648" s="2"/>
      <c r="Z648" s="2"/>
    </row>
    <row r="649">
      <c r="B649" s="2" t="s">
        <v>36</v>
      </c>
      <c r="F649" s="2" t="str">
        <f t="shared" si="117"/>
        <v/>
      </c>
      <c r="H649" s="3" t="str">
        <f t="shared" si="118"/>
        <v/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Y649" s="2"/>
      <c r="Z649" s="2"/>
    </row>
    <row r="650">
      <c r="B650" s="2" t="s">
        <v>36</v>
      </c>
      <c r="F650" s="2" t="str">
        <f t="shared" si="117"/>
        <v/>
      </c>
      <c r="H650" s="3" t="str">
        <f t="shared" si="118"/>
        <v/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Y650" s="2"/>
      <c r="Z650" s="2"/>
    </row>
    <row r="651">
      <c r="B651" s="2" t="s">
        <v>36</v>
      </c>
      <c r="F651" s="2" t="str">
        <f t="shared" si="117"/>
        <v/>
      </c>
      <c r="H651" s="3" t="str">
        <f t="shared" si="118"/>
        <v/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Y651" s="2"/>
      <c r="Z651" s="2"/>
    </row>
    <row r="652">
      <c r="B652" s="2" t="s">
        <v>36</v>
      </c>
      <c r="F652" s="2" t="str">
        <f t="shared" si="117"/>
        <v/>
      </c>
      <c r="H652" s="3" t="str">
        <f t="shared" si="118"/>
        <v/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Y652" s="2"/>
      <c r="Z652" s="2"/>
    </row>
    <row r="653">
      <c r="B653" s="2" t="s">
        <v>36</v>
      </c>
      <c r="F653" s="2" t="str">
        <f t="shared" si="117"/>
        <v/>
      </c>
      <c r="H653" s="3" t="str">
        <f t="shared" si="118"/>
        <v/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Y653" s="2"/>
      <c r="Z653" s="2"/>
    </row>
    <row r="654">
      <c r="B654" s="2" t="s">
        <v>36</v>
      </c>
      <c r="F654" s="2" t="str">
        <f t="shared" si="117"/>
        <v/>
      </c>
      <c r="H654" s="3" t="str">
        <f t="shared" si="118"/>
        <v/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Y654" s="2"/>
      <c r="Z654" s="2"/>
    </row>
    <row r="655">
      <c r="B655" s="2" t="s">
        <v>36</v>
      </c>
      <c r="F655" s="2" t="str">
        <f t="shared" si="117"/>
        <v/>
      </c>
      <c r="H655" s="3" t="str">
        <f t="shared" si="118"/>
        <v/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Y655" s="2"/>
      <c r="Z655" s="2"/>
    </row>
    <row r="656">
      <c r="B656" s="2" t="s">
        <v>36</v>
      </c>
      <c r="F656" s="2" t="str">
        <f t="shared" si="117"/>
        <v/>
      </c>
      <c r="H656" s="3" t="str">
        <f t="shared" si="118"/>
        <v/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Y656" s="2"/>
      <c r="Z656" s="2"/>
    </row>
    <row r="657">
      <c r="B657" s="2" t="s">
        <v>36</v>
      </c>
      <c r="F657" s="2" t="str">
        <f t="shared" si="117"/>
        <v/>
      </c>
      <c r="H657" s="3" t="str">
        <f t="shared" si="118"/>
        <v/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Y657" s="2"/>
      <c r="Z657" s="2"/>
    </row>
    <row r="658">
      <c r="B658" s="2" t="s">
        <v>36</v>
      </c>
      <c r="F658" s="2" t="str">
        <f t="shared" si="117"/>
        <v/>
      </c>
      <c r="H658" s="3" t="str">
        <f t="shared" si="118"/>
        <v/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Y658" s="2"/>
      <c r="Z658" s="2"/>
    </row>
    <row r="659">
      <c r="B659" s="2" t="s">
        <v>36</v>
      </c>
      <c r="F659" s="2" t="str">
        <f t="shared" si="117"/>
        <v/>
      </c>
      <c r="H659" s="3" t="str">
        <f t="shared" si="118"/>
        <v/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Y659" s="2"/>
      <c r="Z659" s="2"/>
    </row>
    <row r="660">
      <c r="B660" s="2" t="s">
        <v>36</v>
      </c>
      <c r="F660" s="2" t="str">
        <f t="shared" si="117"/>
        <v/>
      </c>
      <c r="H660" s="3" t="str">
        <f t="shared" si="118"/>
        <v/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Y660" s="2"/>
      <c r="Z660" s="2"/>
    </row>
    <row r="661">
      <c r="B661" s="2" t="s">
        <v>36</v>
      </c>
      <c r="F661" s="2" t="str">
        <f t="shared" si="117"/>
        <v/>
      </c>
      <c r="H661" s="3" t="str">
        <f t="shared" si="118"/>
        <v/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Y661" s="2"/>
      <c r="Z661" s="2"/>
    </row>
    <row r="662">
      <c r="B662" s="2" t="s">
        <v>36</v>
      </c>
      <c r="F662" s="2" t="str">
        <f t="shared" si="117"/>
        <v/>
      </c>
      <c r="H662" s="3" t="str">
        <f t="shared" si="118"/>
        <v/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Y662" s="2"/>
      <c r="Z662" s="2"/>
    </row>
    <row r="663">
      <c r="B663" s="2" t="s">
        <v>36</v>
      </c>
      <c r="F663" s="2" t="str">
        <f t="shared" si="117"/>
        <v/>
      </c>
      <c r="H663" s="3" t="str">
        <f t="shared" si="118"/>
        <v/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Y663" s="2"/>
      <c r="Z663" s="2"/>
    </row>
    <row r="664">
      <c r="B664" s="2" t="s">
        <v>36</v>
      </c>
      <c r="F664" s="2" t="str">
        <f t="shared" si="117"/>
        <v/>
      </c>
      <c r="H664" s="3" t="str">
        <f t="shared" si="118"/>
        <v/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Y664" s="2"/>
      <c r="Z664" s="2"/>
    </row>
    <row r="665">
      <c r="B665" s="2" t="s">
        <v>36</v>
      </c>
      <c r="F665" s="2" t="str">
        <f t="shared" si="117"/>
        <v/>
      </c>
      <c r="H665" s="3" t="str">
        <f t="shared" si="118"/>
        <v/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Y665" s="2"/>
      <c r="Z665" s="2"/>
    </row>
    <row r="666">
      <c r="B666" s="2" t="s">
        <v>36</v>
      </c>
      <c r="F666" s="2" t="str">
        <f t="shared" si="117"/>
        <v/>
      </c>
      <c r="H666" s="3" t="str">
        <f t="shared" si="118"/>
        <v/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Y666" s="2"/>
      <c r="Z666" s="2"/>
    </row>
    <row r="667">
      <c r="B667" s="2" t="s">
        <v>36</v>
      </c>
      <c r="F667" s="2" t="str">
        <f t="shared" si="117"/>
        <v/>
      </c>
      <c r="H667" s="3" t="str">
        <f t="shared" si="118"/>
        <v/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Y667" s="2"/>
      <c r="Z667" s="2"/>
    </row>
    <row r="668">
      <c r="B668" s="2" t="s">
        <v>36</v>
      </c>
      <c r="F668" s="2" t="str">
        <f t="shared" si="117"/>
        <v/>
      </c>
      <c r="H668" s="3" t="str">
        <f t="shared" si="118"/>
        <v/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Y668" s="2"/>
      <c r="Z668" s="2"/>
    </row>
    <row r="669">
      <c r="B669" s="2" t="s">
        <v>36</v>
      </c>
      <c r="F669" s="2" t="str">
        <f t="shared" si="117"/>
        <v/>
      </c>
      <c r="H669" s="3" t="str">
        <f t="shared" si="118"/>
        <v/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Y669" s="2"/>
      <c r="Z669" s="2"/>
    </row>
    <row r="670">
      <c r="B670" s="2" t="s">
        <v>36</v>
      </c>
      <c r="F670" s="2" t="str">
        <f t="shared" si="117"/>
        <v/>
      </c>
      <c r="H670" s="3" t="str">
        <f t="shared" si="118"/>
        <v/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Y670" s="2"/>
      <c r="Z670" s="2"/>
    </row>
    <row r="671">
      <c r="B671" s="2" t="s">
        <v>36</v>
      </c>
      <c r="F671" s="2" t="str">
        <f t="shared" si="117"/>
        <v/>
      </c>
      <c r="H671" s="3" t="str">
        <f t="shared" si="118"/>
        <v/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Y671" s="2"/>
      <c r="Z671" s="2"/>
    </row>
    <row r="672">
      <c r="B672" s="2" t="s">
        <v>36</v>
      </c>
      <c r="F672" s="2" t="str">
        <f t="shared" si="117"/>
        <v/>
      </c>
      <c r="H672" s="3" t="str">
        <f t="shared" si="118"/>
        <v/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Y672" s="2"/>
      <c r="Z672" s="2"/>
    </row>
    <row r="673">
      <c r="B673" s="2" t="s">
        <v>36</v>
      </c>
      <c r="F673" s="2" t="str">
        <f t="shared" si="117"/>
        <v/>
      </c>
      <c r="H673" s="3" t="str">
        <f t="shared" si="118"/>
        <v/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Y673" s="2"/>
      <c r="Z673" s="2"/>
    </row>
    <row r="674">
      <c r="B674" s="2" t="s">
        <v>36</v>
      </c>
      <c r="F674" s="2" t="str">
        <f t="shared" si="117"/>
        <v/>
      </c>
      <c r="H674" s="3" t="str">
        <f t="shared" si="118"/>
        <v/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Y674" s="2"/>
      <c r="Z674" s="2"/>
    </row>
    <row r="675">
      <c r="B675" s="2" t="s">
        <v>36</v>
      </c>
      <c r="F675" s="2" t="str">
        <f t="shared" si="117"/>
        <v/>
      </c>
      <c r="H675" s="3" t="str">
        <f t="shared" si="118"/>
        <v/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Y675" s="2"/>
      <c r="Z675" s="2"/>
    </row>
    <row r="676">
      <c r="B676" s="2" t="s">
        <v>36</v>
      </c>
      <c r="F676" s="2" t="str">
        <f t="shared" si="117"/>
        <v/>
      </c>
      <c r="H676" s="3" t="str">
        <f t="shared" si="118"/>
        <v/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Y676" s="2"/>
      <c r="Z676" s="2"/>
    </row>
    <row r="677">
      <c r="B677" s="2" t="s">
        <v>36</v>
      </c>
      <c r="F677" s="2" t="str">
        <f t="shared" si="117"/>
        <v/>
      </c>
      <c r="H677" s="3" t="str">
        <f t="shared" si="118"/>
        <v/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Y677" s="2"/>
      <c r="Z677" s="2"/>
    </row>
    <row r="678">
      <c r="B678" s="2" t="s">
        <v>36</v>
      </c>
      <c r="F678" s="2" t="str">
        <f t="shared" si="117"/>
        <v/>
      </c>
      <c r="H678" s="3" t="str">
        <f t="shared" si="118"/>
        <v/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Y678" s="2"/>
      <c r="Z678" s="2"/>
    </row>
    <row r="679">
      <c r="B679" s="2" t="s">
        <v>36</v>
      </c>
      <c r="F679" s="2" t="str">
        <f t="shared" si="117"/>
        <v/>
      </c>
      <c r="H679" s="3" t="str">
        <f t="shared" si="118"/>
        <v/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Y679" s="2"/>
      <c r="Z679" s="2"/>
    </row>
    <row r="680">
      <c r="B680" s="2" t="s">
        <v>36</v>
      </c>
      <c r="F680" s="2" t="str">
        <f t="shared" si="117"/>
        <v/>
      </c>
      <c r="H680" s="3" t="str">
        <f t="shared" si="118"/>
        <v/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Y680" s="2"/>
      <c r="Z680" s="2"/>
    </row>
    <row r="681">
      <c r="B681" s="2" t="s">
        <v>36</v>
      </c>
      <c r="F681" s="2" t="str">
        <f t="shared" si="117"/>
        <v/>
      </c>
      <c r="H681" s="3" t="str">
        <f t="shared" si="118"/>
        <v/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Y681" s="2"/>
      <c r="Z681" s="2"/>
    </row>
    <row r="682">
      <c r="B682" s="2" t="s">
        <v>36</v>
      </c>
      <c r="F682" s="2" t="str">
        <f t="shared" si="117"/>
        <v/>
      </c>
      <c r="H682" s="3" t="str">
        <f t="shared" si="118"/>
        <v/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Y682" s="2"/>
      <c r="Z682" s="2"/>
    </row>
    <row r="683">
      <c r="B683" s="2" t="s">
        <v>36</v>
      </c>
      <c r="F683" s="2" t="str">
        <f t="shared" si="117"/>
        <v/>
      </c>
      <c r="H683" s="3" t="str">
        <f t="shared" si="118"/>
        <v/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Y683" s="2"/>
      <c r="Z683" s="2"/>
    </row>
    <row r="684">
      <c r="B684" s="2" t="s">
        <v>36</v>
      </c>
      <c r="F684" s="2" t="str">
        <f t="shared" si="117"/>
        <v/>
      </c>
      <c r="H684" s="3" t="str">
        <f t="shared" si="118"/>
        <v/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Y684" s="2"/>
      <c r="Z684" s="2"/>
    </row>
    <row r="685">
      <c r="B685" s="2" t="s">
        <v>36</v>
      </c>
      <c r="F685" s="2" t="str">
        <f t="shared" si="117"/>
        <v/>
      </c>
      <c r="H685" s="3" t="str">
        <f t="shared" si="118"/>
        <v/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Y685" s="2"/>
      <c r="Z685" s="2"/>
    </row>
    <row r="686">
      <c r="B686" s="2" t="s">
        <v>36</v>
      </c>
      <c r="F686" s="2" t="str">
        <f t="shared" si="117"/>
        <v/>
      </c>
      <c r="H686" s="3" t="str">
        <f t="shared" si="118"/>
        <v/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Y686" s="2"/>
      <c r="Z686" s="2"/>
    </row>
    <row r="687">
      <c r="B687" s="2" t="s">
        <v>36</v>
      </c>
      <c r="F687" s="2" t="str">
        <f t="shared" si="117"/>
        <v/>
      </c>
      <c r="H687" s="3" t="str">
        <f t="shared" si="118"/>
        <v/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Y687" s="2"/>
      <c r="Z687" s="2"/>
    </row>
    <row r="688">
      <c r="B688" s="2" t="s">
        <v>36</v>
      </c>
      <c r="F688" s="2" t="str">
        <f t="shared" si="117"/>
        <v/>
      </c>
      <c r="H688" s="3" t="str">
        <f t="shared" si="118"/>
        <v/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Y688" s="2"/>
      <c r="Z688" s="2"/>
    </row>
    <row r="689">
      <c r="B689" s="2" t="s">
        <v>36</v>
      </c>
      <c r="F689" s="2" t="str">
        <f t="shared" si="117"/>
        <v/>
      </c>
      <c r="H689" s="3" t="str">
        <f t="shared" si="118"/>
        <v/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Y689" s="2"/>
      <c r="Z689" s="2"/>
    </row>
    <row r="690">
      <c r="B690" s="2" t="s">
        <v>36</v>
      </c>
      <c r="F690" s="2" t="str">
        <f t="shared" si="117"/>
        <v/>
      </c>
      <c r="H690" s="3" t="str">
        <f t="shared" si="118"/>
        <v/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Y690" s="2"/>
      <c r="Z690" s="2"/>
    </row>
    <row r="691">
      <c r="B691" s="2" t="s">
        <v>36</v>
      </c>
      <c r="F691" s="2" t="str">
        <f t="shared" si="117"/>
        <v/>
      </c>
      <c r="H691" s="3" t="str">
        <f t="shared" si="118"/>
        <v/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Y691" s="2"/>
      <c r="Z691" s="2"/>
    </row>
    <row r="692">
      <c r="B692" s="2" t="s">
        <v>36</v>
      </c>
      <c r="F692" s="2" t="str">
        <f t="shared" si="117"/>
        <v/>
      </c>
      <c r="H692" s="3" t="str">
        <f t="shared" si="118"/>
        <v/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Y692" s="2"/>
      <c r="Z692" s="2"/>
    </row>
    <row r="693">
      <c r="B693" s="2" t="s">
        <v>36</v>
      </c>
      <c r="F693" s="2" t="str">
        <f t="shared" si="117"/>
        <v/>
      </c>
      <c r="H693" s="3" t="str">
        <f t="shared" si="118"/>
        <v/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Y693" s="2"/>
      <c r="Z693" s="2"/>
    </row>
    <row r="694">
      <c r="B694" s="2" t="s">
        <v>36</v>
      </c>
      <c r="F694" s="2" t="str">
        <f t="shared" si="117"/>
        <v/>
      </c>
      <c r="H694" s="3" t="str">
        <f t="shared" si="118"/>
        <v/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Y694" s="2"/>
      <c r="Z694" s="2"/>
    </row>
    <row r="695">
      <c r="B695" s="2" t="s">
        <v>36</v>
      </c>
      <c r="F695" s="2" t="str">
        <f t="shared" si="117"/>
        <v/>
      </c>
      <c r="H695" s="3" t="str">
        <f t="shared" si="118"/>
        <v/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Y695" s="2"/>
      <c r="Z695" s="2"/>
    </row>
    <row r="696">
      <c r="B696" s="2" t="s">
        <v>36</v>
      </c>
      <c r="F696" s="2" t="str">
        <f t="shared" si="117"/>
        <v/>
      </c>
      <c r="H696" s="3" t="str">
        <f t="shared" si="118"/>
        <v/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Y696" s="2"/>
      <c r="Z696" s="2"/>
    </row>
    <row r="697">
      <c r="B697" s="2" t="s">
        <v>36</v>
      </c>
      <c r="F697" s="2" t="str">
        <f t="shared" si="117"/>
        <v/>
      </c>
      <c r="H697" s="3" t="str">
        <f t="shared" si="118"/>
        <v/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Y697" s="2"/>
      <c r="Z697" s="2"/>
    </row>
    <row r="698">
      <c r="B698" s="2" t="s">
        <v>36</v>
      </c>
      <c r="F698" s="2" t="str">
        <f t="shared" si="117"/>
        <v/>
      </c>
      <c r="H698" s="3" t="str">
        <f t="shared" si="118"/>
        <v/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Y698" s="2"/>
      <c r="Z698" s="2"/>
    </row>
    <row r="699">
      <c r="B699" s="2" t="s">
        <v>36</v>
      </c>
      <c r="F699" s="2" t="str">
        <f t="shared" si="117"/>
        <v/>
      </c>
      <c r="H699" s="3" t="str">
        <f t="shared" si="118"/>
        <v/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Y699" s="2"/>
      <c r="Z699" s="2"/>
    </row>
    <row r="700">
      <c r="B700" s="2" t="s">
        <v>36</v>
      </c>
      <c r="F700" s="2" t="str">
        <f t="shared" si="117"/>
        <v/>
      </c>
      <c r="H700" s="3" t="str">
        <f t="shared" si="118"/>
        <v/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Y700" s="2"/>
      <c r="Z700" s="2"/>
    </row>
    <row r="701">
      <c r="B701" s="2" t="s">
        <v>36</v>
      </c>
      <c r="F701" s="2" t="str">
        <f t="shared" si="117"/>
        <v/>
      </c>
      <c r="H701" s="3" t="str">
        <f t="shared" si="118"/>
        <v/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Y701" s="2"/>
      <c r="Z701" s="2"/>
    </row>
    <row r="702">
      <c r="B702" s="2" t="s">
        <v>36</v>
      </c>
      <c r="F702" s="2" t="str">
        <f t="shared" si="117"/>
        <v/>
      </c>
      <c r="H702" s="3" t="str">
        <f t="shared" si="118"/>
        <v/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Y702" s="2"/>
      <c r="Z702" s="2"/>
    </row>
    <row r="703">
      <c r="B703" s="2" t="s">
        <v>36</v>
      </c>
      <c r="F703" s="2" t="str">
        <f t="shared" si="117"/>
        <v/>
      </c>
      <c r="H703" s="3" t="str">
        <f t="shared" si="118"/>
        <v/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Y703" s="2"/>
      <c r="Z703" s="2"/>
    </row>
    <row r="704">
      <c r="B704" s="2" t="s">
        <v>36</v>
      </c>
      <c r="F704" s="2" t="str">
        <f t="shared" si="117"/>
        <v/>
      </c>
      <c r="H704" s="3" t="str">
        <f t="shared" si="118"/>
        <v/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Y704" s="2"/>
      <c r="Z704" s="2"/>
    </row>
    <row r="705">
      <c r="B705" s="2" t="s">
        <v>36</v>
      </c>
      <c r="F705" s="2" t="str">
        <f t="shared" si="117"/>
        <v/>
      </c>
      <c r="H705" s="3" t="str">
        <f t="shared" si="118"/>
        <v/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Y705" s="2"/>
      <c r="Z705" s="2"/>
    </row>
    <row r="706">
      <c r="B706" s="2" t="s">
        <v>36</v>
      </c>
      <c r="F706" s="2" t="str">
        <f t="shared" si="117"/>
        <v/>
      </c>
      <c r="H706" s="3" t="str">
        <f t="shared" si="118"/>
        <v/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Y706" s="2"/>
      <c r="Z706" s="2"/>
    </row>
    <row r="707">
      <c r="B707" s="2" t="s">
        <v>36</v>
      </c>
      <c r="F707" s="2" t="str">
        <f t="shared" si="117"/>
        <v/>
      </c>
      <c r="H707" s="3" t="str">
        <f t="shared" si="118"/>
        <v/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Y707" s="2"/>
      <c r="Z707" s="2"/>
    </row>
    <row r="708">
      <c r="B708" s="2" t="s">
        <v>36</v>
      </c>
      <c r="F708" s="2" t="str">
        <f t="shared" si="117"/>
        <v/>
      </c>
      <c r="H708" s="3" t="str">
        <f t="shared" si="118"/>
        <v/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Y708" s="2"/>
      <c r="Z708" s="2"/>
    </row>
    <row r="709">
      <c r="B709" s="2" t="s">
        <v>36</v>
      </c>
      <c r="F709" s="2" t="str">
        <f t="shared" si="117"/>
        <v/>
      </c>
      <c r="H709" s="3" t="str">
        <f t="shared" si="118"/>
        <v/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Y709" s="2"/>
      <c r="Z709" s="2"/>
    </row>
    <row r="710">
      <c r="B710" s="2" t="s">
        <v>36</v>
      </c>
      <c r="F710" s="2" t="str">
        <f t="shared" si="117"/>
        <v/>
      </c>
      <c r="H710" s="3" t="str">
        <f t="shared" si="118"/>
        <v/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Y710" s="2"/>
      <c r="Z710" s="2"/>
    </row>
    <row r="711">
      <c r="B711" s="2" t="s">
        <v>36</v>
      </c>
      <c r="F711" s="2" t="str">
        <f t="shared" si="117"/>
        <v/>
      </c>
      <c r="H711" s="3" t="str">
        <f t="shared" si="118"/>
        <v/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Y711" s="2"/>
      <c r="Z711" s="2"/>
    </row>
    <row r="712">
      <c r="B712" s="2" t="s">
        <v>36</v>
      </c>
      <c r="F712" s="2" t="str">
        <f t="shared" si="117"/>
        <v/>
      </c>
      <c r="H712" s="3" t="str">
        <f t="shared" si="118"/>
        <v/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Y712" s="2"/>
      <c r="Z712" s="2"/>
    </row>
    <row r="713">
      <c r="B713" s="2" t="s">
        <v>36</v>
      </c>
      <c r="F713" s="2" t="str">
        <f t="shared" si="117"/>
        <v/>
      </c>
      <c r="H713" s="3" t="str">
        <f t="shared" si="118"/>
        <v/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Y713" s="2"/>
      <c r="Z713" s="2"/>
    </row>
    <row r="714">
      <c r="B714" s="2" t="s">
        <v>36</v>
      </c>
      <c r="F714" s="2" t="str">
        <f t="shared" si="117"/>
        <v/>
      </c>
      <c r="H714" s="3" t="str">
        <f t="shared" si="118"/>
        <v/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Y714" s="2"/>
      <c r="Z714" s="2"/>
    </row>
    <row r="715">
      <c r="B715" s="2" t="s">
        <v>36</v>
      </c>
      <c r="F715" s="2" t="str">
        <f t="shared" si="117"/>
        <v/>
      </c>
      <c r="H715" s="3" t="str">
        <f t="shared" si="118"/>
        <v/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Y715" s="2"/>
      <c r="Z715" s="2"/>
    </row>
    <row r="716">
      <c r="B716" s="2" t="s">
        <v>36</v>
      </c>
      <c r="F716" s="2" t="str">
        <f t="shared" si="117"/>
        <v/>
      </c>
      <c r="H716" s="3" t="str">
        <f t="shared" si="118"/>
        <v/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Y716" s="2"/>
      <c r="Z716" s="2"/>
    </row>
    <row r="717">
      <c r="B717" s="2" t="s">
        <v>36</v>
      </c>
      <c r="F717" s="2" t="str">
        <f t="shared" si="117"/>
        <v/>
      </c>
      <c r="H717" s="3" t="str">
        <f t="shared" si="118"/>
        <v/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Y717" s="2"/>
      <c r="Z717" s="2"/>
    </row>
    <row r="718">
      <c r="B718" s="2" t="s">
        <v>36</v>
      </c>
      <c r="F718" s="2" t="str">
        <f t="shared" si="117"/>
        <v/>
      </c>
      <c r="H718" s="3" t="str">
        <f t="shared" si="118"/>
        <v/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Y718" s="2"/>
      <c r="Z718" s="2"/>
    </row>
    <row r="719">
      <c r="B719" s="2" t="s">
        <v>36</v>
      </c>
      <c r="F719" s="2" t="str">
        <f t="shared" si="117"/>
        <v/>
      </c>
      <c r="H719" s="3" t="str">
        <f t="shared" si="118"/>
        <v/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Y719" s="2"/>
      <c r="Z719" s="2"/>
    </row>
    <row r="720">
      <c r="B720" s="2" t="s">
        <v>36</v>
      </c>
      <c r="F720" s="2" t="str">
        <f t="shared" si="117"/>
        <v/>
      </c>
      <c r="H720" s="3" t="str">
        <f t="shared" si="118"/>
        <v/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Y720" s="2"/>
      <c r="Z720" s="2"/>
    </row>
    <row r="721">
      <c r="B721" s="2" t="s">
        <v>36</v>
      </c>
      <c r="F721" s="2" t="str">
        <f t="shared" si="117"/>
        <v/>
      </c>
      <c r="H721" s="3" t="str">
        <f t="shared" si="118"/>
        <v/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Y721" s="2"/>
      <c r="Z721" s="2"/>
    </row>
    <row r="722">
      <c r="B722" s="2" t="s">
        <v>36</v>
      </c>
      <c r="F722" s="2" t="str">
        <f t="shared" si="117"/>
        <v/>
      </c>
      <c r="H722" s="3" t="str">
        <f t="shared" si="118"/>
        <v/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Y722" s="2"/>
      <c r="Z722" s="2"/>
    </row>
    <row r="723">
      <c r="B723" s="2" t="s">
        <v>36</v>
      </c>
      <c r="F723" s="2" t="str">
        <f t="shared" si="117"/>
        <v/>
      </c>
      <c r="H723" s="3" t="str">
        <f t="shared" si="118"/>
        <v/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Y723" s="2"/>
      <c r="Z723" s="2"/>
    </row>
    <row r="724">
      <c r="B724" s="2" t="s">
        <v>36</v>
      </c>
      <c r="F724" s="2" t="str">
        <f t="shared" si="117"/>
        <v/>
      </c>
      <c r="H724" s="3" t="str">
        <f t="shared" si="118"/>
        <v/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Y724" s="2"/>
      <c r="Z724" s="2"/>
    </row>
    <row r="725">
      <c r="B725" s="2" t="s">
        <v>36</v>
      </c>
      <c r="F725" s="2" t="str">
        <f t="shared" si="117"/>
        <v/>
      </c>
      <c r="H725" s="3" t="str">
        <f t="shared" si="118"/>
        <v/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Y725" s="2"/>
      <c r="Z725" s="2"/>
    </row>
    <row r="726">
      <c r="B726" s="2" t="s">
        <v>36</v>
      </c>
      <c r="F726" s="2" t="str">
        <f t="shared" si="117"/>
        <v/>
      </c>
      <c r="H726" s="3" t="str">
        <f t="shared" si="118"/>
        <v/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Y726" s="2"/>
      <c r="Z726" s="2"/>
    </row>
    <row r="727">
      <c r="B727" s="2" t="s">
        <v>36</v>
      </c>
      <c r="F727" s="2" t="str">
        <f t="shared" si="117"/>
        <v/>
      </c>
      <c r="H727" s="3" t="str">
        <f t="shared" si="118"/>
        <v/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Y727" s="2"/>
      <c r="Z727" s="2"/>
    </row>
    <row r="728">
      <c r="B728" s="2" t="s">
        <v>36</v>
      </c>
      <c r="F728" s="2" t="str">
        <f t="shared" si="117"/>
        <v/>
      </c>
      <c r="H728" s="3" t="str">
        <f t="shared" si="118"/>
        <v/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Y728" s="2"/>
      <c r="Z728" s="2"/>
    </row>
    <row r="729">
      <c r="B729" s="2" t="s">
        <v>36</v>
      </c>
      <c r="F729" s="2" t="str">
        <f t="shared" si="117"/>
        <v/>
      </c>
      <c r="H729" s="3" t="str">
        <f t="shared" si="118"/>
        <v/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Y729" s="2"/>
      <c r="Z729" s="2"/>
    </row>
    <row r="730">
      <c r="B730" s="2" t="s">
        <v>36</v>
      </c>
      <c r="F730" s="2" t="str">
        <f t="shared" si="117"/>
        <v/>
      </c>
      <c r="H730" s="3" t="str">
        <f t="shared" si="118"/>
        <v/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Y730" s="2"/>
      <c r="Z730" s="2"/>
    </row>
    <row r="731">
      <c r="B731" s="2" t="s">
        <v>36</v>
      </c>
      <c r="F731" s="2" t="str">
        <f t="shared" si="117"/>
        <v/>
      </c>
      <c r="H731" s="3" t="str">
        <f t="shared" si="118"/>
        <v/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Y731" s="2"/>
      <c r="Z731" s="2"/>
    </row>
    <row r="732">
      <c r="B732" s="2" t="s">
        <v>36</v>
      </c>
      <c r="F732" s="2" t="str">
        <f t="shared" si="117"/>
        <v/>
      </c>
      <c r="H732" s="3" t="str">
        <f t="shared" si="118"/>
        <v/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Y732" s="2"/>
      <c r="Z732" s="2"/>
    </row>
    <row r="733">
      <c r="B733" s="2" t="s">
        <v>36</v>
      </c>
      <c r="F733" s="2" t="str">
        <f t="shared" si="117"/>
        <v/>
      </c>
      <c r="H733" s="3" t="str">
        <f t="shared" si="118"/>
        <v/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Y733" s="2"/>
      <c r="Z733" s="2"/>
    </row>
    <row r="734">
      <c r="B734" s="2" t="s">
        <v>36</v>
      </c>
      <c r="F734" s="2" t="str">
        <f t="shared" si="117"/>
        <v/>
      </c>
      <c r="H734" s="3" t="str">
        <f t="shared" si="118"/>
        <v/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Y734" s="2"/>
      <c r="Z734" s="2"/>
    </row>
    <row r="735">
      <c r="B735" s="2" t="s">
        <v>36</v>
      </c>
      <c r="F735" s="2" t="str">
        <f t="shared" si="117"/>
        <v/>
      </c>
      <c r="H735" s="3" t="str">
        <f t="shared" si="118"/>
        <v/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Y735" s="2"/>
      <c r="Z735" s="2"/>
    </row>
    <row r="736">
      <c r="B736" s="2" t="s">
        <v>36</v>
      </c>
      <c r="F736" s="2" t="str">
        <f t="shared" si="117"/>
        <v/>
      </c>
      <c r="H736" s="3" t="str">
        <f t="shared" si="118"/>
        <v/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Y736" s="2"/>
      <c r="Z736" s="2"/>
    </row>
    <row r="737">
      <c r="B737" s="2" t="s">
        <v>36</v>
      </c>
      <c r="F737" s="2" t="str">
        <f t="shared" si="117"/>
        <v/>
      </c>
      <c r="H737" s="3" t="str">
        <f t="shared" si="118"/>
        <v/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Y737" s="2"/>
      <c r="Z737" s="2"/>
    </row>
    <row r="738">
      <c r="B738" s="2" t="s">
        <v>36</v>
      </c>
      <c r="F738" s="2" t="str">
        <f t="shared" si="117"/>
        <v/>
      </c>
      <c r="H738" s="3" t="str">
        <f t="shared" si="118"/>
        <v/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Y738" s="2"/>
      <c r="Z738" s="2"/>
    </row>
    <row r="739">
      <c r="B739" s="2" t="s">
        <v>36</v>
      </c>
      <c r="F739" s="2" t="str">
        <f t="shared" si="117"/>
        <v/>
      </c>
      <c r="H739" s="3" t="str">
        <f t="shared" si="118"/>
        <v/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Y739" s="2"/>
      <c r="Z739" s="2"/>
    </row>
    <row r="740">
      <c r="B740" s="2" t="s">
        <v>36</v>
      </c>
      <c r="F740" s="2" t="str">
        <f t="shared" si="117"/>
        <v/>
      </c>
      <c r="H740" s="3" t="str">
        <f t="shared" si="118"/>
        <v/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Y740" s="2"/>
      <c r="Z740" s="2"/>
    </row>
    <row r="741">
      <c r="B741" s="2" t="s">
        <v>36</v>
      </c>
      <c r="F741" s="2" t="str">
        <f t="shared" si="117"/>
        <v/>
      </c>
      <c r="H741" s="3" t="str">
        <f t="shared" si="118"/>
        <v/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Y741" s="2"/>
      <c r="Z741" s="2"/>
    </row>
    <row r="742">
      <c r="B742" s="2" t="s">
        <v>36</v>
      </c>
      <c r="F742" s="2" t="str">
        <f t="shared" si="117"/>
        <v/>
      </c>
      <c r="H742" s="3" t="str">
        <f t="shared" si="118"/>
        <v/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Y742" s="2"/>
      <c r="Z742" s="2"/>
    </row>
    <row r="743">
      <c r="B743" s="2" t="s">
        <v>36</v>
      </c>
      <c r="F743" s="2" t="str">
        <f t="shared" si="117"/>
        <v/>
      </c>
      <c r="H743" s="3" t="str">
        <f t="shared" si="118"/>
        <v/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Y743" s="2"/>
      <c r="Z743" s="2"/>
    </row>
    <row r="744">
      <c r="B744" s="2" t="s">
        <v>36</v>
      </c>
      <c r="F744" s="2" t="str">
        <f t="shared" si="117"/>
        <v/>
      </c>
      <c r="H744" s="3" t="str">
        <f t="shared" si="118"/>
        <v/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Y744" s="2"/>
      <c r="Z744" s="2"/>
    </row>
    <row r="745">
      <c r="B745" s="2" t="s">
        <v>36</v>
      </c>
      <c r="F745" s="2" t="str">
        <f t="shared" si="117"/>
        <v/>
      </c>
      <c r="H745" s="3" t="str">
        <f t="shared" si="118"/>
        <v/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Y745" s="2"/>
      <c r="Z745" s="2"/>
    </row>
    <row r="746">
      <c r="B746" s="2" t="s">
        <v>36</v>
      </c>
      <c r="F746" s="2" t="str">
        <f t="shared" si="117"/>
        <v/>
      </c>
      <c r="H746" s="3" t="str">
        <f t="shared" si="118"/>
        <v/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Y746" s="2"/>
      <c r="Z746" s="2"/>
    </row>
    <row r="747">
      <c r="B747" s="2" t="s">
        <v>36</v>
      </c>
      <c r="F747" s="2" t="str">
        <f t="shared" si="117"/>
        <v/>
      </c>
      <c r="H747" s="3" t="str">
        <f t="shared" si="118"/>
        <v/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Y747" s="2"/>
      <c r="Z747" s="2"/>
    </row>
    <row r="748">
      <c r="B748" s="2" t="s">
        <v>36</v>
      </c>
      <c r="F748" s="2" t="str">
        <f t="shared" si="117"/>
        <v/>
      </c>
      <c r="H748" s="3" t="str">
        <f t="shared" si="118"/>
        <v/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Y748" s="2"/>
      <c r="Z748" s="2"/>
    </row>
    <row r="749">
      <c r="B749" s="2" t="s">
        <v>36</v>
      </c>
      <c r="F749" s="2" t="str">
        <f t="shared" si="117"/>
        <v/>
      </c>
      <c r="H749" s="3" t="str">
        <f t="shared" si="118"/>
        <v/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Y749" s="2"/>
      <c r="Z749" s="2"/>
    </row>
    <row r="750">
      <c r="B750" s="2" t="s">
        <v>36</v>
      </c>
      <c r="F750" s="2" t="str">
        <f t="shared" si="117"/>
        <v/>
      </c>
      <c r="H750" s="3" t="str">
        <f t="shared" si="118"/>
        <v/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Y750" s="2"/>
      <c r="Z750" s="2"/>
    </row>
    <row r="751">
      <c r="B751" s="2" t="s">
        <v>36</v>
      </c>
      <c r="F751" s="2" t="str">
        <f t="shared" si="117"/>
        <v/>
      </c>
      <c r="H751" s="3" t="str">
        <f t="shared" si="118"/>
        <v/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Y751" s="2"/>
      <c r="Z751" s="2"/>
    </row>
    <row r="752">
      <c r="B752" s="2" t="s">
        <v>36</v>
      </c>
      <c r="F752" s="2" t="str">
        <f t="shared" si="117"/>
        <v/>
      </c>
      <c r="H752" s="3" t="str">
        <f t="shared" si="118"/>
        <v/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Y752" s="2"/>
      <c r="Z752" s="2"/>
    </row>
    <row r="753">
      <c r="B753" s="2" t="s">
        <v>36</v>
      </c>
      <c r="F753" s="2" t="str">
        <f t="shared" si="117"/>
        <v/>
      </c>
      <c r="H753" s="3" t="str">
        <f t="shared" si="118"/>
        <v/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Y753" s="2"/>
      <c r="Z753" s="2"/>
    </row>
    <row r="754">
      <c r="B754" s="2" t="s">
        <v>36</v>
      </c>
      <c r="F754" s="2" t="str">
        <f t="shared" si="117"/>
        <v/>
      </c>
      <c r="H754" s="3" t="str">
        <f t="shared" si="118"/>
        <v/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Y754" s="2"/>
      <c r="Z754" s="2"/>
    </row>
    <row r="755">
      <c r="B755" s="2" t="s">
        <v>36</v>
      </c>
      <c r="F755" s="2" t="str">
        <f t="shared" si="117"/>
        <v/>
      </c>
      <c r="H755" s="3" t="str">
        <f t="shared" si="118"/>
        <v/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Y755" s="2"/>
      <c r="Z755" s="2"/>
    </row>
    <row r="756">
      <c r="B756" s="2" t="s">
        <v>36</v>
      </c>
      <c r="F756" s="2" t="str">
        <f t="shared" si="117"/>
        <v/>
      </c>
      <c r="H756" s="3" t="str">
        <f t="shared" si="118"/>
        <v/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Y756" s="2"/>
      <c r="Z756" s="2"/>
    </row>
    <row r="757">
      <c r="B757" s="2" t="s">
        <v>36</v>
      </c>
      <c r="F757" s="2" t="str">
        <f t="shared" si="117"/>
        <v/>
      </c>
      <c r="H757" s="3" t="str">
        <f t="shared" si="118"/>
        <v/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Y757" s="2"/>
      <c r="Z757" s="2"/>
    </row>
    <row r="758">
      <c r="B758" s="2" t="s">
        <v>36</v>
      </c>
      <c r="F758" s="2" t="str">
        <f t="shared" si="117"/>
        <v/>
      </c>
      <c r="H758" s="3" t="str">
        <f t="shared" si="118"/>
        <v/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Y758" s="2"/>
      <c r="Z758" s="2"/>
    </row>
    <row r="759">
      <c r="B759" s="2" t="s">
        <v>36</v>
      </c>
      <c r="F759" s="2" t="str">
        <f t="shared" si="117"/>
        <v/>
      </c>
      <c r="H759" s="3" t="str">
        <f t="shared" si="118"/>
        <v/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Y759" s="2"/>
      <c r="Z759" s="2"/>
    </row>
    <row r="760">
      <c r="B760" s="2" t="s">
        <v>36</v>
      </c>
      <c r="F760" s="2" t="str">
        <f t="shared" si="117"/>
        <v/>
      </c>
      <c r="H760" s="3" t="str">
        <f t="shared" si="118"/>
        <v/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Y760" s="2"/>
      <c r="Z760" s="2"/>
    </row>
    <row r="761">
      <c r="B761" s="2" t="s">
        <v>36</v>
      </c>
      <c r="F761" s="2" t="str">
        <f t="shared" si="117"/>
        <v/>
      </c>
      <c r="H761" s="3" t="str">
        <f t="shared" si="118"/>
        <v/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Y761" s="2"/>
      <c r="Z761" s="2"/>
    </row>
    <row r="762">
      <c r="B762" s="2" t="s">
        <v>36</v>
      </c>
      <c r="F762" s="2" t="str">
        <f t="shared" si="117"/>
        <v/>
      </c>
      <c r="H762" s="3" t="str">
        <f t="shared" si="118"/>
        <v/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Y762" s="2"/>
      <c r="Z762" s="2"/>
    </row>
    <row r="763">
      <c r="B763" s="2" t="s">
        <v>36</v>
      </c>
      <c r="F763" s="2" t="str">
        <f t="shared" si="117"/>
        <v/>
      </c>
      <c r="H763" s="3" t="str">
        <f t="shared" si="118"/>
        <v/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Y763" s="2"/>
      <c r="Z763" s="2"/>
    </row>
    <row r="764">
      <c r="B764" s="2" t="s">
        <v>36</v>
      </c>
      <c r="F764" s="2" t="str">
        <f t="shared" si="117"/>
        <v/>
      </c>
      <c r="H764" s="3" t="str">
        <f t="shared" si="118"/>
        <v/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Y764" s="2"/>
      <c r="Z764" s="2"/>
    </row>
    <row r="765">
      <c r="B765" s="2" t="s">
        <v>36</v>
      </c>
      <c r="F765" s="2" t="str">
        <f t="shared" si="117"/>
        <v/>
      </c>
      <c r="H765" s="3" t="str">
        <f t="shared" si="118"/>
        <v/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Y765" s="2"/>
      <c r="Z765" s="2"/>
    </row>
    <row r="766">
      <c r="B766" s="2" t="s">
        <v>36</v>
      </c>
      <c r="F766" s="2" t="str">
        <f t="shared" si="117"/>
        <v/>
      </c>
      <c r="H766" s="3" t="str">
        <f t="shared" si="118"/>
        <v/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Y766" s="2"/>
      <c r="Z766" s="2"/>
    </row>
    <row r="767">
      <c r="B767" s="2" t="s">
        <v>36</v>
      </c>
      <c r="F767" s="2" t="str">
        <f t="shared" si="117"/>
        <v/>
      </c>
      <c r="H767" s="3" t="str">
        <f t="shared" si="118"/>
        <v/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Y767" s="2"/>
      <c r="Z767" s="2"/>
    </row>
    <row r="768">
      <c r="B768" s="2" t="s">
        <v>36</v>
      </c>
      <c r="F768" s="2" t="str">
        <f t="shared" si="117"/>
        <v/>
      </c>
      <c r="H768" s="3" t="str">
        <f t="shared" si="118"/>
        <v/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Y768" s="2"/>
      <c r="Z768" s="2"/>
    </row>
    <row r="769">
      <c r="B769" s="2" t="s">
        <v>36</v>
      </c>
      <c r="F769" s="2" t="str">
        <f t="shared" si="117"/>
        <v/>
      </c>
      <c r="H769" s="3" t="str">
        <f t="shared" si="118"/>
        <v/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Y769" s="2"/>
      <c r="Z769" s="2"/>
    </row>
    <row r="770">
      <c r="B770" s="2" t="s">
        <v>36</v>
      </c>
      <c r="F770" s="2" t="str">
        <f t="shared" si="117"/>
        <v/>
      </c>
      <c r="H770" s="3" t="str">
        <f t="shared" si="118"/>
        <v/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Y770" s="2"/>
      <c r="Z770" s="2"/>
    </row>
    <row r="771">
      <c r="B771" s="2" t="s">
        <v>36</v>
      </c>
      <c r="F771" s="2" t="str">
        <f t="shared" si="117"/>
        <v/>
      </c>
      <c r="H771" s="3" t="str">
        <f t="shared" si="118"/>
        <v/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Y771" s="2"/>
      <c r="Z771" s="2"/>
    </row>
    <row r="772">
      <c r="B772" s="2" t="s">
        <v>36</v>
      </c>
      <c r="F772" s="2" t="str">
        <f t="shared" si="117"/>
        <v/>
      </c>
      <c r="H772" s="3" t="str">
        <f t="shared" si="118"/>
        <v/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Y772" s="2"/>
      <c r="Z772" s="2"/>
    </row>
    <row r="773">
      <c r="B773" s="2" t="s">
        <v>36</v>
      </c>
      <c r="F773" s="2" t="str">
        <f t="shared" si="117"/>
        <v/>
      </c>
      <c r="H773" s="3" t="str">
        <f t="shared" si="118"/>
        <v/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Y773" s="2"/>
      <c r="Z773" s="2"/>
    </row>
    <row r="774">
      <c r="B774" s="2" t="s">
        <v>36</v>
      </c>
      <c r="F774" s="2" t="str">
        <f t="shared" si="117"/>
        <v/>
      </c>
      <c r="H774" s="3" t="str">
        <f t="shared" si="118"/>
        <v/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Y774" s="2"/>
      <c r="Z774" s="2"/>
    </row>
    <row r="775">
      <c r="B775" s="2" t="s">
        <v>36</v>
      </c>
      <c r="F775" s="2" t="str">
        <f t="shared" si="117"/>
        <v/>
      </c>
      <c r="H775" s="3" t="str">
        <f t="shared" si="118"/>
        <v/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Y775" s="2"/>
      <c r="Z775" s="2"/>
    </row>
    <row r="776">
      <c r="B776" s="2" t="s">
        <v>36</v>
      </c>
      <c r="F776" s="2" t="str">
        <f t="shared" si="117"/>
        <v/>
      </c>
      <c r="H776" s="3" t="str">
        <f t="shared" si="118"/>
        <v/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Y776" s="2"/>
      <c r="Z776" s="2"/>
    </row>
    <row r="777">
      <c r="B777" s="2" t="s">
        <v>36</v>
      </c>
      <c r="F777" s="2" t="str">
        <f t="shared" si="117"/>
        <v/>
      </c>
      <c r="H777" s="3" t="str">
        <f t="shared" si="118"/>
        <v/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Y777" s="2"/>
      <c r="Z777" s="2"/>
    </row>
    <row r="778">
      <c r="B778" s="2" t="s">
        <v>36</v>
      </c>
      <c r="F778" s="2" t="str">
        <f t="shared" si="117"/>
        <v/>
      </c>
      <c r="H778" s="3" t="str">
        <f t="shared" si="118"/>
        <v/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Y778" s="2"/>
      <c r="Z778" s="2"/>
    </row>
    <row r="779">
      <c r="B779" s="2" t="s">
        <v>36</v>
      </c>
      <c r="F779" s="2" t="str">
        <f t="shared" si="117"/>
        <v/>
      </c>
      <c r="H779" s="3" t="str">
        <f t="shared" si="118"/>
        <v/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Y779" s="2"/>
      <c r="Z779" s="2"/>
    </row>
    <row r="780">
      <c r="B780" s="2" t="s">
        <v>36</v>
      </c>
      <c r="F780" s="2" t="str">
        <f t="shared" si="117"/>
        <v/>
      </c>
      <c r="H780" s="3" t="str">
        <f t="shared" si="118"/>
        <v/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Y780" s="2"/>
      <c r="Z780" s="2"/>
    </row>
    <row r="781">
      <c r="B781" s="2" t="s">
        <v>36</v>
      </c>
      <c r="F781" s="2" t="str">
        <f t="shared" si="117"/>
        <v/>
      </c>
      <c r="H781" s="3" t="str">
        <f t="shared" si="118"/>
        <v/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Y781" s="2"/>
      <c r="Z781" s="2"/>
    </row>
    <row r="782">
      <c r="B782" s="2" t="s">
        <v>36</v>
      </c>
      <c r="F782" s="2" t="str">
        <f t="shared" si="117"/>
        <v/>
      </c>
      <c r="H782" s="3" t="str">
        <f t="shared" si="118"/>
        <v/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Y782" s="2"/>
      <c r="Z782" s="2"/>
    </row>
    <row r="783">
      <c r="B783" s="2" t="s">
        <v>36</v>
      </c>
      <c r="F783" s="2" t="str">
        <f t="shared" si="117"/>
        <v/>
      </c>
      <c r="H783" s="3" t="str">
        <f t="shared" si="118"/>
        <v/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Y783" s="2"/>
      <c r="Z783" s="2"/>
    </row>
    <row r="784">
      <c r="B784" s="2" t="s">
        <v>36</v>
      </c>
      <c r="F784" s="2" t="str">
        <f t="shared" si="117"/>
        <v/>
      </c>
      <c r="H784" s="3" t="str">
        <f t="shared" si="118"/>
        <v/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Y784" s="2"/>
      <c r="Z784" s="2"/>
    </row>
    <row r="785">
      <c r="B785" s="2" t="s">
        <v>36</v>
      </c>
      <c r="F785" s="2" t="str">
        <f t="shared" si="117"/>
        <v/>
      </c>
      <c r="H785" s="3" t="str">
        <f t="shared" si="118"/>
        <v/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Y785" s="2"/>
      <c r="Z785" s="2"/>
    </row>
    <row r="786">
      <c r="B786" s="2" t="s">
        <v>36</v>
      </c>
      <c r="F786" s="2" t="str">
        <f t="shared" si="117"/>
        <v/>
      </c>
      <c r="H786" s="3" t="str">
        <f t="shared" si="118"/>
        <v/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Y786" s="2"/>
      <c r="Z786" s="2"/>
    </row>
    <row r="787">
      <c r="B787" s="2" t="s">
        <v>36</v>
      </c>
      <c r="F787" s="2" t="str">
        <f t="shared" si="117"/>
        <v/>
      </c>
      <c r="H787" s="3" t="str">
        <f t="shared" si="118"/>
        <v/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Y787" s="2"/>
      <c r="Z787" s="2"/>
    </row>
    <row r="788">
      <c r="B788" s="2" t="s">
        <v>36</v>
      </c>
      <c r="F788" s="2" t="str">
        <f t="shared" si="117"/>
        <v/>
      </c>
      <c r="H788" s="3" t="str">
        <f t="shared" si="118"/>
        <v/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Y788" s="2"/>
      <c r="Z788" s="2"/>
    </row>
    <row r="789">
      <c r="B789" s="2" t="s">
        <v>36</v>
      </c>
      <c r="F789" s="2" t="str">
        <f t="shared" si="117"/>
        <v/>
      </c>
      <c r="H789" s="3" t="str">
        <f t="shared" si="118"/>
        <v/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Y789" s="2"/>
      <c r="Z789" s="2"/>
    </row>
    <row r="790">
      <c r="B790" s="2" t="s">
        <v>36</v>
      </c>
      <c r="F790" s="2" t="str">
        <f t="shared" si="117"/>
        <v/>
      </c>
      <c r="H790" s="3" t="str">
        <f t="shared" si="118"/>
        <v/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Y790" s="2"/>
      <c r="Z790" s="2"/>
    </row>
    <row r="791">
      <c r="B791" s="2" t="s">
        <v>36</v>
      </c>
      <c r="F791" s="2" t="str">
        <f t="shared" si="117"/>
        <v/>
      </c>
      <c r="H791" s="3" t="str">
        <f t="shared" si="118"/>
        <v/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Y791" s="2"/>
      <c r="Z791" s="2"/>
    </row>
    <row r="792">
      <c r="B792" s="2" t="s">
        <v>36</v>
      </c>
      <c r="F792" s="2" t="str">
        <f t="shared" si="117"/>
        <v/>
      </c>
      <c r="H792" s="3" t="str">
        <f t="shared" si="118"/>
        <v/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Y792" s="2"/>
      <c r="Z792" s="2"/>
    </row>
    <row r="793">
      <c r="B793" s="2" t="s">
        <v>36</v>
      </c>
      <c r="F793" s="2" t="str">
        <f t="shared" si="117"/>
        <v/>
      </c>
      <c r="H793" s="3" t="str">
        <f t="shared" si="118"/>
        <v/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Y793" s="2"/>
      <c r="Z793" s="2"/>
    </row>
    <row r="794">
      <c r="B794" s="2" t="s">
        <v>36</v>
      </c>
      <c r="F794" s="2" t="str">
        <f t="shared" si="117"/>
        <v/>
      </c>
      <c r="H794" s="3" t="str">
        <f t="shared" si="118"/>
        <v/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Y794" s="2"/>
      <c r="Z794" s="2"/>
    </row>
    <row r="795">
      <c r="B795" s="2" t="s">
        <v>36</v>
      </c>
      <c r="F795" s="2" t="str">
        <f t="shared" si="117"/>
        <v/>
      </c>
      <c r="H795" s="3" t="str">
        <f t="shared" si="118"/>
        <v/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Y795" s="2"/>
      <c r="Z795" s="2"/>
    </row>
    <row r="796">
      <c r="B796" s="2" t="s">
        <v>36</v>
      </c>
      <c r="F796" s="2" t="str">
        <f t="shared" si="117"/>
        <v/>
      </c>
      <c r="H796" s="3" t="str">
        <f t="shared" si="118"/>
        <v/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Y796" s="2"/>
      <c r="Z796" s="2"/>
    </row>
    <row r="797">
      <c r="B797" s="2" t="s">
        <v>36</v>
      </c>
      <c r="F797" s="2" t="str">
        <f t="shared" si="117"/>
        <v/>
      </c>
      <c r="H797" s="3" t="str">
        <f t="shared" si="118"/>
        <v/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Y797" s="2"/>
      <c r="Z797" s="2"/>
    </row>
    <row r="798">
      <c r="B798" s="2" t="s">
        <v>36</v>
      </c>
      <c r="F798" s="2" t="str">
        <f t="shared" si="117"/>
        <v/>
      </c>
      <c r="H798" s="3" t="str">
        <f t="shared" si="118"/>
        <v/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Y798" s="2"/>
      <c r="Z798" s="2"/>
    </row>
    <row r="799">
      <c r="B799" s="2" t="s">
        <v>36</v>
      </c>
      <c r="F799" s="2" t="str">
        <f t="shared" si="117"/>
        <v/>
      </c>
      <c r="H799" s="3" t="str">
        <f t="shared" si="118"/>
        <v/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Y799" s="2"/>
      <c r="Z799" s="2"/>
    </row>
    <row r="800">
      <c r="B800" s="2" t="s">
        <v>36</v>
      </c>
      <c r="F800" s="2" t="str">
        <f t="shared" si="117"/>
        <v/>
      </c>
      <c r="H800" s="3" t="str">
        <f t="shared" si="118"/>
        <v/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Y800" s="2"/>
      <c r="Z800" s="2"/>
    </row>
    <row r="801">
      <c r="B801" s="2" t="s">
        <v>36</v>
      </c>
      <c r="F801" s="2" t="str">
        <f t="shared" si="117"/>
        <v/>
      </c>
      <c r="H801" s="3" t="str">
        <f t="shared" si="118"/>
        <v/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Y801" s="2"/>
      <c r="Z801" s="2"/>
    </row>
    <row r="802">
      <c r="B802" s="2" t="s">
        <v>36</v>
      </c>
      <c r="F802" s="2" t="str">
        <f t="shared" si="117"/>
        <v/>
      </c>
      <c r="H802" s="3" t="str">
        <f t="shared" si="118"/>
        <v/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Y802" s="2"/>
      <c r="Z802" s="2"/>
    </row>
    <row r="803">
      <c r="B803" s="2" t="s">
        <v>36</v>
      </c>
      <c r="F803" s="2" t="str">
        <f t="shared" si="117"/>
        <v/>
      </c>
      <c r="H803" s="3" t="str">
        <f t="shared" si="118"/>
        <v/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Y803" s="2"/>
      <c r="Z803" s="2"/>
    </row>
    <row r="804">
      <c r="B804" s="2" t="s">
        <v>36</v>
      </c>
      <c r="F804" s="2" t="str">
        <f t="shared" si="117"/>
        <v/>
      </c>
      <c r="H804" s="3" t="str">
        <f t="shared" si="118"/>
        <v/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Y804" s="2"/>
      <c r="Z804" s="2"/>
    </row>
    <row r="805">
      <c r="B805" s="2" t="s">
        <v>36</v>
      </c>
      <c r="F805" s="2" t="str">
        <f t="shared" si="117"/>
        <v/>
      </c>
      <c r="H805" s="3" t="str">
        <f t="shared" si="118"/>
        <v/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Y805" s="2"/>
      <c r="Z805" s="2"/>
    </row>
    <row r="806">
      <c r="B806" s="2" t="s">
        <v>36</v>
      </c>
      <c r="F806" s="2" t="str">
        <f t="shared" si="117"/>
        <v/>
      </c>
      <c r="H806" s="3" t="str">
        <f t="shared" si="118"/>
        <v/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Y806" s="2"/>
      <c r="Z806" s="2"/>
    </row>
    <row r="807">
      <c r="B807" s="2" t="s">
        <v>36</v>
      </c>
      <c r="F807" s="2" t="str">
        <f t="shared" si="117"/>
        <v/>
      </c>
      <c r="H807" s="3" t="str">
        <f t="shared" si="118"/>
        <v/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Y807" s="2"/>
      <c r="Z807" s="2"/>
    </row>
    <row r="808">
      <c r="B808" s="2" t="s">
        <v>36</v>
      </c>
      <c r="F808" s="2" t="str">
        <f t="shared" si="117"/>
        <v/>
      </c>
      <c r="H808" s="3" t="str">
        <f t="shared" si="118"/>
        <v/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Y808" s="2"/>
      <c r="Z808" s="2"/>
    </row>
    <row r="809">
      <c r="B809" s="2" t="s">
        <v>36</v>
      </c>
      <c r="F809" s="2" t="str">
        <f t="shared" si="117"/>
        <v/>
      </c>
      <c r="H809" s="3" t="str">
        <f t="shared" si="118"/>
        <v/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Y809" s="2"/>
      <c r="Z809" s="2"/>
    </row>
    <row r="810">
      <c r="B810" s="2" t="s">
        <v>36</v>
      </c>
      <c r="F810" s="2" t="str">
        <f t="shared" si="117"/>
        <v/>
      </c>
      <c r="H810" s="3" t="str">
        <f t="shared" si="118"/>
        <v/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Y810" s="2"/>
      <c r="Z810" s="2"/>
    </row>
    <row r="811">
      <c r="B811" s="2" t="s">
        <v>36</v>
      </c>
      <c r="F811" s="2" t="str">
        <f t="shared" si="117"/>
        <v/>
      </c>
      <c r="H811" s="3" t="str">
        <f t="shared" si="118"/>
        <v/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Y811" s="2"/>
      <c r="Z811" s="2"/>
    </row>
    <row r="812">
      <c r="B812" s="2" t="s">
        <v>36</v>
      </c>
      <c r="F812" s="2" t="str">
        <f t="shared" si="117"/>
        <v/>
      </c>
      <c r="H812" s="3" t="str">
        <f t="shared" si="118"/>
        <v/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Y812" s="2"/>
      <c r="Z812" s="2"/>
    </row>
    <row r="813">
      <c r="B813" s="2" t="s">
        <v>36</v>
      </c>
      <c r="F813" s="2" t="str">
        <f t="shared" si="117"/>
        <v/>
      </c>
      <c r="H813" s="3" t="str">
        <f t="shared" si="118"/>
        <v/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Y813" s="2"/>
      <c r="Z813" s="2"/>
    </row>
    <row r="814">
      <c r="B814" s="2" t="s">
        <v>36</v>
      </c>
      <c r="F814" s="2" t="str">
        <f t="shared" si="117"/>
        <v/>
      </c>
      <c r="H814" s="3" t="str">
        <f t="shared" si="118"/>
        <v/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Y814" s="2"/>
      <c r="Z814" s="2"/>
    </row>
    <row r="815">
      <c r="B815" s="2" t="s">
        <v>36</v>
      </c>
      <c r="F815" s="2" t="str">
        <f t="shared" si="117"/>
        <v/>
      </c>
      <c r="H815" s="3" t="str">
        <f t="shared" si="118"/>
        <v/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Y815" s="2"/>
      <c r="Z815" s="2"/>
    </row>
    <row r="816">
      <c r="B816" s="2" t="s">
        <v>36</v>
      </c>
      <c r="F816" s="2" t="str">
        <f t="shared" si="117"/>
        <v/>
      </c>
      <c r="H816" s="3" t="str">
        <f t="shared" si="118"/>
        <v/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Y816" s="2"/>
      <c r="Z816" s="2"/>
    </row>
    <row r="817">
      <c r="B817" s="2" t="s">
        <v>36</v>
      </c>
      <c r="F817" s="2" t="str">
        <f t="shared" si="117"/>
        <v/>
      </c>
      <c r="H817" s="3" t="str">
        <f t="shared" si="118"/>
        <v/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Y817" s="2"/>
      <c r="Z817" s="2"/>
    </row>
    <row r="818">
      <c r="B818" s="2" t="s">
        <v>36</v>
      </c>
      <c r="F818" s="2" t="str">
        <f t="shared" si="117"/>
        <v/>
      </c>
      <c r="H818" s="3" t="str">
        <f t="shared" si="118"/>
        <v/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Y818" s="2"/>
      <c r="Z818" s="2"/>
    </row>
    <row r="819">
      <c r="B819" s="2" t="s">
        <v>36</v>
      </c>
      <c r="F819" s="2" t="str">
        <f t="shared" si="117"/>
        <v/>
      </c>
      <c r="H819" s="3" t="str">
        <f t="shared" si="118"/>
        <v/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Y819" s="2"/>
      <c r="Z819" s="2"/>
    </row>
    <row r="820">
      <c r="B820" s="2" t="s">
        <v>36</v>
      </c>
      <c r="F820" s="2" t="str">
        <f t="shared" si="117"/>
        <v/>
      </c>
      <c r="H820" s="3" t="str">
        <f t="shared" si="118"/>
        <v/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Y820" s="2"/>
      <c r="Z820" s="2"/>
    </row>
    <row r="821">
      <c r="B821" s="2" t="s">
        <v>36</v>
      </c>
      <c r="F821" s="2" t="str">
        <f t="shared" si="117"/>
        <v/>
      </c>
      <c r="H821" s="3" t="str">
        <f t="shared" si="118"/>
        <v/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Y821" s="2"/>
      <c r="Z821" s="2"/>
    </row>
    <row r="822">
      <c r="B822" s="2" t="s">
        <v>36</v>
      </c>
      <c r="F822" s="2" t="str">
        <f t="shared" si="117"/>
        <v/>
      </c>
      <c r="H822" s="3" t="str">
        <f t="shared" si="118"/>
        <v/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Y822" s="2"/>
      <c r="Z822" s="2"/>
    </row>
    <row r="823">
      <c r="B823" s="2" t="s">
        <v>36</v>
      </c>
      <c r="F823" s="2" t="str">
        <f t="shared" si="117"/>
        <v/>
      </c>
      <c r="H823" s="3" t="str">
        <f t="shared" si="118"/>
        <v/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Y823" s="2"/>
      <c r="Z823" s="2"/>
    </row>
    <row r="824">
      <c r="B824" s="2" t="s">
        <v>36</v>
      </c>
      <c r="F824" s="2" t="str">
        <f t="shared" si="117"/>
        <v/>
      </c>
      <c r="H824" s="3" t="str">
        <f t="shared" si="118"/>
        <v/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Y824" s="2"/>
      <c r="Z824" s="2"/>
    </row>
    <row r="825">
      <c r="B825" s="2" t="s">
        <v>36</v>
      </c>
      <c r="F825" s="2" t="str">
        <f t="shared" si="117"/>
        <v/>
      </c>
      <c r="H825" s="3" t="str">
        <f t="shared" si="118"/>
        <v/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Y825" s="2"/>
      <c r="Z825" s="2"/>
    </row>
    <row r="826">
      <c r="B826" s="2" t="s">
        <v>36</v>
      </c>
      <c r="F826" s="2" t="str">
        <f t="shared" si="117"/>
        <v/>
      </c>
      <c r="H826" s="3" t="str">
        <f t="shared" si="118"/>
        <v/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Y826" s="2"/>
      <c r="Z826" s="2"/>
    </row>
    <row r="827">
      <c r="B827" s="2" t="s">
        <v>36</v>
      </c>
      <c r="F827" s="2" t="str">
        <f t="shared" si="117"/>
        <v/>
      </c>
      <c r="H827" s="3" t="str">
        <f t="shared" si="118"/>
        <v/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Y827" s="2"/>
      <c r="Z827" s="2"/>
    </row>
    <row r="828">
      <c r="B828" s="2" t="s">
        <v>36</v>
      </c>
      <c r="F828" s="2" t="str">
        <f t="shared" si="117"/>
        <v/>
      </c>
      <c r="H828" s="3" t="str">
        <f t="shared" si="118"/>
        <v/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Y828" s="2"/>
      <c r="Z828" s="2"/>
    </row>
    <row r="829">
      <c r="B829" s="2" t="s">
        <v>36</v>
      </c>
      <c r="F829" s="2" t="str">
        <f t="shared" si="117"/>
        <v/>
      </c>
      <c r="H829" s="3" t="str">
        <f t="shared" si="118"/>
        <v/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Y829" s="2"/>
      <c r="Z829" s="2"/>
    </row>
    <row r="830">
      <c r="B830" s="2" t="s">
        <v>36</v>
      </c>
      <c r="F830" s="2" t="str">
        <f t="shared" si="117"/>
        <v/>
      </c>
      <c r="H830" s="3" t="str">
        <f t="shared" si="118"/>
        <v/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Y830" s="2"/>
      <c r="Z830" s="2"/>
    </row>
    <row r="831">
      <c r="B831" s="2" t="s">
        <v>36</v>
      </c>
      <c r="F831" s="2" t="str">
        <f t="shared" si="117"/>
        <v/>
      </c>
      <c r="H831" s="3" t="str">
        <f t="shared" si="118"/>
        <v/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Y831" s="2"/>
      <c r="Z831" s="2"/>
    </row>
    <row r="832">
      <c r="B832" s="2" t="s">
        <v>36</v>
      </c>
      <c r="F832" s="2" t="str">
        <f t="shared" si="117"/>
        <v/>
      </c>
      <c r="H832" s="3" t="str">
        <f t="shared" si="118"/>
        <v/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Y832" s="2"/>
      <c r="Z832" s="2"/>
    </row>
    <row r="833">
      <c r="B833" s="2" t="s">
        <v>36</v>
      </c>
      <c r="F833" s="2" t="str">
        <f t="shared" si="117"/>
        <v/>
      </c>
      <c r="H833" s="3" t="str">
        <f t="shared" si="118"/>
        <v/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Y833" s="2"/>
      <c r="Z833" s="2"/>
    </row>
    <row r="834">
      <c r="B834" s="2" t="s">
        <v>36</v>
      </c>
      <c r="F834" s="2" t="str">
        <f t="shared" si="117"/>
        <v/>
      </c>
      <c r="H834" s="3" t="str">
        <f t="shared" si="118"/>
        <v/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Y834" s="2"/>
      <c r="Z834" s="2"/>
    </row>
    <row r="835">
      <c r="B835" s="2" t="s">
        <v>36</v>
      </c>
      <c r="F835" s="2" t="str">
        <f t="shared" si="117"/>
        <v/>
      </c>
      <c r="H835" s="3" t="str">
        <f t="shared" si="118"/>
        <v/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Y835" s="2"/>
      <c r="Z835" s="2"/>
    </row>
    <row r="836">
      <c r="B836" s="2" t="s">
        <v>36</v>
      </c>
      <c r="F836" s="2" t="str">
        <f t="shared" si="117"/>
        <v/>
      </c>
      <c r="H836" s="3" t="str">
        <f t="shared" si="118"/>
        <v/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Y836" s="2"/>
      <c r="Z836" s="2"/>
    </row>
    <row r="837">
      <c r="B837" s="2" t="s">
        <v>36</v>
      </c>
      <c r="F837" s="2" t="str">
        <f t="shared" si="117"/>
        <v/>
      </c>
      <c r="H837" s="3" t="str">
        <f t="shared" si="118"/>
        <v/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Y837" s="2"/>
      <c r="Z837" s="2"/>
    </row>
    <row r="838">
      <c r="B838" s="2" t="s">
        <v>36</v>
      </c>
      <c r="F838" s="2" t="str">
        <f t="shared" si="117"/>
        <v/>
      </c>
      <c r="H838" s="3" t="str">
        <f t="shared" si="118"/>
        <v/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Y838" s="2"/>
      <c r="Z838" s="2"/>
    </row>
    <row r="839">
      <c r="B839" s="2" t="s">
        <v>36</v>
      </c>
      <c r="F839" s="2" t="str">
        <f t="shared" si="117"/>
        <v/>
      </c>
      <c r="H839" s="3" t="str">
        <f t="shared" si="118"/>
        <v/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Y839" s="2"/>
      <c r="Z839" s="2"/>
    </row>
    <row r="840">
      <c r="B840" s="2" t="s">
        <v>36</v>
      </c>
      <c r="F840" s="2" t="str">
        <f t="shared" si="117"/>
        <v/>
      </c>
      <c r="H840" s="3" t="str">
        <f t="shared" si="118"/>
        <v/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Y840" s="2"/>
      <c r="Z840" s="2"/>
    </row>
    <row r="841">
      <c r="B841" s="2" t="s">
        <v>36</v>
      </c>
      <c r="F841" s="2" t="str">
        <f t="shared" si="117"/>
        <v/>
      </c>
      <c r="H841" s="3" t="str">
        <f t="shared" si="118"/>
        <v/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Y841" s="2"/>
      <c r="Z841" s="2"/>
    </row>
    <row r="842">
      <c r="B842" s="2" t="s">
        <v>36</v>
      </c>
      <c r="F842" s="2" t="str">
        <f t="shared" si="117"/>
        <v/>
      </c>
      <c r="H842" s="3" t="str">
        <f t="shared" si="118"/>
        <v/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Y842" s="2"/>
      <c r="Z842" s="2"/>
    </row>
    <row r="843">
      <c r="B843" s="2" t="s">
        <v>36</v>
      </c>
      <c r="F843" s="2" t="str">
        <f t="shared" si="117"/>
        <v/>
      </c>
      <c r="H843" s="3" t="str">
        <f t="shared" si="118"/>
        <v/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Y843" s="2"/>
      <c r="Z843" s="2"/>
    </row>
    <row r="844">
      <c r="B844" s="2" t="s">
        <v>36</v>
      </c>
      <c r="F844" s="2" t="str">
        <f t="shared" si="117"/>
        <v/>
      </c>
      <c r="H844" s="3" t="str">
        <f t="shared" si="118"/>
        <v/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Y844" s="2"/>
      <c r="Z844" s="2"/>
    </row>
    <row r="845">
      <c r="B845" s="2" t="s">
        <v>36</v>
      </c>
      <c r="F845" s="2" t="str">
        <f t="shared" si="117"/>
        <v/>
      </c>
      <c r="H845" s="3" t="str">
        <f t="shared" si="118"/>
        <v/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Y845" s="2"/>
      <c r="Z845" s="2"/>
    </row>
    <row r="846">
      <c r="B846" s="2" t="s">
        <v>36</v>
      </c>
      <c r="F846" s="2" t="str">
        <f t="shared" si="117"/>
        <v/>
      </c>
      <c r="H846" s="3" t="str">
        <f t="shared" si="118"/>
        <v/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Y846" s="2"/>
      <c r="Z846" s="2"/>
    </row>
    <row r="847">
      <c r="B847" s="2" t="s">
        <v>36</v>
      </c>
      <c r="F847" s="2" t="str">
        <f t="shared" si="117"/>
        <v/>
      </c>
      <c r="H847" s="3" t="str">
        <f t="shared" si="118"/>
        <v/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Y847" s="2"/>
      <c r="Z847" s="2"/>
    </row>
    <row r="848">
      <c r="B848" s="2" t="s">
        <v>36</v>
      </c>
      <c r="F848" s="2" t="str">
        <f t="shared" si="117"/>
        <v/>
      </c>
      <c r="H848" s="3" t="str">
        <f t="shared" si="118"/>
        <v/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Y848" s="2"/>
      <c r="Z848" s="2"/>
    </row>
    <row r="849">
      <c r="B849" s="2" t="s">
        <v>36</v>
      </c>
      <c r="F849" s="2" t="str">
        <f t="shared" si="117"/>
        <v/>
      </c>
      <c r="H849" s="3" t="str">
        <f t="shared" si="118"/>
        <v/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Y849" s="2"/>
      <c r="Z849" s="2"/>
    </row>
    <row r="850">
      <c r="B850" s="2" t="s">
        <v>36</v>
      </c>
      <c r="F850" s="2" t="str">
        <f t="shared" si="117"/>
        <v/>
      </c>
      <c r="H850" s="3" t="str">
        <f t="shared" si="118"/>
        <v/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Y850" s="2"/>
      <c r="Z850" s="2"/>
    </row>
    <row r="851">
      <c r="B851" s="2" t="s">
        <v>36</v>
      </c>
      <c r="F851" s="2" t="str">
        <f t="shared" si="117"/>
        <v/>
      </c>
      <c r="H851" s="3" t="str">
        <f t="shared" si="118"/>
        <v/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Y851" s="2"/>
      <c r="Z851" s="2"/>
    </row>
    <row r="852">
      <c r="B852" s="2" t="s">
        <v>36</v>
      </c>
      <c r="F852" s="2" t="str">
        <f t="shared" si="117"/>
        <v/>
      </c>
      <c r="H852" s="3" t="str">
        <f t="shared" si="118"/>
        <v/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Y852" s="2"/>
      <c r="Z852" s="2"/>
    </row>
    <row r="853">
      <c r="B853" s="2" t="s">
        <v>36</v>
      </c>
      <c r="F853" s="2" t="str">
        <f t="shared" si="117"/>
        <v/>
      </c>
      <c r="H853" s="3" t="str">
        <f t="shared" si="118"/>
        <v/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Y853" s="2"/>
      <c r="Z853" s="2"/>
    </row>
    <row r="854">
      <c r="B854" s="2" t="s">
        <v>36</v>
      </c>
      <c r="F854" s="2" t="str">
        <f t="shared" si="117"/>
        <v/>
      </c>
      <c r="H854" s="3" t="str">
        <f t="shared" si="118"/>
        <v/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Y854" s="2"/>
      <c r="Z854" s="2"/>
    </row>
    <row r="855">
      <c r="B855" s="2" t="s">
        <v>36</v>
      </c>
      <c r="F855" s="2" t="str">
        <f t="shared" si="117"/>
        <v/>
      </c>
      <c r="H855" s="3" t="str">
        <f t="shared" si="118"/>
        <v/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Y855" s="2"/>
      <c r="Z855" s="2"/>
    </row>
    <row r="856">
      <c r="B856" s="2" t="s">
        <v>36</v>
      </c>
      <c r="F856" s="2" t="str">
        <f t="shared" si="117"/>
        <v/>
      </c>
      <c r="H856" s="3" t="str">
        <f t="shared" si="118"/>
        <v/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Y856" s="2"/>
      <c r="Z856" s="2"/>
    </row>
    <row r="857">
      <c r="B857" s="2" t="s">
        <v>36</v>
      </c>
      <c r="F857" s="2" t="str">
        <f t="shared" si="117"/>
        <v/>
      </c>
      <c r="H857" s="3" t="str">
        <f t="shared" si="118"/>
        <v/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Y857" s="2"/>
      <c r="Z857" s="2"/>
    </row>
    <row r="858">
      <c r="B858" s="2" t="s">
        <v>36</v>
      </c>
      <c r="F858" s="2" t="str">
        <f t="shared" si="117"/>
        <v/>
      </c>
      <c r="H858" s="3" t="str">
        <f t="shared" si="118"/>
        <v/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Y858" s="2"/>
      <c r="Z858" s="2"/>
    </row>
    <row r="859">
      <c r="B859" s="2" t="s">
        <v>36</v>
      </c>
      <c r="F859" s="2" t="str">
        <f t="shared" si="117"/>
        <v/>
      </c>
      <c r="H859" s="3" t="str">
        <f t="shared" si="118"/>
        <v/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Y859" s="2"/>
      <c r="Z859" s="2"/>
    </row>
    <row r="860">
      <c r="B860" s="2" t="s">
        <v>36</v>
      </c>
      <c r="F860" s="2" t="str">
        <f t="shared" si="117"/>
        <v/>
      </c>
      <c r="H860" s="3" t="str">
        <f t="shared" si="118"/>
        <v/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Y860" s="2"/>
      <c r="Z860" s="2"/>
    </row>
    <row r="861">
      <c r="B861" s="2" t="s">
        <v>36</v>
      </c>
      <c r="F861" s="2" t="str">
        <f t="shared" si="117"/>
        <v/>
      </c>
      <c r="H861" s="3" t="str">
        <f t="shared" si="118"/>
        <v/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Y861" s="2"/>
      <c r="Z861" s="2"/>
    </row>
    <row r="862">
      <c r="B862" s="2" t="s">
        <v>36</v>
      </c>
      <c r="F862" s="2" t="str">
        <f t="shared" si="117"/>
        <v/>
      </c>
      <c r="H862" s="3" t="str">
        <f t="shared" si="118"/>
        <v/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Y862" s="2"/>
      <c r="Z862" s="2"/>
    </row>
    <row r="863">
      <c r="B863" s="2" t="s">
        <v>36</v>
      </c>
      <c r="F863" s="2" t="str">
        <f t="shared" si="117"/>
        <v/>
      </c>
      <c r="H863" s="3" t="str">
        <f t="shared" si="118"/>
        <v/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Y863" s="2"/>
      <c r="Z863" s="2"/>
    </row>
    <row r="864">
      <c r="B864" s="2" t="s">
        <v>36</v>
      </c>
      <c r="F864" s="2" t="str">
        <f t="shared" si="117"/>
        <v/>
      </c>
      <c r="H864" s="3" t="str">
        <f t="shared" si="118"/>
        <v/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Y864" s="2"/>
      <c r="Z864" s="2"/>
    </row>
    <row r="865">
      <c r="B865" s="2" t="s">
        <v>36</v>
      </c>
      <c r="F865" s="2" t="str">
        <f t="shared" si="117"/>
        <v/>
      </c>
      <c r="H865" s="3" t="str">
        <f t="shared" si="118"/>
        <v/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Y865" s="2"/>
      <c r="Z865" s="2"/>
    </row>
    <row r="866">
      <c r="B866" s="2" t="s">
        <v>36</v>
      </c>
      <c r="F866" s="2" t="str">
        <f t="shared" si="117"/>
        <v/>
      </c>
      <c r="H866" s="3" t="str">
        <f t="shared" si="118"/>
        <v/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Y866" s="2"/>
      <c r="Z866" s="2"/>
    </row>
    <row r="867">
      <c r="B867" s="2" t="s">
        <v>36</v>
      </c>
      <c r="F867" s="2" t="str">
        <f t="shared" si="117"/>
        <v/>
      </c>
      <c r="H867" s="3" t="str">
        <f t="shared" si="118"/>
        <v/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Y867" s="2"/>
      <c r="Z867" s="2"/>
    </row>
    <row r="868">
      <c r="B868" s="2" t="s">
        <v>36</v>
      </c>
      <c r="F868" s="2" t="str">
        <f t="shared" si="117"/>
        <v/>
      </c>
      <c r="H868" s="3" t="str">
        <f t="shared" si="118"/>
        <v/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Y868" s="2"/>
      <c r="Z868" s="2"/>
    </row>
    <row r="869">
      <c r="B869" s="2" t="s">
        <v>36</v>
      </c>
      <c r="F869" s="2" t="str">
        <f t="shared" si="117"/>
        <v/>
      </c>
      <c r="H869" s="3" t="str">
        <f t="shared" si="118"/>
        <v/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Y869" s="2"/>
      <c r="Z869" s="2"/>
    </row>
    <row r="870">
      <c r="B870" s="2" t="s">
        <v>36</v>
      </c>
      <c r="F870" s="2" t="str">
        <f t="shared" si="117"/>
        <v/>
      </c>
      <c r="H870" s="3" t="str">
        <f t="shared" si="118"/>
        <v/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Y870" s="2"/>
      <c r="Z870" s="2"/>
    </row>
    <row r="871">
      <c r="B871" s="2" t="s">
        <v>36</v>
      </c>
      <c r="F871" s="2" t="str">
        <f t="shared" si="117"/>
        <v/>
      </c>
      <c r="H871" s="3" t="str">
        <f t="shared" si="118"/>
        <v/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Y871" s="2"/>
      <c r="Z871" s="2"/>
    </row>
    <row r="872">
      <c r="B872" s="2" t="s">
        <v>36</v>
      </c>
      <c r="F872" s="2" t="str">
        <f t="shared" si="117"/>
        <v/>
      </c>
      <c r="H872" s="3" t="str">
        <f t="shared" si="118"/>
        <v/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Y872" s="2"/>
      <c r="Z872" s="2"/>
    </row>
    <row r="873">
      <c r="B873" s="2" t="s">
        <v>36</v>
      </c>
      <c r="F873" s="2" t="str">
        <f t="shared" si="117"/>
        <v/>
      </c>
      <c r="H873" s="3" t="str">
        <f t="shared" si="118"/>
        <v/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Y873" s="2"/>
      <c r="Z873" s="2"/>
    </row>
    <row r="874">
      <c r="B874" s="2" t="s">
        <v>36</v>
      </c>
      <c r="F874" s="2" t="str">
        <f t="shared" si="117"/>
        <v/>
      </c>
      <c r="H874" s="3" t="str">
        <f t="shared" si="118"/>
        <v/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Y874" s="2"/>
      <c r="Z874" s="2"/>
    </row>
    <row r="875">
      <c r="B875" s="2" t="s">
        <v>36</v>
      </c>
      <c r="F875" s="2" t="str">
        <f t="shared" si="117"/>
        <v/>
      </c>
      <c r="H875" s="3" t="str">
        <f t="shared" si="118"/>
        <v/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Y875" s="2"/>
      <c r="Z875" s="2"/>
    </row>
    <row r="876">
      <c r="B876" s="2" t="s">
        <v>36</v>
      </c>
      <c r="F876" s="2" t="str">
        <f t="shared" si="117"/>
        <v/>
      </c>
      <c r="H876" s="3" t="str">
        <f t="shared" si="118"/>
        <v/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Y876" s="2"/>
      <c r="Z876" s="2"/>
    </row>
    <row r="877">
      <c r="B877" s="2" t="s">
        <v>36</v>
      </c>
      <c r="F877" s="2" t="str">
        <f t="shared" si="117"/>
        <v/>
      </c>
      <c r="H877" s="3" t="str">
        <f t="shared" si="118"/>
        <v/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Y877" s="2"/>
      <c r="Z877" s="2"/>
    </row>
    <row r="878">
      <c r="B878" s="2" t="s">
        <v>36</v>
      </c>
      <c r="F878" s="2" t="str">
        <f t="shared" si="117"/>
        <v/>
      </c>
      <c r="H878" s="3" t="str">
        <f t="shared" si="118"/>
        <v/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Y878" s="2"/>
      <c r="Z878" s="2"/>
    </row>
    <row r="879">
      <c r="B879" s="2" t="s">
        <v>36</v>
      </c>
      <c r="F879" s="2" t="str">
        <f t="shared" si="117"/>
        <v/>
      </c>
      <c r="H879" s="3" t="str">
        <f t="shared" si="118"/>
        <v/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Y879" s="2"/>
      <c r="Z879" s="2"/>
    </row>
    <row r="880">
      <c r="B880" s="2" t="s">
        <v>36</v>
      </c>
      <c r="F880" s="2" t="str">
        <f t="shared" si="117"/>
        <v/>
      </c>
      <c r="H880" s="3" t="str">
        <f t="shared" si="118"/>
        <v/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Y880" s="2"/>
      <c r="Z880" s="2"/>
    </row>
    <row r="881">
      <c r="B881" s="2" t="s">
        <v>36</v>
      </c>
      <c r="F881" s="2" t="str">
        <f t="shared" si="117"/>
        <v/>
      </c>
      <c r="H881" s="3" t="str">
        <f t="shared" si="118"/>
        <v/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Y881" s="2"/>
      <c r="Z881" s="2"/>
    </row>
    <row r="882">
      <c r="B882" s="2" t="s">
        <v>36</v>
      </c>
      <c r="F882" s="2" t="str">
        <f t="shared" si="117"/>
        <v/>
      </c>
      <c r="H882" s="3" t="str">
        <f t="shared" si="118"/>
        <v/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Y882" s="2"/>
      <c r="Z882" s="2"/>
    </row>
    <row r="883">
      <c r="B883" s="2" t="s">
        <v>36</v>
      </c>
      <c r="F883" s="2" t="str">
        <f t="shared" si="117"/>
        <v/>
      </c>
      <c r="H883" s="3" t="str">
        <f t="shared" si="118"/>
        <v/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Y883" s="2"/>
      <c r="Z883" s="2"/>
    </row>
    <row r="884">
      <c r="B884" s="2" t="s">
        <v>36</v>
      </c>
      <c r="F884" s="2" t="str">
        <f t="shared" si="117"/>
        <v/>
      </c>
      <c r="H884" s="3" t="str">
        <f t="shared" si="118"/>
        <v/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Y884" s="2"/>
      <c r="Z884" s="2"/>
    </row>
    <row r="885">
      <c r="B885" s="2" t="s">
        <v>36</v>
      </c>
      <c r="F885" s="2" t="str">
        <f t="shared" si="117"/>
        <v/>
      </c>
      <c r="H885" s="3" t="str">
        <f t="shared" si="118"/>
        <v/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Y885" s="2"/>
      <c r="Z885" s="2"/>
    </row>
    <row r="886">
      <c r="B886" s="2" t="s">
        <v>36</v>
      </c>
      <c r="F886" s="2" t="str">
        <f t="shared" si="117"/>
        <v/>
      </c>
      <c r="H886" s="3" t="str">
        <f t="shared" si="118"/>
        <v/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Y886" s="2"/>
      <c r="Z886" s="2"/>
    </row>
    <row r="887">
      <c r="B887" s="2" t="s">
        <v>36</v>
      </c>
      <c r="F887" s="2" t="str">
        <f t="shared" si="117"/>
        <v/>
      </c>
      <c r="H887" s="3" t="str">
        <f t="shared" si="118"/>
        <v/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Y887" s="2"/>
      <c r="Z887" s="2"/>
    </row>
    <row r="888">
      <c r="B888" s="2" t="s">
        <v>36</v>
      </c>
      <c r="F888" s="2" t="str">
        <f t="shared" si="117"/>
        <v/>
      </c>
      <c r="H888" s="3" t="str">
        <f t="shared" si="118"/>
        <v/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Y888" s="2"/>
      <c r="Z888" s="2"/>
    </row>
    <row r="889">
      <c r="B889" s="2" t="s">
        <v>36</v>
      </c>
      <c r="F889" s="2" t="str">
        <f t="shared" si="117"/>
        <v/>
      </c>
      <c r="H889" s="3" t="str">
        <f t="shared" si="118"/>
        <v/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Y889" s="2"/>
      <c r="Z889" s="2"/>
    </row>
    <row r="890">
      <c r="B890" s="2" t="s">
        <v>36</v>
      </c>
      <c r="F890" s="2" t="str">
        <f t="shared" si="117"/>
        <v/>
      </c>
      <c r="H890" s="3" t="str">
        <f t="shared" si="118"/>
        <v/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Y890" s="2"/>
      <c r="Z890" s="2"/>
    </row>
    <row r="891">
      <c r="B891" s="2" t="s">
        <v>36</v>
      </c>
      <c r="F891" s="2" t="str">
        <f t="shared" si="117"/>
        <v/>
      </c>
      <c r="H891" s="3" t="str">
        <f t="shared" si="118"/>
        <v/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Y891" s="2"/>
      <c r="Z891" s="2"/>
    </row>
    <row r="892">
      <c r="B892" s="2" t="s">
        <v>36</v>
      </c>
      <c r="F892" s="2" t="str">
        <f t="shared" si="117"/>
        <v/>
      </c>
      <c r="H892" s="3" t="str">
        <f t="shared" si="118"/>
        <v/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Y892" s="2"/>
      <c r="Z892" s="2"/>
    </row>
    <row r="893">
      <c r="B893" s="2" t="s">
        <v>36</v>
      </c>
      <c r="F893" s="2" t="str">
        <f t="shared" si="117"/>
        <v/>
      </c>
      <c r="H893" s="3" t="str">
        <f t="shared" si="118"/>
        <v/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Y893" s="2"/>
      <c r="Z893" s="2"/>
    </row>
    <row r="894">
      <c r="B894" s="2" t="s">
        <v>36</v>
      </c>
      <c r="F894" s="2" t="str">
        <f t="shared" si="117"/>
        <v/>
      </c>
      <c r="H894" s="3" t="str">
        <f t="shared" si="118"/>
        <v/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Y894" s="2"/>
      <c r="Z894" s="2"/>
    </row>
    <row r="895">
      <c r="B895" s="2" t="s">
        <v>36</v>
      </c>
      <c r="F895" s="2" t="str">
        <f t="shared" si="117"/>
        <v/>
      </c>
      <c r="H895" s="3" t="str">
        <f t="shared" si="118"/>
        <v/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Y895" s="2"/>
      <c r="Z895" s="2"/>
    </row>
    <row r="896">
      <c r="B896" s="2" t="s">
        <v>36</v>
      </c>
      <c r="F896" s="2" t="str">
        <f t="shared" si="117"/>
        <v/>
      </c>
      <c r="H896" s="3" t="str">
        <f t="shared" si="118"/>
        <v/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Y896" s="2"/>
      <c r="Z896" s="2"/>
    </row>
    <row r="897">
      <c r="B897" s="2" t="s">
        <v>36</v>
      </c>
      <c r="F897" s="2" t="str">
        <f t="shared" si="117"/>
        <v/>
      </c>
      <c r="H897" s="3" t="str">
        <f t="shared" si="118"/>
        <v/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Y897" s="2"/>
      <c r="Z897" s="2"/>
    </row>
    <row r="898">
      <c r="B898" s="2" t="s">
        <v>36</v>
      </c>
      <c r="F898" s="2" t="str">
        <f t="shared" si="117"/>
        <v/>
      </c>
      <c r="H898" s="3" t="str">
        <f t="shared" si="118"/>
        <v/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Y898" s="2"/>
      <c r="Z898" s="2"/>
    </row>
    <row r="899">
      <c r="B899" s="2" t="s">
        <v>36</v>
      </c>
      <c r="F899" s="2" t="str">
        <f t="shared" si="117"/>
        <v/>
      </c>
      <c r="H899" s="3" t="str">
        <f t="shared" si="118"/>
        <v/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Y899" s="2"/>
      <c r="Z899" s="2"/>
    </row>
    <row r="900">
      <c r="B900" s="2" t="s">
        <v>36</v>
      </c>
      <c r="F900" s="2" t="str">
        <f t="shared" si="117"/>
        <v/>
      </c>
      <c r="H900" s="3" t="str">
        <f t="shared" si="118"/>
        <v/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Y900" s="2"/>
      <c r="Z900" s="2"/>
    </row>
    <row r="901">
      <c r="B901" s="2" t="s">
        <v>36</v>
      </c>
      <c r="F901" s="2" t="str">
        <f t="shared" si="117"/>
        <v/>
      </c>
      <c r="H901" s="3" t="str">
        <f t="shared" si="118"/>
        <v/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Y901" s="2"/>
      <c r="Z901" s="2"/>
    </row>
    <row r="902">
      <c r="B902" s="2" t="s">
        <v>36</v>
      </c>
      <c r="F902" s="2" t="str">
        <f t="shared" si="117"/>
        <v/>
      </c>
      <c r="H902" s="3" t="str">
        <f t="shared" si="118"/>
        <v/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Y902" s="2"/>
      <c r="Z902" s="2"/>
    </row>
    <row r="903">
      <c r="B903" s="2" t="s">
        <v>36</v>
      </c>
      <c r="F903" s="2" t="str">
        <f t="shared" si="117"/>
        <v/>
      </c>
      <c r="H903" s="3" t="str">
        <f t="shared" si="118"/>
        <v/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Y903" s="2"/>
      <c r="Z903" s="2"/>
    </row>
    <row r="904">
      <c r="B904" s="2" t="s">
        <v>36</v>
      </c>
      <c r="F904" s="2" t="str">
        <f t="shared" si="117"/>
        <v/>
      </c>
      <c r="H904" s="3" t="str">
        <f t="shared" si="118"/>
        <v/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Y904" s="2"/>
      <c r="Z904" s="2"/>
    </row>
    <row r="905">
      <c r="B905" s="2" t="s">
        <v>36</v>
      </c>
      <c r="F905" s="2" t="str">
        <f t="shared" si="117"/>
        <v/>
      </c>
      <c r="H905" s="3" t="str">
        <f t="shared" si="118"/>
        <v/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Y905" s="2"/>
      <c r="Z905" s="2"/>
    </row>
    <row r="906">
      <c r="B906" s="2" t="s">
        <v>36</v>
      </c>
      <c r="F906" s="2" t="str">
        <f t="shared" si="117"/>
        <v/>
      </c>
      <c r="H906" s="3" t="str">
        <f t="shared" si="118"/>
        <v/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Y906" s="2"/>
      <c r="Z906" s="2"/>
    </row>
    <row r="907">
      <c r="B907" s="2" t="s">
        <v>36</v>
      </c>
      <c r="F907" s="2" t="str">
        <f t="shared" si="117"/>
        <v/>
      </c>
      <c r="H907" s="3" t="str">
        <f t="shared" si="118"/>
        <v/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Y907" s="2"/>
      <c r="Z907" s="2"/>
    </row>
    <row r="908">
      <c r="B908" s="2" t="s">
        <v>36</v>
      </c>
      <c r="F908" s="2" t="str">
        <f t="shared" si="117"/>
        <v/>
      </c>
      <c r="H908" s="3" t="str">
        <f t="shared" si="118"/>
        <v/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Y908" s="2"/>
      <c r="Z908" s="2"/>
    </row>
    <row r="909">
      <c r="B909" s="2" t="s">
        <v>36</v>
      </c>
      <c r="F909" s="2" t="str">
        <f t="shared" si="117"/>
        <v/>
      </c>
      <c r="H909" s="3" t="str">
        <f t="shared" si="118"/>
        <v/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Y909" s="2"/>
      <c r="Z909" s="2"/>
    </row>
    <row r="910">
      <c r="B910" s="2" t="s">
        <v>36</v>
      </c>
      <c r="F910" s="2" t="str">
        <f t="shared" si="117"/>
        <v/>
      </c>
      <c r="H910" s="3" t="str">
        <f t="shared" si="118"/>
        <v/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Y910" s="2"/>
      <c r="Z910" s="2"/>
    </row>
    <row r="911">
      <c r="B911" s="2" t="s">
        <v>36</v>
      </c>
      <c r="F911" s="2" t="str">
        <f t="shared" si="117"/>
        <v/>
      </c>
      <c r="H911" s="3" t="str">
        <f t="shared" si="118"/>
        <v/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Y911" s="2"/>
      <c r="Z911" s="2"/>
    </row>
    <row r="912">
      <c r="B912" s="2" t="s">
        <v>36</v>
      </c>
      <c r="F912" s="2" t="str">
        <f t="shared" si="117"/>
        <v/>
      </c>
      <c r="H912" s="3" t="str">
        <f t="shared" si="118"/>
        <v/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Y912" s="2"/>
      <c r="Z912" s="2"/>
    </row>
    <row r="913">
      <c r="B913" s="2" t="s">
        <v>36</v>
      </c>
      <c r="F913" s="2" t="str">
        <f t="shared" si="117"/>
        <v/>
      </c>
      <c r="H913" s="3" t="str">
        <f t="shared" si="118"/>
        <v/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Y913" s="2"/>
      <c r="Z913" s="2"/>
    </row>
    <row r="914">
      <c r="B914" s="2" t="s">
        <v>36</v>
      </c>
      <c r="F914" s="2" t="str">
        <f t="shared" si="117"/>
        <v/>
      </c>
      <c r="H914" s="3" t="str">
        <f t="shared" si="118"/>
        <v/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Y914" s="2"/>
      <c r="Z914" s="2"/>
    </row>
    <row r="915">
      <c r="B915" s="2" t="s">
        <v>36</v>
      </c>
      <c r="F915" s="2" t="str">
        <f t="shared" si="117"/>
        <v/>
      </c>
      <c r="H915" s="3" t="str">
        <f t="shared" si="118"/>
        <v/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Y915" s="2"/>
      <c r="Z915" s="2"/>
    </row>
    <row r="916">
      <c r="B916" s="2" t="s">
        <v>36</v>
      </c>
      <c r="F916" s="2" t="str">
        <f t="shared" si="117"/>
        <v/>
      </c>
      <c r="H916" s="3" t="str">
        <f t="shared" si="118"/>
        <v/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Y916" s="2"/>
      <c r="Z916" s="2"/>
    </row>
    <row r="917">
      <c r="B917" s="2" t="s">
        <v>36</v>
      </c>
      <c r="F917" s="2" t="str">
        <f t="shared" si="117"/>
        <v/>
      </c>
      <c r="H917" s="3" t="str">
        <f t="shared" si="118"/>
        <v/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Y917" s="2"/>
      <c r="Z917" s="2"/>
    </row>
    <row r="918">
      <c r="B918" s="2" t="s">
        <v>36</v>
      </c>
      <c r="F918" s="2" t="str">
        <f t="shared" si="117"/>
        <v/>
      </c>
      <c r="H918" s="3" t="str">
        <f t="shared" si="118"/>
        <v/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Y918" s="2"/>
      <c r="Z918" s="2"/>
    </row>
    <row r="919">
      <c r="B919" s="2" t="s">
        <v>36</v>
      </c>
      <c r="F919" s="2" t="str">
        <f t="shared" si="117"/>
        <v/>
      </c>
      <c r="H919" s="3" t="str">
        <f t="shared" si="118"/>
        <v/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Y919" s="2"/>
      <c r="Z919" s="2"/>
    </row>
    <row r="920">
      <c r="B920" s="2" t="s">
        <v>36</v>
      </c>
      <c r="F920" s="2" t="str">
        <f t="shared" si="117"/>
        <v/>
      </c>
      <c r="H920" s="3" t="str">
        <f t="shared" si="118"/>
        <v/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Y920" s="2"/>
      <c r="Z920" s="2"/>
    </row>
    <row r="921">
      <c r="B921" s="2" t="s">
        <v>36</v>
      </c>
      <c r="F921" s="2" t="str">
        <f t="shared" si="117"/>
        <v/>
      </c>
      <c r="H921" s="3" t="str">
        <f t="shared" si="118"/>
        <v/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Y921" s="2"/>
      <c r="Z921" s="2"/>
    </row>
    <row r="922">
      <c r="B922" s="2" t="s">
        <v>36</v>
      </c>
      <c r="F922" s="2" t="str">
        <f t="shared" si="117"/>
        <v/>
      </c>
      <c r="H922" s="3" t="str">
        <f t="shared" si="118"/>
        <v/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Y922" s="2"/>
      <c r="Z922" s="2"/>
    </row>
    <row r="923">
      <c r="B923" s="2" t="s">
        <v>36</v>
      </c>
      <c r="F923" s="2" t="str">
        <f t="shared" si="117"/>
        <v/>
      </c>
      <c r="H923" s="3" t="str">
        <f t="shared" si="118"/>
        <v/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Y923" s="2"/>
      <c r="Z923" s="2"/>
    </row>
    <row r="924">
      <c r="B924" s="2" t="s">
        <v>36</v>
      </c>
      <c r="F924" s="2" t="str">
        <f t="shared" si="117"/>
        <v/>
      </c>
      <c r="H924" s="3" t="str">
        <f t="shared" si="118"/>
        <v/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Y924" s="2"/>
      <c r="Z924" s="2"/>
    </row>
    <row r="925">
      <c r="B925" s="2" t="s">
        <v>36</v>
      </c>
      <c r="F925" s="2" t="str">
        <f t="shared" si="117"/>
        <v/>
      </c>
      <c r="H925" s="3" t="str">
        <f t="shared" si="118"/>
        <v/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Y925" s="2"/>
      <c r="Z925" s="2"/>
    </row>
    <row r="926">
      <c r="B926" s="2" t="s">
        <v>36</v>
      </c>
      <c r="F926" s="2" t="str">
        <f t="shared" si="117"/>
        <v/>
      </c>
      <c r="H926" s="3" t="str">
        <f t="shared" si="118"/>
        <v/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Y926" s="2"/>
      <c r="Z926" s="2"/>
    </row>
    <row r="927">
      <c r="B927" s="2" t="s">
        <v>36</v>
      </c>
      <c r="F927" s="2" t="str">
        <f t="shared" si="117"/>
        <v/>
      </c>
      <c r="H927" s="3" t="str">
        <f t="shared" si="118"/>
        <v/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Y927" s="2"/>
      <c r="Z927" s="2"/>
    </row>
    <row r="928">
      <c r="B928" s="2" t="s">
        <v>36</v>
      </c>
      <c r="F928" s="2" t="str">
        <f t="shared" si="117"/>
        <v/>
      </c>
      <c r="H928" s="3" t="str">
        <f t="shared" si="118"/>
        <v/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Y928" s="2"/>
      <c r="Z928" s="2"/>
    </row>
    <row r="929">
      <c r="B929" s="2" t="s">
        <v>36</v>
      </c>
      <c r="F929" s="2" t="str">
        <f t="shared" si="117"/>
        <v/>
      </c>
      <c r="H929" s="3" t="str">
        <f t="shared" si="118"/>
        <v/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Y929" s="2"/>
      <c r="Z929" s="2"/>
    </row>
    <row r="930">
      <c r="B930" s="2" t="s">
        <v>36</v>
      </c>
      <c r="F930" s="2" t="str">
        <f t="shared" si="117"/>
        <v/>
      </c>
      <c r="H930" s="3" t="str">
        <f t="shared" si="118"/>
        <v/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Y930" s="2"/>
      <c r="Z930" s="2"/>
    </row>
    <row r="931">
      <c r="B931" s="2" t="s">
        <v>36</v>
      </c>
      <c r="F931" s="2" t="str">
        <f t="shared" si="117"/>
        <v/>
      </c>
      <c r="H931" s="3" t="str">
        <f t="shared" si="118"/>
        <v/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Y931" s="2"/>
      <c r="Z931" s="2"/>
    </row>
    <row r="932">
      <c r="B932" s="2" t="s">
        <v>36</v>
      </c>
      <c r="F932" s="2" t="str">
        <f t="shared" si="117"/>
        <v/>
      </c>
      <c r="H932" s="3" t="str">
        <f t="shared" si="118"/>
        <v/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Y932" s="2"/>
      <c r="Z932" s="2"/>
    </row>
    <row r="933">
      <c r="B933" s="2" t="s">
        <v>36</v>
      </c>
      <c r="F933" s="2" t="str">
        <f t="shared" si="117"/>
        <v/>
      </c>
      <c r="H933" s="3" t="str">
        <f t="shared" si="118"/>
        <v/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Y933" s="2"/>
      <c r="Z933" s="2"/>
    </row>
    <row r="934">
      <c r="B934" s="2" t="s">
        <v>36</v>
      </c>
      <c r="F934" s="2" t="str">
        <f t="shared" si="117"/>
        <v/>
      </c>
      <c r="H934" s="3" t="str">
        <f t="shared" si="118"/>
        <v/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Y934" s="2"/>
      <c r="Z934" s="2"/>
    </row>
    <row r="935">
      <c r="B935" s="2" t="s">
        <v>36</v>
      </c>
      <c r="F935" s="2" t="str">
        <f t="shared" si="117"/>
        <v/>
      </c>
      <c r="H935" s="3" t="str">
        <f t="shared" si="118"/>
        <v/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Y935" s="2"/>
      <c r="Z935" s="2"/>
    </row>
    <row r="936">
      <c r="B936" s="2" t="s">
        <v>36</v>
      </c>
      <c r="F936" s="2" t="str">
        <f t="shared" si="117"/>
        <v/>
      </c>
      <c r="H936" s="3" t="str">
        <f t="shared" si="118"/>
        <v/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Y936" s="2"/>
      <c r="Z936" s="2"/>
    </row>
    <row r="937">
      <c r="B937" s="2" t="s">
        <v>36</v>
      </c>
      <c r="F937" s="2" t="str">
        <f t="shared" si="117"/>
        <v/>
      </c>
      <c r="H937" s="3" t="str">
        <f t="shared" si="118"/>
        <v/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Y937" s="2"/>
      <c r="Z937" s="2"/>
    </row>
    <row r="938">
      <c r="B938" s="2" t="s">
        <v>36</v>
      </c>
      <c r="F938" s="2" t="str">
        <f t="shared" si="117"/>
        <v/>
      </c>
      <c r="H938" s="3" t="str">
        <f t="shared" si="118"/>
        <v/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Y938" s="2"/>
      <c r="Z938" s="2"/>
    </row>
    <row r="939">
      <c r="B939" s="2" t="s">
        <v>36</v>
      </c>
      <c r="F939" s="2" t="str">
        <f t="shared" si="117"/>
        <v/>
      </c>
      <c r="H939" s="3" t="str">
        <f t="shared" si="118"/>
        <v/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Y939" s="2"/>
      <c r="Z939" s="2"/>
    </row>
    <row r="940">
      <c r="B940" s="2" t="s">
        <v>36</v>
      </c>
      <c r="F940" s="2" t="str">
        <f t="shared" si="117"/>
        <v/>
      </c>
      <c r="H940" s="3" t="str">
        <f t="shared" si="118"/>
        <v/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Y940" s="2"/>
      <c r="Z940" s="2"/>
    </row>
    <row r="941">
      <c r="B941" s="2" t="s">
        <v>36</v>
      </c>
      <c r="F941" s="2" t="str">
        <f t="shared" si="117"/>
        <v/>
      </c>
      <c r="H941" s="3" t="str">
        <f t="shared" si="118"/>
        <v/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Y941" s="2"/>
      <c r="Z941" s="2"/>
    </row>
    <row r="942">
      <c r="B942" s="2" t="s">
        <v>36</v>
      </c>
      <c r="F942" s="2" t="str">
        <f t="shared" si="117"/>
        <v/>
      </c>
      <c r="H942" s="3" t="str">
        <f t="shared" si="118"/>
        <v/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Y942" s="2"/>
      <c r="Z942" s="2"/>
    </row>
    <row r="943">
      <c r="B943" s="2" t="s">
        <v>36</v>
      </c>
      <c r="F943" s="2" t="str">
        <f t="shared" si="117"/>
        <v/>
      </c>
      <c r="H943" s="3" t="str">
        <f t="shared" si="118"/>
        <v/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Y943" s="2"/>
      <c r="Z943" s="2"/>
    </row>
    <row r="944">
      <c r="B944" s="2" t="s">
        <v>36</v>
      </c>
      <c r="F944" s="2" t="str">
        <f t="shared" si="117"/>
        <v/>
      </c>
      <c r="H944" s="3" t="str">
        <f t="shared" si="118"/>
        <v/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Y944" s="2"/>
      <c r="Z944" s="2"/>
    </row>
    <row r="945">
      <c r="B945" s="2" t="s">
        <v>36</v>
      </c>
      <c r="F945" s="2" t="str">
        <f t="shared" si="117"/>
        <v/>
      </c>
      <c r="H945" s="3" t="str">
        <f t="shared" si="118"/>
        <v/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Y945" s="2"/>
      <c r="Z945" s="2"/>
    </row>
    <row r="946">
      <c r="B946" s="2" t="s">
        <v>36</v>
      </c>
      <c r="F946" s="2" t="str">
        <f t="shared" si="117"/>
        <v/>
      </c>
      <c r="H946" s="3" t="str">
        <f t="shared" si="118"/>
        <v/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Y946" s="2"/>
      <c r="Z946" s="2"/>
    </row>
    <row r="947">
      <c r="B947" s="2" t="s">
        <v>36</v>
      </c>
      <c r="F947" s="2" t="str">
        <f t="shared" si="117"/>
        <v/>
      </c>
      <c r="H947" s="3" t="str">
        <f t="shared" si="118"/>
        <v/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Y947" s="2"/>
      <c r="Z947" s="2"/>
    </row>
    <row r="948">
      <c r="B948" s="2" t="s">
        <v>36</v>
      </c>
      <c r="F948" s="2" t="str">
        <f t="shared" si="117"/>
        <v/>
      </c>
      <c r="H948" s="3" t="str">
        <f t="shared" si="118"/>
        <v/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Y948" s="2"/>
      <c r="Z948" s="2"/>
    </row>
    <row r="949">
      <c r="B949" s="2" t="s">
        <v>36</v>
      </c>
      <c r="F949" s="2" t="str">
        <f t="shared" si="117"/>
        <v/>
      </c>
      <c r="H949" s="3" t="str">
        <f t="shared" si="118"/>
        <v/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Y949" s="2"/>
      <c r="Z949" s="2"/>
    </row>
    <row r="950">
      <c r="B950" s="2" t="s">
        <v>36</v>
      </c>
      <c r="F950" s="2" t="str">
        <f t="shared" si="117"/>
        <v/>
      </c>
      <c r="H950" s="3" t="str">
        <f t="shared" si="118"/>
        <v/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Y950" s="2"/>
      <c r="Z950" s="2"/>
    </row>
    <row r="951">
      <c r="B951" s="2" t="s">
        <v>36</v>
      </c>
      <c r="F951" s="2" t="str">
        <f t="shared" si="117"/>
        <v/>
      </c>
      <c r="H951" s="3" t="str">
        <f t="shared" si="118"/>
        <v/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Y951" s="2"/>
      <c r="Z951" s="2"/>
    </row>
    <row r="952">
      <c r="B952" s="2" t="s">
        <v>36</v>
      </c>
      <c r="F952" s="2" t="str">
        <f t="shared" si="117"/>
        <v/>
      </c>
      <c r="H952" s="3" t="str">
        <f t="shared" si="118"/>
        <v/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Y952" s="2"/>
      <c r="Z952" s="2"/>
    </row>
    <row r="953">
      <c r="B953" s="2" t="s">
        <v>36</v>
      </c>
      <c r="F953" s="2" t="str">
        <f t="shared" si="117"/>
        <v/>
      </c>
      <c r="H953" s="3" t="str">
        <f t="shared" si="118"/>
        <v/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Y953" s="2"/>
      <c r="Z953" s="2"/>
    </row>
    <row r="954">
      <c r="B954" s="2" t="s">
        <v>36</v>
      </c>
      <c r="F954" s="2" t="str">
        <f t="shared" si="117"/>
        <v/>
      </c>
      <c r="H954" s="3" t="str">
        <f t="shared" si="118"/>
        <v/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Y954" s="2"/>
      <c r="Z954" s="2"/>
    </row>
    <row r="955">
      <c r="B955" s="2" t="s">
        <v>36</v>
      </c>
      <c r="F955" s="2" t="str">
        <f t="shared" si="117"/>
        <v/>
      </c>
      <c r="H955" s="3" t="str">
        <f t="shared" si="118"/>
        <v/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Y955" s="2"/>
      <c r="Z955" s="2"/>
    </row>
    <row r="956">
      <c r="B956" s="2" t="s">
        <v>36</v>
      </c>
      <c r="F956" s="2" t="str">
        <f t="shared" si="117"/>
        <v/>
      </c>
      <c r="H956" s="3" t="str">
        <f t="shared" si="118"/>
        <v/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Y956" s="2"/>
      <c r="Z956" s="2"/>
    </row>
    <row r="957">
      <c r="B957" s="2" t="s">
        <v>36</v>
      </c>
      <c r="F957" s="2" t="str">
        <f t="shared" si="117"/>
        <v/>
      </c>
      <c r="H957" s="3" t="str">
        <f t="shared" si="118"/>
        <v/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Y957" s="2"/>
      <c r="Z957" s="2"/>
    </row>
    <row r="958">
      <c r="B958" s="2" t="s">
        <v>36</v>
      </c>
      <c r="F958" s="2" t="str">
        <f t="shared" si="117"/>
        <v/>
      </c>
      <c r="H958" s="3" t="str">
        <f t="shared" si="118"/>
        <v/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Y958" s="2"/>
      <c r="Z958" s="2"/>
    </row>
    <row r="959">
      <c r="B959" s="2" t="s">
        <v>36</v>
      </c>
      <c r="F959" s="2" t="str">
        <f t="shared" si="117"/>
        <v/>
      </c>
      <c r="H959" s="3" t="str">
        <f t="shared" si="118"/>
        <v/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Y959" s="2"/>
      <c r="Z959" s="2"/>
    </row>
    <row r="960">
      <c r="B960" s="2" t="s">
        <v>36</v>
      </c>
      <c r="F960" s="2" t="str">
        <f t="shared" si="117"/>
        <v/>
      </c>
      <c r="H960" s="3" t="str">
        <f t="shared" si="118"/>
        <v/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Y960" s="2"/>
      <c r="Z960" s="2"/>
    </row>
    <row r="961">
      <c r="B961" s="2" t="s">
        <v>36</v>
      </c>
      <c r="F961" s="2" t="str">
        <f t="shared" si="117"/>
        <v/>
      </c>
      <c r="H961" s="3" t="str">
        <f t="shared" si="118"/>
        <v/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Y961" s="2"/>
      <c r="Z961" s="2"/>
    </row>
    <row r="962">
      <c r="B962" s="2" t="s">
        <v>36</v>
      </c>
      <c r="F962" s="2" t="str">
        <f t="shared" si="117"/>
        <v/>
      </c>
      <c r="H962" s="3" t="str">
        <f t="shared" si="118"/>
        <v/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Y962" s="2"/>
      <c r="Z962" s="2"/>
    </row>
    <row r="963">
      <c r="B963" s="2" t="s">
        <v>36</v>
      </c>
      <c r="F963" s="2" t="str">
        <f t="shared" si="117"/>
        <v/>
      </c>
      <c r="H963" s="3" t="str">
        <f t="shared" si="118"/>
        <v/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Y963" s="2"/>
      <c r="Z963" s="2"/>
    </row>
    <row r="964">
      <c r="B964" s="2" t="s">
        <v>36</v>
      </c>
      <c r="F964" s="2" t="str">
        <f t="shared" si="117"/>
        <v/>
      </c>
      <c r="H964" s="3" t="str">
        <f t="shared" si="118"/>
        <v/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Y964" s="2"/>
      <c r="Z964" s="2"/>
    </row>
    <row r="965">
      <c r="B965" s="2" t="s">
        <v>36</v>
      </c>
      <c r="F965" s="2" t="str">
        <f t="shared" si="117"/>
        <v/>
      </c>
      <c r="H965" s="3" t="str">
        <f t="shared" si="118"/>
        <v/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Y965" s="2"/>
      <c r="Z965" s="2"/>
    </row>
    <row r="966">
      <c r="B966" s="2" t="s">
        <v>36</v>
      </c>
      <c r="F966" s="2" t="str">
        <f t="shared" si="117"/>
        <v/>
      </c>
      <c r="H966" s="3" t="str">
        <f t="shared" si="118"/>
        <v/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Y966" s="2"/>
      <c r="Z966" s="2"/>
    </row>
    <row r="967">
      <c r="B967" s="2" t="s">
        <v>36</v>
      </c>
      <c r="F967" s="2" t="str">
        <f t="shared" si="117"/>
        <v/>
      </c>
      <c r="H967" s="3" t="str">
        <f t="shared" si="118"/>
        <v/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Y967" s="2"/>
      <c r="Z967" s="2"/>
    </row>
    <row r="968">
      <c r="B968" s="2" t="s">
        <v>36</v>
      </c>
      <c r="F968" s="2" t="str">
        <f t="shared" si="117"/>
        <v/>
      </c>
      <c r="H968" s="3" t="str">
        <f t="shared" si="118"/>
        <v/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Y968" s="2"/>
      <c r="Z968" s="2"/>
    </row>
    <row r="969">
      <c r="B969" s="2" t="s">
        <v>36</v>
      </c>
      <c r="F969" s="2" t="str">
        <f t="shared" si="117"/>
        <v/>
      </c>
      <c r="H969" s="3" t="str">
        <f t="shared" si="118"/>
        <v/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Y969" s="2"/>
      <c r="Z969" s="2"/>
    </row>
    <row r="970">
      <c r="B970" s="2" t="s">
        <v>36</v>
      </c>
      <c r="F970" s="2" t="str">
        <f t="shared" si="117"/>
        <v/>
      </c>
      <c r="H970" s="3" t="str">
        <f t="shared" si="118"/>
        <v/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Y970" s="2"/>
      <c r="Z970" s="2"/>
    </row>
    <row r="971">
      <c r="B971" s="2" t="s">
        <v>36</v>
      </c>
      <c r="F971" s="2" t="str">
        <f t="shared" si="117"/>
        <v/>
      </c>
      <c r="H971" s="3" t="str">
        <f t="shared" si="118"/>
        <v/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Y971" s="2"/>
      <c r="Z971" s="2"/>
    </row>
    <row r="972">
      <c r="B972" s="2" t="s">
        <v>36</v>
      </c>
      <c r="F972" s="2" t="str">
        <f t="shared" si="117"/>
        <v/>
      </c>
      <c r="H972" s="3" t="str">
        <f t="shared" si="118"/>
        <v/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Y972" s="2"/>
      <c r="Z972" s="2"/>
    </row>
    <row r="973">
      <c r="B973" s="2" t="s">
        <v>36</v>
      </c>
      <c r="F973" s="2" t="str">
        <f t="shared" si="117"/>
        <v/>
      </c>
      <c r="H973" s="3" t="str">
        <f t="shared" si="118"/>
        <v/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Y973" s="2"/>
      <c r="Z973" s="2"/>
    </row>
    <row r="974">
      <c r="B974" s="2" t="s">
        <v>36</v>
      </c>
      <c r="F974" s="2" t="str">
        <f t="shared" si="117"/>
        <v/>
      </c>
      <c r="H974" s="3" t="str">
        <f t="shared" si="118"/>
        <v/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Y974" s="2"/>
      <c r="Z974" s="2"/>
    </row>
    <row r="975">
      <c r="B975" s="2" t="s">
        <v>36</v>
      </c>
      <c r="F975" s="2" t="str">
        <f t="shared" si="117"/>
        <v/>
      </c>
      <c r="H975" s="3" t="str">
        <f t="shared" si="118"/>
        <v/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Y975" s="2"/>
      <c r="Z975" s="2"/>
    </row>
    <row r="976">
      <c r="B976" s="2" t="s">
        <v>36</v>
      </c>
      <c r="F976" s="2" t="str">
        <f t="shared" si="117"/>
        <v/>
      </c>
      <c r="H976" s="3" t="str">
        <f t="shared" si="118"/>
        <v/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Y976" s="2"/>
      <c r="Z976" s="2"/>
    </row>
    <row r="977">
      <c r="B977" s="2" t="s">
        <v>36</v>
      </c>
      <c r="F977" s="2" t="str">
        <f t="shared" si="117"/>
        <v/>
      </c>
      <c r="H977" s="3" t="str">
        <f t="shared" si="118"/>
        <v/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Y977" s="2"/>
      <c r="Z977" s="2"/>
    </row>
    <row r="978">
      <c r="B978" s="2" t="s">
        <v>36</v>
      </c>
      <c r="F978" s="2" t="str">
        <f t="shared" si="117"/>
        <v/>
      </c>
      <c r="H978" s="3" t="str">
        <f t="shared" si="118"/>
        <v/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Y978" s="2"/>
      <c r="Z978" s="2"/>
    </row>
    <row r="979">
      <c r="B979" s="2" t="s">
        <v>36</v>
      </c>
      <c r="F979" s="2" t="str">
        <f t="shared" si="117"/>
        <v/>
      </c>
      <c r="H979" s="3" t="str">
        <f t="shared" si="118"/>
        <v/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Y979" s="2"/>
      <c r="Z979" s="2"/>
    </row>
    <row r="980">
      <c r="B980" s="2" t="s">
        <v>36</v>
      </c>
      <c r="F980" s="2" t="str">
        <f t="shared" si="117"/>
        <v/>
      </c>
      <c r="H980" s="3" t="str">
        <f t="shared" si="118"/>
        <v/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Y980" s="2"/>
      <c r="Z980" s="2"/>
    </row>
    <row r="981">
      <c r="B981" s="2" t="s">
        <v>36</v>
      </c>
      <c r="F981" s="2" t="str">
        <f t="shared" si="117"/>
        <v/>
      </c>
      <c r="H981" s="3" t="str">
        <f t="shared" si="118"/>
        <v/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Y981" s="2"/>
      <c r="Z981" s="2"/>
    </row>
    <row r="982">
      <c r="B982" s="2" t="s">
        <v>36</v>
      </c>
      <c r="F982" s="2" t="str">
        <f t="shared" si="117"/>
        <v/>
      </c>
      <c r="H982" s="3" t="str">
        <f t="shared" si="118"/>
        <v/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Y982" s="2"/>
      <c r="Z982" s="2"/>
    </row>
    <row r="983">
      <c r="B983" s="2" t="s">
        <v>36</v>
      </c>
      <c r="F983" s="2" t="str">
        <f t="shared" si="117"/>
        <v/>
      </c>
      <c r="H983" s="3" t="str">
        <f t="shared" si="118"/>
        <v/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Y983" s="2"/>
      <c r="Z983" s="2"/>
    </row>
    <row r="984">
      <c r="B984" s="2" t="s">
        <v>36</v>
      </c>
      <c r="F984" s="2" t="str">
        <f t="shared" si="117"/>
        <v/>
      </c>
      <c r="H984" s="3" t="str">
        <f t="shared" si="118"/>
        <v/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Y984" s="2"/>
      <c r="Z984" s="2"/>
    </row>
    <row r="985">
      <c r="B985" s="2" t="s">
        <v>36</v>
      </c>
      <c r="F985" s="2" t="str">
        <f t="shared" si="117"/>
        <v/>
      </c>
      <c r="H985" s="3" t="str">
        <f t="shared" si="118"/>
        <v/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Y985" s="2"/>
      <c r="Z985" s="2"/>
    </row>
    <row r="986">
      <c r="B986" s="2" t="s">
        <v>36</v>
      </c>
      <c r="F986" s="2" t="str">
        <f t="shared" si="117"/>
        <v/>
      </c>
      <c r="H986" s="3" t="str">
        <f t="shared" si="118"/>
        <v/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Y986" s="2"/>
      <c r="Z986" s="2"/>
    </row>
    <row r="987">
      <c r="B987" s="2" t="s">
        <v>36</v>
      </c>
      <c r="F987" s="2" t="str">
        <f t="shared" si="117"/>
        <v/>
      </c>
      <c r="H987" s="3" t="str">
        <f t="shared" si="118"/>
        <v/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Y987" s="2"/>
      <c r="Z987" s="2"/>
    </row>
    <row r="988">
      <c r="B988" s="2" t="s">
        <v>36</v>
      </c>
      <c r="F988" s="2" t="str">
        <f t="shared" si="117"/>
        <v/>
      </c>
      <c r="H988" s="3" t="str">
        <f t="shared" si="118"/>
        <v/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Y988" s="2"/>
      <c r="Z988" s="2"/>
    </row>
    <row r="989">
      <c r="B989" s="2" t="s">
        <v>36</v>
      </c>
      <c r="F989" s="2" t="str">
        <f t="shared" si="117"/>
        <v/>
      </c>
      <c r="H989" s="3" t="str">
        <f t="shared" si="118"/>
        <v/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Y989" s="2"/>
      <c r="Z989" s="2"/>
    </row>
    <row r="990">
      <c r="B990" s="2" t="s">
        <v>36</v>
      </c>
      <c r="F990" s="2" t="str">
        <f t="shared" si="117"/>
        <v/>
      </c>
      <c r="H990" s="3" t="str">
        <f t="shared" si="118"/>
        <v/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Y990" s="2"/>
      <c r="Z990" s="2"/>
    </row>
    <row r="991">
      <c r="B991" s="2" t="s">
        <v>36</v>
      </c>
      <c r="F991" s="2" t="str">
        <f t="shared" si="117"/>
        <v/>
      </c>
      <c r="H991" s="3" t="str">
        <f t="shared" si="118"/>
        <v/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Y991" s="2"/>
      <c r="Z991" s="2"/>
    </row>
    <row r="992">
      <c r="B992" s="2" t="s">
        <v>36</v>
      </c>
      <c r="F992" s="2" t="str">
        <f t="shared" si="117"/>
        <v/>
      </c>
      <c r="H992" s="3" t="str">
        <f t="shared" si="118"/>
        <v/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Y992" s="2"/>
      <c r="Z992" s="2"/>
    </row>
    <row r="993">
      <c r="B993" s="2" t="s">
        <v>36</v>
      </c>
      <c r="F993" s="2" t="str">
        <f t="shared" si="117"/>
        <v/>
      </c>
      <c r="H993" s="3" t="str">
        <f t="shared" si="118"/>
        <v/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Y993" s="2"/>
      <c r="Z993" s="2"/>
    </row>
    <row r="994">
      <c r="B994" s="2" t="s">
        <v>36</v>
      </c>
      <c r="F994" s="2" t="str">
        <f t="shared" si="117"/>
        <v/>
      </c>
      <c r="H994" s="3" t="str">
        <f t="shared" si="118"/>
        <v/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Y994" s="2"/>
      <c r="Z994" s="2"/>
    </row>
    <row r="995">
      <c r="B995" s="2" t="s">
        <v>36</v>
      </c>
      <c r="F995" s="2" t="str">
        <f t="shared" si="117"/>
        <v/>
      </c>
      <c r="H995" s="3" t="str">
        <f t="shared" si="118"/>
        <v/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Y995" s="2"/>
      <c r="Z995" s="2"/>
    </row>
    <row r="996">
      <c r="B996" s="2" t="s">
        <v>36</v>
      </c>
      <c r="F996" s="2" t="str">
        <f t="shared" si="117"/>
        <v/>
      </c>
      <c r="H996" s="3" t="str">
        <f t="shared" si="118"/>
        <v/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Y996" s="2"/>
      <c r="Z996" s="2"/>
    </row>
    <row r="997">
      <c r="B997" s="2" t="s">
        <v>36</v>
      </c>
      <c r="F997" s="2" t="str">
        <f t="shared" si="117"/>
        <v/>
      </c>
      <c r="H997" s="3" t="str">
        <f t="shared" si="118"/>
        <v/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Y997" s="2"/>
      <c r="Z997" s="2"/>
    </row>
    <row r="998">
      <c r="B998" s="2" t="s">
        <v>36</v>
      </c>
      <c r="F998" s="2" t="str">
        <f t="shared" si="117"/>
        <v/>
      </c>
      <c r="H998" s="3" t="str">
        <f t="shared" si="118"/>
        <v/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Y998" s="2"/>
      <c r="Z998" s="2"/>
    </row>
    <row r="999">
      <c r="B999" s="2" t="s">
        <v>36</v>
      </c>
      <c r="F999" s="2" t="str">
        <f t="shared" si="117"/>
        <v/>
      </c>
      <c r="H999" s="3" t="str">
        <f t="shared" si="118"/>
        <v/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Y999" s="2"/>
      <c r="Z999" s="2"/>
    </row>
    <row r="1000">
      <c r="B1000" s="2" t="s">
        <v>36</v>
      </c>
      <c r="F1000" s="2" t="str">
        <f t="shared" si="117"/>
        <v/>
      </c>
      <c r="H1000" s="3" t="str">
        <f t="shared" si="118"/>
        <v/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Y1000" s="2"/>
      <c r="Z1000" s="2"/>
    </row>
    <row r="1001">
      <c r="B1001" s="2" t="s">
        <v>36</v>
      </c>
      <c r="F1001" s="2" t="str">
        <f t="shared" si="117"/>
        <v/>
      </c>
      <c r="H1001" s="3" t="str">
        <f t="shared" si="118"/>
        <v/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Y1001" s="2"/>
      <c r="Z1001" s="2"/>
    </row>
    <row r="1002">
      <c r="B1002" s="2" t="s">
        <v>36</v>
      </c>
      <c r="F1002" s="2" t="str">
        <f t="shared" si="117"/>
        <v/>
      </c>
      <c r="H1002" s="3" t="str">
        <f t="shared" si="118"/>
        <v/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Y1002" s="2"/>
      <c r="Z1002" s="2"/>
    </row>
    <row r="1003">
      <c r="B1003" s="2" t="s">
        <v>36</v>
      </c>
      <c r="F1003" s="2" t="str">
        <f t="shared" si="117"/>
        <v/>
      </c>
      <c r="H1003" s="3" t="str">
        <f t="shared" si="118"/>
        <v/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Y1003" s="2"/>
      <c r="Z1003" s="2"/>
    </row>
    <row r="1004">
      <c r="B1004" s="2" t="s">
        <v>36</v>
      </c>
      <c r="F1004" s="2" t="str">
        <f t="shared" si="117"/>
        <v/>
      </c>
      <c r="H1004" s="3" t="str">
        <f t="shared" si="118"/>
        <v/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Y1004" s="2"/>
      <c r="Z1004" s="2"/>
    </row>
    <row r="1005">
      <c r="B1005" s="2" t="s">
        <v>36</v>
      </c>
      <c r="F1005" s="2" t="str">
        <f t="shared" si="117"/>
        <v/>
      </c>
      <c r="H1005" s="3" t="str">
        <f t="shared" si="118"/>
        <v/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Y1005" s="2"/>
      <c r="Z1005" s="2"/>
    </row>
    <row r="1006">
      <c r="B1006" s="2" t="s">
        <v>36</v>
      </c>
      <c r="F1006" s="2" t="str">
        <f t="shared" si="117"/>
        <v/>
      </c>
      <c r="H1006" s="3" t="str">
        <f t="shared" si="118"/>
        <v/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Y1006" s="2"/>
      <c r="Z1006" s="2"/>
    </row>
    <row r="1007">
      <c r="B1007" s="2" t="s">
        <v>36</v>
      </c>
      <c r="F1007" s="2" t="str">
        <f t="shared" si="117"/>
        <v/>
      </c>
      <c r="H1007" s="3" t="str">
        <f t="shared" si="118"/>
        <v/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Y1007" s="2"/>
      <c r="Z1007" s="2"/>
    </row>
    <row r="1008">
      <c r="B1008" s="2" t="s">
        <v>36</v>
      </c>
      <c r="F1008" s="2" t="str">
        <f t="shared" si="117"/>
        <v/>
      </c>
      <c r="H1008" s="3" t="str">
        <f t="shared" si="118"/>
        <v/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Y1008" s="2"/>
      <c r="Z1008" s="2"/>
    </row>
    <row r="1009">
      <c r="B1009" s="2" t="s">
        <v>36</v>
      </c>
      <c r="F1009" s="2" t="str">
        <f t="shared" si="117"/>
        <v/>
      </c>
      <c r="H1009" s="3" t="str">
        <f t="shared" si="118"/>
        <v/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Y1009" s="2"/>
      <c r="Z1009" s="2"/>
    </row>
    <row r="1010">
      <c r="B1010" s="2" t="s">
        <v>36</v>
      </c>
      <c r="F1010" s="2" t="str">
        <f t="shared" si="117"/>
        <v/>
      </c>
      <c r="H1010" s="3" t="str">
        <f t="shared" si="118"/>
        <v/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Y1010" s="2"/>
      <c r="Z1010" s="2"/>
    </row>
    <row r="1011">
      <c r="B1011" s="2" t="s">
        <v>36</v>
      </c>
      <c r="F1011" s="2" t="str">
        <f t="shared" si="117"/>
        <v/>
      </c>
      <c r="H1011" s="3" t="str">
        <f t="shared" si="118"/>
        <v/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Y1011" s="2"/>
      <c r="Z1011" s="2"/>
    </row>
    <row r="1012">
      <c r="B1012" s="2" t="s">
        <v>36</v>
      </c>
      <c r="F1012" s="2" t="str">
        <f t="shared" si="117"/>
        <v/>
      </c>
      <c r="H1012" s="3" t="str">
        <f t="shared" si="118"/>
        <v/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Y1012" s="2"/>
      <c r="Z1012" s="2"/>
    </row>
    <row r="1013">
      <c r="B1013" s="2" t="s">
        <v>36</v>
      </c>
      <c r="F1013" s="2" t="str">
        <f t="shared" si="117"/>
        <v/>
      </c>
      <c r="H1013" s="3" t="str">
        <f t="shared" si="118"/>
        <v/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Y1013" s="2"/>
      <c r="Z1013" s="2"/>
    </row>
    <row r="1014">
      <c r="B1014" s="2" t="s">
        <v>36</v>
      </c>
      <c r="F1014" s="2" t="str">
        <f t="shared" si="117"/>
        <v/>
      </c>
      <c r="H1014" s="3" t="str">
        <f t="shared" si="118"/>
        <v/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Y1014" s="2"/>
      <c r="Z1014" s="2"/>
    </row>
    <row r="1015">
      <c r="B1015" s="2" t="s">
        <v>36</v>
      </c>
      <c r="F1015" s="2" t="str">
        <f t="shared" si="117"/>
        <v/>
      </c>
      <c r="H1015" s="3" t="str">
        <f t="shared" si="118"/>
        <v/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Y1015" s="2"/>
      <c r="Z1015" s="2"/>
    </row>
    <row r="1016">
      <c r="B1016" s="2" t="s">
        <v>36</v>
      </c>
      <c r="F1016" s="2" t="str">
        <f t="shared" si="117"/>
        <v/>
      </c>
      <c r="H1016" s="3" t="str">
        <f t="shared" si="118"/>
        <v/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Y1016" s="2"/>
      <c r="Z1016" s="2"/>
    </row>
    <row r="1017">
      <c r="B1017" s="2" t="s">
        <v>36</v>
      </c>
      <c r="F1017" s="2" t="str">
        <f t="shared" si="117"/>
        <v/>
      </c>
      <c r="H1017" s="3" t="str">
        <f t="shared" si="118"/>
        <v/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Y1017" s="2"/>
      <c r="Z1017" s="2"/>
    </row>
    <row r="1018">
      <c r="B1018" s="2" t="s">
        <v>36</v>
      </c>
      <c r="F1018" s="2" t="str">
        <f t="shared" si="117"/>
        <v/>
      </c>
      <c r="H1018" s="3" t="str">
        <f t="shared" si="118"/>
        <v/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Y1018" s="2"/>
      <c r="Z1018" s="2"/>
    </row>
    <row r="1019">
      <c r="B1019" s="2" t="s">
        <v>36</v>
      </c>
      <c r="F1019" s="2" t="str">
        <f t="shared" si="117"/>
        <v/>
      </c>
      <c r="H1019" s="3" t="str">
        <f t="shared" si="118"/>
        <v/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Y1019" s="2"/>
      <c r="Z1019" s="2"/>
    </row>
    <row r="1020">
      <c r="B1020" s="2" t="s">
        <v>36</v>
      </c>
      <c r="F1020" s="2" t="str">
        <f t="shared" si="117"/>
        <v/>
      </c>
      <c r="H1020" s="3" t="str">
        <f t="shared" si="118"/>
        <v/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Y1020" s="2"/>
      <c r="Z1020" s="2"/>
    </row>
    <row r="1021">
      <c r="B1021" s="2" t="s">
        <v>36</v>
      </c>
      <c r="F1021" s="2" t="str">
        <f t="shared" si="117"/>
        <v/>
      </c>
      <c r="H1021" s="3" t="str">
        <f t="shared" si="118"/>
        <v/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Y1021" s="2"/>
      <c r="Z1021" s="2"/>
    </row>
    <row r="1022">
      <c r="B1022" s="2" t="s">
        <v>36</v>
      </c>
      <c r="F1022" s="2" t="str">
        <f t="shared" si="117"/>
        <v/>
      </c>
      <c r="H1022" s="3" t="str">
        <f t="shared" si="118"/>
        <v/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Y1022" s="2"/>
      <c r="Z1022" s="2"/>
    </row>
    <row r="1023">
      <c r="B1023" s="2" t="s">
        <v>36</v>
      </c>
      <c r="F1023" s="2" t="str">
        <f t="shared" si="117"/>
        <v/>
      </c>
      <c r="H1023" s="3" t="str">
        <f t="shared" si="118"/>
        <v/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Y1023" s="2"/>
      <c r="Z1023" s="2"/>
    </row>
    <row r="1024">
      <c r="B1024" s="2" t="s">
        <v>36</v>
      </c>
      <c r="F1024" s="2" t="str">
        <f t="shared" si="117"/>
        <v/>
      </c>
      <c r="H1024" s="3" t="str">
        <f t="shared" si="118"/>
        <v/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Y1024" s="2"/>
      <c r="Z1024" s="2"/>
    </row>
    <row r="1025">
      <c r="B1025" s="2" t="s">
        <v>36</v>
      </c>
      <c r="F1025" s="2" t="str">
        <f t="shared" si="117"/>
        <v/>
      </c>
      <c r="H1025" s="3" t="str">
        <f t="shared" si="118"/>
        <v/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Y1025" s="2"/>
      <c r="Z1025" s="2"/>
    </row>
    <row r="1026">
      <c r="B1026" s="2" t="s">
        <v>36</v>
      </c>
      <c r="F1026" s="2" t="str">
        <f t="shared" si="117"/>
        <v/>
      </c>
      <c r="H1026" s="3" t="str">
        <f t="shared" si="118"/>
        <v/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Y1026" s="2"/>
      <c r="Z1026" s="2"/>
    </row>
    <row r="1027">
      <c r="B1027" s="2" t="s">
        <v>36</v>
      </c>
      <c r="F1027" s="2" t="str">
        <f t="shared" si="117"/>
        <v/>
      </c>
      <c r="H1027" s="3" t="str">
        <f t="shared" si="118"/>
        <v/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Y1027" s="2"/>
      <c r="Z1027" s="2"/>
    </row>
    <row r="1028">
      <c r="B1028" s="2" t="s">
        <v>36</v>
      </c>
      <c r="F1028" s="2" t="str">
        <f t="shared" si="117"/>
        <v/>
      </c>
      <c r="H1028" s="3" t="str">
        <f t="shared" si="118"/>
        <v/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Y1028" s="2"/>
      <c r="Z1028" s="2"/>
    </row>
    <row r="1029">
      <c r="B1029" s="2" t="s">
        <v>36</v>
      </c>
      <c r="F1029" s="2" t="str">
        <f t="shared" si="117"/>
        <v/>
      </c>
      <c r="H1029" s="3" t="str">
        <f t="shared" si="118"/>
        <v/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Y1029" s="2"/>
      <c r="Z1029" s="2"/>
    </row>
    <row r="1030">
      <c r="B1030" s="2" t="s">
        <v>36</v>
      </c>
      <c r="F1030" s="2" t="str">
        <f t="shared" si="117"/>
        <v/>
      </c>
      <c r="H1030" s="3" t="str">
        <f t="shared" si="118"/>
        <v/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Y1030" s="2"/>
      <c r="Z1030" s="2"/>
    </row>
    <row r="1031">
      <c r="B1031" s="2" t="s">
        <v>36</v>
      </c>
      <c r="F1031" s="2" t="str">
        <f t="shared" si="117"/>
        <v/>
      </c>
      <c r="H1031" s="3" t="str">
        <f t="shared" si="118"/>
        <v/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Y1031" s="2"/>
      <c r="Z1031" s="2"/>
    </row>
    <row r="1032">
      <c r="B1032" s="2" t="s">
        <v>36</v>
      </c>
      <c r="F1032" s="2" t="str">
        <f t="shared" si="117"/>
        <v/>
      </c>
      <c r="H1032" s="3" t="str">
        <f t="shared" si="118"/>
        <v/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Y1032" s="2"/>
      <c r="Z1032" s="2"/>
    </row>
    <row r="1033">
      <c r="B1033" s="2" t="s">
        <v>36</v>
      </c>
      <c r="F1033" s="2" t="str">
        <f t="shared" si="117"/>
        <v/>
      </c>
      <c r="H1033" s="3" t="str">
        <f t="shared" si="118"/>
        <v/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Y1033" s="2"/>
      <c r="Z1033" s="2"/>
    </row>
    <row r="1034">
      <c r="B1034" s="2" t="s">
        <v>36</v>
      </c>
      <c r="F1034" s="2" t="str">
        <f t="shared" si="117"/>
        <v/>
      </c>
      <c r="H1034" s="3" t="str">
        <f t="shared" si="118"/>
        <v/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Y1034" s="2"/>
      <c r="Z1034" s="2"/>
    </row>
    <row r="1035">
      <c r="B1035" s="2" t="s">
        <v>36</v>
      </c>
      <c r="F1035" s="2" t="str">
        <f t="shared" si="117"/>
        <v/>
      </c>
      <c r="H1035" s="3" t="str">
        <f t="shared" si="118"/>
        <v/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Y1035" s="2"/>
      <c r="Z1035" s="2"/>
    </row>
    <row r="1036">
      <c r="B1036" s="2" t="s">
        <v>36</v>
      </c>
      <c r="F1036" s="2" t="str">
        <f t="shared" si="117"/>
        <v/>
      </c>
      <c r="H1036" s="3" t="str">
        <f t="shared" si="118"/>
        <v/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Y1036" s="2"/>
      <c r="Z1036" s="2"/>
    </row>
    <row r="1037">
      <c r="B1037" s="2" t="s">
        <v>36</v>
      </c>
      <c r="F1037" s="2" t="str">
        <f t="shared" si="117"/>
        <v/>
      </c>
      <c r="H1037" s="3" t="str">
        <f t="shared" si="118"/>
        <v/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Y1037" s="2"/>
      <c r="Z1037" s="2"/>
    </row>
    <row r="1038">
      <c r="B1038" s="2" t="s">
        <v>36</v>
      </c>
      <c r="F1038" s="2" t="str">
        <f t="shared" si="117"/>
        <v/>
      </c>
      <c r="H1038" s="3" t="str">
        <f t="shared" si="118"/>
        <v/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Y1038" s="2"/>
      <c r="Z1038" s="2"/>
    </row>
    <row r="1039">
      <c r="B1039" s="2" t="s">
        <v>36</v>
      </c>
      <c r="F1039" s="2" t="str">
        <f t="shared" si="117"/>
        <v/>
      </c>
      <c r="H1039" s="3" t="str">
        <f t="shared" si="118"/>
        <v/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Y1039" s="2"/>
      <c r="Z1039" s="2"/>
    </row>
    <row r="1040">
      <c r="B1040" s="2" t="s">
        <v>36</v>
      </c>
      <c r="F1040" s="2" t="str">
        <f t="shared" si="117"/>
        <v/>
      </c>
      <c r="H1040" s="3" t="str">
        <f t="shared" si="118"/>
        <v/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Y1040" s="2"/>
      <c r="Z1040" s="2"/>
    </row>
    <row r="1041">
      <c r="B1041" s="2" t="s">
        <v>36</v>
      </c>
      <c r="F1041" s="2" t="str">
        <f t="shared" si="117"/>
        <v/>
      </c>
      <c r="H1041" s="3" t="str">
        <f t="shared" si="118"/>
        <v/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Y1041" s="2"/>
      <c r="Z1041" s="2"/>
    </row>
    <row r="1042">
      <c r="B1042" s="2" t="s">
        <v>36</v>
      </c>
      <c r="F1042" s="2" t="str">
        <f t="shared" si="117"/>
        <v/>
      </c>
      <c r="H1042" s="3" t="str">
        <f t="shared" si="118"/>
        <v/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Y1042" s="2"/>
      <c r="Z1042" s="2"/>
    </row>
    <row r="1043">
      <c r="B1043" s="2" t="s">
        <v>36</v>
      </c>
      <c r="F1043" s="2" t="str">
        <f t="shared" si="117"/>
        <v/>
      </c>
      <c r="H1043" s="3" t="str">
        <f t="shared" si="118"/>
        <v/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Y1043" s="2"/>
      <c r="Z1043" s="2"/>
    </row>
    <row r="1044">
      <c r="B1044" s="2" t="s">
        <v>36</v>
      </c>
      <c r="F1044" s="2" t="str">
        <f t="shared" si="117"/>
        <v/>
      </c>
      <c r="H1044" s="3" t="str">
        <f t="shared" si="118"/>
        <v/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Y1044" s="2"/>
      <c r="Z1044" s="2"/>
    </row>
    <row r="1045">
      <c r="B1045" s="2" t="s">
        <v>36</v>
      </c>
      <c r="F1045" s="2" t="str">
        <f t="shared" si="117"/>
        <v/>
      </c>
      <c r="H1045" s="3" t="str">
        <f t="shared" si="118"/>
        <v/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Y1045" s="2"/>
      <c r="Z1045" s="2"/>
    </row>
    <row r="1046">
      <c r="B1046" s="2" t="s">
        <v>36</v>
      </c>
      <c r="F1046" s="2" t="str">
        <f t="shared" si="117"/>
        <v/>
      </c>
      <c r="H1046" s="3" t="str">
        <f t="shared" si="118"/>
        <v/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Y1046" s="2"/>
      <c r="Z1046" s="2"/>
    </row>
    <row r="1047">
      <c r="B1047" s="2" t="s">
        <v>36</v>
      </c>
      <c r="F1047" s="2" t="str">
        <f t="shared" si="117"/>
        <v/>
      </c>
      <c r="H1047" s="3" t="str">
        <f t="shared" si="118"/>
        <v/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Y1047" s="2"/>
      <c r="Z1047" s="2"/>
    </row>
    <row r="1048">
      <c r="B1048" s="2" t="s">
        <v>36</v>
      </c>
      <c r="F1048" s="2" t="str">
        <f t="shared" si="117"/>
        <v/>
      </c>
      <c r="H1048" s="3" t="str">
        <f t="shared" si="118"/>
        <v/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Y1048" s="2"/>
      <c r="Z1048" s="2"/>
    </row>
    <row r="1049">
      <c r="B1049" s="2" t="s">
        <v>36</v>
      </c>
      <c r="F1049" s="2" t="str">
        <f t="shared" si="117"/>
        <v/>
      </c>
      <c r="H1049" s="3" t="str">
        <f t="shared" si="118"/>
        <v/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Y1049" s="2"/>
      <c r="Z1049" s="2"/>
    </row>
    <row r="1050">
      <c r="B1050" s="2" t="s">
        <v>36</v>
      </c>
      <c r="F1050" s="2" t="str">
        <f t="shared" si="117"/>
        <v/>
      </c>
      <c r="H1050" s="3" t="str">
        <f t="shared" si="118"/>
        <v/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Y1050" s="2"/>
      <c r="Z1050" s="2"/>
    </row>
    <row r="1051">
      <c r="B1051" s="2" t="s">
        <v>36</v>
      </c>
      <c r="F1051" s="2" t="str">
        <f t="shared" si="117"/>
        <v/>
      </c>
      <c r="H1051" s="3" t="str">
        <f t="shared" si="118"/>
        <v/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Y1051" s="2"/>
      <c r="Z1051" s="2"/>
    </row>
    <row r="1052">
      <c r="B1052" s="2" t="s">
        <v>36</v>
      </c>
      <c r="F1052" s="2" t="str">
        <f t="shared" si="117"/>
        <v/>
      </c>
      <c r="H1052" s="3" t="str">
        <f t="shared" si="118"/>
        <v/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Y1052" s="2"/>
      <c r="Z1052" s="2"/>
    </row>
    <row r="1053">
      <c r="B1053" s="2" t="s">
        <v>36</v>
      </c>
      <c r="F1053" s="2" t="str">
        <f t="shared" si="117"/>
        <v/>
      </c>
      <c r="H1053" s="3" t="str">
        <f t="shared" si="118"/>
        <v/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Y1053" s="2"/>
      <c r="Z1053" s="2"/>
    </row>
    <row r="1054">
      <c r="B1054" s="2" t="s">
        <v>36</v>
      </c>
      <c r="F1054" s="2" t="str">
        <f t="shared" si="117"/>
        <v/>
      </c>
      <c r="H1054" s="3" t="str">
        <f t="shared" si="118"/>
        <v/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Y1054" s="2"/>
      <c r="Z1054" s="2"/>
    </row>
    <row r="1055">
      <c r="B1055" s="2" t="s">
        <v>36</v>
      </c>
      <c r="F1055" s="2" t="str">
        <f t="shared" si="117"/>
        <v/>
      </c>
      <c r="H1055" s="3" t="str">
        <f t="shared" si="118"/>
        <v/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Y1055" s="2"/>
      <c r="Z1055" s="2"/>
    </row>
    <row r="1056">
      <c r="B1056" s="2" t="s">
        <v>36</v>
      </c>
      <c r="F1056" s="2" t="str">
        <f t="shared" si="117"/>
        <v/>
      </c>
      <c r="H1056" s="3" t="str">
        <f t="shared" si="118"/>
        <v/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Y1056" s="2"/>
      <c r="Z1056" s="2"/>
    </row>
    <row r="1057">
      <c r="B1057" s="2" t="s">
        <v>36</v>
      </c>
      <c r="F1057" s="2" t="str">
        <f t="shared" si="117"/>
        <v/>
      </c>
      <c r="H1057" s="3" t="str">
        <f t="shared" si="118"/>
        <v/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Y1057" s="2"/>
      <c r="Z1057" s="2"/>
    </row>
    <row r="1058">
      <c r="B1058" s="2" t="s">
        <v>36</v>
      </c>
      <c r="F1058" s="2" t="str">
        <f t="shared" si="117"/>
        <v/>
      </c>
      <c r="H1058" s="3" t="str">
        <f t="shared" si="118"/>
        <v/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Y1058" s="2"/>
      <c r="Z1058" s="2"/>
    </row>
    <row r="1059">
      <c r="B1059" s="2" t="s">
        <v>36</v>
      </c>
      <c r="F1059" s="2" t="str">
        <f t="shared" si="117"/>
        <v/>
      </c>
      <c r="H1059" s="3" t="str">
        <f t="shared" si="118"/>
        <v/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Y1059" s="2"/>
      <c r="Z1059" s="2"/>
    </row>
    <row r="1060">
      <c r="B1060" s="2" t="s">
        <v>36</v>
      </c>
      <c r="F1060" s="2" t="str">
        <f t="shared" si="117"/>
        <v/>
      </c>
      <c r="H1060" s="3" t="str">
        <f t="shared" si="118"/>
        <v/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Y1060" s="2"/>
      <c r="Z1060" s="2"/>
    </row>
    <row r="1061">
      <c r="B1061" s="2" t="s">
        <v>36</v>
      </c>
      <c r="F1061" s="2" t="str">
        <f t="shared" si="117"/>
        <v/>
      </c>
      <c r="H1061" s="3" t="str">
        <f t="shared" si="118"/>
        <v/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Y1061" s="2"/>
      <c r="Z1061" s="2"/>
    </row>
    <row r="1062">
      <c r="B1062" s="2" t="s">
        <v>36</v>
      </c>
      <c r="F1062" s="2" t="str">
        <f t="shared" si="117"/>
        <v/>
      </c>
      <c r="H1062" s="3" t="str">
        <f t="shared" si="118"/>
        <v/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Y1062" s="2"/>
      <c r="Z1062" s="2"/>
    </row>
    <row r="1063">
      <c r="B1063" s="2" t="s">
        <v>36</v>
      </c>
      <c r="F1063" s="2" t="str">
        <f t="shared" si="117"/>
        <v/>
      </c>
      <c r="H1063" s="3" t="str">
        <f t="shared" si="118"/>
        <v/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Y1063" s="2"/>
      <c r="Z1063" s="2"/>
    </row>
    <row r="1064">
      <c r="B1064" s="2" t="s">
        <v>36</v>
      </c>
      <c r="F1064" s="2" t="str">
        <f t="shared" si="117"/>
        <v/>
      </c>
      <c r="H1064" s="3" t="str">
        <f t="shared" si="118"/>
        <v/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Y1064" s="2"/>
      <c r="Z1064" s="2"/>
    </row>
    <row r="1065">
      <c r="B1065" s="2" t="s">
        <v>36</v>
      </c>
      <c r="F1065" s="2" t="str">
        <f t="shared" si="117"/>
        <v/>
      </c>
      <c r="H1065" s="3" t="str">
        <f t="shared" si="118"/>
        <v/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Y1065" s="2"/>
      <c r="Z1065" s="2"/>
    </row>
    <row r="1066">
      <c r="B1066" s="2" t="s">
        <v>36</v>
      </c>
      <c r="F1066" s="2" t="str">
        <f t="shared" si="117"/>
        <v/>
      </c>
      <c r="H1066" s="3" t="str">
        <f t="shared" si="118"/>
        <v/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Y1066" s="2"/>
      <c r="Z1066" s="2"/>
    </row>
    <row r="1067">
      <c r="B1067" s="2" t="s">
        <v>36</v>
      </c>
      <c r="F1067" s="2" t="str">
        <f t="shared" si="117"/>
        <v/>
      </c>
      <c r="H1067" s="3" t="str">
        <f t="shared" si="118"/>
        <v/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Y1067" s="2"/>
      <c r="Z1067" s="2"/>
    </row>
    <row r="1068">
      <c r="B1068" s="2" t="s">
        <v>36</v>
      </c>
      <c r="F1068" s="2" t="str">
        <f t="shared" si="117"/>
        <v/>
      </c>
      <c r="H1068" s="3" t="str">
        <f t="shared" si="118"/>
        <v/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Y1068" s="2"/>
      <c r="Z1068" s="2"/>
    </row>
    <row r="1069">
      <c r="B1069" s="2" t="s">
        <v>36</v>
      </c>
      <c r="F1069" s="2" t="str">
        <f t="shared" si="117"/>
        <v/>
      </c>
      <c r="H1069" s="3" t="str">
        <f t="shared" si="118"/>
        <v/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Y1069" s="2"/>
      <c r="Z1069" s="2"/>
    </row>
    <row r="1070">
      <c r="B1070" s="2" t="s">
        <v>36</v>
      </c>
      <c r="F1070" s="2" t="str">
        <f t="shared" si="117"/>
        <v/>
      </c>
      <c r="H1070" s="3" t="str">
        <f t="shared" si="118"/>
        <v/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Y1070" s="2"/>
      <c r="Z1070" s="2"/>
    </row>
    <row r="1071">
      <c r="B1071" s="2" t="s">
        <v>36</v>
      </c>
      <c r="F1071" s="2" t="str">
        <f t="shared" si="117"/>
        <v/>
      </c>
      <c r="H1071" s="3" t="str">
        <f t="shared" si="118"/>
        <v/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Y1071" s="2"/>
      <c r="Z1071" s="2"/>
    </row>
    <row r="1072">
      <c r="B1072" s="2" t="s">
        <v>36</v>
      </c>
      <c r="F1072" s="2" t="str">
        <f t="shared" si="117"/>
        <v/>
      </c>
      <c r="H1072" s="3" t="str">
        <f t="shared" si="118"/>
        <v/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Y1072" s="2"/>
      <c r="Z1072" s="2"/>
    </row>
    <row r="1073">
      <c r="B1073" s="2" t="s">
        <v>36</v>
      </c>
      <c r="F1073" s="2" t="str">
        <f t="shared" si="117"/>
        <v/>
      </c>
      <c r="H1073" s="3" t="str">
        <f t="shared" si="118"/>
        <v/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Y1073" s="2"/>
      <c r="Z1073" s="2"/>
    </row>
    <row r="1074">
      <c r="B1074" s="2" t="s">
        <v>36</v>
      </c>
      <c r="F1074" s="2" t="str">
        <f t="shared" si="117"/>
        <v/>
      </c>
      <c r="H1074" s="3" t="str">
        <f t="shared" si="118"/>
        <v/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Y1074" s="2"/>
      <c r="Z1074" s="2"/>
    </row>
    <row r="1075">
      <c r="B1075" s="2" t="s">
        <v>36</v>
      </c>
      <c r="F1075" s="2" t="str">
        <f t="shared" si="117"/>
        <v/>
      </c>
      <c r="H1075" s="3" t="str">
        <f t="shared" si="118"/>
        <v/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Y1075" s="2"/>
      <c r="Z1075" s="2"/>
    </row>
    <row r="1076">
      <c r="B1076" s="2" t="s">
        <v>36</v>
      </c>
      <c r="F1076" s="2" t="str">
        <f t="shared" si="117"/>
        <v/>
      </c>
      <c r="H1076" s="3" t="str">
        <f t="shared" si="118"/>
        <v/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Y1076" s="2"/>
      <c r="Z1076" s="2"/>
    </row>
    <row r="1077">
      <c r="B1077" s="2" t="s">
        <v>36</v>
      </c>
      <c r="F1077" s="2" t="str">
        <f t="shared" si="117"/>
        <v/>
      </c>
      <c r="H1077" s="3" t="str">
        <f t="shared" si="118"/>
        <v/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Y1077" s="2"/>
      <c r="Z1077" s="2"/>
    </row>
    <row r="1078">
      <c r="B1078" s="2" t="s">
        <v>36</v>
      </c>
      <c r="F1078" s="2" t="str">
        <f t="shared" si="117"/>
        <v/>
      </c>
      <c r="H1078" s="3" t="str">
        <f t="shared" si="118"/>
        <v/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Y1078" s="2"/>
      <c r="Z1078" s="2"/>
    </row>
    <row r="1079">
      <c r="B1079" s="2" t="s">
        <v>36</v>
      </c>
      <c r="F1079" s="2" t="str">
        <f t="shared" si="117"/>
        <v/>
      </c>
      <c r="H1079" s="3" t="str">
        <f t="shared" si="118"/>
        <v/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Y1079" s="2"/>
      <c r="Z1079" s="2"/>
    </row>
    <row r="1080">
      <c r="B1080" s="2" t="s">
        <v>36</v>
      </c>
      <c r="F1080" s="2" t="str">
        <f t="shared" si="117"/>
        <v/>
      </c>
      <c r="H1080" s="3" t="str">
        <f t="shared" si="118"/>
        <v/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Y1080" s="2"/>
      <c r="Z1080" s="2"/>
    </row>
    <row r="1081">
      <c r="B1081" s="2" t="s">
        <v>36</v>
      </c>
      <c r="F1081" s="2" t="str">
        <f t="shared" si="117"/>
        <v/>
      </c>
      <c r="H1081" s="3" t="str">
        <f t="shared" si="118"/>
        <v/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Y1081" s="2"/>
      <c r="Z1081" s="2"/>
    </row>
    <row r="1082">
      <c r="B1082" s="2" t="s">
        <v>36</v>
      </c>
      <c r="F1082" s="2" t="str">
        <f t="shared" si="117"/>
        <v/>
      </c>
      <c r="H1082" s="3" t="str">
        <f t="shared" si="118"/>
        <v/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Y1082" s="2"/>
      <c r="Z1082" s="2"/>
    </row>
    <row r="1083">
      <c r="B1083" s="2" t="s">
        <v>36</v>
      </c>
      <c r="F1083" s="2" t="str">
        <f t="shared" si="117"/>
        <v/>
      </c>
      <c r="H1083" s="3" t="str">
        <f t="shared" si="118"/>
        <v/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Y1083" s="2"/>
      <c r="Z1083" s="2"/>
    </row>
  </sheetData>
  <hyperlinks>
    <hyperlink r:id="rId1" ref="I16"/>
    <hyperlink r:id="rId2" ref="E2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8.25"/>
    <col hidden="1" min="4" max="26" width="12.63"/>
  </cols>
  <sheetData>
    <row r="1">
      <c r="A1" s="32" t="s">
        <v>292</v>
      </c>
      <c r="B1" s="32" t="s">
        <v>293</v>
      </c>
    </row>
    <row r="2">
      <c r="A2" s="36">
        <f>IFERROR(__xludf.DUMMYFUNCTION("UNIQUE(QUERY('2020'!H3:I1000,""Select Col1,Col2""))"),1.0)</f>
        <v>1</v>
      </c>
      <c r="B2" s="36" t="str">
        <f>IFERROR(__xludf.DUMMYFUNCTION("""COMPUTED_VALUE"""),"RoddyRicch")</f>
        <v>RoddyRicch</v>
      </c>
    </row>
    <row r="3">
      <c r="A3" s="36">
        <f>IFERROR(__xludf.DUMMYFUNCTION("""COMPUTED_VALUE"""),2.0)</f>
        <v>2</v>
      </c>
      <c r="B3" s="36" t="str">
        <f>IFERROR(__xludf.DUMMYFUNCTION("""COMPUTED_VALUE"""),"TheWeeknd")</f>
        <v>TheWeeknd</v>
      </c>
    </row>
    <row r="4">
      <c r="A4" s="36">
        <f>IFERROR(__xludf.DUMMYFUNCTION("""COMPUTED_VALUE"""),3.0)</f>
        <v>3</v>
      </c>
      <c r="B4" s="36" t="str">
        <f>IFERROR(__xludf.DUMMYFUNCTION("""COMPUTED_VALUE"""),"Drake")</f>
        <v>Drake</v>
      </c>
    </row>
    <row r="5">
      <c r="A5" s="36">
        <f>IFERROR(__xludf.DUMMYFUNCTION("""COMPUTED_VALUE"""),4.0)</f>
        <v>4</v>
      </c>
      <c r="B5" s="36" t="str">
        <f>IFERROR(__xludf.DUMMYFUNCTION("""COMPUTED_VALUE"""),"DaBa")</f>
        <v>DaBa</v>
      </c>
    </row>
    <row r="6">
      <c r="A6" s="36">
        <f>IFERROR(__xludf.DUMMYFUNCTION("""COMPUTED_VALUE"""),5.0)</f>
        <v>5</v>
      </c>
      <c r="B6" s="36" t="str">
        <f>IFERROR(__xludf.DUMMYFUNCTION("""COMPUTED_VALUE"""),"MeganTheeStallion")</f>
        <v>MeganTheeStallion</v>
      </c>
    </row>
    <row r="7">
      <c r="A7" s="36">
        <f>IFERROR(__xludf.DUMMYFUNCTION("""COMPUTED_VALUE"""),6.0)</f>
        <v>6</v>
      </c>
      <c r="B7" s="36" t="str">
        <f>IFERROR(__xludf.DUMMYFUNCTION("""COMPUTED_VALUE"""),"PostMalone")</f>
        <v>PostMalone</v>
      </c>
    </row>
    <row r="8">
      <c r="A8" s="36">
        <f>IFERROR(__xludf.DUMMYFUNCTION("""COMPUTED_VALUE"""),7.0)</f>
        <v>7</v>
      </c>
      <c r="B8" s="36" t="str">
        <f>IFERROR(__xludf.DUMMYFUNCTION("""COMPUTED_VALUE"""),"LilDurk")</f>
        <v>LilDurk</v>
      </c>
    </row>
    <row r="9">
      <c r="A9" s="36">
        <f>IFERROR(__xludf.DUMMYFUNCTION("""COMPUTED_VALUE"""),8.0)</f>
        <v>8</v>
      </c>
      <c r="B9" s="36" t="str">
        <f>IFERROR(__xludf.DUMMYFUNCTION("""COMPUTED_VALUE"""),"24kGoldn")</f>
        <v>24kGoldn</v>
      </c>
    </row>
    <row r="10">
      <c r="A10" s="36">
        <f>IFERROR(__xludf.DUMMYFUNCTION("""COMPUTED_VALUE"""),9.0)</f>
        <v>9</v>
      </c>
      <c r="B10" s="36" t="str">
        <f>IFERROR(__xludf.DUMMYFUNCTION("""COMPUTED_VALUE"""),"ianndior")</f>
        <v>ianndior</v>
      </c>
    </row>
    <row r="11">
      <c r="A11" s="36">
        <f>IFERROR(__xludf.DUMMYFUNCTION("""COMPUTED_VALUE"""),10.0)</f>
        <v>10</v>
      </c>
      <c r="B11" s="36" t="str">
        <f>IFERROR(__xludf.DUMMYFUNCTION("""COMPUTED_VALUE"""),"Future")</f>
        <v>Future</v>
      </c>
    </row>
    <row r="12">
      <c r="A12" s="36">
        <f>IFERROR(__xludf.DUMMYFUNCTION("""COMPUTED_VALUE"""),11.0)</f>
        <v>11</v>
      </c>
      <c r="B12" s="36" t="str">
        <f>IFERROR(__xludf.DUMMYFUNCTION("""COMPUTED_VALUE"""),"BTS")</f>
        <v>BTS</v>
      </c>
    </row>
    <row r="13">
      <c r="A13" s="36">
        <f>IFERROR(__xludf.DUMMYFUNCTION("""COMPUTED_VALUE"""),12.0)</f>
        <v>12</v>
      </c>
      <c r="B13" s="36" t="str">
        <f>IFERROR(__xludf.DUMMYFUNCTION("""COMPUTED_VALUE"""),"Beyonce")</f>
        <v>Beyonce</v>
      </c>
    </row>
    <row r="14">
      <c r="A14" s="36">
        <f>IFERROR(__xludf.DUMMYFUNCTION("""COMPUTED_VALUE"""),13.0)</f>
        <v>13</v>
      </c>
      <c r="B14" s="36" t="str">
        <f>IFERROR(__xludf.DUMMYFUNCTION("""COMPUTED_VALUE"""),"CardiB")</f>
        <v>CardiB</v>
      </c>
    </row>
    <row r="15">
      <c r="A15" s="36">
        <f>IFERROR(__xludf.DUMMYFUNCTION("""COMPUTED_VALUE"""),14.0)</f>
        <v>14</v>
      </c>
      <c r="B15" s="36" t="str">
        <f>IFERROR(__xludf.DUMMYFUNCTION("""COMPUTED_VALUE"""),"DuaLipa")</f>
        <v>DuaLipa</v>
      </c>
    </row>
    <row r="16">
      <c r="A16" s="36">
        <f>IFERROR(__xludf.DUMMYFUNCTION("""COMPUTED_VALUE"""),15.0)</f>
        <v>15</v>
      </c>
      <c r="B16" s="36" t="str">
        <f>IFERROR(__xludf.DUMMYFUNCTION("""COMPUTED_VALUE"""),"ArianaGrande")</f>
        <v>ArianaGrande</v>
      </c>
    </row>
    <row r="17">
      <c r="A17" s="36">
        <f>IFERROR(__xludf.DUMMYFUNCTION("""COMPUTED_VALUE"""),16.0)</f>
        <v>16</v>
      </c>
      <c r="B17" s="36" t="str">
        <f>IFERROR(__xludf.DUMMYFUNCTION("""COMPUTED_VALUE"""),"NickiMinaj")</f>
        <v>NickiMinaj</v>
      </c>
    </row>
    <row r="18">
      <c r="A18" s="36">
        <f>IFERROR(__xludf.DUMMYFUNCTION("""COMPUTED_VALUE"""),17.0)</f>
        <v>17</v>
      </c>
      <c r="B18" s="36" t="str">
        <f>IFERROR(__xludf.DUMMYFUNCTION("""COMPUTED_VALUE"""),"DojaCat")</f>
        <v>DojaCat</v>
      </c>
    </row>
    <row r="19">
      <c r="A19" s="36">
        <f>IFERROR(__xludf.DUMMYFUNCTION("""COMPUTED_VALUE"""),18.0)</f>
        <v>18</v>
      </c>
      <c r="B19" s="36" t="str">
        <f>IFERROR(__xludf.DUMMYFUNCTION("""COMPUTED_VALUE"""),"JackHarlow")</f>
        <v>JackHarlow</v>
      </c>
    </row>
    <row r="20">
      <c r="A20" s="36">
        <f>IFERROR(__xludf.DUMMYFUNCTION("""COMPUTED_VALUE"""),19.0)</f>
        <v>19</v>
      </c>
      <c r="B20" s="36" t="str">
        <f>IFERROR(__xludf.DUMMYFUNCTION("""COMPUTED_VALUE"""),"ToryLanez")</f>
        <v>ToryLanez</v>
      </c>
    </row>
    <row r="21">
      <c r="A21" s="36">
        <f>IFERROR(__xludf.DUMMYFUNCTION("""COMPUTED_VALUE"""),20.0)</f>
        <v>20</v>
      </c>
      <c r="B21" s="36" t="str">
        <f>IFERROR(__xludf.DUMMYFUNCTION("""COMPUTED_VALUE"""),"LilWayne")</f>
        <v>LilWayne</v>
      </c>
    </row>
    <row r="22">
      <c r="A22" s="36">
        <f>IFERROR(__xludf.DUMMYFUNCTION("""COMPUTED_VALUE"""),21.0)</f>
        <v>21</v>
      </c>
      <c r="B22" s="36" t="str">
        <f>IFERROR(__xludf.DUMMYFUNCTION("""COMPUTED_VALUE"""),"Maroon5")</f>
        <v>Maroon5</v>
      </c>
    </row>
    <row r="23">
      <c r="A23" s="36">
        <f>IFERROR(__xludf.DUMMYFUNCTION("""COMPUTED_VALUE"""),22.0)</f>
        <v>22</v>
      </c>
      <c r="B23" s="36" t="str">
        <f>IFERROR(__xludf.DUMMYFUNCTION("""COMPUTED_VALUE"""),"JustinBieber")</f>
        <v>JustinBieber</v>
      </c>
    </row>
    <row r="24">
      <c r="A24" s="36">
        <f>IFERROR(__xludf.DUMMYFUNCTION("""COMPUTED_VALUE"""),23.0)</f>
        <v>23</v>
      </c>
      <c r="B24" s="36" t="str">
        <f>IFERROR(__xludf.DUMMYFUNCTION("""COMPUTED_VALUE"""),"SAINtJHN")</f>
        <v>SAINtJHN</v>
      </c>
    </row>
    <row r="25">
      <c r="A25" s="36">
        <f>IFERROR(__xludf.DUMMYFUNCTION("""COMPUTED_VALUE"""),24.0)</f>
        <v>24</v>
      </c>
      <c r="B25" s="36" t="str">
        <f>IFERROR(__xludf.DUMMYFUNCTION("""COMPUTED_VALUE"""),"Gab")</f>
        <v>Gab</v>
      </c>
    </row>
    <row r="26">
      <c r="A26" s="36">
        <f>IFERROR(__xludf.DUMMYFUNCTION("""COMPUTED_VALUE"""),25.0)</f>
        <v>25</v>
      </c>
      <c r="B26" s="36" t="str">
        <f>IFERROR(__xludf.DUMMYFUNCTION("""COMPUTED_VALUE"""),"CharliePuth")</f>
        <v>CharliePuth</v>
      </c>
    </row>
    <row r="27">
      <c r="A27" s="36">
        <f>IFERROR(__xludf.DUMMYFUNCTION("""COMPUTED_VALUE"""),26.0)</f>
        <v>26</v>
      </c>
      <c r="B27" s="36" t="str">
        <f>IFERROR(__xludf.DUMMYFUNCTION("""COMPUTED_VALUE"""),"MariahCarey")</f>
        <v>MariahCarey</v>
      </c>
    </row>
    <row r="28">
      <c r="A28" s="36">
        <f>IFERROR(__xludf.DUMMYFUNCTION("""COMPUTED_VALUE"""),27.0)</f>
        <v>27</v>
      </c>
      <c r="B28" s="36" t="str">
        <f>IFERROR(__xludf.DUMMYFUNCTION("""COMPUTED_VALUE"""),"BrendaLee")</f>
        <v>BrendaLee</v>
      </c>
    </row>
    <row r="29">
      <c r="A29" s="36">
        <f>IFERROR(__xludf.DUMMYFUNCTION("""COMPUTED_VALUE"""),28.0)</f>
        <v>28</v>
      </c>
      <c r="B29" s="36" t="str">
        <f>IFERROR(__xludf.DUMMYFUNCTION("""COMPUTED_VALUE"""),"JuiceWRLD")</f>
        <v>JuiceWRLD</v>
      </c>
    </row>
    <row r="30">
      <c r="A30" s="36">
        <f>IFERROR(__xludf.DUMMYFUNCTION("""COMPUTED_VALUE"""),29.0)</f>
        <v>29</v>
      </c>
      <c r="B30" s="36" t="str">
        <f>IFERROR(__xludf.DUMMYFUNCTION("""COMPUTED_VALUE"""),"TonesAndI")</f>
        <v>TonesAndI</v>
      </c>
    </row>
    <row r="31">
      <c r="A31" s="36">
        <f>IFERROR(__xludf.DUMMYFUNCTION("""COMPUTED_VALUE"""),30.0)</f>
        <v>30</v>
      </c>
      <c r="B31" s="36" t="str">
        <f>IFERROR(__xludf.DUMMYFUNCTION("""COMPUTED_VALUE"""),"LadyGaga")</f>
        <v>LadyGaga</v>
      </c>
    </row>
    <row r="32">
      <c r="A32" s="36">
        <f>IFERROR(__xludf.DUMMYFUNCTION("""COMPUTED_VALUE"""),31.0)</f>
        <v>31</v>
      </c>
      <c r="B32" s="36" t="str">
        <f>IFERROR(__xludf.DUMMYFUNCTION("""COMPUTED_VALUE"""),"TaylorSwift")</f>
        <v>TaylorSwift</v>
      </c>
    </row>
    <row r="33">
      <c r="A33" s="36">
        <f>IFERROR(__xludf.DUMMYFUNCTION("""COMPUTED_VALUE"""),32.0)</f>
        <v>32</v>
      </c>
      <c r="B33" s="36" t="str">
        <f>IFERROR(__xludf.DUMMYFUNCTION("""COMPUTED_VALUE"""),"Bob")</f>
        <v>Bob</v>
      </c>
    </row>
    <row r="34">
      <c r="A34" s="36">
        <f>IFERROR(__xludf.DUMMYFUNCTION("""COMPUTED_VALUE"""),33.0)</f>
        <v>33</v>
      </c>
      <c r="B34" s="36" t="str">
        <f>IFERROR(__xludf.DUMMYFUNCTION("""COMPUTED_VALUE"""),"LewisCapaldi")</f>
        <v>LewisCapaldi</v>
      </c>
    </row>
    <row r="35">
      <c r="A35" s="36">
        <f>IFERROR(__xludf.DUMMYFUNCTION("""COMPUTED_VALUE"""),34.0)</f>
        <v>34</v>
      </c>
      <c r="B35" s="36" t="str">
        <f>IFERROR(__xludf.DUMMYFUNCTION("""COMPUTED_VALUE"""),"TravisScott")</f>
        <v>TravisScott</v>
      </c>
    </row>
    <row r="36">
      <c r="A36" s="36">
        <f>IFERROR(__xludf.DUMMYFUNCTION("""COMPUTED_VALUE"""),35.0)</f>
        <v>35</v>
      </c>
      <c r="B36" s="36" t="str">
        <f>IFERROR(__xludf.DUMMYFUNCTION("""COMPUTED_VALUE"""),"6ix9ine")</f>
        <v>6ix9ine</v>
      </c>
    </row>
    <row r="37">
      <c r="A37" s="36">
        <f>IFERROR(__xludf.DUMMYFUNCTION("""COMPUTED_VALUE"""),36.0)</f>
        <v>36</v>
      </c>
      <c r="B37" s="36" t="str">
        <f>IFERROR(__xludf.DUMMYFUNCTION("""COMPUTED_VALUE"""),"Quavo")</f>
        <v>Quavo</v>
      </c>
    </row>
    <row r="38">
      <c r="A38" s="36">
        <f>IFERROR(__xludf.DUMMYFUNCTION("""COMPUTED_VALUE"""),37.0)</f>
        <v>37</v>
      </c>
      <c r="B38" s="36" t="str">
        <f>IFERROR(__xludf.DUMMYFUNCTION("""COMPUTED_VALUE"""),"HarryStyles")</f>
        <v>HarryStyles</v>
      </c>
    </row>
    <row r="39">
      <c r="A39" s="36">
        <f>IFERROR(__xludf.DUMMYFUNCTION("""COMPUTED_VALUE"""),38.0)</f>
        <v>38</v>
      </c>
      <c r="B39" s="36" t="str">
        <f>IFERROR(__xludf.DUMMYFUNCTION("""COMPUTED_VALUE"""),"Jawsh685")</f>
        <v>Jawsh685</v>
      </c>
    </row>
    <row r="40">
      <c r="A40" s="36">
        <f>IFERROR(__xludf.DUMMYFUNCTION("""COMPUTED_VALUE"""),39.0)</f>
        <v>39</v>
      </c>
      <c r="B40" s="36" t="str">
        <f>IFERROR(__xludf.DUMMYFUNCTION("""COMPUTED_VALUE"""),"JasonDerulo")</f>
        <v>JasonDerulo</v>
      </c>
    </row>
    <row r="41">
      <c r="A41" s="36">
        <f>IFERROR(__xludf.DUMMYFUNCTION("""COMPUTED_VALUE"""),40.0)</f>
        <v>40</v>
      </c>
      <c r="B41" s="36" t="str">
        <f>IFERROR(__xludf.DUMMYFUNCTION("""COMPUTED_VALUE"""),"ArizonaZervas")</f>
        <v>ArizonaZervas</v>
      </c>
    </row>
    <row r="42">
      <c r="A42" s="36">
        <f>IFERROR(__xludf.DUMMYFUNCTION("""COMPUTED_VALUE"""),41.0)</f>
        <v>41</v>
      </c>
      <c r="B42" s="36" t="str">
        <f>IFERROR(__xludf.DUMMYFUNCTION("""COMPUTED_VALUE"""),"Dan+Shay")</f>
        <v>Dan+Shay</v>
      </c>
    </row>
    <row r="43">
      <c r="A43" s="36">
        <f>IFERROR(__xludf.DUMMYFUNCTION("""COMPUTED_VALUE"""),42.0)</f>
        <v>42</v>
      </c>
      <c r="B43" s="36" t="str">
        <f>IFERROR(__xludf.DUMMYFUNCTION("""COMPUTED_VALUE"""),"SelenaGomez")</f>
        <v>SelenaGomez</v>
      </c>
    </row>
    <row r="44">
      <c r="A44" s="36">
        <f>IFERROR(__xludf.DUMMYFUNCTION("""COMPUTED_VALUE"""),43.0)</f>
        <v>43</v>
      </c>
      <c r="B44" s="36" t="str">
        <f>IFERROR(__xludf.DUMMYFUNCTION("""COMPUTED_VALUE"""),"Eminem")</f>
        <v>Eminem</v>
      </c>
    </row>
    <row r="45">
      <c r="A45" s="36">
        <f>IFERROR(__xludf.DUMMYFUNCTION("""COMPUTED_VALUE"""),44.0)</f>
        <v>44</v>
      </c>
      <c r="B45" s="36" t="str">
        <f>IFERROR(__xludf.DUMMYFUNCTION("""COMPUTED_VALUE"""),"THESCOTTS")</f>
        <v>THESCOTTS</v>
      </c>
    </row>
    <row r="46">
      <c r="A46" s="36">
        <f>IFERROR(__xludf.DUMMYFUNCTION("""COMPUTED_VALUE"""),45.0)</f>
        <v>45</v>
      </c>
      <c r="B46" s="36" t="str">
        <f>IFERROR(__xludf.DUMMYFUNCTION("""COMPUTED_VALUE"""),"KidCudi")</f>
        <v>KidCudi</v>
      </c>
    </row>
    <row r="47">
      <c r="A47" s="36">
        <f>IFERROR(__xludf.DUMMYFUNCTION("""COMPUTED_VALUE"""),46.0)</f>
        <v>46</v>
      </c>
      <c r="B47" s="36" t="str">
        <f>IFERROR(__xludf.DUMMYFUNCTION("""COMPUTED_VALUE"""),"DaBaby")</f>
        <v>DaBaby</v>
      </c>
    </row>
    <row r="48">
      <c r="A48" s="36">
        <f>IFERROR(__xludf.DUMMYFUNCTION("""COMPUTED_VALUE"""),47.0)</f>
        <v>47</v>
      </c>
      <c r="B48" s="36" t="str">
        <f>IFERROR(__xludf.DUMMYFUNCTION("""COMPUTED_VALUE"""),"LilBa")</f>
        <v>LilBa</v>
      </c>
    </row>
    <row r="49">
      <c r="A49" s="36">
        <f>IFERROR(__xludf.DUMMYFUNCTION("""COMPUTED_VALUE"""),48.0)</f>
        <v>48</v>
      </c>
      <c r="B49" s="36" t="str">
        <f>IFERROR(__xludf.DUMMYFUNCTION("""COMPUTED_VALUE"""),"Marshmello")</f>
        <v>Marshmello</v>
      </c>
    </row>
    <row r="50">
      <c r="A50" s="36">
        <f>IFERROR(__xludf.DUMMYFUNCTION("""COMPUTED_VALUE"""),49.0)</f>
        <v>49</v>
      </c>
      <c r="B50" s="36" t="str">
        <f>IFERROR(__xludf.DUMMYFUNCTION("""COMPUTED_VALUE"""),"DJKhaled")</f>
        <v>DJKhaled</v>
      </c>
    </row>
    <row r="51">
      <c r="A51" s="36">
        <f>IFERROR(__xludf.DUMMYFUNCTION("""COMPUTED_VALUE"""),50.0)</f>
        <v>50</v>
      </c>
      <c r="B51" s="36" t="str">
        <f>IFERROR(__xludf.DUMMYFUNCTION("""COMPUTED_VALUE"""),"ChanceTheRapper")</f>
        <v>ChanceTheRapper</v>
      </c>
    </row>
    <row r="52">
      <c r="A52" s="36">
        <f>IFERROR(__xludf.DUMMYFUNCTION("""COMPUTED_VALUE"""),51.0)</f>
        <v>51</v>
      </c>
      <c r="B52" s="36" t="str">
        <f>IFERROR(__xludf.DUMMYFUNCTION("""COMPUTED_VALUE"""),"YoungThug")</f>
        <v>YoungThug</v>
      </c>
    </row>
    <row r="53">
      <c r="A53" s="36">
        <f>IFERROR(__xludf.DUMMYFUNCTION("""COMPUTED_VALUE"""),52.0)</f>
        <v>52</v>
      </c>
      <c r="B53" s="36" t="str">
        <f>IFERROR(__xludf.DUMMYFUNCTION("""COMPUTED_VALUE"""),"M.I.A.")</f>
        <v>M.I.A.</v>
      </c>
    </row>
    <row r="54">
      <c r="A54" s="36">
        <f>IFERROR(__xludf.DUMMYFUNCTION("""COMPUTED_VALUE"""),53.0)</f>
        <v>53</v>
      </c>
      <c r="B54" s="36" t="str">
        <f>IFERROR(__xludf.DUMMYFUNCTION("""COMPUTED_VALUE"""),"LukeCombs")</f>
        <v>LukeCombs</v>
      </c>
    </row>
    <row r="55">
      <c r="A55" s="36">
        <f>IFERROR(__xludf.DUMMYFUNCTION("""COMPUTED_VALUE"""),54.0)</f>
        <v>54</v>
      </c>
      <c r="B55" s="36" t="str">
        <f>IFERROR(__xludf.DUMMYFUNCTION("""COMPUTED_VALUE"""),"BillieEilish")</f>
        <v>BillieEilish</v>
      </c>
    </row>
    <row r="56">
      <c r="A56" s="36">
        <f>IFERROR(__xludf.DUMMYFUNCTION("""COMPUTED_VALUE"""),55.0)</f>
        <v>55</v>
      </c>
      <c r="B56" s="36" t="str">
        <f>IFERROR(__xludf.DUMMYFUNCTION("""COMPUTED_VALUE"""),"BadBunny")</f>
        <v>BadBunny</v>
      </c>
    </row>
    <row r="57">
      <c r="A57" s="36">
        <f>IFERROR(__xludf.DUMMYFUNCTION("""COMPUTED_VALUE"""),56.0)</f>
        <v>56</v>
      </c>
      <c r="B57" s="36" t="str">
        <f>IFERROR(__xludf.DUMMYFUNCTION("""COMPUTED_VALUE"""),"JhayCortez")</f>
        <v>JhayCortez</v>
      </c>
    </row>
    <row r="58">
      <c r="A58" s="36">
        <f>IFERROR(__xludf.DUMMYFUNCTION("""COMPUTED_VALUE"""),57.0)</f>
        <v>57</v>
      </c>
      <c r="B58" s="36" t="str">
        <f>IFERROR(__xludf.DUMMYFUNCTION("""COMPUTED_VALUE"""),"BurlIves")</f>
        <v>BurlIves</v>
      </c>
    </row>
    <row r="59">
      <c r="A59" s="36">
        <f>IFERROR(__xludf.DUMMYFUNCTION("""COMPUTED_VALUE"""),58.0)</f>
        <v>58</v>
      </c>
      <c r="B59" s="36" t="str">
        <f>IFERROR(__xludf.DUMMYFUNCTION("""COMPUTED_VALUE"""),"AndyWilliams")</f>
        <v>AndyWilliams</v>
      </c>
    </row>
    <row r="60">
      <c r="A60" s="2"/>
      <c r="B6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294</v>
      </c>
      <c r="B1" s="1" t="s">
        <v>295</v>
      </c>
      <c r="C1" s="1" t="s">
        <v>296</v>
      </c>
      <c r="D1" s="1" t="s">
        <v>297</v>
      </c>
      <c r="E1" s="3" t="s">
        <v>297</v>
      </c>
    </row>
    <row r="2">
      <c r="A2" s="1">
        <v>1.0</v>
      </c>
      <c r="B2" s="1">
        <v>2.0</v>
      </c>
      <c r="D2" s="2">
        <f>SUM(COUNTIF('2020'!K4:M4,'2020'!$K$3),COUNTIF('2020'!K4:M4,'2020'!$L$3),COUNTIF('2020'!K4:M4,'2020'!$M$3))</f>
        <v>0</v>
      </c>
      <c r="E2" s="3" t="str">
        <f t="shared" ref="E2:E1736" si="1">SUBSTITUTE(SUBSTITUTE(D2,"5","3"),"4","2")
</f>
        <v>0</v>
      </c>
    </row>
    <row r="3">
      <c r="A3" s="1">
        <v>1.0</v>
      </c>
      <c r="B3" s="48">
        <f t="shared" ref="B3:B60" si="2">IF(A3&lt;&gt;"",B2+1,"")</f>
        <v>3</v>
      </c>
      <c r="D3" s="2">
        <f>SUM(COUNTIF('2020'!K5:M5,'2020'!$K$3),COUNTIF('2020'!K5:M5,'2020'!$L$3),COUNTIF('2020'!K5:M5,'2020'!$M$3))</f>
        <v>1</v>
      </c>
      <c r="E3" s="3" t="str">
        <f t="shared" si="1"/>
        <v>1</v>
      </c>
    </row>
    <row r="4">
      <c r="A4" s="1">
        <v>1.0</v>
      </c>
      <c r="B4" s="48">
        <f t="shared" si="2"/>
        <v>4</v>
      </c>
      <c r="D4" s="2">
        <f>SUM(COUNTIF('2020'!K6:M6,'2020'!$K$3),COUNTIF('2020'!K6:M6,'2020'!$L$3),COUNTIF('2020'!K6:M6,'2020'!$M$3))</f>
        <v>5</v>
      </c>
      <c r="E4" s="3" t="str">
        <f t="shared" si="1"/>
        <v>3</v>
      </c>
    </row>
    <row r="5">
      <c r="A5" s="1">
        <v>1.0</v>
      </c>
      <c r="B5" s="48">
        <f t="shared" si="2"/>
        <v>5</v>
      </c>
      <c r="D5" s="2">
        <f>SUM(COUNTIF('2020'!K7:M7,'2020'!$K$3),COUNTIF('2020'!K7:M7,'2020'!$L$3),COUNTIF('2020'!K7:M7,'2020'!$M$3))</f>
        <v>5</v>
      </c>
      <c r="E5" s="3" t="str">
        <f t="shared" si="1"/>
        <v>3</v>
      </c>
    </row>
    <row r="6">
      <c r="A6" s="1">
        <v>1.0</v>
      </c>
      <c r="B6" s="48">
        <f t="shared" si="2"/>
        <v>6</v>
      </c>
      <c r="D6" s="2">
        <f>SUM(COUNTIF('2020'!K8:M8,'2020'!$K$3),COUNTIF('2020'!K8:M8,'2020'!$L$3),COUNTIF('2020'!K8:M8,'2020'!$M$3))</f>
        <v>5</v>
      </c>
      <c r="E6" s="3" t="str">
        <f t="shared" si="1"/>
        <v>3</v>
      </c>
    </row>
    <row r="7">
      <c r="A7" s="1">
        <v>1.0</v>
      </c>
      <c r="B7" s="48">
        <f t="shared" si="2"/>
        <v>7</v>
      </c>
      <c r="D7" s="2">
        <f>SUM(COUNTIF('2020'!K9:M9,'2020'!$K$3),COUNTIF('2020'!K9:M9,'2020'!$L$3),COUNTIF('2020'!K9:M9,'2020'!$M$3))</f>
        <v>5</v>
      </c>
      <c r="E7" s="3" t="str">
        <f t="shared" si="1"/>
        <v>3</v>
      </c>
    </row>
    <row r="8">
      <c r="A8" s="1">
        <v>1.0</v>
      </c>
      <c r="B8" s="48">
        <f t="shared" si="2"/>
        <v>8</v>
      </c>
      <c r="D8" s="2">
        <f>SUM(COUNTIF('2020'!K10:M10,'2020'!$K$3),COUNTIF('2020'!K10:M10,'2020'!$L$3),COUNTIF('2020'!K10:M10,'2020'!$M$3))</f>
        <v>5</v>
      </c>
      <c r="E8" s="3" t="str">
        <f t="shared" si="1"/>
        <v>3</v>
      </c>
    </row>
    <row r="9">
      <c r="A9" s="1">
        <v>1.0</v>
      </c>
      <c r="B9" s="48">
        <f t="shared" si="2"/>
        <v>9</v>
      </c>
      <c r="D9" s="2">
        <f>SUM(COUNTIF('2020'!K11:M11,'2020'!$K$3),COUNTIF('2020'!K11:M11,'2020'!$L$3),COUNTIF('2020'!K11:M11,'2020'!$M$3))</f>
        <v>1</v>
      </c>
      <c r="E9" s="3" t="str">
        <f t="shared" si="1"/>
        <v>1</v>
      </c>
    </row>
    <row r="10">
      <c r="A10" s="1">
        <v>1.0</v>
      </c>
      <c r="B10" s="48">
        <f t="shared" si="2"/>
        <v>10</v>
      </c>
      <c r="D10" s="2">
        <f>SUM(COUNTIF('2020'!K12:M12,'2020'!$K$3),COUNTIF('2020'!K12:M12,'2020'!$L$3),COUNTIF('2020'!K12:M12,'2020'!$M$3))</f>
        <v>5</v>
      </c>
      <c r="E10" s="3" t="str">
        <f t="shared" si="1"/>
        <v>3</v>
      </c>
    </row>
    <row r="11">
      <c r="A11" s="1">
        <v>1.0</v>
      </c>
      <c r="B11" s="48">
        <f t="shared" si="2"/>
        <v>11</v>
      </c>
      <c r="D11" s="2">
        <f>SUM(COUNTIF('2020'!K13:M13,'2020'!$K$3),COUNTIF('2020'!K13:M13,'2020'!$L$3),COUNTIF('2020'!K13:M13,'2020'!$M$3))</f>
        <v>0</v>
      </c>
      <c r="E11" s="3" t="str">
        <f t="shared" si="1"/>
        <v>0</v>
      </c>
    </row>
    <row r="12">
      <c r="A12" s="1">
        <v>1.0</v>
      </c>
      <c r="B12" s="48">
        <f t="shared" si="2"/>
        <v>12</v>
      </c>
      <c r="D12" s="2">
        <f>SUM(COUNTIF('2020'!K14:M14,'2020'!$K$3),COUNTIF('2020'!K14:M14,'2020'!$L$3),COUNTIF('2020'!K14:M14,'2020'!$M$3))</f>
        <v>4</v>
      </c>
      <c r="E12" s="3" t="str">
        <f t="shared" si="1"/>
        <v>2</v>
      </c>
    </row>
    <row r="13">
      <c r="A13" s="1">
        <v>1.0</v>
      </c>
      <c r="B13" s="48">
        <f t="shared" si="2"/>
        <v>13</v>
      </c>
      <c r="D13" s="2">
        <f>SUM(COUNTIF('2020'!K15:M15,'2020'!$K$3),COUNTIF('2020'!K15:M15,'2020'!$L$3),COUNTIF('2020'!K15:M15,'2020'!$M$3))</f>
        <v>5</v>
      </c>
      <c r="E13" s="3" t="str">
        <f t="shared" si="1"/>
        <v>3</v>
      </c>
    </row>
    <row r="14">
      <c r="A14" s="1">
        <v>1.0</v>
      </c>
      <c r="B14" s="48">
        <f t="shared" si="2"/>
        <v>14</v>
      </c>
      <c r="D14" s="2">
        <f>SUM(COUNTIF('2020'!K16:M16,'2020'!$K$3),COUNTIF('2020'!K16:M16,'2020'!$L$3),COUNTIF('2020'!K16:M16,'2020'!$M$3))</f>
        <v>0</v>
      </c>
      <c r="E14" s="3" t="str">
        <f t="shared" si="1"/>
        <v>0</v>
      </c>
    </row>
    <row r="15">
      <c r="A15" s="1">
        <v>1.0</v>
      </c>
      <c r="B15" s="48">
        <f t="shared" si="2"/>
        <v>15</v>
      </c>
      <c r="D15" s="2">
        <f>SUM(COUNTIF('2020'!K17:M17,'2020'!$K$3),COUNTIF('2020'!K17:M17,'2020'!$L$3),COUNTIF('2020'!K17:M17,'2020'!$M$3))</f>
        <v>4</v>
      </c>
      <c r="E15" s="3" t="str">
        <f t="shared" si="1"/>
        <v>2</v>
      </c>
    </row>
    <row r="16">
      <c r="A16" s="1">
        <v>1.0</v>
      </c>
      <c r="B16" s="48">
        <f t="shared" si="2"/>
        <v>16</v>
      </c>
      <c r="D16" s="2">
        <f>SUM(COUNTIF('2020'!K18:M18,'2020'!$K$3),COUNTIF('2020'!K18:M18,'2020'!$L$3),COUNTIF('2020'!K18:M18,'2020'!$M$3))</f>
        <v>5</v>
      </c>
      <c r="E16" s="3" t="str">
        <f t="shared" si="1"/>
        <v>3</v>
      </c>
    </row>
    <row r="17">
      <c r="A17" s="1">
        <v>1.0</v>
      </c>
      <c r="B17" s="48">
        <f t="shared" si="2"/>
        <v>17</v>
      </c>
      <c r="D17" s="2">
        <f>SUM(COUNTIF('2020'!K19:M19,'2020'!$K$3),COUNTIF('2020'!K19:M19,'2020'!$L$3),COUNTIF('2020'!K19:M19,'2020'!$M$3))</f>
        <v>4</v>
      </c>
      <c r="E17" s="3" t="str">
        <f t="shared" si="1"/>
        <v>2</v>
      </c>
    </row>
    <row r="18">
      <c r="A18" s="1">
        <v>1.0</v>
      </c>
      <c r="B18" s="48">
        <f t="shared" si="2"/>
        <v>18</v>
      </c>
      <c r="D18" s="2">
        <f>SUM(COUNTIF('2020'!K20:M20,'2020'!$K$3),COUNTIF('2020'!K20:M20,'2020'!$L$3),COUNTIF('2020'!K20:M20,'2020'!$M$3))</f>
        <v>5</v>
      </c>
      <c r="E18" s="3" t="str">
        <f t="shared" si="1"/>
        <v>3</v>
      </c>
    </row>
    <row r="19">
      <c r="A19" s="1">
        <v>1.0</v>
      </c>
      <c r="B19" s="48">
        <f t="shared" si="2"/>
        <v>19</v>
      </c>
      <c r="D19" s="2">
        <f>SUM(COUNTIF('2020'!K21:M21,'2020'!$K$3),COUNTIF('2020'!K21:M21,'2020'!$L$3),COUNTIF('2020'!K21:M21,'2020'!$M$3))</f>
        <v>1</v>
      </c>
      <c r="E19" s="3" t="str">
        <f t="shared" si="1"/>
        <v>1</v>
      </c>
    </row>
    <row r="20">
      <c r="A20" s="1">
        <v>1.0</v>
      </c>
      <c r="B20" s="48">
        <f t="shared" si="2"/>
        <v>20</v>
      </c>
      <c r="D20" s="2">
        <f>SUM(COUNTIF('2020'!K22:M22,'2020'!$K$3),COUNTIF('2020'!K22:M22,'2020'!$L$3),COUNTIF('2020'!K22:M22,'2020'!$M$3))</f>
        <v>5</v>
      </c>
      <c r="E20" s="3" t="str">
        <f t="shared" si="1"/>
        <v>3</v>
      </c>
    </row>
    <row r="21">
      <c r="A21" s="1">
        <v>1.0</v>
      </c>
      <c r="B21" s="48">
        <f t="shared" si="2"/>
        <v>21</v>
      </c>
      <c r="D21" s="2">
        <f>SUM(COUNTIF('2020'!K23:M23,'2020'!$K$3),COUNTIF('2020'!K23:M23,'2020'!$L$3),COUNTIF('2020'!K23:M23,'2020'!$M$3))</f>
        <v>4</v>
      </c>
      <c r="E21" s="3" t="str">
        <f t="shared" si="1"/>
        <v>2</v>
      </c>
    </row>
    <row r="22">
      <c r="A22" s="1">
        <v>1.0</v>
      </c>
      <c r="B22" s="48">
        <f t="shared" si="2"/>
        <v>22</v>
      </c>
      <c r="D22" s="2">
        <f>SUM(COUNTIF('2020'!K24:M24,'2020'!$K$3),COUNTIF('2020'!K24:M24,'2020'!$L$3),COUNTIF('2020'!K24:M24,'2020'!$M$3))</f>
        <v>0</v>
      </c>
      <c r="E22" s="3" t="str">
        <f t="shared" si="1"/>
        <v>0</v>
      </c>
    </row>
    <row r="23">
      <c r="A23" s="1">
        <v>1.0</v>
      </c>
      <c r="B23" s="48">
        <f t="shared" si="2"/>
        <v>23</v>
      </c>
      <c r="D23" s="2">
        <f>SUM(COUNTIF('2020'!K25:M25,'2020'!$K$3),COUNTIF('2020'!K25:M25,'2020'!$L$3),COUNTIF('2020'!K25:M25,'2020'!$M$3))</f>
        <v>5</v>
      </c>
      <c r="E23" s="3" t="str">
        <f t="shared" si="1"/>
        <v>3</v>
      </c>
    </row>
    <row r="24">
      <c r="A24" s="1">
        <v>1.0</v>
      </c>
      <c r="B24" s="48">
        <f t="shared" si="2"/>
        <v>24</v>
      </c>
      <c r="D24" s="2">
        <f>SUM(COUNTIF('2020'!K26:M26,'2020'!$K$3),COUNTIF('2020'!K26:M26,'2020'!$L$3),COUNTIF('2020'!K26:M26,'2020'!$M$3))</f>
        <v>4</v>
      </c>
      <c r="E24" s="3" t="str">
        <f t="shared" si="1"/>
        <v>2</v>
      </c>
    </row>
    <row r="25">
      <c r="A25" s="1">
        <v>1.0</v>
      </c>
      <c r="B25" s="48">
        <f t="shared" si="2"/>
        <v>25</v>
      </c>
      <c r="D25" s="2">
        <f>SUM(COUNTIF('2020'!K27:M27,'2020'!$K$3),COUNTIF('2020'!K27:M27,'2020'!$L$3),COUNTIF('2020'!K27:M27,'2020'!$M$3))</f>
        <v>4</v>
      </c>
      <c r="E25" s="3" t="str">
        <f t="shared" si="1"/>
        <v>2</v>
      </c>
    </row>
    <row r="26">
      <c r="A26" s="1">
        <v>1.0</v>
      </c>
      <c r="B26" s="48">
        <f t="shared" si="2"/>
        <v>26</v>
      </c>
      <c r="D26" s="2">
        <f>SUM(COUNTIF('2020'!K28:M28,'2020'!$K$3),COUNTIF('2020'!K28:M28,'2020'!$L$3),COUNTIF('2020'!K28:M28,'2020'!$M$3))</f>
        <v>4</v>
      </c>
      <c r="E26" s="3" t="str">
        <f t="shared" si="1"/>
        <v>2</v>
      </c>
    </row>
    <row r="27">
      <c r="A27" s="1">
        <v>1.0</v>
      </c>
      <c r="B27" s="48">
        <f t="shared" si="2"/>
        <v>27</v>
      </c>
      <c r="D27" s="2">
        <f>SUM(COUNTIF('2020'!K29:M29,'2020'!$K$3),COUNTIF('2020'!K29:M29,'2020'!$L$3),COUNTIF('2020'!K29:M29,'2020'!$M$3))</f>
        <v>4</v>
      </c>
      <c r="E27" s="3" t="str">
        <f t="shared" si="1"/>
        <v>2</v>
      </c>
    </row>
    <row r="28">
      <c r="A28" s="1">
        <v>1.0</v>
      </c>
      <c r="B28" s="48">
        <f t="shared" si="2"/>
        <v>28</v>
      </c>
      <c r="D28" s="2">
        <f>SUM(COUNTIF('2020'!K30:M30,'2020'!$K$3),COUNTIF('2020'!K30:M30,'2020'!$L$3),COUNTIF('2020'!K30:M30,'2020'!$M$3))</f>
        <v>5</v>
      </c>
      <c r="E28" s="3" t="str">
        <f t="shared" si="1"/>
        <v>3</v>
      </c>
    </row>
    <row r="29">
      <c r="A29" s="1">
        <v>1.0</v>
      </c>
      <c r="B29" s="48">
        <f t="shared" si="2"/>
        <v>29</v>
      </c>
      <c r="D29" s="2">
        <f>SUM(COUNTIF('2020'!K31:M31,'2020'!$K$3),COUNTIF('2020'!K31:M31,'2020'!$L$3),COUNTIF('2020'!K31:M31,'2020'!$M$3))</f>
        <v>0</v>
      </c>
      <c r="E29" s="3" t="str">
        <f t="shared" si="1"/>
        <v>0</v>
      </c>
    </row>
    <row r="30">
      <c r="A30" s="1">
        <v>1.0</v>
      </c>
      <c r="B30" s="48">
        <f t="shared" si="2"/>
        <v>30</v>
      </c>
      <c r="D30" s="2">
        <f>SUM(COUNTIF('2020'!K32:M32,'2020'!$K$3),COUNTIF('2020'!K32:M32,'2020'!$L$3),COUNTIF('2020'!K32:M32,'2020'!$M$3))</f>
        <v>4</v>
      </c>
      <c r="E30" s="3" t="str">
        <f t="shared" si="1"/>
        <v>2</v>
      </c>
    </row>
    <row r="31">
      <c r="A31" s="1">
        <v>1.0</v>
      </c>
      <c r="B31" s="48">
        <f t="shared" si="2"/>
        <v>31</v>
      </c>
      <c r="D31" s="2">
        <f>SUM(COUNTIF('2020'!K33:M33,'2020'!$K$3),COUNTIF('2020'!K33:M33,'2020'!$L$3),COUNTIF('2020'!K33:M33,'2020'!$M$3))</f>
        <v>4</v>
      </c>
      <c r="E31" s="3" t="str">
        <f t="shared" si="1"/>
        <v>2</v>
      </c>
    </row>
    <row r="32">
      <c r="A32" s="1">
        <v>1.0</v>
      </c>
      <c r="B32" s="48">
        <f t="shared" si="2"/>
        <v>32</v>
      </c>
      <c r="D32" s="2">
        <f>SUM(COUNTIF('2020'!K34:M34,'2020'!$K$3),COUNTIF('2020'!K34:M34,'2020'!$L$3),COUNTIF('2020'!K34:M34,'2020'!$M$3))</f>
        <v>5</v>
      </c>
      <c r="E32" s="3" t="str">
        <f t="shared" si="1"/>
        <v>3</v>
      </c>
    </row>
    <row r="33">
      <c r="A33" s="1">
        <v>1.0</v>
      </c>
      <c r="B33" s="48">
        <f t="shared" si="2"/>
        <v>33</v>
      </c>
      <c r="D33" s="2">
        <f>SUM(COUNTIF('2020'!K35:M35,'2020'!$K$3),COUNTIF('2020'!K35:M35,'2020'!$L$3),COUNTIF('2020'!K35:M35,'2020'!$M$3))</f>
        <v>0</v>
      </c>
      <c r="E33" s="3" t="str">
        <f t="shared" si="1"/>
        <v>0</v>
      </c>
    </row>
    <row r="34">
      <c r="A34" s="1">
        <v>1.0</v>
      </c>
      <c r="B34" s="48">
        <f t="shared" si="2"/>
        <v>34</v>
      </c>
      <c r="D34" s="2">
        <f>SUM(COUNTIF('2020'!K36:M36,'2020'!$K$3),COUNTIF('2020'!K36:M36,'2020'!$L$3),COUNTIF('2020'!K36:M36,'2020'!$M$3))</f>
        <v>5</v>
      </c>
      <c r="E34" s="3" t="str">
        <f t="shared" si="1"/>
        <v>3</v>
      </c>
    </row>
    <row r="35">
      <c r="A35" s="1">
        <v>1.0</v>
      </c>
      <c r="B35" s="48">
        <f t="shared" si="2"/>
        <v>35</v>
      </c>
      <c r="D35" s="2">
        <f>SUM(COUNTIF('2020'!K37:M37,'2020'!$K$3),COUNTIF('2020'!K37:M37,'2020'!$L$3),COUNTIF('2020'!K37:M37,'2020'!$M$3))</f>
        <v>5</v>
      </c>
      <c r="E35" s="3" t="str">
        <f t="shared" si="1"/>
        <v>3</v>
      </c>
    </row>
    <row r="36">
      <c r="A36" s="1">
        <v>1.0</v>
      </c>
      <c r="B36" s="48">
        <f t="shared" si="2"/>
        <v>36</v>
      </c>
      <c r="D36" s="2">
        <f>SUM(COUNTIF('2020'!K38:M38,'2020'!$K$3),COUNTIF('2020'!K38:M38,'2020'!$L$3),COUNTIF('2020'!K38:M38,'2020'!$M$3))</f>
        <v>5</v>
      </c>
      <c r="E36" s="3" t="str">
        <f t="shared" si="1"/>
        <v>3</v>
      </c>
    </row>
    <row r="37">
      <c r="A37" s="1">
        <v>1.0</v>
      </c>
      <c r="B37" s="48">
        <f t="shared" si="2"/>
        <v>37</v>
      </c>
      <c r="D37" s="2">
        <f>SUM(COUNTIF('2020'!K39:M39,'2020'!$K$3),COUNTIF('2020'!K39:M39,'2020'!$L$3),COUNTIF('2020'!K39:M39,'2020'!$M$3))</f>
        <v>0</v>
      </c>
      <c r="E37" s="3" t="str">
        <f t="shared" si="1"/>
        <v>0</v>
      </c>
    </row>
    <row r="38">
      <c r="A38" s="1">
        <v>1.0</v>
      </c>
      <c r="B38" s="48">
        <f t="shared" si="2"/>
        <v>38</v>
      </c>
      <c r="D38" s="2">
        <f>SUM(COUNTIF('2020'!K40:M40,'2020'!$K$3),COUNTIF('2020'!K40:M40,'2020'!$L$3),COUNTIF('2020'!K40:M40,'2020'!$M$3))</f>
        <v>0</v>
      </c>
      <c r="E38" s="3" t="str">
        <f t="shared" si="1"/>
        <v>0</v>
      </c>
    </row>
    <row r="39">
      <c r="A39" s="1">
        <v>1.0</v>
      </c>
      <c r="B39" s="48">
        <f t="shared" si="2"/>
        <v>39</v>
      </c>
      <c r="D39" s="2">
        <f>SUM(COUNTIF('2020'!K41:M41,'2020'!$K$3),COUNTIF('2020'!K41:M41,'2020'!$L$3),COUNTIF('2020'!K41:M41,'2020'!$M$3))</f>
        <v>4</v>
      </c>
      <c r="E39" s="3" t="str">
        <f t="shared" si="1"/>
        <v>2</v>
      </c>
    </row>
    <row r="40">
      <c r="A40" s="1">
        <v>1.0</v>
      </c>
      <c r="B40" s="48">
        <f t="shared" si="2"/>
        <v>40</v>
      </c>
      <c r="D40" s="2">
        <f>SUM(COUNTIF('2020'!K42:M42,'2020'!$K$3),COUNTIF('2020'!K42:M42,'2020'!$L$3),COUNTIF('2020'!K42:M42,'2020'!$M$3))</f>
        <v>5</v>
      </c>
      <c r="E40" s="3" t="str">
        <f t="shared" si="1"/>
        <v>3</v>
      </c>
    </row>
    <row r="41">
      <c r="A41" s="1">
        <v>1.0</v>
      </c>
      <c r="B41" s="48">
        <f t="shared" si="2"/>
        <v>41</v>
      </c>
      <c r="D41" s="2">
        <f>SUM(COUNTIF('2020'!K43:M43,'2020'!$K$3),COUNTIF('2020'!K43:M43,'2020'!$L$3),COUNTIF('2020'!K43:M43,'2020'!$M$3))</f>
        <v>4</v>
      </c>
      <c r="E41" s="3" t="str">
        <f t="shared" si="1"/>
        <v>2</v>
      </c>
    </row>
    <row r="42">
      <c r="A42" s="1">
        <v>1.0</v>
      </c>
      <c r="B42" s="48">
        <f t="shared" si="2"/>
        <v>42</v>
      </c>
      <c r="D42" s="2">
        <f>SUM(COUNTIF('2020'!K44:M44,'2020'!$K$3),COUNTIF('2020'!K44:M44,'2020'!$L$3),COUNTIF('2020'!K44:M44,'2020'!$M$3))</f>
        <v>4</v>
      </c>
      <c r="E42" s="3" t="str">
        <f t="shared" si="1"/>
        <v>2</v>
      </c>
    </row>
    <row r="43">
      <c r="A43" s="1">
        <v>1.0</v>
      </c>
      <c r="B43" s="48">
        <f t="shared" si="2"/>
        <v>43</v>
      </c>
      <c r="D43" s="2">
        <f>SUM(COUNTIF('2020'!K45:M45,'2020'!$K$3),COUNTIF('2020'!K45:M45,'2020'!$L$3),COUNTIF('2020'!K45:M45,'2020'!$M$3))</f>
        <v>5</v>
      </c>
      <c r="E43" s="3" t="str">
        <f t="shared" si="1"/>
        <v>3</v>
      </c>
    </row>
    <row r="44">
      <c r="A44" s="1">
        <v>1.0</v>
      </c>
      <c r="B44" s="48">
        <f t="shared" si="2"/>
        <v>44</v>
      </c>
      <c r="D44" s="2">
        <f>SUM(COUNTIF('2020'!K46:M46,'2020'!$K$3),COUNTIF('2020'!K46:M46,'2020'!$L$3),COUNTIF('2020'!K46:M46,'2020'!$M$3))</f>
        <v>5</v>
      </c>
      <c r="E44" s="3" t="str">
        <f t="shared" si="1"/>
        <v>3</v>
      </c>
    </row>
    <row r="45">
      <c r="A45" s="1">
        <v>1.0</v>
      </c>
      <c r="B45" s="48">
        <f t="shared" si="2"/>
        <v>45</v>
      </c>
      <c r="D45" s="2">
        <f>SUM(COUNTIF('2020'!K47:M47,'2020'!$K$3),COUNTIF('2020'!K47:M47,'2020'!$L$3),COUNTIF('2020'!K47:M47,'2020'!$M$3))</f>
        <v>5</v>
      </c>
      <c r="E45" s="3" t="str">
        <f t="shared" si="1"/>
        <v>3</v>
      </c>
    </row>
    <row r="46">
      <c r="A46" s="1">
        <v>1.0</v>
      </c>
      <c r="B46" s="48">
        <f t="shared" si="2"/>
        <v>46</v>
      </c>
      <c r="D46" s="2">
        <f>SUM(COUNTIF('2020'!K48:M48,'2020'!$K$3),COUNTIF('2020'!K48:M48,'2020'!$L$3),COUNTIF('2020'!K48:M48,'2020'!$M$3))</f>
        <v>5</v>
      </c>
      <c r="E46" s="3" t="str">
        <f t="shared" si="1"/>
        <v>3</v>
      </c>
    </row>
    <row r="47">
      <c r="A47" s="1">
        <v>1.0</v>
      </c>
      <c r="B47" s="48">
        <f t="shared" si="2"/>
        <v>47</v>
      </c>
      <c r="D47" s="2">
        <f>SUM(COUNTIF('2020'!K49:M49,'2020'!$K$3),COUNTIF('2020'!K49:M49,'2020'!$L$3),COUNTIF('2020'!K49:M49,'2020'!$M$3))</f>
        <v>5</v>
      </c>
      <c r="E47" s="3" t="str">
        <f t="shared" si="1"/>
        <v>3</v>
      </c>
    </row>
    <row r="48">
      <c r="A48" s="1">
        <v>1.0</v>
      </c>
      <c r="B48" s="48">
        <f t="shared" si="2"/>
        <v>48</v>
      </c>
      <c r="D48" s="2">
        <f>SUM(COUNTIF('2020'!K50:M50,'2020'!$K$3),COUNTIF('2020'!K50:M50,'2020'!$L$3),COUNTIF('2020'!K50:M50,'2020'!$M$3))</f>
        <v>4</v>
      </c>
      <c r="E48" s="3" t="str">
        <f t="shared" si="1"/>
        <v>2</v>
      </c>
    </row>
    <row r="49">
      <c r="A49" s="1">
        <v>1.0</v>
      </c>
      <c r="B49" s="48">
        <f t="shared" si="2"/>
        <v>49</v>
      </c>
      <c r="D49" s="2">
        <f>SUM(COUNTIF('2020'!K51:M51,'2020'!$K$3),COUNTIF('2020'!K51:M51,'2020'!$L$3),COUNTIF('2020'!K51:M51,'2020'!$M$3))</f>
        <v>5</v>
      </c>
      <c r="E49" s="3" t="str">
        <f t="shared" si="1"/>
        <v>3</v>
      </c>
    </row>
    <row r="50">
      <c r="A50" s="1">
        <v>1.0</v>
      </c>
      <c r="B50" s="48">
        <f t="shared" si="2"/>
        <v>50</v>
      </c>
      <c r="D50" s="2">
        <f>SUM(COUNTIF('2020'!K52:M52,'2020'!$K$3),COUNTIF('2020'!K52:M52,'2020'!$L$3),COUNTIF('2020'!K52:M52,'2020'!$M$3))</f>
        <v>5</v>
      </c>
      <c r="E50" s="3" t="str">
        <f t="shared" si="1"/>
        <v>3</v>
      </c>
    </row>
    <row r="51">
      <c r="A51" s="1">
        <v>1.0</v>
      </c>
      <c r="B51" s="48">
        <f t="shared" si="2"/>
        <v>51</v>
      </c>
      <c r="D51" s="2">
        <f>SUM(COUNTIF('2020'!K53:M53,'2020'!$K$3),COUNTIF('2020'!K53:M53,'2020'!$L$3),COUNTIF('2020'!K53:M53,'2020'!$M$3))</f>
        <v>5</v>
      </c>
      <c r="E51" s="3" t="str">
        <f t="shared" si="1"/>
        <v>3</v>
      </c>
    </row>
    <row r="52">
      <c r="A52" s="1">
        <v>1.0</v>
      </c>
      <c r="B52" s="48">
        <f t="shared" si="2"/>
        <v>52</v>
      </c>
      <c r="D52" s="2">
        <f>SUM(COUNTIF('2020'!K54:M54,'2020'!$K$3),COUNTIF('2020'!K54:M54,'2020'!$L$3),COUNTIF('2020'!K54:M54,'2020'!$M$3))</f>
        <v>1</v>
      </c>
      <c r="E52" s="3" t="str">
        <f t="shared" si="1"/>
        <v>1</v>
      </c>
    </row>
    <row r="53">
      <c r="A53" s="1">
        <v>1.0</v>
      </c>
      <c r="B53" s="48">
        <f t="shared" si="2"/>
        <v>53</v>
      </c>
      <c r="D53" s="2">
        <f>SUM(COUNTIF('2020'!K55:M55,'2020'!$K$3),COUNTIF('2020'!K55:M55,'2020'!$L$3),COUNTIF('2020'!K55:M55,'2020'!$M$3))</f>
        <v>4</v>
      </c>
      <c r="E53" s="3" t="str">
        <f t="shared" si="1"/>
        <v>2</v>
      </c>
    </row>
    <row r="54">
      <c r="A54" s="1">
        <v>1.0</v>
      </c>
      <c r="B54" s="48">
        <f t="shared" si="2"/>
        <v>54</v>
      </c>
      <c r="D54" s="2">
        <f>SUM(COUNTIF('2020'!K56:M56,'2020'!$K$3),COUNTIF('2020'!K56:M56,'2020'!$L$3),COUNTIF('2020'!K56:M56,'2020'!$M$3))</f>
        <v>4</v>
      </c>
      <c r="E54" s="3" t="str">
        <f t="shared" si="1"/>
        <v>2</v>
      </c>
    </row>
    <row r="55">
      <c r="A55" s="1">
        <v>1.0</v>
      </c>
      <c r="B55" s="48">
        <f t="shared" si="2"/>
        <v>55</v>
      </c>
      <c r="D55" s="2">
        <f>SUM(COUNTIF('2020'!K57:M57,'2020'!$K$3),COUNTIF('2020'!K57:M57,'2020'!$L$3),COUNTIF('2020'!K57:M57,'2020'!$M$3))</f>
        <v>0</v>
      </c>
      <c r="E55" s="3" t="str">
        <f t="shared" si="1"/>
        <v>0</v>
      </c>
    </row>
    <row r="56">
      <c r="A56" s="1">
        <v>1.0</v>
      </c>
      <c r="B56" s="48">
        <f t="shared" si="2"/>
        <v>56</v>
      </c>
      <c r="D56" s="2">
        <f>SUM(COUNTIF('2020'!K58:M58,'2020'!$K$3),COUNTIF('2020'!K58:M58,'2020'!$L$3),COUNTIF('2020'!K58:M58,'2020'!$M$3))</f>
        <v>0</v>
      </c>
      <c r="E56" s="3" t="str">
        <f t="shared" si="1"/>
        <v>0</v>
      </c>
    </row>
    <row r="57">
      <c r="A57" s="1">
        <v>1.0</v>
      </c>
      <c r="B57" s="48">
        <f t="shared" si="2"/>
        <v>57</v>
      </c>
      <c r="D57" s="2">
        <f>SUM(COUNTIF('2020'!K59:M59,'2020'!$K$3),COUNTIF('2020'!K59:M59,'2020'!$L$3),COUNTIF('2020'!K59:M59,'2020'!$M$3))</f>
        <v>4</v>
      </c>
      <c r="E57" s="3" t="str">
        <f t="shared" si="1"/>
        <v>2</v>
      </c>
    </row>
    <row r="58">
      <c r="A58" s="1">
        <v>1.0</v>
      </c>
      <c r="B58" s="48">
        <f t="shared" si="2"/>
        <v>58</v>
      </c>
      <c r="D58" s="2">
        <f>SUM(COUNTIF('2020'!K60:M60,'2020'!$K$3),COUNTIF('2020'!K60:M60,'2020'!$L$3),COUNTIF('2020'!K60:M60,'2020'!$M$3))</f>
        <v>4</v>
      </c>
      <c r="E58" s="3" t="str">
        <f t="shared" si="1"/>
        <v>2</v>
      </c>
    </row>
    <row r="59">
      <c r="A59" s="1">
        <v>1.0</v>
      </c>
      <c r="B59" s="48">
        <f t="shared" si="2"/>
        <v>59</v>
      </c>
      <c r="D59" s="2">
        <f>SUM(COUNTIF('2020'!K61:M61,'2020'!$K$3),COUNTIF('2020'!K61:M61,'2020'!$L$3),COUNTIF('2020'!K61:M61,'2020'!$M$3))</f>
        <v>0</v>
      </c>
      <c r="E59" s="3" t="str">
        <f t="shared" si="1"/>
        <v>0</v>
      </c>
    </row>
    <row r="60">
      <c r="A60" s="1">
        <v>1.0</v>
      </c>
      <c r="B60" s="48">
        <f t="shared" si="2"/>
        <v>60</v>
      </c>
      <c r="D60" s="2">
        <f>SUM(COUNTIF('2020'!K62:M62,'2020'!$K$3),COUNTIF('2020'!K62:M62,'2020'!$L$3),COUNTIF('2020'!K62:M62,'2020'!$M$3))</f>
        <v>0</v>
      </c>
      <c r="E60" s="3" t="str">
        <f t="shared" si="1"/>
        <v>0</v>
      </c>
    </row>
    <row r="61">
      <c r="A61" s="1">
        <v>2.0</v>
      </c>
      <c r="B61" s="49">
        <v>3.0</v>
      </c>
      <c r="D61" s="2">
        <f>SUM(COUNTIF('2020'!K5:M5,'2020'!$K$4),COUNTIF('2020'!K5:M5,'2020'!$L$4),COUNTIF('2020'!K5:M5,'2020'!$M$4))</f>
        <v>4</v>
      </c>
      <c r="E61" s="3" t="str">
        <f t="shared" si="1"/>
        <v>2</v>
      </c>
    </row>
    <row r="62">
      <c r="A62" s="1">
        <v>2.0</v>
      </c>
      <c r="B62" s="48">
        <f t="shared" ref="B62:B118" si="3">IF(A62&lt;&gt;"",B61+1,"")</f>
        <v>4</v>
      </c>
      <c r="D62" s="2">
        <f>SUM(COUNTIF('2020'!K6:M6,'2020'!$K$4),COUNTIF('2020'!K6:M6,'2020'!$L$4),COUNTIF('2020'!K6:M6,'2020'!$M$4))</f>
        <v>0</v>
      </c>
      <c r="E62" s="3" t="str">
        <f t="shared" si="1"/>
        <v>0</v>
      </c>
    </row>
    <row r="63">
      <c r="A63" s="1">
        <v>2.0</v>
      </c>
      <c r="B63" s="48">
        <f t="shared" si="3"/>
        <v>5</v>
      </c>
      <c r="D63" s="2">
        <f>SUM(COUNTIF('2020'!K7:M7,'2020'!$K$4),COUNTIF('2020'!K7:M7,'2020'!$L$4),COUNTIF('2020'!K7:M7,'2020'!$M$4))</f>
        <v>0</v>
      </c>
      <c r="E63" s="3" t="str">
        <f t="shared" si="1"/>
        <v>0</v>
      </c>
    </row>
    <row r="64">
      <c r="A64" s="1">
        <v>2.0</v>
      </c>
      <c r="B64" s="48">
        <f t="shared" si="3"/>
        <v>6</v>
      </c>
      <c r="D64" s="2">
        <f>SUM(COUNTIF('2020'!K8:M8,'2020'!$K$4),COUNTIF('2020'!K8:M8,'2020'!$L$4),COUNTIF('2020'!K8:M8,'2020'!$M$4))</f>
        <v>0</v>
      </c>
      <c r="E64" s="3" t="str">
        <f t="shared" si="1"/>
        <v>0</v>
      </c>
    </row>
    <row r="65">
      <c r="A65" s="1">
        <v>2.0</v>
      </c>
      <c r="B65" s="48">
        <f t="shared" si="3"/>
        <v>7</v>
      </c>
      <c r="D65" s="2">
        <f>SUM(COUNTIF('2020'!K9:M9,'2020'!$K$4),COUNTIF('2020'!K9:M9,'2020'!$L$4),COUNTIF('2020'!K9:M9,'2020'!$M$4))</f>
        <v>0</v>
      </c>
      <c r="E65" s="3" t="str">
        <f t="shared" si="1"/>
        <v>0</v>
      </c>
    </row>
    <row r="66">
      <c r="A66" s="1">
        <v>2.0</v>
      </c>
      <c r="B66" s="48">
        <f t="shared" si="3"/>
        <v>8</v>
      </c>
      <c r="D66" s="2">
        <f>SUM(COUNTIF('2020'!K10:M10,'2020'!$K$4),COUNTIF('2020'!K10:M10,'2020'!$L$4),COUNTIF('2020'!K10:M10,'2020'!$M$4))</f>
        <v>0</v>
      </c>
      <c r="E66" s="3" t="str">
        <f t="shared" si="1"/>
        <v>0</v>
      </c>
    </row>
    <row r="67">
      <c r="A67" s="1">
        <v>2.0</v>
      </c>
      <c r="B67" s="48">
        <f t="shared" si="3"/>
        <v>9</v>
      </c>
      <c r="D67" s="2">
        <f>SUM(COUNTIF('2020'!K11:M11,'2020'!$K$4),COUNTIF('2020'!K11:M11,'2020'!$L$4),COUNTIF('2020'!K11:M11,'2020'!$M$4))</f>
        <v>0</v>
      </c>
      <c r="E67" s="3" t="str">
        <f t="shared" si="1"/>
        <v>0</v>
      </c>
    </row>
    <row r="68">
      <c r="A68" s="1">
        <v>2.0</v>
      </c>
      <c r="B68" s="48">
        <f t="shared" si="3"/>
        <v>10</v>
      </c>
      <c r="D68" s="2">
        <f>SUM(COUNTIF('2020'!K12:M12,'2020'!$K$4),COUNTIF('2020'!K12:M12,'2020'!$L$4),COUNTIF('2020'!K12:M12,'2020'!$M$4))</f>
        <v>0</v>
      </c>
      <c r="E68" s="3" t="str">
        <f t="shared" si="1"/>
        <v>0</v>
      </c>
    </row>
    <row r="69">
      <c r="A69" s="1">
        <v>2.0</v>
      </c>
      <c r="B69" s="48">
        <f t="shared" si="3"/>
        <v>11</v>
      </c>
      <c r="D69" s="2">
        <f>SUM(COUNTIF('2020'!K13:M13,'2020'!$K$4),COUNTIF('2020'!K13:M13,'2020'!$L$4),COUNTIF('2020'!K13:M13,'2020'!$M$4))</f>
        <v>0</v>
      </c>
      <c r="E69" s="3" t="str">
        <f t="shared" si="1"/>
        <v>0</v>
      </c>
    </row>
    <row r="70">
      <c r="A70" s="1">
        <v>2.0</v>
      </c>
      <c r="B70" s="48">
        <f t="shared" si="3"/>
        <v>12</v>
      </c>
      <c r="D70" s="2">
        <f>SUM(COUNTIF('2020'!K14:M14,'2020'!$K$4),COUNTIF('2020'!K14:M14,'2020'!$L$4),COUNTIF('2020'!K14:M14,'2020'!$M$4))</f>
        <v>0</v>
      </c>
      <c r="E70" s="3" t="str">
        <f t="shared" si="1"/>
        <v>0</v>
      </c>
    </row>
    <row r="71">
      <c r="A71" s="1">
        <v>2.0</v>
      </c>
      <c r="B71" s="48">
        <f t="shared" si="3"/>
        <v>13</v>
      </c>
      <c r="D71" s="2">
        <f>SUM(COUNTIF('2020'!K15:M15,'2020'!$K$4),COUNTIF('2020'!K15:M15,'2020'!$L$4),COUNTIF('2020'!K15:M15,'2020'!$M$4))</f>
        <v>0</v>
      </c>
      <c r="E71" s="3" t="str">
        <f t="shared" si="1"/>
        <v>0</v>
      </c>
    </row>
    <row r="72">
      <c r="A72" s="1">
        <v>2.0</v>
      </c>
      <c r="B72" s="48">
        <f t="shared" si="3"/>
        <v>14</v>
      </c>
      <c r="D72" s="2">
        <f>SUM(COUNTIF('2020'!K16:M16,'2020'!$K$4),COUNTIF('2020'!K16:M16,'2020'!$L$4),COUNTIF('2020'!K16:M16,'2020'!$M$4))</f>
        <v>0</v>
      </c>
      <c r="E72" s="3" t="str">
        <f t="shared" si="1"/>
        <v>0</v>
      </c>
    </row>
    <row r="73">
      <c r="A73" s="1">
        <v>2.0</v>
      </c>
      <c r="B73" s="48">
        <f t="shared" si="3"/>
        <v>15</v>
      </c>
      <c r="D73" s="2">
        <f>SUM(COUNTIF('2020'!K17:M17,'2020'!$K$4),COUNTIF('2020'!K17:M17,'2020'!$L$4),COUNTIF('2020'!K17:M17,'2020'!$M$4))</f>
        <v>0</v>
      </c>
      <c r="E73" s="3" t="str">
        <f t="shared" si="1"/>
        <v>0</v>
      </c>
    </row>
    <row r="74">
      <c r="A74" s="1">
        <v>2.0</v>
      </c>
      <c r="B74" s="48">
        <f t="shared" si="3"/>
        <v>16</v>
      </c>
      <c r="D74" s="2">
        <f>SUM(COUNTIF('2020'!K18:M18,'2020'!$K$4),COUNTIF('2020'!K18:M18,'2020'!$L$4),COUNTIF('2020'!K18:M18,'2020'!$M$4))</f>
        <v>0</v>
      </c>
      <c r="E74" s="3" t="str">
        <f t="shared" si="1"/>
        <v>0</v>
      </c>
    </row>
    <row r="75">
      <c r="A75" s="1">
        <v>2.0</v>
      </c>
      <c r="B75" s="48">
        <f t="shared" si="3"/>
        <v>17</v>
      </c>
      <c r="D75" s="2">
        <f>SUM(COUNTIF('2020'!K19:M19,'2020'!$K$4),COUNTIF('2020'!K19:M19,'2020'!$L$4),COUNTIF('2020'!K19:M19,'2020'!$M$4))</f>
        <v>0</v>
      </c>
      <c r="E75" s="3" t="str">
        <f t="shared" si="1"/>
        <v>0</v>
      </c>
    </row>
    <row r="76">
      <c r="A76" s="1">
        <v>2.0</v>
      </c>
      <c r="B76" s="48">
        <f t="shared" si="3"/>
        <v>18</v>
      </c>
      <c r="D76" s="2">
        <f>SUM(COUNTIF('2020'!K20:M20,'2020'!$K$4),COUNTIF('2020'!K20:M20,'2020'!$L$4),COUNTIF('2020'!K20:M20,'2020'!$M$4))</f>
        <v>0</v>
      </c>
      <c r="E76" s="3" t="str">
        <f t="shared" si="1"/>
        <v>0</v>
      </c>
    </row>
    <row r="77">
      <c r="A77" s="1">
        <v>2.0</v>
      </c>
      <c r="B77" s="48">
        <f t="shared" si="3"/>
        <v>19</v>
      </c>
      <c r="D77" s="2">
        <f>SUM(COUNTIF('2020'!K21:M21,'2020'!$K$4),COUNTIF('2020'!K21:M21,'2020'!$L$4),COUNTIF('2020'!K21:M21,'2020'!$M$4))</f>
        <v>4</v>
      </c>
      <c r="E77" s="3" t="str">
        <f t="shared" si="1"/>
        <v>2</v>
      </c>
    </row>
    <row r="78">
      <c r="A78" s="1">
        <v>2.0</v>
      </c>
      <c r="B78" s="48">
        <f t="shared" si="3"/>
        <v>20</v>
      </c>
      <c r="D78" s="2">
        <f>SUM(COUNTIF('2020'!K22:M22,'2020'!$K$4),COUNTIF('2020'!K22:M22,'2020'!$L$4),COUNTIF('2020'!K22:M22,'2020'!$M$4))</f>
        <v>0</v>
      </c>
      <c r="E78" s="3" t="str">
        <f t="shared" si="1"/>
        <v>0</v>
      </c>
    </row>
    <row r="79">
      <c r="A79" s="1">
        <v>2.0</v>
      </c>
      <c r="B79" s="48">
        <f t="shared" si="3"/>
        <v>21</v>
      </c>
      <c r="D79" s="2">
        <f>SUM(COUNTIF('2020'!K23:M23,'2020'!$K$4),COUNTIF('2020'!K23:M23,'2020'!$L$4),COUNTIF('2020'!K23:M23,'2020'!$M$4))</f>
        <v>0</v>
      </c>
      <c r="E79" s="3" t="str">
        <f t="shared" si="1"/>
        <v>0</v>
      </c>
    </row>
    <row r="80">
      <c r="A80" s="1">
        <v>2.0</v>
      </c>
      <c r="B80" s="48">
        <f t="shared" si="3"/>
        <v>22</v>
      </c>
      <c r="D80" s="2">
        <f>SUM(COUNTIF('2020'!K24:M24,'2020'!$K$4),COUNTIF('2020'!K24:M24,'2020'!$L$4),COUNTIF('2020'!K24:M24,'2020'!$M$4))</f>
        <v>4</v>
      </c>
      <c r="E80" s="3" t="str">
        <f t="shared" si="1"/>
        <v>2</v>
      </c>
    </row>
    <row r="81">
      <c r="A81" s="1">
        <v>2.0</v>
      </c>
      <c r="B81" s="48">
        <f t="shared" si="3"/>
        <v>23</v>
      </c>
      <c r="D81" s="2">
        <f>SUM(COUNTIF('2020'!K25:M25,'2020'!$K$4),COUNTIF('2020'!K25:M25,'2020'!$L$4),COUNTIF('2020'!K25:M25,'2020'!$M$4))</f>
        <v>0</v>
      </c>
      <c r="E81" s="3" t="str">
        <f t="shared" si="1"/>
        <v>0</v>
      </c>
    </row>
    <row r="82">
      <c r="A82" s="1">
        <v>2.0</v>
      </c>
      <c r="B82" s="48">
        <f t="shared" si="3"/>
        <v>24</v>
      </c>
      <c r="D82" s="2">
        <f>SUM(COUNTIF('2020'!K26:M26,'2020'!$K$4),COUNTIF('2020'!K26:M26,'2020'!$L$4),COUNTIF('2020'!K26:M26,'2020'!$M$4))</f>
        <v>0</v>
      </c>
      <c r="E82" s="3" t="str">
        <f t="shared" si="1"/>
        <v>0</v>
      </c>
    </row>
    <row r="83">
      <c r="A83" s="1">
        <v>2.0</v>
      </c>
      <c r="B83" s="48">
        <f t="shared" si="3"/>
        <v>25</v>
      </c>
      <c r="D83" s="2">
        <f>SUM(COUNTIF('2020'!K27:M27,'2020'!$K$4),COUNTIF('2020'!K27:M27,'2020'!$L$4),COUNTIF('2020'!K27:M27,'2020'!$M$4))</f>
        <v>0</v>
      </c>
      <c r="E83" s="3" t="str">
        <f t="shared" si="1"/>
        <v>0</v>
      </c>
    </row>
    <row r="84">
      <c r="A84" s="1">
        <v>2.0</v>
      </c>
      <c r="B84" s="48">
        <f t="shared" si="3"/>
        <v>26</v>
      </c>
      <c r="D84" s="2">
        <f>SUM(COUNTIF('2020'!K28:M28,'2020'!$K$4),COUNTIF('2020'!K28:M28,'2020'!$L$4),COUNTIF('2020'!K28:M28,'2020'!$M$4))</f>
        <v>0</v>
      </c>
      <c r="E84" s="3" t="str">
        <f t="shared" si="1"/>
        <v>0</v>
      </c>
    </row>
    <row r="85">
      <c r="A85" s="1">
        <v>2.0</v>
      </c>
      <c r="B85" s="48">
        <f t="shared" si="3"/>
        <v>27</v>
      </c>
      <c r="D85" s="2">
        <f>SUM(COUNTIF('2020'!K29:M29,'2020'!$K$4),COUNTIF('2020'!K29:M29,'2020'!$L$4),COUNTIF('2020'!K29:M29,'2020'!$M$4))</f>
        <v>0</v>
      </c>
      <c r="E85" s="3" t="str">
        <f t="shared" si="1"/>
        <v>0</v>
      </c>
    </row>
    <row r="86">
      <c r="A86" s="1">
        <v>2.0</v>
      </c>
      <c r="B86" s="48">
        <f t="shared" si="3"/>
        <v>28</v>
      </c>
      <c r="D86" s="2">
        <f>SUM(COUNTIF('2020'!K30:M30,'2020'!$K$4),COUNTIF('2020'!K30:M30,'2020'!$L$4),COUNTIF('2020'!K30:M30,'2020'!$M$4))</f>
        <v>0</v>
      </c>
      <c r="E86" s="3" t="str">
        <f t="shared" si="1"/>
        <v>0</v>
      </c>
    </row>
    <row r="87">
      <c r="A87" s="1">
        <v>2.0</v>
      </c>
      <c r="B87" s="48">
        <f t="shared" si="3"/>
        <v>29</v>
      </c>
      <c r="D87" s="2">
        <f>SUM(COUNTIF('2020'!K31:M31,'2020'!$K$4),COUNTIF('2020'!K31:M31,'2020'!$L$4),COUNTIF('2020'!K31:M31,'2020'!$M$4))</f>
        <v>0</v>
      </c>
      <c r="E87" s="3" t="str">
        <f t="shared" si="1"/>
        <v>0</v>
      </c>
    </row>
    <row r="88">
      <c r="A88" s="1">
        <v>2.0</v>
      </c>
      <c r="B88" s="48">
        <f t="shared" si="3"/>
        <v>30</v>
      </c>
      <c r="D88" s="2">
        <f>SUM(COUNTIF('2020'!K32:M32,'2020'!$K$4),COUNTIF('2020'!K32:M32,'2020'!$L$4),COUNTIF('2020'!K32:M32,'2020'!$M$4))</f>
        <v>0</v>
      </c>
      <c r="E88" s="3" t="str">
        <f t="shared" si="1"/>
        <v>0</v>
      </c>
    </row>
    <row r="89">
      <c r="A89" s="1">
        <v>2.0</v>
      </c>
      <c r="B89" s="48">
        <f t="shared" si="3"/>
        <v>31</v>
      </c>
      <c r="D89" s="2">
        <f>SUM(COUNTIF('2020'!K33:M33,'2020'!$K$4),COUNTIF('2020'!K33:M33,'2020'!$L$4),COUNTIF('2020'!K33:M33,'2020'!$M$4))</f>
        <v>0</v>
      </c>
      <c r="E89" s="3" t="str">
        <f t="shared" si="1"/>
        <v>0</v>
      </c>
    </row>
    <row r="90">
      <c r="A90" s="1">
        <v>2.0</v>
      </c>
      <c r="B90" s="48">
        <f t="shared" si="3"/>
        <v>32</v>
      </c>
      <c r="D90" s="2">
        <f>SUM(COUNTIF('2020'!K34:M34,'2020'!$K$4),COUNTIF('2020'!K34:M34,'2020'!$L$4),COUNTIF('2020'!K34:M34,'2020'!$M$4))</f>
        <v>0</v>
      </c>
      <c r="E90" s="3" t="str">
        <f t="shared" si="1"/>
        <v>0</v>
      </c>
    </row>
    <row r="91">
      <c r="A91" s="1">
        <v>2.0</v>
      </c>
      <c r="B91" s="48">
        <f t="shared" si="3"/>
        <v>33</v>
      </c>
      <c r="D91" s="2">
        <f>SUM(COUNTIF('2020'!K35:M35,'2020'!$K$4),COUNTIF('2020'!K35:M35,'2020'!$L$4),COUNTIF('2020'!K35:M35,'2020'!$M$4))</f>
        <v>0</v>
      </c>
      <c r="E91" s="3" t="str">
        <f t="shared" si="1"/>
        <v>0</v>
      </c>
    </row>
    <row r="92">
      <c r="A92" s="1">
        <v>2.0</v>
      </c>
      <c r="B92" s="48">
        <f t="shared" si="3"/>
        <v>34</v>
      </c>
      <c r="D92" s="2">
        <f>SUM(COUNTIF('2020'!K36:M36,'2020'!$K$4),COUNTIF('2020'!K36:M36,'2020'!$L$4),COUNTIF('2020'!K36:M36,'2020'!$M$4))</f>
        <v>0</v>
      </c>
      <c r="E92" s="3" t="str">
        <f t="shared" si="1"/>
        <v>0</v>
      </c>
    </row>
    <row r="93">
      <c r="A93" s="1">
        <v>2.0</v>
      </c>
      <c r="B93" s="48">
        <f t="shared" si="3"/>
        <v>35</v>
      </c>
      <c r="D93" s="2">
        <f>SUM(COUNTIF('2020'!K37:M37,'2020'!$K$4),COUNTIF('2020'!K37:M37,'2020'!$L$4),COUNTIF('2020'!K37:M37,'2020'!$M$4))</f>
        <v>0</v>
      </c>
      <c r="E93" s="3" t="str">
        <f t="shared" si="1"/>
        <v>0</v>
      </c>
    </row>
    <row r="94">
      <c r="A94" s="1">
        <v>2.0</v>
      </c>
      <c r="B94" s="48">
        <f t="shared" si="3"/>
        <v>36</v>
      </c>
      <c r="D94" s="2">
        <f>SUM(COUNTIF('2020'!K38:M38,'2020'!$K$4),COUNTIF('2020'!K38:M38,'2020'!$L$4),COUNTIF('2020'!K38:M38,'2020'!$M$4))</f>
        <v>0</v>
      </c>
      <c r="E94" s="3" t="str">
        <f t="shared" si="1"/>
        <v>0</v>
      </c>
    </row>
    <row r="95">
      <c r="A95" s="1">
        <v>2.0</v>
      </c>
      <c r="B95" s="48">
        <f t="shared" si="3"/>
        <v>37</v>
      </c>
      <c r="D95" s="2">
        <f>SUM(COUNTIF('2020'!K39:M39,'2020'!$K$4),COUNTIF('2020'!K39:M39,'2020'!$L$4),COUNTIF('2020'!K39:M39,'2020'!$M$4))</f>
        <v>0</v>
      </c>
      <c r="E95" s="3" t="str">
        <f t="shared" si="1"/>
        <v>0</v>
      </c>
    </row>
    <row r="96">
      <c r="A96" s="1">
        <v>2.0</v>
      </c>
      <c r="B96" s="48">
        <f t="shared" si="3"/>
        <v>38</v>
      </c>
      <c r="D96" s="2">
        <f>SUM(COUNTIF('2020'!K40:M40,'2020'!$K$4),COUNTIF('2020'!K40:M40,'2020'!$L$4),COUNTIF('2020'!K40:M40,'2020'!$M$4))</f>
        <v>0</v>
      </c>
      <c r="E96" s="3" t="str">
        <f t="shared" si="1"/>
        <v>0</v>
      </c>
    </row>
    <row r="97">
      <c r="A97" s="1">
        <v>2.0</v>
      </c>
      <c r="B97" s="48">
        <f t="shared" si="3"/>
        <v>39</v>
      </c>
      <c r="D97" s="2">
        <f>SUM(COUNTIF('2020'!K41:M41,'2020'!$K$4),COUNTIF('2020'!K41:M41,'2020'!$L$4),COUNTIF('2020'!K41:M41,'2020'!$M$4))</f>
        <v>0</v>
      </c>
      <c r="E97" s="3" t="str">
        <f t="shared" si="1"/>
        <v>0</v>
      </c>
    </row>
    <row r="98">
      <c r="A98" s="1">
        <v>2.0</v>
      </c>
      <c r="B98" s="48">
        <f t="shared" si="3"/>
        <v>40</v>
      </c>
      <c r="D98" s="2">
        <f>SUM(COUNTIF('2020'!K42:M42,'2020'!$K$4),COUNTIF('2020'!K42:M42,'2020'!$L$4),COUNTIF('2020'!K42:M42,'2020'!$M$4))</f>
        <v>0</v>
      </c>
      <c r="E98" s="3" t="str">
        <f t="shared" si="1"/>
        <v>0</v>
      </c>
    </row>
    <row r="99">
      <c r="A99" s="1">
        <v>2.0</v>
      </c>
      <c r="B99" s="48">
        <f t="shared" si="3"/>
        <v>41</v>
      </c>
      <c r="D99" s="2">
        <f>SUM(COUNTIF('2020'!K43:M43,'2020'!$K$4),COUNTIF('2020'!K43:M43,'2020'!$L$4),COUNTIF('2020'!K43:M43,'2020'!$M$4))</f>
        <v>0</v>
      </c>
      <c r="E99" s="3" t="str">
        <f t="shared" si="1"/>
        <v>0</v>
      </c>
    </row>
    <row r="100">
      <c r="A100" s="1">
        <v>2.0</v>
      </c>
      <c r="B100" s="48">
        <f t="shared" si="3"/>
        <v>42</v>
      </c>
      <c r="D100" s="2">
        <f>SUM(COUNTIF('2020'!K44:M44,'2020'!$K$4),COUNTIF('2020'!K44:M44,'2020'!$L$4),COUNTIF('2020'!K44:M44,'2020'!$M$4))</f>
        <v>0</v>
      </c>
      <c r="E100" s="3" t="str">
        <f t="shared" si="1"/>
        <v>0</v>
      </c>
    </row>
    <row r="101">
      <c r="A101" s="1">
        <v>2.0</v>
      </c>
      <c r="B101" s="48">
        <f t="shared" si="3"/>
        <v>43</v>
      </c>
      <c r="D101" s="2">
        <f>SUM(COUNTIF('2020'!K45:M45,'2020'!$K$4),COUNTIF('2020'!K45:M45,'2020'!$L$4),COUNTIF('2020'!K45:M45,'2020'!$M$4))</f>
        <v>0</v>
      </c>
      <c r="E101" s="3" t="str">
        <f t="shared" si="1"/>
        <v>0</v>
      </c>
    </row>
    <row r="102">
      <c r="A102" s="1">
        <v>2.0</v>
      </c>
      <c r="B102" s="48">
        <f t="shared" si="3"/>
        <v>44</v>
      </c>
      <c r="D102" s="2">
        <f>SUM(COUNTIF('2020'!K46:M46,'2020'!$K$4),COUNTIF('2020'!K46:M46,'2020'!$L$4),COUNTIF('2020'!K46:M46,'2020'!$M$4))</f>
        <v>0</v>
      </c>
      <c r="E102" s="3" t="str">
        <f t="shared" si="1"/>
        <v>0</v>
      </c>
    </row>
    <row r="103">
      <c r="A103" s="1">
        <v>2.0</v>
      </c>
      <c r="B103" s="48">
        <f t="shared" si="3"/>
        <v>45</v>
      </c>
      <c r="D103" s="2">
        <f>SUM(COUNTIF('2020'!K47:M47,'2020'!$K$4),COUNTIF('2020'!K47:M47,'2020'!$L$4),COUNTIF('2020'!K47:M47,'2020'!$M$4))</f>
        <v>0</v>
      </c>
      <c r="E103" s="3" t="str">
        <f t="shared" si="1"/>
        <v>0</v>
      </c>
    </row>
    <row r="104">
      <c r="A104" s="1">
        <v>2.0</v>
      </c>
      <c r="B104" s="48">
        <f t="shared" si="3"/>
        <v>46</v>
      </c>
      <c r="D104" s="2">
        <f>SUM(COUNTIF('2020'!K48:M48,'2020'!$K$4),COUNTIF('2020'!K48:M48,'2020'!$L$4),COUNTIF('2020'!K48:M48,'2020'!$M$4))</f>
        <v>0</v>
      </c>
      <c r="E104" s="3" t="str">
        <f t="shared" si="1"/>
        <v>0</v>
      </c>
    </row>
    <row r="105">
      <c r="A105" s="1">
        <v>2.0</v>
      </c>
      <c r="B105" s="48">
        <f t="shared" si="3"/>
        <v>47</v>
      </c>
      <c r="D105" s="2">
        <f>SUM(COUNTIF('2020'!K49:M49,'2020'!$K$4),COUNTIF('2020'!K49:M49,'2020'!$L$4),COUNTIF('2020'!K49:M49,'2020'!$M$4))</f>
        <v>0</v>
      </c>
      <c r="E105" s="3" t="str">
        <f t="shared" si="1"/>
        <v>0</v>
      </c>
    </row>
    <row r="106">
      <c r="A106" s="1">
        <v>2.0</v>
      </c>
      <c r="B106" s="48">
        <f t="shared" si="3"/>
        <v>48</v>
      </c>
      <c r="D106" s="2">
        <f>SUM(COUNTIF('2020'!K50:M50,'2020'!$K$4),COUNTIF('2020'!K50:M50,'2020'!$L$4),COUNTIF('2020'!K50:M50,'2020'!$M$4))</f>
        <v>0</v>
      </c>
      <c r="E106" s="3" t="str">
        <f t="shared" si="1"/>
        <v>0</v>
      </c>
    </row>
    <row r="107">
      <c r="A107" s="1">
        <v>2.0</v>
      </c>
      <c r="B107" s="48">
        <f t="shared" si="3"/>
        <v>49</v>
      </c>
      <c r="D107" s="2">
        <f>SUM(COUNTIF('2020'!K51:M51,'2020'!$K$4),COUNTIF('2020'!K51:M51,'2020'!$L$4),COUNTIF('2020'!K51:M51,'2020'!$M$4))</f>
        <v>0</v>
      </c>
      <c r="E107" s="3" t="str">
        <f t="shared" si="1"/>
        <v>0</v>
      </c>
    </row>
    <row r="108">
      <c r="A108" s="1">
        <v>2.0</v>
      </c>
      <c r="B108" s="48">
        <f t="shared" si="3"/>
        <v>50</v>
      </c>
      <c r="D108" s="2">
        <f>SUM(COUNTIF('2020'!K52:M52,'2020'!$K$4),COUNTIF('2020'!K52:M52,'2020'!$L$4),COUNTIF('2020'!K52:M52,'2020'!$M$4))</f>
        <v>0</v>
      </c>
      <c r="E108" s="3" t="str">
        <f t="shared" si="1"/>
        <v>0</v>
      </c>
    </row>
    <row r="109">
      <c r="A109" s="1">
        <v>2.0</v>
      </c>
      <c r="B109" s="48">
        <f t="shared" si="3"/>
        <v>51</v>
      </c>
      <c r="D109" s="2">
        <f>SUM(COUNTIF('2020'!K53:M53,'2020'!$K$4),COUNTIF('2020'!K53:M53,'2020'!$L$4),COUNTIF('2020'!K53:M53,'2020'!$M$4))</f>
        <v>0</v>
      </c>
      <c r="E109" s="3" t="str">
        <f t="shared" si="1"/>
        <v>0</v>
      </c>
    </row>
    <row r="110">
      <c r="A110" s="1">
        <v>2.0</v>
      </c>
      <c r="B110" s="48">
        <f t="shared" si="3"/>
        <v>52</v>
      </c>
      <c r="D110" s="2">
        <f>SUM(COUNTIF('2020'!K54:M54,'2020'!$K$4),COUNTIF('2020'!K54:M54,'2020'!$L$4),COUNTIF('2020'!K54:M54,'2020'!$M$4))</f>
        <v>0</v>
      </c>
      <c r="E110" s="3" t="str">
        <f t="shared" si="1"/>
        <v>0</v>
      </c>
    </row>
    <row r="111">
      <c r="A111" s="1">
        <v>2.0</v>
      </c>
      <c r="B111" s="48">
        <f t="shared" si="3"/>
        <v>53</v>
      </c>
      <c r="D111" s="2">
        <f>SUM(COUNTIF('2020'!K55:M55,'2020'!$K$4),COUNTIF('2020'!K55:M55,'2020'!$L$4),COUNTIF('2020'!K55:M55,'2020'!$M$4))</f>
        <v>0</v>
      </c>
      <c r="E111" s="3" t="str">
        <f t="shared" si="1"/>
        <v>0</v>
      </c>
    </row>
    <row r="112">
      <c r="A112" s="1">
        <v>2.0</v>
      </c>
      <c r="B112" s="48">
        <f t="shared" si="3"/>
        <v>54</v>
      </c>
      <c r="D112" s="2">
        <f>SUM(COUNTIF('2020'!K56:M56,'2020'!$K$4),COUNTIF('2020'!K56:M56,'2020'!$L$4),COUNTIF('2020'!K56:M56,'2020'!$M$4))</f>
        <v>0</v>
      </c>
      <c r="E112" s="3" t="str">
        <f t="shared" si="1"/>
        <v>0</v>
      </c>
    </row>
    <row r="113">
      <c r="A113" s="1">
        <v>2.0</v>
      </c>
      <c r="B113" s="48">
        <f t="shared" si="3"/>
        <v>55</v>
      </c>
      <c r="D113" s="2">
        <f>SUM(COUNTIF('2020'!K57:M57,'2020'!$K$4),COUNTIF('2020'!K57:M57,'2020'!$L$4),COUNTIF('2020'!K57:M57,'2020'!$M$4))</f>
        <v>0</v>
      </c>
      <c r="E113" s="3" t="str">
        <f t="shared" si="1"/>
        <v>0</v>
      </c>
    </row>
    <row r="114">
      <c r="A114" s="1">
        <v>2.0</v>
      </c>
      <c r="B114" s="48">
        <f t="shared" si="3"/>
        <v>56</v>
      </c>
      <c r="D114" s="2">
        <f>SUM(COUNTIF('2020'!K58:M58,'2020'!$K$4),COUNTIF('2020'!K58:M58,'2020'!$L$4),COUNTIF('2020'!K58:M58,'2020'!$M$4))</f>
        <v>0</v>
      </c>
      <c r="E114" s="3" t="str">
        <f t="shared" si="1"/>
        <v>0</v>
      </c>
    </row>
    <row r="115">
      <c r="A115" s="1">
        <v>2.0</v>
      </c>
      <c r="B115" s="48">
        <f t="shared" si="3"/>
        <v>57</v>
      </c>
      <c r="D115" s="2">
        <f>SUM(COUNTIF('2020'!K59:M59,'2020'!$K$4),COUNTIF('2020'!K59:M59,'2020'!$L$4),COUNTIF('2020'!K59:M59,'2020'!$M$4))</f>
        <v>0</v>
      </c>
      <c r="E115" s="3" t="str">
        <f t="shared" si="1"/>
        <v>0</v>
      </c>
    </row>
    <row r="116">
      <c r="A116" s="1">
        <v>2.0</v>
      </c>
      <c r="B116" s="48">
        <f t="shared" si="3"/>
        <v>58</v>
      </c>
      <c r="D116" s="2">
        <f>SUM(COUNTIF('2020'!K60:M60,'2020'!$K$4),COUNTIF('2020'!K60:M60,'2020'!$L$4),COUNTIF('2020'!K60:M60,'2020'!$M$4))</f>
        <v>0</v>
      </c>
      <c r="E116" s="3" t="str">
        <f t="shared" si="1"/>
        <v>0</v>
      </c>
    </row>
    <row r="117">
      <c r="A117" s="1">
        <v>2.0</v>
      </c>
      <c r="B117" s="48">
        <f t="shared" si="3"/>
        <v>59</v>
      </c>
      <c r="D117" s="2">
        <f>SUM(COUNTIF('2020'!K61:M61,'2020'!$K$4),COUNTIF('2020'!K61:M61,'2020'!$L$4),COUNTIF('2020'!K61:M61,'2020'!$M$4))</f>
        <v>0</v>
      </c>
      <c r="E117" s="3" t="str">
        <f t="shared" si="1"/>
        <v>0</v>
      </c>
    </row>
    <row r="118">
      <c r="A118" s="1">
        <v>2.0</v>
      </c>
      <c r="B118" s="48">
        <f t="shared" si="3"/>
        <v>60</v>
      </c>
      <c r="D118" s="2">
        <f>SUM(COUNTIF('2020'!K62:M62,'2020'!$K$4),COUNTIF('2020'!K62:M62,'2020'!$L$4),COUNTIF('2020'!K62:M62,'2020'!$M$4))</f>
        <v>0</v>
      </c>
      <c r="E118" s="3" t="str">
        <f t="shared" si="1"/>
        <v>0</v>
      </c>
    </row>
    <row r="119">
      <c r="A119" s="1">
        <v>3.0</v>
      </c>
      <c r="B119" s="49">
        <v>4.0</v>
      </c>
      <c r="D119" s="2">
        <f>SUM(COUNTIF('2020'!K6:M6,'2020'!$K$5),COUNTIF('2020'!K6:M6,'2020'!$L$5),COUNTIF('2020'!K6:M6,'2020'!$M$5))</f>
        <v>1</v>
      </c>
      <c r="E119" s="3" t="str">
        <f t="shared" si="1"/>
        <v>1</v>
      </c>
    </row>
    <row r="120">
      <c r="A120" s="1">
        <v>3.0</v>
      </c>
      <c r="B120" s="48">
        <f t="shared" ref="B120:B175" si="4">IF(A120&lt;&gt;"",B119+1,"")</f>
        <v>5</v>
      </c>
      <c r="D120" s="2">
        <f>SUM(COUNTIF('2020'!K7:M7,'2020'!$K$5),COUNTIF('2020'!K7:M7,'2020'!$L$5),COUNTIF('2020'!K7:M7,'2020'!$M$5))</f>
        <v>1</v>
      </c>
      <c r="E120" s="3" t="str">
        <f t="shared" si="1"/>
        <v>1</v>
      </c>
    </row>
    <row r="121">
      <c r="A121" s="1">
        <v>3.0</v>
      </c>
      <c r="B121" s="48">
        <f t="shared" si="4"/>
        <v>6</v>
      </c>
      <c r="D121" s="2">
        <f>SUM(COUNTIF('2020'!K8:M8,'2020'!$K$5),COUNTIF('2020'!K8:M8,'2020'!$L$5),COUNTIF('2020'!K8:M8,'2020'!$M$5))</f>
        <v>1</v>
      </c>
      <c r="E121" s="3" t="str">
        <f t="shared" si="1"/>
        <v>1</v>
      </c>
    </row>
    <row r="122">
      <c r="A122" s="1">
        <v>3.0</v>
      </c>
      <c r="B122" s="48">
        <f t="shared" si="4"/>
        <v>7</v>
      </c>
      <c r="D122" s="2">
        <f>SUM(COUNTIF('2020'!K9:M9,'2020'!$K$5),COUNTIF('2020'!K9:M9,'2020'!$L$5),COUNTIF('2020'!K9:M9,'2020'!$M$5))</f>
        <v>1</v>
      </c>
      <c r="E122" s="3" t="str">
        <f t="shared" si="1"/>
        <v>1</v>
      </c>
    </row>
    <row r="123">
      <c r="A123" s="1">
        <v>3.0</v>
      </c>
      <c r="B123" s="48">
        <f t="shared" si="4"/>
        <v>8</v>
      </c>
      <c r="D123" s="2">
        <f>SUM(COUNTIF('2020'!K10:M10,'2020'!$K$5),COUNTIF('2020'!K10:M10,'2020'!$L$5),COUNTIF('2020'!K10:M10,'2020'!$M$5))</f>
        <v>1</v>
      </c>
      <c r="E123" s="3" t="str">
        <f t="shared" si="1"/>
        <v>1</v>
      </c>
    </row>
    <row r="124">
      <c r="A124" s="1">
        <v>3.0</v>
      </c>
      <c r="B124" s="48">
        <f t="shared" si="4"/>
        <v>9</v>
      </c>
      <c r="D124" s="2">
        <f>SUM(COUNTIF('2020'!K11:M11,'2020'!$K$5),COUNTIF('2020'!K11:M11,'2020'!$L$5),COUNTIF('2020'!K11:M11,'2020'!$M$5))</f>
        <v>1</v>
      </c>
      <c r="E124" s="3" t="str">
        <f t="shared" si="1"/>
        <v>1</v>
      </c>
    </row>
    <row r="125">
      <c r="A125" s="1">
        <v>3.0</v>
      </c>
      <c r="B125" s="48">
        <f t="shared" si="4"/>
        <v>10</v>
      </c>
      <c r="D125" s="2">
        <f>SUM(COUNTIF('2020'!K12:M12,'2020'!$K$5),COUNTIF('2020'!K12:M12,'2020'!$L$5),COUNTIF('2020'!K12:M12,'2020'!$M$5))</f>
        <v>1</v>
      </c>
      <c r="E125" s="3" t="str">
        <f t="shared" si="1"/>
        <v>1</v>
      </c>
    </row>
    <row r="126">
      <c r="A126" s="1">
        <v>3.0</v>
      </c>
      <c r="B126" s="48">
        <f t="shared" si="4"/>
        <v>11</v>
      </c>
      <c r="D126" s="2">
        <f>SUM(COUNTIF('2020'!K13:M13,'2020'!$K$5),COUNTIF('2020'!K13:M13,'2020'!$L$5),COUNTIF('2020'!K13:M13,'2020'!$M$5))</f>
        <v>0</v>
      </c>
      <c r="E126" s="3" t="str">
        <f t="shared" si="1"/>
        <v>0</v>
      </c>
    </row>
    <row r="127">
      <c r="A127" s="1">
        <v>3.0</v>
      </c>
      <c r="B127" s="48">
        <f t="shared" si="4"/>
        <v>12</v>
      </c>
      <c r="D127" s="2">
        <f>SUM(COUNTIF('2020'!K14:M14,'2020'!$K$5),COUNTIF('2020'!K14:M14,'2020'!$L$5),COUNTIF('2020'!K14:M14,'2020'!$M$5))</f>
        <v>0</v>
      </c>
      <c r="E127" s="3" t="str">
        <f t="shared" si="1"/>
        <v>0</v>
      </c>
    </row>
    <row r="128">
      <c r="A128" s="1">
        <v>3.0</v>
      </c>
      <c r="B128" s="48">
        <f t="shared" si="4"/>
        <v>13</v>
      </c>
      <c r="D128" s="2">
        <f>SUM(COUNTIF('2020'!K15:M15,'2020'!$K$5),COUNTIF('2020'!K15:M15,'2020'!$L$5),COUNTIF('2020'!K15:M15,'2020'!$M$5))</f>
        <v>1</v>
      </c>
      <c r="E128" s="3" t="str">
        <f t="shared" si="1"/>
        <v>1</v>
      </c>
    </row>
    <row r="129">
      <c r="A129" s="1">
        <v>3.0</v>
      </c>
      <c r="B129" s="48">
        <f t="shared" si="4"/>
        <v>14</v>
      </c>
      <c r="D129" s="2">
        <f>SUM(COUNTIF('2020'!K16:M16,'2020'!$K$5),COUNTIF('2020'!K16:M16,'2020'!$L$5),COUNTIF('2020'!K16:M16,'2020'!$M$5))</f>
        <v>0</v>
      </c>
      <c r="E129" s="3" t="str">
        <f t="shared" si="1"/>
        <v>0</v>
      </c>
    </row>
    <row r="130">
      <c r="A130" s="1">
        <v>3.0</v>
      </c>
      <c r="B130" s="48">
        <f t="shared" si="4"/>
        <v>15</v>
      </c>
      <c r="D130" s="2">
        <f>SUM(COUNTIF('2020'!K17:M17,'2020'!$K$5),COUNTIF('2020'!K17:M17,'2020'!$L$5),COUNTIF('2020'!K17:M17,'2020'!$M$5))</f>
        <v>0</v>
      </c>
      <c r="E130" s="3" t="str">
        <f t="shared" si="1"/>
        <v>0</v>
      </c>
    </row>
    <row r="131">
      <c r="A131" s="1">
        <v>3.0</v>
      </c>
      <c r="B131" s="48">
        <f t="shared" si="4"/>
        <v>16</v>
      </c>
      <c r="D131" s="2">
        <f>SUM(COUNTIF('2020'!K18:M18,'2020'!$K$5),COUNTIF('2020'!K18:M18,'2020'!$L$5),COUNTIF('2020'!K18:M18,'2020'!$M$5))</f>
        <v>1</v>
      </c>
      <c r="E131" s="3" t="str">
        <f t="shared" si="1"/>
        <v>1</v>
      </c>
    </row>
    <row r="132">
      <c r="A132" s="1">
        <v>3.0</v>
      </c>
      <c r="B132" s="48">
        <f t="shared" si="4"/>
        <v>17</v>
      </c>
      <c r="D132" s="2">
        <f>SUM(COUNTIF('2020'!K19:M19,'2020'!$K$5),COUNTIF('2020'!K19:M19,'2020'!$L$5),COUNTIF('2020'!K19:M19,'2020'!$M$5))</f>
        <v>0</v>
      </c>
      <c r="E132" s="3" t="str">
        <f t="shared" si="1"/>
        <v>0</v>
      </c>
    </row>
    <row r="133">
      <c r="A133" s="1">
        <v>3.0</v>
      </c>
      <c r="B133" s="48">
        <f t="shared" si="4"/>
        <v>18</v>
      </c>
      <c r="D133" s="2">
        <f>SUM(COUNTIF('2020'!K20:M20,'2020'!$K$5),COUNTIF('2020'!K20:M20,'2020'!$L$5),COUNTIF('2020'!K20:M20,'2020'!$M$5))</f>
        <v>1</v>
      </c>
      <c r="E133" s="3" t="str">
        <f t="shared" si="1"/>
        <v>1</v>
      </c>
    </row>
    <row r="134">
      <c r="A134" s="1">
        <v>3.0</v>
      </c>
      <c r="B134" s="48">
        <f t="shared" si="4"/>
        <v>19</v>
      </c>
      <c r="D134" s="2">
        <f>SUM(COUNTIF('2020'!K21:M21,'2020'!$K$5),COUNTIF('2020'!K21:M21,'2020'!$L$5),COUNTIF('2020'!K21:M21,'2020'!$M$5))</f>
        <v>5</v>
      </c>
      <c r="E134" s="3" t="str">
        <f t="shared" si="1"/>
        <v>3</v>
      </c>
    </row>
    <row r="135">
      <c r="A135" s="1">
        <v>3.0</v>
      </c>
      <c r="B135" s="48">
        <f t="shared" si="4"/>
        <v>20</v>
      </c>
      <c r="D135" s="2">
        <f>SUM(COUNTIF('2020'!K22:M22,'2020'!$K$5),COUNTIF('2020'!K22:M22,'2020'!$L$5),COUNTIF('2020'!K22:M22,'2020'!$M$5))</f>
        <v>1</v>
      </c>
      <c r="E135" s="3" t="str">
        <f t="shared" si="1"/>
        <v>1</v>
      </c>
    </row>
    <row r="136">
      <c r="A136" s="1">
        <v>3.0</v>
      </c>
      <c r="B136" s="48">
        <f t="shared" si="4"/>
        <v>21</v>
      </c>
      <c r="D136" s="2">
        <f>SUM(COUNTIF('2020'!K23:M23,'2020'!$K$5),COUNTIF('2020'!K23:M23,'2020'!$L$5),COUNTIF('2020'!K23:M23,'2020'!$M$5))</f>
        <v>0</v>
      </c>
      <c r="E136" s="3" t="str">
        <f t="shared" si="1"/>
        <v>0</v>
      </c>
    </row>
    <row r="137">
      <c r="A137" s="1">
        <v>3.0</v>
      </c>
      <c r="B137" s="48">
        <f t="shared" si="4"/>
        <v>22</v>
      </c>
      <c r="D137" s="2">
        <f>SUM(COUNTIF('2020'!K24:M24,'2020'!$K$5),COUNTIF('2020'!K24:M24,'2020'!$L$5),COUNTIF('2020'!K24:M24,'2020'!$M$5))</f>
        <v>4</v>
      </c>
      <c r="E137" s="3" t="str">
        <f t="shared" si="1"/>
        <v>2</v>
      </c>
    </row>
    <row r="138">
      <c r="A138" s="1">
        <v>3.0</v>
      </c>
      <c r="B138" s="48">
        <f t="shared" si="4"/>
        <v>23</v>
      </c>
      <c r="D138" s="2">
        <f>SUM(COUNTIF('2020'!K25:M25,'2020'!$K$5),COUNTIF('2020'!K25:M25,'2020'!$L$5),COUNTIF('2020'!K25:M25,'2020'!$M$5))</f>
        <v>1</v>
      </c>
      <c r="E138" s="3" t="str">
        <f t="shared" si="1"/>
        <v>1</v>
      </c>
    </row>
    <row r="139">
      <c r="A139" s="1">
        <v>3.0</v>
      </c>
      <c r="B139" s="48">
        <f t="shared" si="4"/>
        <v>24</v>
      </c>
      <c r="D139" s="2">
        <f>SUM(COUNTIF('2020'!K26:M26,'2020'!$K$5),COUNTIF('2020'!K26:M26,'2020'!$L$5),COUNTIF('2020'!K26:M26,'2020'!$M$5))</f>
        <v>0</v>
      </c>
      <c r="E139" s="3" t="str">
        <f t="shared" si="1"/>
        <v>0</v>
      </c>
    </row>
    <row r="140">
      <c r="A140" s="1">
        <v>3.0</v>
      </c>
      <c r="B140" s="48">
        <f t="shared" si="4"/>
        <v>25</v>
      </c>
      <c r="D140" s="2">
        <f>SUM(COUNTIF('2020'!K27:M27,'2020'!$K$5),COUNTIF('2020'!K27:M27,'2020'!$L$5),COUNTIF('2020'!K27:M27,'2020'!$M$5))</f>
        <v>0</v>
      </c>
      <c r="E140" s="3" t="str">
        <f t="shared" si="1"/>
        <v>0</v>
      </c>
    </row>
    <row r="141">
      <c r="A141" s="1">
        <v>3.0</v>
      </c>
      <c r="B141" s="48">
        <f t="shared" si="4"/>
        <v>26</v>
      </c>
      <c r="D141" s="2">
        <f>SUM(COUNTIF('2020'!K28:M28,'2020'!$K$5),COUNTIF('2020'!K28:M28,'2020'!$L$5),COUNTIF('2020'!K28:M28,'2020'!$M$5))</f>
        <v>0</v>
      </c>
      <c r="E141" s="3" t="str">
        <f t="shared" si="1"/>
        <v>0</v>
      </c>
    </row>
    <row r="142">
      <c r="A142" s="1">
        <v>3.0</v>
      </c>
      <c r="B142" s="48">
        <f t="shared" si="4"/>
        <v>27</v>
      </c>
      <c r="D142" s="2">
        <f>SUM(COUNTIF('2020'!K29:M29,'2020'!$K$5),COUNTIF('2020'!K29:M29,'2020'!$L$5),COUNTIF('2020'!K29:M29,'2020'!$M$5))</f>
        <v>0</v>
      </c>
      <c r="E142" s="3" t="str">
        <f t="shared" si="1"/>
        <v>0</v>
      </c>
    </row>
    <row r="143">
      <c r="A143" s="1">
        <v>3.0</v>
      </c>
      <c r="B143" s="48">
        <f t="shared" si="4"/>
        <v>28</v>
      </c>
      <c r="D143" s="2">
        <f>SUM(COUNTIF('2020'!K30:M30,'2020'!$K$5),COUNTIF('2020'!K30:M30,'2020'!$L$5),COUNTIF('2020'!K30:M30,'2020'!$M$5))</f>
        <v>1</v>
      </c>
      <c r="E143" s="3" t="str">
        <f t="shared" si="1"/>
        <v>1</v>
      </c>
    </row>
    <row r="144">
      <c r="A144" s="1">
        <v>3.0</v>
      </c>
      <c r="B144" s="48">
        <f t="shared" si="4"/>
        <v>29</v>
      </c>
      <c r="D144" s="2">
        <f>SUM(COUNTIF('2020'!K31:M31,'2020'!$K$5),COUNTIF('2020'!K31:M31,'2020'!$L$5),COUNTIF('2020'!K31:M31,'2020'!$M$5))</f>
        <v>0</v>
      </c>
      <c r="E144" s="3" t="str">
        <f t="shared" si="1"/>
        <v>0</v>
      </c>
    </row>
    <row r="145">
      <c r="A145" s="1">
        <v>3.0</v>
      </c>
      <c r="B145" s="48">
        <f t="shared" si="4"/>
        <v>30</v>
      </c>
      <c r="D145" s="2">
        <f>SUM(COUNTIF('2020'!K32:M32,'2020'!$K$5),COUNTIF('2020'!K32:M32,'2020'!$L$5),COUNTIF('2020'!K32:M32,'2020'!$M$5))</f>
        <v>0</v>
      </c>
      <c r="E145" s="3" t="str">
        <f t="shared" si="1"/>
        <v>0</v>
      </c>
    </row>
    <row r="146">
      <c r="A146" s="1">
        <v>3.0</v>
      </c>
      <c r="B146" s="48">
        <f t="shared" si="4"/>
        <v>31</v>
      </c>
      <c r="D146" s="2">
        <f>SUM(COUNTIF('2020'!K33:M33,'2020'!$K$5),COUNTIF('2020'!K33:M33,'2020'!$L$5),COUNTIF('2020'!K33:M33,'2020'!$M$5))</f>
        <v>0</v>
      </c>
      <c r="E146" s="3" t="str">
        <f t="shared" si="1"/>
        <v>0</v>
      </c>
    </row>
    <row r="147">
      <c r="A147" s="1">
        <v>3.0</v>
      </c>
      <c r="B147" s="48">
        <f t="shared" si="4"/>
        <v>32</v>
      </c>
      <c r="D147" s="2">
        <f>SUM(COUNTIF('2020'!K34:M34,'2020'!$K$5),COUNTIF('2020'!K34:M34,'2020'!$L$5),COUNTIF('2020'!K34:M34,'2020'!$M$5))</f>
        <v>1</v>
      </c>
      <c r="E147" s="3" t="str">
        <f t="shared" si="1"/>
        <v>1</v>
      </c>
    </row>
    <row r="148">
      <c r="A148" s="1">
        <v>3.0</v>
      </c>
      <c r="B148" s="48">
        <f t="shared" si="4"/>
        <v>33</v>
      </c>
      <c r="D148" s="2">
        <f>SUM(COUNTIF('2020'!K35:M35,'2020'!$K$5),COUNTIF('2020'!K35:M35,'2020'!$L$5),COUNTIF('2020'!K35:M35,'2020'!$M$5))</f>
        <v>0</v>
      </c>
      <c r="E148" s="3" t="str">
        <f t="shared" si="1"/>
        <v>0</v>
      </c>
    </row>
    <row r="149">
      <c r="A149" s="1">
        <v>3.0</v>
      </c>
      <c r="B149" s="48">
        <f t="shared" si="4"/>
        <v>34</v>
      </c>
      <c r="D149" s="2">
        <f>SUM(COUNTIF('2020'!K36:M36,'2020'!$K$5),COUNTIF('2020'!K36:M36,'2020'!$L$5),COUNTIF('2020'!K36:M36,'2020'!$M$5))</f>
        <v>1</v>
      </c>
      <c r="E149" s="3" t="str">
        <f t="shared" si="1"/>
        <v>1</v>
      </c>
    </row>
    <row r="150">
      <c r="A150" s="1">
        <v>3.0</v>
      </c>
      <c r="B150" s="48">
        <f t="shared" si="4"/>
        <v>35</v>
      </c>
      <c r="D150" s="2">
        <f>SUM(COUNTIF('2020'!K37:M37,'2020'!$K$5),COUNTIF('2020'!K37:M37,'2020'!$L$5),COUNTIF('2020'!K37:M37,'2020'!$M$5))</f>
        <v>1</v>
      </c>
      <c r="E150" s="3" t="str">
        <f t="shared" si="1"/>
        <v>1</v>
      </c>
    </row>
    <row r="151">
      <c r="A151" s="1">
        <v>3.0</v>
      </c>
      <c r="B151" s="48">
        <f t="shared" si="4"/>
        <v>36</v>
      </c>
      <c r="D151" s="2">
        <f>SUM(COUNTIF('2020'!K38:M38,'2020'!$K$5),COUNTIF('2020'!K38:M38,'2020'!$L$5),COUNTIF('2020'!K38:M38,'2020'!$M$5))</f>
        <v>1</v>
      </c>
      <c r="E151" s="3" t="str">
        <f t="shared" si="1"/>
        <v>1</v>
      </c>
    </row>
    <row r="152">
      <c r="A152" s="1">
        <v>3.0</v>
      </c>
      <c r="B152" s="48">
        <f t="shared" si="4"/>
        <v>37</v>
      </c>
      <c r="D152" s="2">
        <f>SUM(COUNTIF('2020'!K39:M39,'2020'!$K$5),COUNTIF('2020'!K39:M39,'2020'!$L$5),COUNTIF('2020'!K39:M39,'2020'!$M$5))</f>
        <v>0</v>
      </c>
      <c r="E152" s="3" t="str">
        <f t="shared" si="1"/>
        <v>0</v>
      </c>
    </row>
    <row r="153">
      <c r="A153" s="1">
        <v>3.0</v>
      </c>
      <c r="B153" s="48">
        <f t="shared" si="4"/>
        <v>38</v>
      </c>
      <c r="D153" s="2">
        <f>SUM(COUNTIF('2020'!K40:M40,'2020'!$K$5),COUNTIF('2020'!K40:M40,'2020'!$L$5),COUNTIF('2020'!K40:M40,'2020'!$M$5))</f>
        <v>0</v>
      </c>
      <c r="E153" s="3" t="str">
        <f t="shared" si="1"/>
        <v>0</v>
      </c>
    </row>
    <row r="154">
      <c r="A154" s="1">
        <v>3.0</v>
      </c>
      <c r="B154" s="48">
        <f t="shared" si="4"/>
        <v>39</v>
      </c>
      <c r="D154" s="2">
        <f>SUM(COUNTIF('2020'!K41:M41,'2020'!$K$5),COUNTIF('2020'!K41:M41,'2020'!$L$5),COUNTIF('2020'!K41:M41,'2020'!$M$5))</f>
        <v>0</v>
      </c>
      <c r="E154" s="3" t="str">
        <f t="shared" si="1"/>
        <v>0</v>
      </c>
    </row>
    <row r="155">
      <c r="A155" s="1">
        <v>3.0</v>
      </c>
      <c r="B155" s="48">
        <f t="shared" si="4"/>
        <v>40</v>
      </c>
      <c r="D155" s="2">
        <f>SUM(COUNTIF('2020'!K42:M42,'2020'!$K$5),COUNTIF('2020'!K42:M42,'2020'!$L$5),COUNTIF('2020'!K42:M42,'2020'!$M$5))</f>
        <v>1</v>
      </c>
      <c r="E155" s="3" t="str">
        <f t="shared" si="1"/>
        <v>1</v>
      </c>
    </row>
    <row r="156">
      <c r="A156" s="1">
        <v>3.0</v>
      </c>
      <c r="B156" s="48">
        <f t="shared" si="4"/>
        <v>41</v>
      </c>
      <c r="D156" s="2">
        <f>SUM(COUNTIF('2020'!K43:M43,'2020'!$K$5),COUNTIF('2020'!K43:M43,'2020'!$L$5),COUNTIF('2020'!K43:M43,'2020'!$M$5))</f>
        <v>0</v>
      </c>
      <c r="E156" s="3" t="str">
        <f t="shared" si="1"/>
        <v>0</v>
      </c>
    </row>
    <row r="157">
      <c r="A157" s="1">
        <v>3.0</v>
      </c>
      <c r="B157" s="48">
        <f t="shared" si="4"/>
        <v>42</v>
      </c>
      <c r="D157" s="2">
        <f>SUM(COUNTIF('2020'!K44:M44,'2020'!$K$5),COUNTIF('2020'!K44:M44,'2020'!$L$5),COUNTIF('2020'!K44:M44,'2020'!$M$5))</f>
        <v>0</v>
      </c>
      <c r="E157" s="3" t="str">
        <f t="shared" si="1"/>
        <v>0</v>
      </c>
    </row>
    <row r="158">
      <c r="A158" s="1">
        <v>3.0</v>
      </c>
      <c r="B158" s="48">
        <f t="shared" si="4"/>
        <v>43</v>
      </c>
      <c r="D158" s="2">
        <f>SUM(COUNTIF('2020'!K45:M45,'2020'!$K$5),COUNTIF('2020'!K45:M45,'2020'!$L$5),COUNTIF('2020'!K45:M45,'2020'!$M$5))</f>
        <v>1</v>
      </c>
      <c r="E158" s="3" t="str">
        <f t="shared" si="1"/>
        <v>1</v>
      </c>
    </row>
    <row r="159">
      <c r="A159" s="1">
        <v>3.0</v>
      </c>
      <c r="B159" s="48">
        <f t="shared" si="4"/>
        <v>44</v>
      </c>
      <c r="D159" s="2">
        <f>SUM(COUNTIF('2020'!K46:M46,'2020'!$K$5),COUNTIF('2020'!K46:M46,'2020'!$L$5),COUNTIF('2020'!K46:M46,'2020'!$M$5))</f>
        <v>1</v>
      </c>
      <c r="E159" s="3" t="str">
        <f t="shared" si="1"/>
        <v>1</v>
      </c>
    </row>
    <row r="160">
      <c r="A160" s="1">
        <v>3.0</v>
      </c>
      <c r="B160" s="48">
        <f t="shared" si="4"/>
        <v>45</v>
      </c>
      <c r="D160" s="2">
        <f>SUM(COUNTIF('2020'!K47:M47,'2020'!$K$5),COUNTIF('2020'!K47:M47,'2020'!$L$5),COUNTIF('2020'!K47:M47,'2020'!$M$5))</f>
        <v>1</v>
      </c>
      <c r="E160" s="3" t="str">
        <f t="shared" si="1"/>
        <v>1</v>
      </c>
    </row>
    <row r="161">
      <c r="A161" s="1">
        <v>3.0</v>
      </c>
      <c r="B161" s="48">
        <f t="shared" si="4"/>
        <v>46</v>
      </c>
      <c r="D161" s="2">
        <f>SUM(COUNTIF('2020'!K48:M48,'2020'!$K$5),COUNTIF('2020'!K48:M48,'2020'!$L$5),COUNTIF('2020'!K48:M48,'2020'!$M$5))</f>
        <v>1</v>
      </c>
      <c r="E161" s="3" t="str">
        <f t="shared" si="1"/>
        <v>1</v>
      </c>
    </row>
    <row r="162">
      <c r="A162" s="1">
        <v>3.0</v>
      </c>
      <c r="B162" s="48">
        <f t="shared" si="4"/>
        <v>47</v>
      </c>
      <c r="D162" s="2">
        <f>SUM(COUNTIF('2020'!K49:M49,'2020'!$K$5),COUNTIF('2020'!K49:M49,'2020'!$L$5),COUNTIF('2020'!K49:M49,'2020'!$M$5))</f>
        <v>1</v>
      </c>
      <c r="E162" s="3" t="str">
        <f t="shared" si="1"/>
        <v>1</v>
      </c>
    </row>
    <row r="163">
      <c r="A163" s="1">
        <v>3.0</v>
      </c>
      <c r="B163" s="48">
        <f t="shared" si="4"/>
        <v>48</v>
      </c>
      <c r="D163" s="2">
        <f>SUM(COUNTIF('2020'!K50:M50,'2020'!$K$5),COUNTIF('2020'!K50:M50,'2020'!$L$5),COUNTIF('2020'!K50:M50,'2020'!$M$5))</f>
        <v>0</v>
      </c>
      <c r="E163" s="3" t="str">
        <f t="shared" si="1"/>
        <v>0</v>
      </c>
    </row>
    <row r="164">
      <c r="A164" s="1">
        <v>3.0</v>
      </c>
      <c r="B164" s="48">
        <f t="shared" si="4"/>
        <v>49</v>
      </c>
      <c r="D164" s="2">
        <f>SUM(COUNTIF('2020'!K51:M51,'2020'!$K$5),COUNTIF('2020'!K51:M51,'2020'!$L$5),COUNTIF('2020'!K51:M51,'2020'!$M$5))</f>
        <v>1</v>
      </c>
      <c r="E164" s="3" t="str">
        <f t="shared" si="1"/>
        <v>1</v>
      </c>
    </row>
    <row r="165">
      <c r="A165" s="1">
        <v>3.0</v>
      </c>
      <c r="B165" s="48">
        <f t="shared" si="4"/>
        <v>50</v>
      </c>
      <c r="D165" s="2">
        <f>SUM(COUNTIF('2020'!K52:M52,'2020'!$K$5),COUNTIF('2020'!K52:M52,'2020'!$L$5),COUNTIF('2020'!K52:M52,'2020'!$M$5))</f>
        <v>1</v>
      </c>
      <c r="E165" s="3" t="str">
        <f t="shared" si="1"/>
        <v>1</v>
      </c>
    </row>
    <row r="166">
      <c r="A166" s="1">
        <v>3.0</v>
      </c>
      <c r="B166" s="48">
        <f t="shared" si="4"/>
        <v>51</v>
      </c>
      <c r="D166" s="2">
        <f>SUM(COUNTIF('2020'!K53:M53,'2020'!$K$5),COUNTIF('2020'!K53:M53,'2020'!$L$5),COUNTIF('2020'!K53:M53,'2020'!$M$5))</f>
        <v>1</v>
      </c>
      <c r="E166" s="3" t="str">
        <f t="shared" si="1"/>
        <v>1</v>
      </c>
    </row>
    <row r="167">
      <c r="A167" s="1">
        <v>3.0</v>
      </c>
      <c r="B167" s="48">
        <f t="shared" si="4"/>
        <v>52</v>
      </c>
      <c r="D167" s="2">
        <f>SUM(COUNTIF('2020'!K54:M54,'2020'!$K$5),COUNTIF('2020'!K54:M54,'2020'!$L$5),COUNTIF('2020'!K54:M54,'2020'!$M$5))</f>
        <v>1</v>
      </c>
      <c r="E167" s="3" t="str">
        <f t="shared" si="1"/>
        <v>1</v>
      </c>
    </row>
    <row r="168">
      <c r="A168" s="1">
        <v>3.0</v>
      </c>
      <c r="B168" s="48">
        <f t="shared" si="4"/>
        <v>53</v>
      </c>
      <c r="D168" s="2">
        <f>SUM(COUNTIF('2020'!K55:M55,'2020'!$K$5),COUNTIF('2020'!K55:M55,'2020'!$L$5),COUNTIF('2020'!K55:M55,'2020'!$M$5))</f>
        <v>0</v>
      </c>
      <c r="E168" s="3" t="str">
        <f t="shared" si="1"/>
        <v>0</v>
      </c>
    </row>
    <row r="169">
      <c r="A169" s="1">
        <v>3.0</v>
      </c>
      <c r="B169" s="48">
        <f t="shared" si="4"/>
        <v>54</v>
      </c>
      <c r="D169" s="2">
        <f>SUM(COUNTIF('2020'!K56:M56,'2020'!$K$5),COUNTIF('2020'!K56:M56,'2020'!$L$5),COUNTIF('2020'!K56:M56,'2020'!$M$5))</f>
        <v>0</v>
      </c>
      <c r="E169" s="3" t="str">
        <f t="shared" si="1"/>
        <v>0</v>
      </c>
    </row>
    <row r="170">
      <c r="A170" s="1">
        <v>3.0</v>
      </c>
      <c r="B170" s="48">
        <f t="shared" si="4"/>
        <v>55</v>
      </c>
      <c r="D170" s="2">
        <f>SUM(COUNTIF('2020'!K57:M57,'2020'!$K$5),COUNTIF('2020'!K57:M57,'2020'!$L$5),COUNTIF('2020'!K57:M57,'2020'!$M$5))</f>
        <v>0</v>
      </c>
      <c r="E170" s="3" t="str">
        <f t="shared" si="1"/>
        <v>0</v>
      </c>
    </row>
    <row r="171">
      <c r="A171" s="1">
        <v>3.0</v>
      </c>
      <c r="B171" s="48">
        <f t="shared" si="4"/>
        <v>56</v>
      </c>
      <c r="D171" s="2">
        <f>SUM(COUNTIF('2020'!K58:M58,'2020'!$K$5),COUNTIF('2020'!K58:M58,'2020'!$L$5),COUNTIF('2020'!K58:M58,'2020'!$M$5))</f>
        <v>0</v>
      </c>
      <c r="E171" s="3" t="str">
        <f t="shared" si="1"/>
        <v>0</v>
      </c>
    </row>
    <row r="172">
      <c r="A172" s="1">
        <v>3.0</v>
      </c>
      <c r="B172" s="48">
        <f t="shared" si="4"/>
        <v>57</v>
      </c>
      <c r="D172" s="2">
        <f>SUM(COUNTIF('2020'!K59:M59,'2020'!$K$5),COUNTIF('2020'!K59:M59,'2020'!$L$5),COUNTIF('2020'!K59:M59,'2020'!$M$5))</f>
        <v>0</v>
      </c>
      <c r="E172" s="3" t="str">
        <f t="shared" si="1"/>
        <v>0</v>
      </c>
    </row>
    <row r="173">
      <c r="A173" s="1">
        <v>3.0</v>
      </c>
      <c r="B173" s="48">
        <f t="shared" si="4"/>
        <v>58</v>
      </c>
      <c r="D173" s="2">
        <f>SUM(COUNTIF('2020'!K60:M60,'2020'!$K$5),COUNTIF('2020'!K60:M60,'2020'!$L$5),COUNTIF('2020'!K60:M60,'2020'!$M$5))</f>
        <v>0</v>
      </c>
      <c r="E173" s="3" t="str">
        <f t="shared" si="1"/>
        <v>0</v>
      </c>
    </row>
    <row r="174">
      <c r="A174" s="1">
        <v>3.0</v>
      </c>
      <c r="B174" s="48">
        <f t="shared" si="4"/>
        <v>59</v>
      </c>
      <c r="D174" s="2">
        <f>SUM(COUNTIF('2020'!K61:M61,'2020'!$K$5),COUNTIF('2020'!K61:M61,'2020'!$L$5),COUNTIF('2020'!K61:M61,'2020'!$M$5))</f>
        <v>0</v>
      </c>
      <c r="E174" s="3" t="str">
        <f t="shared" si="1"/>
        <v>0</v>
      </c>
    </row>
    <row r="175">
      <c r="A175" s="1">
        <v>3.0</v>
      </c>
      <c r="B175" s="48">
        <f t="shared" si="4"/>
        <v>60</v>
      </c>
      <c r="D175" s="2">
        <f>SUM(COUNTIF('2020'!K62:M62,'2020'!$K$5),COUNTIF('2020'!K62:M62,'2020'!$L$5),COUNTIF('2020'!K62:M62,'2020'!$M$5))</f>
        <v>0</v>
      </c>
      <c r="E175" s="3" t="str">
        <f t="shared" si="1"/>
        <v>0</v>
      </c>
    </row>
    <row r="176">
      <c r="A176" s="1">
        <v>4.0</v>
      </c>
      <c r="B176" s="49">
        <v>5.0</v>
      </c>
      <c r="D176" s="2">
        <f>SUM(COUNTIF('2020'!K7:M7,'2020'!$K$6),COUNTIF('2020'!K7:M7,'2020'!$L$6),COUNTIF('2020'!K7:M7,'2020'!$M$6))</f>
        <v>5</v>
      </c>
      <c r="E176" s="3" t="str">
        <f t="shared" si="1"/>
        <v>3</v>
      </c>
    </row>
    <row r="177">
      <c r="A177" s="1">
        <v>4.0</v>
      </c>
      <c r="B177" s="48">
        <f t="shared" ref="B177:B231" si="5">IF(A177&lt;&gt;"",B176+1,"")</f>
        <v>6</v>
      </c>
      <c r="D177" s="2">
        <f>SUM(COUNTIF('2020'!K8:M8,'2020'!$K$6),COUNTIF('2020'!K8:M8,'2020'!$L$6),COUNTIF('2020'!K8:M8,'2020'!$M$6))</f>
        <v>5</v>
      </c>
      <c r="E177" s="3" t="str">
        <f t="shared" si="1"/>
        <v>3</v>
      </c>
    </row>
    <row r="178">
      <c r="A178" s="1">
        <v>4.0</v>
      </c>
      <c r="B178" s="48">
        <f t="shared" si="5"/>
        <v>7</v>
      </c>
      <c r="D178" s="2">
        <f>SUM(COUNTIF('2020'!K9:M9,'2020'!$K$6),COUNTIF('2020'!K9:M9,'2020'!$L$6),COUNTIF('2020'!K9:M9,'2020'!$M$6))</f>
        <v>5</v>
      </c>
      <c r="E178" s="3" t="str">
        <f t="shared" si="1"/>
        <v>3</v>
      </c>
    </row>
    <row r="179">
      <c r="A179" s="1">
        <v>4.0</v>
      </c>
      <c r="B179" s="48">
        <f t="shared" si="5"/>
        <v>8</v>
      </c>
      <c r="D179" s="2">
        <f>SUM(COUNTIF('2020'!K10:M10,'2020'!$K$6),COUNTIF('2020'!K10:M10,'2020'!$L$6),COUNTIF('2020'!K10:M10,'2020'!$M$6))</f>
        <v>5</v>
      </c>
      <c r="E179" s="3" t="str">
        <f t="shared" si="1"/>
        <v>3</v>
      </c>
    </row>
    <row r="180">
      <c r="A180" s="1">
        <v>4.0</v>
      </c>
      <c r="B180" s="48">
        <f t="shared" si="5"/>
        <v>9</v>
      </c>
      <c r="D180" s="2">
        <f>SUM(COUNTIF('2020'!K11:M11,'2020'!$K$6),COUNTIF('2020'!K11:M11,'2020'!$L$6),COUNTIF('2020'!K11:M11,'2020'!$M$6))</f>
        <v>1</v>
      </c>
      <c r="E180" s="3" t="str">
        <f t="shared" si="1"/>
        <v>1</v>
      </c>
    </row>
    <row r="181">
      <c r="A181" s="1">
        <v>4.0</v>
      </c>
      <c r="B181" s="48">
        <f t="shared" si="5"/>
        <v>10</v>
      </c>
      <c r="D181" s="2">
        <f>SUM(COUNTIF('2020'!K12:M12,'2020'!$K$6),COUNTIF('2020'!K12:M12,'2020'!$L$6),COUNTIF('2020'!K12:M12,'2020'!$M$6))</f>
        <v>5</v>
      </c>
      <c r="E181" s="3" t="str">
        <f t="shared" si="1"/>
        <v>3</v>
      </c>
    </row>
    <row r="182">
      <c r="A182" s="1">
        <v>4.0</v>
      </c>
      <c r="B182" s="48">
        <f t="shared" si="5"/>
        <v>11</v>
      </c>
      <c r="D182" s="2">
        <f>SUM(COUNTIF('2020'!K13:M13,'2020'!$K$6),COUNTIF('2020'!K13:M13,'2020'!$L$6),COUNTIF('2020'!K13:M13,'2020'!$M$6))</f>
        <v>0</v>
      </c>
      <c r="E182" s="3" t="str">
        <f t="shared" si="1"/>
        <v>0</v>
      </c>
    </row>
    <row r="183">
      <c r="A183" s="1">
        <v>4.0</v>
      </c>
      <c r="B183" s="48">
        <f t="shared" si="5"/>
        <v>12</v>
      </c>
      <c r="D183" s="2">
        <f>SUM(COUNTIF('2020'!K14:M14,'2020'!$K$6),COUNTIF('2020'!K14:M14,'2020'!$L$6),COUNTIF('2020'!K14:M14,'2020'!$M$6))</f>
        <v>4</v>
      </c>
      <c r="E183" s="3" t="str">
        <f t="shared" si="1"/>
        <v>2</v>
      </c>
    </row>
    <row r="184">
      <c r="A184" s="1">
        <v>4.0</v>
      </c>
      <c r="B184" s="48">
        <f t="shared" si="5"/>
        <v>13</v>
      </c>
      <c r="D184" s="2">
        <f>SUM(COUNTIF('2020'!K15:M15,'2020'!$K$6),COUNTIF('2020'!K15:M15,'2020'!$L$6),COUNTIF('2020'!K15:M15,'2020'!$M$6))</f>
        <v>5</v>
      </c>
      <c r="E184" s="3" t="str">
        <f t="shared" si="1"/>
        <v>3</v>
      </c>
    </row>
    <row r="185">
      <c r="A185" s="1">
        <v>4.0</v>
      </c>
      <c r="B185" s="48">
        <f t="shared" si="5"/>
        <v>14</v>
      </c>
      <c r="D185" s="2">
        <f>SUM(COUNTIF('2020'!K16:M16,'2020'!$K$6),COUNTIF('2020'!K16:M16,'2020'!$L$6),COUNTIF('2020'!K16:M16,'2020'!$M$6))</f>
        <v>0</v>
      </c>
      <c r="E185" s="3" t="str">
        <f t="shared" si="1"/>
        <v>0</v>
      </c>
    </row>
    <row r="186">
      <c r="A186" s="1">
        <v>4.0</v>
      </c>
      <c r="B186" s="48">
        <f t="shared" si="5"/>
        <v>15</v>
      </c>
      <c r="D186" s="2">
        <f>SUM(COUNTIF('2020'!K17:M17,'2020'!$K$6),COUNTIF('2020'!K17:M17,'2020'!$L$6),COUNTIF('2020'!K17:M17,'2020'!$M$6))</f>
        <v>4</v>
      </c>
      <c r="E186" s="3" t="str">
        <f t="shared" si="1"/>
        <v>2</v>
      </c>
    </row>
    <row r="187">
      <c r="A187" s="1">
        <v>4.0</v>
      </c>
      <c r="B187" s="48">
        <f t="shared" si="5"/>
        <v>16</v>
      </c>
      <c r="D187" s="2">
        <f>SUM(COUNTIF('2020'!K18:M18,'2020'!$K$6),COUNTIF('2020'!K18:M18,'2020'!$L$6),COUNTIF('2020'!K18:M18,'2020'!$M$6))</f>
        <v>5</v>
      </c>
      <c r="E187" s="3" t="str">
        <f t="shared" si="1"/>
        <v>3</v>
      </c>
    </row>
    <row r="188">
      <c r="A188" s="1">
        <v>4.0</v>
      </c>
      <c r="B188" s="48">
        <f t="shared" si="5"/>
        <v>17</v>
      </c>
      <c r="D188" s="2">
        <f>SUM(COUNTIF('2020'!K19:M19,'2020'!$K$6),COUNTIF('2020'!K19:M19,'2020'!$L$6),COUNTIF('2020'!K19:M19,'2020'!$M$6))</f>
        <v>4</v>
      </c>
      <c r="E188" s="3" t="str">
        <f t="shared" si="1"/>
        <v>2</v>
      </c>
    </row>
    <row r="189">
      <c r="A189" s="1">
        <v>4.0</v>
      </c>
      <c r="B189" s="48">
        <f t="shared" si="5"/>
        <v>18</v>
      </c>
      <c r="D189" s="2">
        <f>SUM(COUNTIF('2020'!K20:M20,'2020'!$K$6),COUNTIF('2020'!K20:M20,'2020'!$L$6),COUNTIF('2020'!K20:M20,'2020'!$M$6))</f>
        <v>5</v>
      </c>
      <c r="E189" s="3" t="str">
        <f t="shared" si="1"/>
        <v>3</v>
      </c>
    </row>
    <row r="190">
      <c r="A190" s="1">
        <v>4.0</v>
      </c>
      <c r="B190" s="48">
        <f t="shared" si="5"/>
        <v>19</v>
      </c>
      <c r="D190" s="2">
        <f>SUM(COUNTIF('2020'!K21:M21,'2020'!$K$6),COUNTIF('2020'!K21:M21,'2020'!$L$6),COUNTIF('2020'!K21:M21,'2020'!$M$6))</f>
        <v>1</v>
      </c>
      <c r="E190" s="3" t="str">
        <f t="shared" si="1"/>
        <v>1</v>
      </c>
    </row>
    <row r="191">
      <c r="A191" s="1">
        <v>4.0</v>
      </c>
      <c r="B191" s="48">
        <f t="shared" si="5"/>
        <v>20</v>
      </c>
      <c r="D191" s="2">
        <f>SUM(COUNTIF('2020'!K22:M22,'2020'!$K$6),COUNTIF('2020'!K22:M22,'2020'!$L$6),COUNTIF('2020'!K22:M22,'2020'!$M$6))</f>
        <v>5</v>
      </c>
      <c r="E191" s="3" t="str">
        <f t="shared" si="1"/>
        <v>3</v>
      </c>
    </row>
    <row r="192">
      <c r="A192" s="1">
        <v>4.0</v>
      </c>
      <c r="B192" s="48">
        <f t="shared" si="5"/>
        <v>21</v>
      </c>
      <c r="D192" s="2">
        <f>SUM(COUNTIF('2020'!K23:M23,'2020'!$K$6),COUNTIF('2020'!K23:M23,'2020'!$L$6),COUNTIF('2020'!K23:M23,'2020'!$M$6))</f>
        <v>4</v>
      </c>
      <c r="E192" s="3" t="str">
        <f t="shared" si="1"/>
        <v>2</v>
      </c>
    </row>
    <row r="193">
      <c r="A193" s="1">
        <v>4.0</v>
      </c>
      <c r="B193" s="48">
        <f t="shared" si="5"/>
        <v>22</v>
      </c>
      <c r="D193" s="2">
        <f>SUM(COUNTIF('2020'!K24:M24,'2020'!$K$6),COUNTIF('2020'!K24:M24,'2020'!$L$6),COUNTIF('2020'!K24:M24,'2020'!$M$6))</f>
        <v>0</v>
      </c>
      <c r="E193" s="3" t="str">
        <f t="shared" si="1"/>
        <v>0</v>
      </c>
    </row>
    <row r="194">
      <c r="A194" s="1">
        <v>4.0</v>
      </c>
      <c r="B194" s="48">
        <f t="shared" si="5"/>
        <v>23</v>
      </c>
      <c r="D194" s="2">
        <f>SUM(COUNTIF('2020'!K25:M25,'2020'!$K$6),COUNTIF('2020'!K25:M25,'2020'!$L$6),COUNTIF('2020'!K25:M25,'2020'!$M$6))</f>
        <v>5</v>
      </c>
      <c r="E194" s="3" t="str">
        <f t="shared" si="1"/>
        <v>3</v>
      </c>
    </row>
    <row r="195">
      <c r="A195" s="1">
        <v>4.0</v>
      </c>
      <c r="B195" s="48">
        <f t="shared" si="5"/>
        <v>24</v>
      </c>
      <c r="D195" s="2">
        <f>SUM(COUNTIF('2020'!K26:M26,'2020'!$K$6),COUNTIF('2020'!K26:M26,'2020'!$L$6),COUNTIF('2020'!K26:M26,'2020'!$M$6))</f>
        <v>4</v>
      </c>
      <c r="E195" s="3" t="str">
        <f t="shared" si="1"/>
        <v>2</v>
      </c>
    </row>
    <row r="196">
      <c r="A196" s="1">
        <v>4.0</v>
      </c>
      <c r="B196" s="48">
        <f t="shared" si="5"/>
        <v>25</v>
      </c>
      <c r="D196" s="2">
        <f>SUM(COUNTIF('2020'!K27:M27,'2020'!$K$6),COUNTIF('2020'!K27:M27,'2020'!$L$6),COUNTIF('2020'!K27:M27,'2020'!$M$6))</f>
        <v>4</v>
      </c>
      <c r="E196" s="3" t="str">
        <f t="shared" si="1"/>
        <v>2</v>
      </c>
    </row>
    <row r="197">
      <c r="A197" s="1">
        <v>4.0</v>
      </c>
      <c r="B197" s="48">
        <f t="shared" si="5"/>
        <v>26</v>
      </c>
      <c r="D197" s="2">
        <f>SUM(COUNTIF('2020'!K28:M28,'2020'!$K$6),COUNTIF('2020'!K28:M28,'2020'!$L$6),COUNTIF('2020'!K28:M28,'2020'!$M$6))</f>
        <v>4</v>
      </c>
      <c r="E197" s="3" t="str">
        <f t="shared" si="1"/>
        <v>2</v>
      </c>
    </row>
    <row r="198">
      <c r="A198" s="1">
        <v>4.0</v>
      </c>
      <c r="B198" s="48">
        <f t="shared" si="5"/>
        <v>27</v>
      </c>
      <c r="D198" s="2">
        <f>SUM(COUNTIF('2020'!K29:M29,'2020'!$K$6),COUNTIF('2020'!K29:M29,'2020'!$L$6),COUNTIF('2020'!K29:M29,'2020'!$M$6))</f>
        <v>4</v>
      </c>
      <c r="E198" s="3" t="str">
        <f t="shared" si="1"/>
        <v>2</v>
      </c>
    </row>
    <row r="199">
      <c r="A199" s="1">
        <v>4.0</v>
      </c>
      <c r="B199" s="48">
        <f t="shared" si="5"/>
        <v>28</v>
      </c>
      <c r="D199" s="2">
        <f>SUM(COUNTIF('2020'!K30:M30,'2020'!$K$6),COUNTIF('2020'!K30:M30,'2020'!$L$6),COUNTIF('2020'!K30:M30,'2020'!$M$6))</f>
        <v>5</v>
      </c>
      <c r="E199" s="3" t="str">
        <f t="shared" si="1"/>
        <v>3</v>
      </c>
    </row>
    <row r="200">
      <c r="A200" s="1">
        <v>4.0</v>
      </c>
      <c r="B200" s="48">
        <f t="shared" si="5"/>
        <v>29</v>
      </c>
      <c r="D200" s="2">
        <f>SUM(COUNTIF('2020'!K31:M31,'2020'!$K$6),COUNTIF('2020'!K31:M31,'2020'!$L$6),COUNTIF('2020'!K31:M31,'2020'!$M$6))</f>
        <v>0</v>
      </c>
      <c r="E200" s="3" t="str">
        <f t="shared" si="1"/>
        <v>0</v>
      </c>
    </row>
    <row r="201">
      <c r="A201" s="1">
        <v>4.0</v>
      </c>
      <c r="B201" s="48">
        <f t="shared" si="5"/>
        <v>30</v>
      </c>
      <c r="D201" s="2">
        <f>SUM(COUNTIF('2020'!K32:M32,'2020'!$K$6),COUNTIF('2020'!K32:M32,'2020'!$L$6),COUNTIF('2020'!K32:M32,'2020'!$M$6))</f>
        <v>4</v>
      </c>
      <c r="E201" s="3" t="str">
        <f t="shared" si="1"/>
        <v>2</v>
      </c>
    </row>
    <row r="202">
      <c r="A202" s="1">
        <v>4.0</v>
      </c>
      <c r="B202" s="48">
        <f t="shared" si="5"/>
        <v>31</v>
      </c>
      <c r="D202" s="2">
        <f>SUM(COUNTIF('2020'!K33:M33,'2020'!$K$6),COUNTIF('2020'!K33:M33,'2020'!$L$6),COUNTIF('2020'!K33:M33,'2020'!$M$6))</f>
        <v>4</v>
      </c>
      <c r="E202" s="3" t="str">
        <f t="shared" si="1"/>
        <v>2</v>
      </c>
    </row>
    <row r="203">
      <c r="A203" s="1">
        <v>4.0</v>
      </c>
      <c r="B203" s="48">
        <f t="shared" si="5"/>
        <v>32</v>
      </c>
      <c r="D203" s="2">
        <f>SUM(COUNTIF('2020'!K34:M34,'2020'!$K$6),COUNTIF('2020'!K34:M34,'2020'!$L$6),COUNTIF('2020'!K34:M34,'2020'!$M$6))</f>
        <v>5</v>
      </c>
      <c r="E203" s="3" t="str">
        <f t="shared" si="1"/>
        <v>3</v>
      </c>
    </row>
    <row r="204">
      <c r="A204" s="1">
        <v>4.0</v>
      </c>
      <c r="B204" s="48">
        <f t="shared" si="5"/>
        <v>33</v>
      </c>
      <c r="D204" s="2">
        <f>SUM(COUNTIF('2020'!K35:M35,'2020'!$K$6),COUNTIF('2020'!K35:M35,'2020'!$L$6),COUNTIF('2020'!K35:M35,'2020'!$M$6))</f>
        <v>0</v>
      </c>
      <c r="E204" s="3" t="str">
        <f t="shared" si="1"/>
        <v>0</v>
      </c>
    </row>
    <row r="205">
      <c r="A205" s="1">
        <v>4.0</v>
      </c>
      <c r="B205" s="48">
        <f t="shared" si="5"/>
        <v>34</v>
      </c>
      <c r="D205" s="2">
        <f>SUM(COUNTIF('2020'!K36:M36,'2020'!$K$6),COUNTIF('2020'!K36:M36,'2020'!$L$6),COUNTIF('2020'!K36:M36,'2020'!$M$6))</f>
        <v>5</v>
      </c>
      <c r="E205" s="3" t="str">
        <f t="shared" si="1"/>
        <v>3</v>
      </c>
    </row>
    <row r="206">
      <c r="A206" s="1">
        <v>4.0</v>
      </c>
      <c r="B206" s="48">
        <f t="shared" si="5"/>
        <v>35</v>
      </c>
      <c r="D206" s="2">
        <f>SUM(COUNTIF('2020'!K37:M37,'2020'!$K$6),COUNTIF('2020'!K37:M37,'2020'!$L$6),COUNTIF('2020'!K37:M37,'2020'!$M$6))</f>
        <v>5</v>
      </c>
      <c r="E206" s="3" t="str">
        <f t="shared" si="1"/>
        <v>3</v>
      </c>
    </row>
    <row r="207">
      <c r="A207" s="1">
        <v>4.0</v>
      </c>
      <c r="B207" s="48">
        <f t="shared" si="5"/>
        <v>36</v>
      </c>
      <c r="D207" s="2">
        <f>SUM(COUNTIF('2020'!K38:M38,'2020'!$K$6),COUNTIF('2020'!K38:M38,'2020'!$L$6),COUNTIF('2020'!K38:M38,'2020'!$M$6))</f>
        <v>5</v>
      </c>
      <c r="E207" s="3" t="str">
        <f t="shared" si="1"/>
        <v>3</v>
      </c>
    </row>
    <row r="208">
      <c r="A208" s="1">
        <v>4.0</v>
      </c>
      <c r="B208" s="48">
        <f t="shared" si="5"/>
        <v>37</v>
      </c>
      <c r="D208" s="2">
        <f>SUM(COUNTIF('2020'!K39:M39,'2020'!$K$6),COUNTIF('2020'!K39:M39,'2020'!$L$6),COUNTIF('2020'!K39:M39,'2020'!$M$6))</f>
        <v>0</v>
      </c>
      <c r="E208" s="3" t="str">
        <f t="shared" si="1"/>
        <v>0</v>
      </c>
    </row>
    <row r="209">
      <c r="A209" s="1">
        <v>4.0</v>
      </c>
      <c r="B209" s="48">
        <f t="shared" si="5"/>
        <v>38</v>
      </c>
      <c r="D209" s="2">
        <f>SUM(COUNTIF('2020'!K40:M40,'2020'!$K$6),COUNTIF('2020'!K40:M40,'2020'!$L$6),COUNTIF('2020'!K40:M40,'2020'!$M$6))</f>
        <v>0</v>
      </c>
      <c r="E209" s="3" t="str">
        <f t="shared" si="1"/>
        <v>0</v>
      </c>
    </row>
    <row r="210">
      <c r="A210" s="1">
        <v>4.0</v>
      </c>
      <c r="B210" s="48">
        <f t="shared" si="5"/>
        <v>39</v>
      </c>
      <c r="D210" s="2">
        <f>SUM(COUNTIF('2020'!K41:M41,'2020'!$K$6),COUNTIF('2020'!K41:M41,'2020'!$L$6),COUNTIF('2020'!K41:M41,'2020'!$M$6))</f>
        <v>4</v>
      </c>
      <c r="E210" s="3" t="str">
        <f t="shared" si="1"/>
        <v>2</v>
      </c>
    </row>
    <row r="211">
      <c r="A211" s="1">
        <v>4.0</v>
      </c>
      <c r="B211" s="48">
        <f t="shared" si="5"/>
        <v>40</v>
      </c>
      <c r="D211" s="2">
        <f>SUM(COUNTIF('2020'!K42:M42,'2020'!$K$6),COUNTIF('2020'!K42:M42,'2020'!$L$6),COUNTIF('2020'!K42:M42,'2020'!$M$6))</f>
        <v>5</v>
      </c>
      <c r="E211" s="3" t="str">
        <f t="shared" si="1"/>
        <v>3</v>
      </c>
    </row>
    <row r="212">
      <c r="A212" s="1">
        <v>4.0</v>
      </c>
      <c r="B212" s="48">
        <f t="shared" si="5"/>
        <v>41</v>
      </c>
      <c r="D212" s="2">
        <f>SUM(COUNTIF('2020'!K43:M43,'2020'!$K$6),COUNTIF('2020'!K43:M43,'2020'!$L$6),COUNTIF('2020'!K43:M43,'2020'!$M$6))</f>
        <v>4</v>
      </c>
      <c r="E212" s="3" t="str">
        <f t="shared" si="1"/>
        <v>2</v>
      </c>
    </row>
    <row r="213">
      <c r="A213" s="1">
        <v>4.0</v>
      </c>
      <c r="B213" s="48">
        <f t="shared" si="5"/>
        <v>42</v>
      </c>
      <c r="D213" s="2">
        <f>SUM(COUNTIF('2020'!K44:M44,'2020'!$K$6),COUNTIF('2020'!K44:M44,'2020'!$L$6),COUNTIF('2020'!K44:M44,'2020'!$M$6))</f>
        <v>4</v>
      </c>
      <c r="E213" s="3" t="str">
        <f t="shared" si="1"/>
        <v>2</v>
      </c>
    </row>
    <row r="214">
      <c r="A214" s="1">
        <v>4.0</v>
      </c>
      <c r="B214" s="48">
        <f t="shared" si="5"/>
        <v>43</v>
      </c>
      <c r="D214" s="2">
        <f>SUM(COUNTIF('2020'!K45:M45,'2020'!$K$6),COUNTIF('2020'!K45:M45,'2020'!$L$6),COUNTIF('2020'!K45:M45,'2020'!$M$6))</f>
        <v>5</v>
      </c>
      <c r="E214" s="3" t="str">
        <f t="shared" si="1"/>
        <v>3</v>
      </c>
    </row>
    <row r="215">
      <c r="A215" s="1">
        <v>4.0</v>
      </c>
      <c r="B215" s="48">
        <f t="shared" si="5"/>
        <v>44</v>
      </c>
      <c r="D215" s="2">
        <f>SUM(COUNTIF('2020'!K46:M46,'2020'!$K$6),COUNTIF('2020'!K46:M46,'2020'!$L$6),COUNTIF('2020'!K46:M46,'2020'!$M$6))</f>
        <v>5</v>
      </c>
      <c r="E215" s="3" t="str">
        <f t="shared" si="1"/>
        <v>3</v>
      </c>
    </row>
    <row r="216">
      <c r="A216" s="1">
        <v>4.0</v>
      </c>
      <c r="B216" s="48">
        <f t="shared" si="5"/>
        <v>45</v>
      </c>
      <c r="D216" s="2">
        <f>SUM(COUNTIF('2020'!K47:M47,'2020'!$K$6),COUNTIF('2020'!K47:M47,'2020'!$L$6),COUNTIF('2020'!K47:M47,'2020'!$M$6))</f>
        <v>5</v>
      </c>
      <c r="E216" s="3" t="str">
        <f t="shared" si="1"/>
        <v>3</v>
      </c>
    </row>
    <row r="217">
      <c r="A217" s="1">
        <v>4.0</v>
      </c>
      <c r="B217" s="48">
        <f t="shared" si="5"/>
        <v>46</v>
      </c>
      <c r="D217" s="2">
        <f>SUM(COUNTIF('2020'!K48:M48,'2020'!$K$6),COUNTIF('2020'!K48:M48,'2020'!$L$6),COUNTIF('2020'!K48:M48,'2020'!$M$6))</f>
        <v>5</v>
      </c>
      <c r="E217" s="3" t="str">
        <f t="shared" si="1"/>
        <v>3</v>
      </c>
    </row>
    <row r="218">
      <c r="A218" s="1">
        <v>4.0</v>
      </c>
      <c r="B218" s="48">
        <f t="shared" si="5"/>
        <v>47</v>
      </c>
      <c r="D218" s="2">
        <f>SUM(COUNTIF('2020'!K49:M49,'2020'!$K$6),COUNTIF('2020'!K49:M49,'2020'!$L$6),COUNTIF('2020'!K49:M49,'2020'!$M$6))</f>
        <v>5</v>
      </c>
      <c r="E218" s="3" t="str">
        <f t="shared" si="1"/>
        <v>3</v>
      </c>
    </row>
    <row r="219">
      <c r="A219" s="1">
        <v>4.0</v>
      </c>
      <c r="B219" s="48">
        <f t="shared" si="5"/>
        <v>48</v>
      </c>
      <c r="D219" s="2">
        <f>SUM(COUNTIF('2020'!K50:M50,'2020'!$K$6),COUNTIF('2020'!K50:M50,'2020'!$L$6),COUNTIF('2020'!K50:M50,'2020'!$M$6))</f>
        <v>4</v>
      </c>
      <c r="E219" s="3" t="str">
        <f t="shared" si="1"/>
        <v>2</v>
      </c>
    </row>
    <row r="220">
      <c r="A220" s="1">
        <v>4.0</v>
      </c>
      <c r="B220" s="48">
        <f t="shared" si="5"/>
        <v>49</v>
      </c>
      <c r="D220" s="2">
        <f>SUM(COUNTIF('2020'!K51:M51,'2020'!$K$6),COUNTIF('2020'!K51:M51,'2020'!$L$6),COUNTIF('2020'!K51:M51,'2020'!$M$6))</f>
        <v>5</v>
      </c>
      <c r="E220" s="3" t="str">
        <f t="shared" si="1"/>
        <v>3</v>
      </c>
    </row>
    <row r="221">
      <c r="A221" s="1">
        <v>4.0</v>
      </c>
      <c r="B221" s="48">
        <f t="shared" si="5"/>
        <v>50</v>
      </c>
      <c r="D221" s="2">
        <f>SUM(COUNTIF('2020'!K52:M52,'2020'!$K$6),COUNTIF('2020'!K52:M52,'2020'!$L$6),COUNTIF('2020'!K52:M52,'2020'!$M$6))</f>
        <v>5</v>
      </c>
      <c r="E221" s="3" t="str">
        <f t="shared" si="1"/>
        <v>3</v>
      </c>
    </row>
    <row r="222">
      <c r="A222" s="1">
        <v>4.0</v>
      </c>
      <c r="B222" s="48">
        <f t="shared" si="5"/>
        <v>51</v>
      </c>
      <c r="D222" s="2">
        <f>SUM(COUNTIF('2020'!K53:M53,'2020'!$K$6),COUNTIF('2020'!K53:M53,'2020'!$L$6),COUNTIF('2020'!K53:M53,'2020'!$M$6))</f>
        <v>5</v>
      </c>
      <c r="E222" s="3" t="str">
        <f t="shared" si="1"/>
        <v>3</v>
      </c>
    </row>
    <row r="223">
      <c r="A223" s="1">
        <v>4.0</v>
      </c>
      <c r="B223" s="48">
        <f t="shared" si="5"/>
        <v>52</v>
      </c>
      <c r="D223" s="2">
        <f>SUM(COUNTIF('2020'!K54:M54,'2020'!$K$6),COUNTIF('2020'!K54:M54,'2020'!$L$6),COUNTIF('2020'!K54:M54,'2020'!$M$6))</f>
        <v>1</v>
      </c>
      <c r="E223" s="3" t="str">
        <f t="shared" si="1"/>
        <v>1</v>
      </c>
    </row>
    <row r="224">
      <c r="A224" s="1">
        <v>4.0</v>
      </c>
      <c r="B224" s="48">
        <f t="shared" si="5"/>
        <v>53</v>
      </c>
      <c r="D224" s="2">
        <f>SUM(COUNTIF('2020'!K55:M55,'2020'!$K$6),COUNTIF('2020'!K55:M55,'2020'!$L$6),COUNTIF('2020'!K55:M55,'2020'!$M$6))</f>
        <v>4</v>
      </c>
      <c r="E224" s="3" t="str">
        <f t="shared" si="1"/>
        <v>2</v>
      </c>
    </row>
    <row r="225">
      <c r="A225" s="1">
        <v>4.0</v>
      </c>
      <c r="B225" s="48">
        <f t="shared" si="5"/>
        <v>54</v>
      </c>
      <c r="D225" s="2">
        <f>SUM(COUNTIF('2020'!K56:M56,'2020'!$K$6),COUNTIF('2020'!K56:M56,'2020'!$L$6),COUNTIF('2020'!K56:M56,'2020'!$M$6))</f>
        <v>4</v>
      </c>
      <c r="E225" s="3" t="str">
        <f t="shared" si="1"/>
        <v>2</v>
      </c>
    </row>
    <row r="226">
      <c r="A226" s="1">
        <v>4.0</v>
      </c>
      <c r="B226" s="48">
        <f t="shared" si="5"/>
        <v>55</v>
      </c>
      <c r="D226" s="2">
        <f>SUM(COUNTIF('2020'!K57:M57,'2020'!$K$6),COUNTIF('2020'!K57:M57,'2020'!$L$6),COUNTIF('2020'!K57:M57,'2020'!$M$6))</f>
        <v>0</v>
      </c>
      <c r="E226" s="3" t="str">
        <f t="shared" si="1"/>
        <v>0</v>
      </c>
    </row>
    <row r="227">
      <c r="A227" s="1">
        <v>4.0</v>
      </c>
      <c r="B227" s="48">
        <f t="shared" si="5"/>
        <v>56</v>
      </c>
      <c r="D227" s="2">
        <f>SUM(COUNTIF('2020'!K58:M58,'2020'!$K$6),COUNTIF('2020'!K58:M58,'2020'!$L$6),COUNTIF('2020'!K58:M58,'2020'!$M$6))</f>
        <v>0</v>
      </c>
      <c r="E227" s="3" t="str">
        <f t="shared" si="1"/>
        <v>0</v>
      </c>
    </row>
    <row r="228">
      <c r="A228" s="1">
        <v>4.0</v>
      </c>
      <c r="B228" s="48">
        <f t="shared" si="5"/>
        <v>57</v>
      </c>
      <c r="D228" s="2">
        <f>SUM(COUNTIF('2020'!K59:M59,'2020'!$K$6),COUNTIF('2020'!K59:M59,'2020'!$L$6),COUNTIF('2020'!K59:M59,'2020'!$M$6))</f>
        <v>4</v>
      </c>
      <c r="E228" s="3" t="str">
        <f t="shared" si="1"/>
        <v>2</v>
      </c>
    </row>
    <row r="229">
      <c r="A229" s="1">
        <v>4.0</v>
      </c>
      <c r="B229" s="48">
        <f t="shared" si="5"/>
        <v>58</v>
      </c>
      <c r="D229" s="2">
        <f>SUM(COUNTIF('2020'!K60:M60,'2020'!$K$6),COUNTIF('2020'!K60:M60,'2020'!$L$6),COUNTIF('2020'!K60:M60,'2020'!$M$6))</f>
        <v>4</v>
      </c>
      <c r="E229" s="3" t="str">
        <f t="shared" si="1"/>
        <v>2</v>
      </c>
    </row>
    <row r="230">
      <c r="A230" s="1">
        <v>4.0</v>
      </c>
      <c r="B230" s="48">
        <f t="shared" si="5"/>
        <v>59</v>
      </c>
      <c r="D230" s="2">
        <f>SUM(COUNTIF('2020'!K61:M61,'2020'!$K$6),COUNTIF('2020'!K61:M61,'2020'!$L$6),COUNTIF('2020'!K61:M61,'2020'!$M$6))</f>
        <v>0</v>
      </c>
      <c r="E230" s="3" t="str">
        <f t="shared" si="1"/>
        <v>0</v>
      </c>
    </row>
    <row r="231">
      <c r="A231" s="1">
        <v>4.0</v>
      </c>
      <c r="B231" s="48">
        <f t="shared" si="5"/>
        <v>60</v>
      </c>
      <c r="D231" s="2">
        <f>SUM(COUNTIF('2020'!K62:M62,'2020'!$K$6),COUNTIF('2020'!K62:M62,'2020'!$L$6),COUNTIF('2020'!K62:M62,'2020'!$M$6))</f>
        <v>0</v>
      </c>
      <c r="E231" s="3" t="str">
        <f t="shared" si="1"/>
        <v>0</v>
      </c>
    </row>
    <row r="232">
      <c r="A232" s="1">
        <v>5.0</v>
      </c>
      <c r="B232" s="49">
        <v>6.0</v>
      </c>
      <c r="D232" s="2">
        <f>SUM(COUNTIF('2020'!K8:M8,'2020'!$K$7),COUNTIF('2020'!K8:M8,'2020'!$L$7),COUNTIF('2020'!K8:M8,'2020'!$M$7))</f>
        <v>5</v>
      </c>
      <c r="E232" s="3" t="str">
        <f t="shared" si="1"/>
        <v>3</v>
      </c>
    </row>
    <row r="233">
      <c r="A233" s="1">
        <v>5.0</v>
      </c>
      <c r="B233" s="48">
        <f t="shared" ref="B233:B286" si="6">IF(A233&lt;&gt;"",B232+1,"")</f>
        <v>7</v>
      </c>
      <c r="D233" s="2">
        <f>SUM(COUNTIF('2020'!K9:M9,'2020'!$K$7),COUNTIF('2020'!K9:M9,'2020'!$L$7),COUNTIF('2020'!K9:M9,'2020'!$M$7))</f>
        <v>5</v>
      </c>
      <c r="E233" s="3" t="str">
        <f t="shared" si="1"/>
        <v>3</v>
      </c>
    </row>
    <row r="234">
      <c r="A234" s="1">
        <v>5.0</v>
      </c>
      <c r="B234" s="48">
        <f t="shared" si="6"/>
        <v>8</v>
      </c>
      <c r="D234" s="2">
        <f>SUM(COUNTIF('2020'!K10:M10,'2020'!$K$7),COUNTIF('2020'!K10:M10,'2020'!$L$7),COUNTIF('2020'!K10:M10,'2020'!$M$7))</f>
        <v>5</v>
      </c>
      <c r="E234" s="3" t="str">
        <f t="shared" si="1"/>
        <v>3</v>
      </c>
    </row>
    <row r="235">
      <c r="A235" s="1">
        <v>5.0</v>
      </c>
      <c r="B235" s="48">
        <f t="shared" si="6"/>
        <v>9</v>
      </c>
      <c r="D235" s="2">
        <f>SUM(COUNTIF('2020'!K11:M11,'2020'!$K$7),COUNTIF('2020'!K11:M11,'2020'!$L$7),COUNTIF('2020'!K11:M11,'2020'!$M$7))</f>
        <v>1</v>
      </c>
      <c r="E235" s="3" t="str">
        <f t="shared" si="1"/>
        <v>1</v>
      </c>
    </row>
    <row r="236">
      <c r="A236" s="1">
        <v>5.0</v>
      </c>
      <c r="B236" s="48">
        <f t="shared" si="6"/>
        <v>10</v>
      </c>
      <c r="D236" s="2">
        <f>SUM(COUNTIF('2020'!K12:M12,'2020'!$K$7),COUNTIF('2020'!K12:M12,'2020'!$L$7),COUNTIF('2020'!K12:M12,'2020'!$M$7))</f>
        <v>5</v>
      </c>
      <c r="E236" s="3" t="str">
        <f t="shared" si="1"/>
        <v>3</v>
      </c>
    </row>
    <row r="237">
      <c r="A237" s="1">
        <v>5.0</v>
      </c>
      <c r="B237" s="48">
        <f t="shared" si="6"/>
        <v>11</v>
      </c>
      <c r="D237" s="2">
        <f>SUM(COUNTIF('2020'!K13:M13,'2020'!$K$7),COUNTIF('2020'!K13:M13,'2020'!$L$7),COUNTIF('2020'!K13:M13,'2020'!$M$7))</f>
        <v>0</v>
      </c>
      <c r="E237" s="3" t="str">
        <f t="shared" si="1"/>
        <v>0</v>
      </c>
    </row>
    <row r="238">
      <c r="A238" s="1">
        <v>5.0</v>
      </c>
      <c r="B238" s="48">
        <f t="shared" si="6"/>
        <v>12</v>
      </c>
      <c r="D238" s="2">
        <f>SUM(COUNTIF('2020'!K14:M14,'2020'!$K$7),COUNTIF('2020'!K14:M14,'2020'!$L$7),COUNTIF('2020'!K14:M14,'2020'!$M$7))</f>
        <v>4</v>
      </c>
      <c r="E238" s="3" t="str">
        <f t="shared" si="1"/>
        <v>2</v>
      </c>
    </row>
    <row r="239">
      <c r="A239" s="1">
        <v>5.0</v>
      </c>
      <c r="B239" s="48">
        <f t="shared" si="6"/>
        <v>13</v>
      </c>
      <c r="D239" s="2">
        <f>SUM(COUNTIF('2020'!K15:M15,'2020'!$K$7),COUNTIF('2020'!K15:M15,'2020'!$L$7),COUNTIF('2020'!K15:M15,'2020'!$M$7))</f>
        <v>5</v>
      </c>
      <c r="E239" s="3" t="str">
        <f t="shared" si="1"/>
        <v>3</v>
      </c>
    </row>
    <row r="240">
      <c r="A240" s="1">
        <v>5.0</v>
      </c>
      <c r="B240" s="48">
        <f t="shared" si="6"/>
        <v>14</v>
      </c>
      <c r="D240" s="2">
        <f>SUM(COUNTIF('2020'!K16:M16,'2020'!$K$7),COUNTIF('2020'!K16:M16,'2020'!$L$7),COUNTIF('2020'!K16:M16,'2020'!$M$7))</f>
        <v>0</v>
      </c>
      <c r="E240" s="3" t="str">
        <f t="shared" si="1"/>
        <v>0</v>
      </c>
    </row>
    <row r="241">
      <c r="A241" s="1">
        <v>5.0</v>
      </c>
      <c r="B241" s="48">
        <f t="shared" si="6"/>
        <v>15</v>
      </c>
      <c r="D241" s="2">
        <f>SUM(COUNTIF('2020'!K17:M17,'2020'!$K$7),COUNTIF('2020'!K17:M17,'2020'!$L$7),COUNTIF('2020'!K17:M17,'2020'!$M$7))</f>
        <v>4</v>
      </c>
      <c r="E241" s="3" t="str">
        <f t="shared" si="1"/>
        <v>2</v>
      </c>
    </row>
    <row r="242">
      <c r="A242" s="1">
        <v>5.0</v>
      </c>
      <c r="B242" s="48">
        <f t="shared" si="6"/>
        <v>16</v>
      </c>
      <c r="D242" s="2">
        <f>SUM(COUNTIF('2020'!K18:M18,'2020'!$K$7),COUNTIF('2020'!K18:M18,'2020'!$L$7),COUNTIF('2020'!K18:M18,'2020'!$M$7))</f>
        <v>5</v>
      </c>
      <c r="E242" s="3" t="str">
        <f t="shared" si="1"/>
        <v>3</v>
      </c>
    </row>
    <row r="243">
      <c r="A243" s="1">
        <v>5.0</v>
      </c>
      <c r="B243" s="48">
        <f t="shared" si="6"/>
        <v>17</v>
      </c>
      <c r="D243" s="2">
        <f>SUM(COUNTIF('2020'!K19:M19,'2020'!$K$7),COUNTIF('2020'!K19:M19,'2020'!$L$7),COUNTIF('2020'!K19:M19,'2020'!$M$7))</f>
        <v>4</v>
      </c>
      <c r="E243" s="3" t="str">
        <f t="shared" si="1"/>
        <v>2</v>
      </c>
    </row>
    <row r="244">
      <c r="A244" s="1">
        <v>5.0</v>
      </c>
      <c r="B244" s="48">
        <f t="shared" si="6"/>
        <v>18</v>
      </c>
      <c r="D244" s="2">
        <f>SUM(COUNTIF('2020'!K20:M20,'2020'!$K$7),COUNTIF('2020'!K20:M20,'2020'!$L$7),COUNTIF('2020'!K20:M20,'2020'!$M$7))</f>
        <v>5</v>
      </c>
      <c r="E244" s="3" t="str">
        <f t="shared" si="1"/>
        <v>3</v>
      </c>
    </row>
    <row r="245">
      <c r="A245" s="1">
        <v>5.0</v>
      </c>
      <c r="B245" s="48">
        <f t="shared" si="6"/>
        <v>19</v>
      </c>
      <c r="D245" s="2">
        <f>SUM(COUNTIF('2020'!K21:M21,'2020'!$K$7),COUNTIF('2020'!K21:M21,'2020'!$L$7),COUNTIF('2020'!K21:M21,'2020'!$M$7))</f>
        <v>1</v>
      </c>
      <c r="E245" s="3" t="str">
        <f t="shared" si="1"/>
        <v>1</v>
      </c>
    </row>
    <row r="246">
      <c r="A246" s="1">
        <v>5.0</v>
      </c>
      <c r="B246" s="48">
        <f t="shared" si="6"/>
        <v>20</v>
      </c>
      <c r="D246" s="2">
        <f>SUM(COUNTIF('2020'!K22:M22,'2020'!$K$7),COUNTIF('2020'!K22:M22,'2020'!$L$7),COUNTIF('2020'!K22:M22,'2020'!$M$7))</f>
        <v>5</v>
      </c>
      <c r="E246" s="3" t="str">
        <f t="shared" si="1"/>
        <v>3</v>
      </c>
    </row>
    <row r="247">
      <c r="A247" s="1">
        <v>5.0</v>
      </c>
      <c r="B247" s="48">
        <f t="shared" si="6"/>
        <v>21</v>
      </c>
      <c r="D247" s="2">
        <f>SUM(COUNTIF('2020'!K23:M23,'2020'!$K$7),COUNTIF('2020'!K23:M23,'2020'!$L$7),COUNTIF('2020'!K23:M23,'2020'!$M$7))</f>
        <v>4</v>
      </c>
      <c r="E247" s="3" t="str">
        <f t="shared" si="1"/>
        <v>2</v>
      </c>
    </row>
    <row r="248">
      <c r="A248" s="1">
        <v>5.0</v>
      </c>
      <c r="B248" s="48">
        <f t="shared" si="6"/>
        <v>22</v>
      </c>
      <c r="D248" s="2">
        <f>SUM(COUNTIF('2020'!K24:M24,'2020'!$K$7),COUNTIF('2020'!K24:M24,'2020'!$L$7),COUNTIF('2020'!K24:M24,'2020'!$M$7))</f>
        <v>0</v>
      </c>
      <c r="E248" s="3" t="str">
        <f t="shared" si="1"/>
        <v>0</v>
      </c>
    </row>
    <row r="249">
      <c r="A249" s="1">
        <v>5.0</v>
      </c>
      <c r="B249" s="48">
        <f t="shared" si="6"/>
        <v>23</v>
      </c>
      <c r="D249" s="2">
        <f>SUM(COUNTIF('2020'!K25:M25,'2020'!$K$7),COUNTIF('2020'!K25:M25,'2020'!$L$7),COUNTIF('2020'!K25:M25,'2020'!$M$7))</f>
        <v>5</v>
      </c>
      <c r="E249" s="3" t="str">
        <f t="shared" si="1"/>
        <v>3</v>
      </c>
    </row>
    <row r="250">
      <c r="A250" s="1">
        <v>5.0</v>
      </c>
      <c r="B250" s="48">
        <f t="shared" si="6"/>
        <v>24</v>
      </c>
      <c r="D250" s="2">
        <f>SUM(COUNTIF('2020'!K26:M26,'2020'!$K$7),COUNTIF('2020'!K26:M26,'2020'!$L$7),COUNTIF('2020'!K26:M26,'2020'!$M$7))</f>
        <v>4</v>
      </c>
      <c r="E250" s="3" t="str">
        <f t="shared" si="1"/>
        <v>2</v>
      </c>
    </row>
    <row r="251">
      <c r="A251" s="1">
        <v>5.0</v>
      </c>
      <c r="B251" s="48">
        <f t="shared" si="6"/>
        <v>25</v>
      </c>
      <c r="D251" s="2">
        <f>SUM(COUNTIF('2020'!K27:M27,'2020'!$K$7),COUNTIF('2020'!K27:M27,'2020'!$L$7),COUNTIF('2020'!K27:M27,'2020'!$M$7))</f>
        <v>4</v>
      </c>
      <c r="E251" s="3" t="str">
        <f t="shared" si="1"/>
        <v>2</v>
      </c>
    </row>
    <row r="252">
      <c r="A252" s="1">
        <v>5.0</v>
      </c>
      <c r="B252" s="48">
        <f t="shared" si="6"/>
        <v>26</v>
      </c>
      <c r="D252" s="2">
        <f>SUM(COUNTIF('2020'!K28:M28,'2020'!$K$7),COUNTIF('2020'!K28:M28,'2020'!$L$7),COUNTIF('2020'!K28:M28,'2020'!$M$7))</f>
        <v>4</v>
      </c>
      <c r="E252" s="3" t="str">
        <f t="shared" si="1"/>
        <v>2</v>
      </c>
    </row>
    <row r="253">
      <c r="A253" s="1">
        <v>5.0</v>
      </c>
      <c r="B253" s="48">
        <f t="shared" si="6"/>
        <v>27</v>
      </c>
      <c r="D253" s="2">
        <f>SUM(COUNTIF('2020'!K29:M29,'2020'!$K$7),COUNTIF('2020'!K29:M29,'2020'!$L$7),COUNTIF('2020'!K29:M29,'2020'!$M$7))</f>
        <v>4</v>
      </c>
      <c r="E253" s="3" t="str">
        <f t="shared" si="1"/>
        <v>2</v>
      </c>
    </row>
    <row r="254">
      <c r="A254" s="1">
        <v>5.0</v>
      </c>
      <c r="B254" s="48">
        <f t="shared" si="6"/>
        <v>28</v>
      </c>
      <c r="D254" s="2">
        <f>SUM(COUNTIF('2020'!K30:M30,'2020'!$K$7),COUNTIF('2020'!K30:M30,'2020'!$L$7),COUNTIF('2020'!K30:M30,'2020'!$M$7))</f>
        <v>5</v>
      </c>
      <c r="E254" s="3" t="str">
        <f t="shared" si="1"/>
        <v>3</v>
      </c>
    </row>
    <row r="255">
      <c r="A255" s="1">
        <v>5.0</v>
      </c>
      <c r="B255" s="48">
        <f t="shared" si="6"/>
        <v>29</v>
      </c>
      <c r="D255" s="2">
        <f>SUM(COUNTIF('2020'!K31:M31,'2020'!$K$7),COUNTIF('2020'!K31:M31,'2020'!$L$7),COUNTIF('2020'!K31:M31,'2020'!$M$7))</f>
        <v>0</v>
      </c>
      <c r="E255" s="3" t="str">
        <f t="shared" si="1"/>
        <v>0</v>
      </c>
    </row>
    <row r="256">
      <c r="A256" s="1">
        <v>5.0</v>
      </c>
      <c r="B256" s="48">
        <f t="shared" si="6"/>
        <v>30</v>
      </c>
      <c r="D256" s="2">
        <f>SUM(COUNTIF('2020'!K32:M32,'2020'!$K$7),COUNTIF('2020'!K32:M32,'2020'!$L$7),COUNTIF('2020'!K32:M32,'2020'!$M$7))</f>
        <v>4</v>
      </c>
      <c r="E256" s="3" t="str">
        <f t="shared" si="1"/>
        <v>2</v>
      </c>
    </row>
    <row r="257">
      <c r="A257" s="1">
        <v>5.0</v>
      </c>
      <c r="B257" s="48">
        <f t="shared" si="6"/>
        <v>31</v>
      </c>
      <c r="D257" s="2">
        <f>SUM(COUNTIF('2020'!K33:M33,'2020'!$K$7),COUNTIF('2020'!K33:M33,'2020'!$L$7),COUNTIF('2020'!K33:M33,'2020'!$M$7))</f>
        <v>4</v>
      </c>
      <c r="E257" s="3" t="str">
        <f t="shared" si="1"/>
        <v>2</v>
      </c>
    </row>
    <row r="258">
      <c r="A258" s="1">
        <v>5.0</v>
      </c>
      <c r="B258" s="48">
        <f t="shared" si="6"/>
        <v>32</v>
      </c>
      <c r="D258" s="2">
        <f>SUM(COUNTIF('2020'!K34:M34,'2020'!$K$7),COUNTIF('2020'!K34:M34,'2020'!$L$7),COUNTIF('2020'!K34:M34,'2020'!$M$7))</f>
        <v>5</v>
      </c>
      <c r="E258" s="3" t="str">
        <f t="shared" si="1"/>
        <v>3</v>
      </c>
    </row>
    <row r="259">
      <c r="A259" s="1">
        <v>5.0</v>
      </c>
      <c r="B259" s="48">
        <f t="shared" si="6"/>
        <v>33</v>
      </c>
      <c r="D259" s="2">
        <f>SUM(COUNTIF('2020'!K35:M35,'2020'!$K$7),COUNTIF('2020'!K35:M35,'2020'!$L$7),COUNTIF('2020'!K35:M35,'2020'!$M$7))</f>
        <v>0</v>
      </c>
      <c r="E259" s="3" t="str">
        <f t="shared" si="1"/>
        <v>0</v>
      </c>
    </row>
    <row r="260">
      <c r="A260" s="1">
        <v>5.0</v>
      </c>
      <c r="B260" s="48">
        <f t="shared" si="6"/>
        <v>34</v>
      </c>
      <c r="D260" s="2">
        <f>SUM(COUNTIF('2020'!K36:M36,'2020'!$K$7),COUNTIF('2020'!K36:M36,'2020'!$L$7),COUNTIF('2020'!K36:M36,'2020'!$M$7))</f>
        <v>5</v>
      </c>
      <c r="E260" s="3" t="str">
        <f t="shared" si="1"/>
        <v>3</v>
      </c>
    </row>
    <row r="261">
      <c r="A261" s="1">
        <v>5.0</v>
      </c>
      <c r="B261" s="48">
        <f t="shared" si="6"/>
        <v>35</v>
      </c>
      <c r="D261" s="2">
        <f>SUM(COUNTIF('2020'!K37:M37,'2020'!$K$7),COUNTIF('2020'!K37:M37,'2020'!$L$7),COUNTIF('2020'!K37:M37,'2020'!$M$7))</f>
        <v>5</v>
      </c>
      <c r="E261" s="3" t="str">
        <f t="shared" si="1"/>
        <v>3</v>
      </c>
    </row>
    <row r="262">
      <c r="A262" s="1">
        <v>5.0</v>
      </c>
      <c r="B262" s="48">
        <f t="shared" si="6"/>
        <v>36</v>
      </c>
      <c r="D262" s="2">
        <f>SUM(COUNTIF('2020'!K38:M38,'2020'!$K$7),COUNTIF('2020'!K38:M38,'2020'!$L$7),COUNTIF('2020'!K38:M38,'2020'!$M$7))</f>
        <v>5</v>
      </c>
      <c r="E262" s="3" t="str">
        <f t="shared" si="1"/>
        <v>3</v>
      </c>
    </row>
    <row r="263">
      <c r="A263" s="1">
        <v>5.0</v>
      </c>
      <c r="B263" s="48">
        <f t="shared" si="6"/>
        <v>37</v>
      </c>
      <c r="D263" s="2">
        <f>SUM(COUNTIF('2020'!K39:M39,'2020'!$K$7),COUNTIF('2020'!K39:M39,'2020'!$L$7),COUNTIF('2020'!K39:M39,'2020'!$M$7))</f>
        <v>0</v>
      </c>
      <c r="E263" s="3" t="str">
        <f t="shared" si="1"/>
        <v>0</v>
      </c>
    </row>
    <row r="264">
      <c r="A264" s="1">
        <v>5.0</v>
      </c>
      <c r="B264" s="48">
        <f t="shared" si="6"/>
        <v>38</v>
      </c>
      <c r="D264" s="2">
        <f>SUM(COUNTIF('2020'!K40:M40,'2020'!$K$7),COUNTIF('2020'!K40:M40,'2020'!$L$7),COUNTIF('2020'!K40:M40,'2020'!$M$7))</f>
        <v>0</v>
      </c>
      <c r="E264" s="3" t="str">
        <f t="shared" si="1"/>
        <v>0</v>
      </c>
    </row>
    <row r="265">
      <c r="A265" s="1">
        <v>5.0</v>
      </c>
      <c r="B265" s="48">
        <f t="shared" si="6"/>
        <v>39</v>
      </c>
      <c r="D265" s="2">
        <f>SUM(COUNTIF('2020'!K41:M41,'2020'!$K$7),COUNTIF('2020'!K41:M41,'2020'!$L$7),COUNTIF('2020'!K41:M41,'2020'!$M$7))</f>
        <v>4</v>
      </c>
      <c r="E265" s="3" t="str">
        <f t="shared" si="1"/>
        <v>2</v>
      </c>
    </row>
    <row r="266">
      <c r="A266" s="1">
        <v>5.0</v>
      </c>
      <c r="B266" s="48">
        <f t="shared" si="6"/>
        <v>40</v>
      </c>
      <c r="D266" s="2">
        <f>SUM(COUNTIF('2020'!K42:M42,'2020'!$K$7),COUNTIF('2020'!K42:M42,'2020'!$L$7),COUNTIF('2020'!K42:M42,'2020'!$M$7))</f>
        <v>5</v>
      </c>
      <c r="E266" s="3" t="str">
        <f t="shared" si="1"/>
        <v>3</v>
      </c>
    </row>
    <row r="267">
      <c r="A267" s="1">
        <v>5.0</v>
      </c>
      <c r="B267" s="48">
        <f t="shared" si="6"/>
        <v>41</v>
      </c>
      <c r="D267" s="2">
        <f>SUM(COUNTIF('2020'!K43:M43,'2020'!$K$7),COUNTIF('2020'!K43:M43,'2020'!$L$7),COUNTIF('2020'!K43:M43,'2020'!$M$7))</f>
        <v>4</v>
      </c>
      <c r="E267" s="3" t="str">
        <f t="shared" si="1"/>
        <v>2</v>
      </c>
    </row>
    <row r="268">
      <c r="A268" s="1">
        <v>5.0</v>
      </c>
      <c r="B268" s="48">
        <f t="shared" si="6"/>
        <v>42</v>
      </c>
      <c r="D268" s="2">
        <f>SUM(COUNTIF('2020'!K44:M44,'2020'!$K$7),COUNTIF('2020'!K44:M44,'2020'!$L$7),COUNTIF('2020'!K44:M44,'2020'!$M$7))</f>
        <v>4</v>
      </c>
      <c r="E268" s="3" t="str">
        <f t="shared" si="1"/>
        <v>2</v>
      </c>
    </row>
    <row r="269">
      <c r="A269" s="1">
        <v>5.0</v>
      </c>
      <c r="B269" s="48">
        <f t="shared" si="6"/>
        <v>43</v>
      </c>
      <c r="D269" s="2">
        <f>SUM(COUNTIF('2020'!K45:M45,'2020'!$K$7),COUNTIF('2020'!K45:M45,'2020'!$L$7),COUNTIF('2020'!K45:M45,'2020'!$M$7))</f>
        <v>5</v>
      </c>
      <c r="E269" s="3" t="str">
        <f t="shared" si="1"/>
        <v>3</v>
      </c>
    </row>
    <row r="270">
      <c r="A270" s="1">
        <v>5.0</v>
      </c>
      <c r="B270" s="48">
        <f t="shared" si="6"/>
        <v>44</v>
      </c>
      <c r="D270" s="2">
        <f>SUM(COUNTIF('2020'!K46:M46,'2020'!$K$7),COUNTIF('2020'!K46:M46,'2020'!$L$7),COUNTIF('2020'!K46:M46,'2020'!$M$7))</f>
        <v>5</v>
      </c>
      <c r="E270" s="3" t="str">
        <f t="shared" si="1"/>
        <v>3</v>
      </c>
    </row>
    <row r="271">
      <c r="A271" s="1">
        <v>5.0</v>
      </c>
      <c r="B271" s="48">
        <f t="shared" si="6"/>
        <v>45</v>
      </c>
      <c r="D271" s="2">
        <f>SUM(COUNTIF('2020'!K47:M47,'2020'!$K$7),COUNTIF('2020'!K47:M47,'2020'!$L$7),COUNTIF('2020'!K47:M47,'2020'!$M$7))</f>
        <v>5</v>
      </c>
      <c r="E271" s="3" t="str">
        <f t="shared" si="1"/>
        <v>3</v>
      </c>
    </row>
    <row r="272">
      <c r="A272" s="1">
        <v>5.0</v>
      </c>
      <c r="B272" s="48">
        <f t="shared" si="6"/>
        <v>46</v>
      </c>
      <c r="D272" s="2">
        <f>SUM(COUNTIF('2020'!K48:M48,'2020'!$K$7),COUNTIF('2020'!K48:M48,'2020'!$L$7),COUNTIF('2020'!K48:M48,'2020'!$M$7))</f>
        <v>5</v>
      </c>
      <c r="E272" s="3" t="str">
        <f t="shared" si="1"/>
        <v>3</v>
      </c>
    </row>
    <row r="273">
      <c r="A273" s="1">
        <v>5.0</v>
      </c>
      <c r="B273" s="48">
        <f t="shared" si="6"/>
        <v>47</v>
      </c>
      <c r="D273" s="2">
        <f>SUM(COUNTIF('2020'!K49:M49,'2020'!$K$7),COUNTIF('2020'!K49:M49,'2020'!$L$7),COUNTIF('2020'!K49:M49,'2020'!$M$7))</f>
        <v>5</v>
      </c>
      <c r="E273" s="3" t="str">
        <f t="shared" si="1"/>
        <v>3</v>
      </c>
    </row>
    <row r="274">
      <c r="A274" s="1">
        <v>5.0</v>
      </c>
      <c r="B274" s="48">
        <f t="shared" si="6"/>
        <v>48</v>
      </c>
      <c r="D274" s="2">
        <f>SUM(COUNTIF('2020'!K50:M50,'2020'!$K$7),COUNTIF('2020'!K50:M50,'2020'!$L$7),COUNTIF('2020'!K50:M50,'2020'!$M$7))</f>
        <v>4</v>
      </c>
      <c r="E274" s="3" t="str">
        <f t="shared" si="1"/>
        <v>2</v>
      </c>
    </row>
    <row r="275">
      <c r="A275" s="1">
        <v>5.0</v>
      </c>
      <c r="B275" s="48">
        <f t="shared" si="6"/>
        <v>49</v>
      </c>
      <c r="D275" s="2">
        <f>SUM(COUNTIF('2020'!K51:M51,'2020'!$K$7),COUNTIF('2020'!K51:M51,'2020'!$L$7),COUNTIF('2020'!K51:M51,'2020'!$M$7))</f>
        <v>5</v>
      </c>
      <c r="E275" s="3" t="str">
        <f t="shared" si="1"/>
        <v>3</v>
      </c>
    </row>
    <row r="276">
      <c r="A276" s="1">
        <v>5.0</v>
      </c>
      <c r="B276" s="48">
        <f t="shared" si="6"/>
        <v>50</v>
      </c>
      <c r="D276" s="2">
        <f>SUM(COUNTIF('2020'!K52:M52,'2020'!$K$7),COUNTIF('2020'!K52:M52,'2020'!$L$7),COUNTIF('2020'!K52:M52,'2020'!$M$7))</f>
        <v>5</v>
      </c>
      <c r="E276" s="3" t="str">
        <f t="shared" si="1"/>
        <v>3</v>
      </c>
    </row>
    <row r="277">
      <c r="A277" s="1">
        <v>5.0</v>
      </c>
      <c r="B277" s="48">
        <f t="shared" si="6"/>
        <v>51</v>
      </c>
      <c r="D277" s="2">
        <f>SUM(COUNTIF('2020'!K53:M53,'2020'!$K$7),COUNTIF('2020'!K53:M53,'2020'!$L$7),COUNTIF('2020'!K53:M53,'2020'!$M$7))</f>
        <v>5</v>
      </c>
      <c r="E277" s="3" t="str">
        <f t="shared" si="1"/>
        <v>3</v>
      </c>
    </row>
    <row r="278">
      <c r="A278" s="1">
        <v>5.0</v>
      </c>
      <c r="B278" s="48">
        <f t="shared" si="6"/>
        <v>52</v>
      </c>
      <c r="D278" s="2">
        <f>SUM(COUNTIF('2020'!K54:M54,'2020'!$K$7),COUNTIF('2020'!K54:M54,'2020'!$L$7),COUNTIF('2020'!K54:M54,'2020'!$M$7))</f>
        <v>1</v>
      </c>
      <c r="E278" s="3" t="str">
        <f t="shared" si="1"/>
        <v>1</v>
      </c>
    </row>
    <row r="279">
      <c r="A279" s="1">
        <v>5.0</v>
      </c>
      <c r="B279" s="48">
        <f t="shared" si="6"/>
        <v>53</v>
      </c>
      <c r="D279" s="2">
        <f>SUM(COUNTIF('2020'!K55:M55,'2020'!$K$7),COUNTIF('2020'!K55:M55,'2020'!$L$7),COUNTIF('2020'!K55:M55,'2020'!$M$7))</f>
        <v>4</v>
      </c>
      <c r="E279" s="3" t="str">
        <f t="shared" si="1"/>
        <v>2</v>
      </c>
    </row>
    <row r="280">
      <c r="A280" s="1">
        <v>5.0</v>
      </c>
      <c r="B280" s="48">
        <f t="shared" si="6"/>
        <v>54</v>
      </c>
      <c r="D280" s="2">
        <f>SUM(COUNTIF('2020'!K56:M56,'2020'!$K$7),COUNTIF('2020'!K56:M56,'2020'!$L$7),COUNTIF('2020'!K56:M56,'2020'!$M$7))</f>
        <v>4</v>
      </c>
      <c r="E280" s="3" t="str">
        <f t="shared" si="1"/>
        <v>2</v>
      </c>
    </row>
    <row r="281">
      <c r="A281" s="1">
        <v>5.0</v>
      </c>
      <c r="B281" s="48">
        <f t="shared" si="6"/>
        <v>55</v>
      </c>
      <c r="D281" s="2">
        <f>SUM(COUNTIF('2020'!K57:M57,'2020'!$K$7),COUNTIF('2020'!K57:M57,'2020'!$L$7),COUNTIF('2020'!K57:M57,'2020'!$M$7))</f>
        <v>0</v>
      </c>
      <c r="E281" s="3" t="str">
        <f t="shared" si="1"/>
        <v>0</v>
      </c>
    </row>
    <row r="282">
      <c r="A282" s="1">
        <v>5.0</v>
      </c>
      <c r="B282" s="48">
        <f t="shared" si="6"/>
        <v>56</v>
      </c>
      <c r="D282" s="2">
        <f>SUM(COUNTIF('2020'!K58:M58,'2020'!$K$7),COUNTIF('2020'!K58:M58,'2020'!$L$7),COUNTIF('2020'!K58:M58,'2020'!$M$7))</f>
        <v>0</v>
      </c>
      <c r="E282" s="3" t="str">
        <f t="shared" si="1"/>
        <v>0</v>
      </c>
    </row>
    <row r="283">
      <c r="A283" s="1">
        <v>5.0</v>
      </c>
      <c r="B283" s="48">
        <f t="shared" si="6"/>
        <v>57</v>
      </c>
      <c r="D283" s="2">
        <f>SUM(COUNTIF('2020'!K59:M59,'2020'!$K$7),COUNTIF('2020'!K59:M59,'2020'!$L$7),COUNTIF('2020'!K59:M59,'2020'!$M$7))</f>
        <v>4</v>
      </c>
      <c r="E283" s="3" t="str">
        <f t="shared" si="1"/>
        <v>2</v>
      </c>
    </row>
    <row r="284">
      <c r="A284" s="1">
        <v>5.0</v>
      </c>
      <c r="B284" s="48">
        <f t="shared" si="6"/>
        <v>58</v>
      </c>
      <c r="D284" s="2">
        <f>SUM(COUNTIF('2020'!K60:M60,'2020'!$K$7),COUNTIF('2020'!K60:M60,'2020'!$L$7),COUNTIF('2020'!K60:M60,'2020'!$M$7))</f>
        <v>4</v>
      </c>
      <c r="E284" s="3" t="str">
        <f t="shared" si="1"/>
        <v>2</v>
      </c>
    </row>
    <row r="285">
      <c r="A285" s="1">
        <v>5.0</v>
      </c>
      <c r="B285" s="48">
        <f t="shared" si="6"/>
        <v>59</v>
      </c>
      <c r="D285" s="2">
        <f>SUM(COUNTIF('2020'!K61:M61,'2020'!$K$7),COUNTIF('2020'!K61:M61,'2020'!$L$7),COUNTIF('2020'!K61:M61,'2020'!$M$7))</f>
        <v>0</v>
      </c>
      <c r="E285" s="3" t="str">
        <f t="shared" si="1"/>
        <v>0</v>
      </c>
    </row>
    <row r="286">
      <c r="A286" s="1">
        <v>5.0</v>
      </c>
      <c r="B286" s="48">
        <f t="shared" si="6"/>
        <v>60</v>
      </c>
      <c r="D286" s="2">
        <f>SUM(COUNTIF('2020'!K62:M62,'2020'!$K$7),COUNTIF('2020'!K62:M62,'2020'!$L$7),COUNTIF('2020'!K62:M62,'2020'!$M$7))</f>
        <v>0</v>
      </c>
      <c r="E286" s="3" t="str">
        <f t="shared" si="1"/>
        <v>0</v>
      </c>
    </row>
    <row r="287">
      <c r="A287" s="1">
        <v>6.0</v>
      </c>
      <c r="B287" s="1">
        <v>7.0</v>
      </c>
      <c r="D287" s="2">
        <f>SUM(COUNTIF('2020'!K9:M9,'2020'!$K$8),COUNTIF('2020'!K9:M9,'2020'!$L$8),COUNTIF('2020'!K9:M9,'2020'!$M$8))</f>
        <v>5</v>
      </c>
      <c r="E287" s="3" t="str">
        <f t="shared" si="1"/>
        <v>3</v>
      </c>
    </row>
    <row r="288">
      <c r="A288" s="1">
        <v>6.0</v>
      </c>
      <c r="B288" s="48">
        <f t="shared" ref="B288:B340" si="7">IF(A288&lt;&gt;"",B287+1,"")</f>
        <v>8</v>
      </c>
      <c r="D288" s="2">
        <f>SUM(COUNTIF('2020'!K10:M10,'2020'!$K$8),COUNTIF('2020'!K10:M10,'2020'!$L$8),COUNTIF('2020'!K10:M10,'2020'!$M$8))</f>
        <v>5</v>
      </c>
      <c r="E288" s="3" t="str">
        <f t="shared" si="1"/>
        <v>3</v>
      </c>
    </row>
    <row r="289">
      <c r="A289" s="1">
        <v>6.0</v>
      </c>
      <c r="B289" s="48">
        <f t="shared" si="7"/>
        <v>9</v>
      </c>
      <c r="D289" s="2">
        <f>SUM(COUNTIF('2020'!K11:M11,'2020'!$K$8),COUNTIF('2020'!K11:M11,'2020'!$L$8),COUNTIF('2020'!K11:M11,'2020'!$M$8))</f>
        <v>1</v>
      </c>
      <c r="E289" s="3" t="str">
        <f t="shared" si="1"/>
        <v>1</v>
      </c>
    </row>
    <row r="290">
      <c r="A290" s="1">
        <v>6.0</v>
      </c>
      <c r="B290" s="48">
        <f t="shared" si="7"/>
        <v>10</v>
      </c>
      <c r="D290" s="2">
        <f>SUM(COUNTIF('2020'!K12:M12,'2020'!$K$8),COUNTIF('2020'!K12:M12,'2020'!$L$8),COUNTIF('2020'!K12:M12,'2020'!$M$8))</f>
        <v>5</v>
      </c>
      <c r="E290" s="3" t="str">
        <f t="shared" si="1"/>
        <v>3</v>
      </c>
    </row>
    <row r="291">
      <c r="A291" s="1">
        <v>6.0</v>
      </c>
      <c r="B291" s="48">
        <f t="shared" si="7"/>
        <v>11</v>
      </c>
      <c r="D291" s="2">
        <f>SUM(COUNTIF('2020'!K13:M13,'2020'!$K$8),COUNTIF('2020'!K13:M13,'2020'!$L$8),COUNTIF('2020'!K13:M13,'2020'!$M$8))</f>
        <v>0</v>
      </c>
      <c r="E291" s="3" t="str">
        <f t="shared" si="1"/>
        <v>0</v>
      </c>
    </row>
    <row r="292">
      <c r="A292" s="1">
        <v>6.0</v>
      </c>
      <c r="B292" s="48">
        <f t="shared" si="7"/>
        <v>12</v>
      </c>
      <c r="D292" s="2">
        <f>SUM(COUNTIF('2020'!K14:M14,'2020'!$K$8),COUNTIF('2020'!K14:M14,'2020'!$L$8),COUNTIF('2020'!K14:M14,'2020'!$M$8))</f>
        <v>4</v>
      </c>
      <c r="E292" s="3" t="str">
        <f t="shared" si="1"/>
        <v>2</v>
      </c>
    </row>
    <row r="293">
      <c r="A293" s="1">
        <v>6.0</v>
      </c>
      <c r="B293" s="48">
        <f t="shared" si="7"/>
        <v>13</v>
      </c>
      <c r="D293" s="2">
        <f>SUM(COUNTIF('2020'!K15:M15,'2020'!$K$8),COUNTIF('2020'!K15:M15,'2020'!$L$8),COUNTIF('2020'!K15:M15,'2020'!$M$8))</f>
        <v>5</v>
      </c>
      <c r="E293" s="3" t="str">
        <f t="shared" si="1"/>
        <v>3</v>
      </c>
    </row>
    <row r="294">
      <c r="A294" s="1">
        <v>6.0</v>
      </c>
      <c r="B294" s="48">
        <f t="shared" si="7"/>
        <v>14</v>
      </c>
      <c r="D294" s="2">
        <f>SUM(COUNTIF('2020'!K16:M16,'2020'!$K$8),COUNTIF('2020'!K16:M16,'2020'!$L$8),COUNTIF('2020'!K16:M16,'2020'!$M$8))</f>
        <v>0</v>
      </c>
      <c r="E294" s="3" t="str">
        <f t="shared" si="1"/>
        <v>0</v>
      </c>
    </row>
    <row r="295">
      <c r="A295" s="1">
        <v>6.0</v>
      </c>
      <c r="B295" s="48">
        <f t="shared" si="7"/>
        <v>15</v>
      </c>
      <c r="D295" s="2">
        <f>SUM(COUNTIF('2020'!K17:M17,'2020'!$K$8),COUNTIF('2020'!K17:M17,'2020'!$L$8),COUNTIF('2020'!K17:M17,'2020'!$M$8))</f>
        <v>4</v>
      </c>
      <c r="E295" s="3" t="str">
        <f t="shared" si="1"/>
        <v>2</v>
      </c>
    </row>
    <row r="296">
      <c r="A296" s="1">
        <v>6.0</v>
      </c>
      <c r="B296" s="48">
        <f t="shared" si="7"/>
        <v>16</v>
      </c>
      <c r="D296" s="2">
        <f>SUM(COUNTIF('2020'!K18:M18,'2020'!$K$8),COUNTIF('2020'!K18:M18,'2020'!$L$8),COUNTIF('2020'!K18:M18,'2020'!$M$8))</f>
        <v>5</v>
      </c>
      <c r="E296" s="3" t="str">
        <f t="shared" si="1"/>
        <v>3</v>
      </c>
    </row>
    <row r="297">
      <c r="A297" s="1">
        <v>6.0</v>
      </c>
      <c r="B297" s="48">
        <f t="shared" si="7"/>
        <v>17</v>
      </c>
      <c r="D297" s="2">
        <f>SUM(COUNTIF('2020'!K19:M19,'2020'!$K$8),COUNTIF('2020'!K19:M19,'2020'!$L$8),COUNTIF('2020'!K19:M19,'2020'!$M$8))</f>
        <v>4</v>
      </c>
      <c r="E297" s="3" t="str">
        <f t="shared" si="1"/>
        <v>2</v>
      </c>
    </row>
    <row r="298">
      <c r="A298" s="1">
        <v>6.0</v>
      </c>
      <c r="B298" s="48">
        <f t="shared" si="7"/>
        <v>18</v>
      </c>
      <c r="D298" s="2">
        <f>SUM(COUNTIF('2020'!K20:M20,'2020'!$K$8),COUNTIF('2020'!K20:M20,'2020'!$L$8),COUNTIF('2020'!K20:M20,'2020'!$M$8))</f>
        <v>5</v>
      </c>
      <c r="E298" s="3" t="str">
        <f t="shared" si="1"/>
        <v>3</v>
      </c>
    </row>
    <row r="299">
      <c r="A299" s="1">
        <v>6.0</v>
      </c>
      <c r="B299" s="48">
        <f t="shared" si="7"/>
        <v>19</v>
      </c>
      <c r="D299" s="2">
        <f>SUM(COUNTIF('2020'!K21:M21,'2020'!$K$8),COUNTIF('2020'!K21:M21,'2020'!$L$8),COUNTIF('2020'!K21:M21,'2020'!$M$8))</f>
        <v>1</v>
      </c>
      <c r="E299" s="3" t="str">
        <f t="shared" si="1"/>
        <v>1</v>
      </c>
    </row>
    <row r="300">
      <c r="A300" s="1">
        <v>6.0</v>
      </c>
      <c r="B300" s="48">
        <f t="shared" si="7"/>
        <v>20</v>
      </c>
      <c r="D300" s="2">
        <f>SUM(COUNTIF('2020'!K22:M22,'2020'!$K$8),COUNTIF('2020'!K22:M22,'2020'!$L$8),COUNTIF('2020'!K22:M22,'2020'!$M$8))</f>
        <v>5</v>
      </c>
      <c r="E300" s="3" t="str">
        <f t="shared" si="1"/>
        <v>3</v>
      </c>
    </row>
    <row r="301">
      <c r="A301" s="1">
        <v>6.0</v>
      </c>
      <c r="B301" s="48">
        <f t="shared" si="7"/>
        <v>21</v>
      </c>
      <c r="D301" s="2">
        <f>SUM(COUNTIF('2020'!K23:M23,'2020'!$K$8),COUNTIF('2020'!K23:M23,'2020'!$L$8),COUNTIF('2020'!K23:M23,'2020'!$M$8))</f>
        <v>4</v>
      </c>
      <c r="E301" s="3" t="str">
        <f t="shared" si="1"/>
        <v>2</v>
      </c>
    </row>
    <row r="302">
      <c r="A302" s="1">
        <v>6.0</v>
      </c>
      <c r="B302" s="48">
        <f t="shared" si="7"/>
        <v>22</v>
      </c>
      <c r="D302" s="2">
        <f>SUM(COUNTIF('2020'!K24:M24,'2020'!$K$8),COUNTIF('2020'!K24:M24,'2020'!$L$8),COUNTIF('2020'!K24:M24,'2020'!$M$8))</f>
        <v>0</v>
      </c>
      <c r="E302" s="3" t="str">
        <f t="shared" si="1"/>
        <v>0</v>
      </c>
    </row>
    <row r="303">
      <c r="A303" s="1">
        <v>6.0</v>
      </c>
      <c r="B303" s="48">
        <f t="shared" si="7"/>
        <v>23</v>
      </c>
      <c r="D303" s="2">
        <f>SUM(COUNTIF('2020'!K25:M25,'2020'!$K$8),COUNTIF('2020'!K25:M25,'2020'!$L$8),COUNTIF('2020'!K25:M25,'2020'!$M$8))</f>
        <v>5</v>
      </c>
      <c r="E303" s="3" t="str">
        <f t="shared" si="1"/>
        <v>3</v>
      </c>
    </row>
    <row r="304">
      <c r="A304" s="1">
        <v>6.0</v>
      </c>
      <c r="B304" s="48">
        <f t="shared" si="7"/>
        <v>24</v>
      </c>
      <c r="D304" s="2">
        <f>SUM(COUNTIF('2020'!K26:M26,'2020'!$K$8),COUNTIF('2020'!K26:M26,'2020'!$L$8),COUNTIF('2020'!K26:M26,'2020'!$M$8))</f>
        <v>4</v>
      </c>
      <c r="E304" s="3" t="str">
        <f t="shared" si="1"/>
        <v>2</v>
      </c>
    </row>
    <row r="305">
      <c r="A305" s="1">
        <v>6.0</v>
      </c>
      <c r="B305" s="48">
        <f t="shared" si="7"/>
        <v>25</v>
      </c>
      <c r="D305" s="2">
        <f>SUM(COUNTIF('2020'!K27:M27,'2020'!$K$8),COUNTIF('2020'!K27:M27,'2020'!$L$8),COUNTIF('2020'!K27:M27,'2020'!$M$8))</f>
        <v>4</v>
      </c>
      <c r="E305" s="3" t="str">
        <f t="shared" si="1"/>
        <v>2</v>
      </c>
    </row>
    <row r="306">
      <c r="A306" s="1">
        <v>6.0</v>
      </c>
      <c r="B306" s="48">
        <f t="shared" si="7"/>
        <v>26</v>
      </c>
      <c r="D306" s="2">
        <f>SUM(COUNTIF('2020'!K28:M28,'2020'!$K$8),COUNTIF('2020'!K28:M28,'2020'!$L$8),COUNTIF('2020'!K28:M28,'2020'!$M$8))</f>
        <v>4</v>
      </c>
      <c r="E306" s="3" t="str">
        <f t="shared" si="1"/>
        <v>2</v>
      </c>
    </row>
    <row r="307">
      <c r="A307" s="1">
        <v>6.0</v>
      </c>
      <c r="B307" s="48">
        <f t="shared" si="7"/>
        <v>27</v>
      </c>
      <c r="D307" s="2">
        <f>SUM(COUNTIF('2020'!K29:M29,'2020'!$K$8),COUNTIF('2020'!K29:M29,'2020'!$L$8),COUNTIF('2020'!K29:M29,'2020'!$M$8))</f>
        <v>4</v>
      </c>
      <c r="E307" s="3" t="str">
        <f t="shared" si="1"/>
        <v>2</v>
      </c>
    </row>
    <row r="308">
      <c r="A308" s="1">
        <v>6.0</v>
      </c>
      <c r="B308" s="48">
        <f t="shared" si="7"/>
        <v>28</v>
      </c>
      <c r="D308" s="2">
        <f>SUM(COUNTIF('2020'!K30:M30,'2020'!$K$8),COUNTIF('2020'!K30:M30,'2020'!$L$8),COUNTIF('2020'!K30:M30,'2020'!$M$8))</f>
        <v>5</v>
      </c>
      <c r="E308" s="3" t="str">
        <f t="shared" si="1"/>
        <v>3</v>
      </c>
    </row>
    <row r="309">
      <c r="A309" s="1">
        <v>6.0</v>
      </c>
      <c r="B309" s="48">
        <f t="shared" si="7"/>
        <v>29</v>
      </c>
      <c r="D309" s="2">
        <f>SUM(COUNTIF('2020'!K31:M31,'2020'!$K$8),COUNTIF('2020'!K31:M31,'2020'!$L$8),COUNTIF('2020'!K31:M31,'2020'!$M$8))</f>
        <v>0</v>
      </c>
      <c r="E309" s="3" t="str">
        <f t="shared" si="1"/>
        <v>0</v>
      </c>
    </row>
    <row r="310">
      <c r="A310" s="1">
        <v>6.0</v>
      </c>
      <c r="B310" s="48">
        <f t="shared" si="7"/>
        <v>30</v>
      </c>
      <c r="D310" s="2">
        <f>SUM(COUNTIF('2020'!K32:M32,'2020'!$K$8),COUNTIF('2020'!K32:M32,'2020'!$L$8),COUNTIF('2020'!K32:M32,'2020'!$M$8))</f>
        <v>4</v>
      </c>
      <c r="E310" s="3" t="str">
        <f t="shared" si="1"/>
        <v>2</v>
      </c>
    </row>
    <row r="311">
      <c r="A311" s="1">
        <v>6.0</v>
      </c>
      <c r="B311" s="48">
        <f t="shared" si="7"/>
        <v>31</v>
      </c>
      <c r="D311" s="2">
        <f>SUM(COUNTIF('2020'!K33:M33,'2020'!$K$8),COUNTIF('2020'!K33:M33,'2020'!$L$8),COUNTIF('2020'!K33:M33,'2020'!$M$8))</f>
        <v>4</v>
      </c>
      <c r="E311" s="3" t="str">
        <f t="shared" si="1"/>
        <v>2</v>
      </c>
    </row>
    <row r="312">
      <c r="A312" s="1">
        <v>6.0</v>
      </c>
      <c r="B312" s="48">
        <f t="shared" si="7"/>
        <v>32</v>
      </c>
      <c r="D312" s="2">
        <f>SUM(COUNTIF('2020'!K34:M34,'2020'!$K$8),COUNTIF('2020'!K34:M34,'2020'!$L$8),COUNTIF('2020'!K34:M34,'2020'!$M$8))</f>
        <v>5</v>
      </c>
      <c r="E312" s="3" t="str">
        <f t="shared" si="1"/>
        <v>3</v>
      </c>
    </row>
    <row r="313">
      <c r="A313" s="1">
        <v>6.0</v>
      </c>
      <c r="B313" s="48">
        <f t="shared" si="7"/>
        <v>33</v>
      </c>
      <c r="D313" s="2">
        <f>SUM(COUNTIF('2020'!K35:M35,'2020'!$K$8),COUNTIF('2020'!K35:M35,'2020'!$L$8),COUNTIF('2020'!K35:M35,'2020'!$M$8))</f>
        <v>0</v>
      </c>
      <c r="E313" s="3" t="str">
        <f t="shared" si="1"/>
        <v>0</v>
      </c>
    </row>
    <row r="314">
      <c r="A314" s="1">
        <v>6.0</v>
      </c>
      <c r="B314" s="48">
        <f t="shared" si="7"/>
        <v>34</v>
      </c>
      <c r="D314" s="2">
        <f>SUM(COUNTIF('2020'!K36:M36,'2020'!$K$8),COUNTIF('2020'!K36:M36,'2020'!$L$8),COUNTIF('2020'!K36:M36,'2020'!$M$8))</f>
        <v>5</v>
      </c>
      <c r="E314" s="3" t="str">
        <f t="shared" si="1"/>
        <v>3</v>
      </c>
    </row>
    <row r="315">
      <c r="A315" s="1">
        <v>6.0</v>
      </c>
      <c r="B315" s="48">
        <f t="shared" si="7"/>
        <v>35</v>
      </c>
      <c r="D315" s="2">
        <f>SUM(COUNTIF('2020'!K37:M37,'2020'!$K$8),COUNTIF('2020'!K37:M37,'2020'!$L$8),COUNTIF('2020'!K37:M37,'2020'!$M$8))</f>
        <v>5</v>
      </c>
      <c r="E315" s="3" t="str">
        <f t="shared" si="1"/>
        <v>3</v>
      </c>
    </row>
    <row r="316">
      <c r="A316" s="1">
        <v>6.0</v>
      </c>
      <c r="B316" s="48">
        <f t="shared" si="7"/>
        <v>36</v>
      </c>
      <c r="D316" s="2">
        <f>SUM(COUNTIF('2020'!K38:M38,'2020'!$K$8),COUNTIF('2020'!K38:M38,'2020'!$L$8),COUNTIF('2020'!K38:M38,'2020'!$M$8))</f>
        <v>5</v>
      </c>
      <c r="E316" s="3" t="str">
        <f t="shared" si="1"/>
        <v>3</v>
      </c>
    </row>
    <row r="317">
      <c r="A317" s="1">
        <v>6.0</v>
      </c>
      <c r="B317" s="48">
        <f t="shared" si="7"/>
        <v>37</v>
      </c>
      <c r="D317" s="2">
        <f>SUM(COUNTIF('2020'!K39:M39,'2020'!$K$8),COUNTIF('2020'!K39:M39,'2020'!$L$8),COUNTIF('2020'!K39:M39,'2020'!$M$8))</f>
        <v>0</v>
      </c>
      <c r="E317" s="3" t="str">
        <f t="shared" si="1"/>
        <v>0</v>
      </c>
    </row>
    <row r="318">
      <c r="A318" s="1">
        <v>6.0</v>
      </c>
      <c r="B318" s="48">
        <f t="shared" si="7"/>
        <v>38</v>
      </c>
      <c r="D318" s="2">
        <f>SUM(COUNTIF('2020'!K40:M40,'2020'!$K$8),COUNTIF('2020'!K40:M40,'2020'!$L$8),COUNTIF('2020'!K40:M40,'2020'!$M$8))</f>
        <v>0</v>
      </c>
      <c r="E318" s="3" t="str">
        <f t="shared" si="1"/>
        <v>0</v>
      </c>
    </row>
    <row r="319">
      <c r="A319" s="1">
        <v>6.0</v>
      </c>
      <c r="B319" s="48">
        <f t="shared" si="7"/>
        <v>39</v>
      </c>
      <c r="D319" s="2">
        <f>SUM(COUNTIF('2020'!K41:M41,'2020'!$K$8),COUNTIF('2020'!K41:M41,'2020'!$L$8),COUNTIF('2020'!K41:M41,'2020'!$M$8))</f>
        <v>4</v>
      </c>
      <c r="E319" s="3" t="str">
        <f t="shared" si="1"/>
        <v>2</v>
      </c>
    </row>
    <row r="320">
      <c r="A320" s="1">
        <v>6.0</v>
      </c>
      <c r="B320" s="48">
        <f t="shared" si="7"/>
        <v>40</v>
      </c>
      <c r="D320" s="2">
        <f>SUM(COUNTIF('2020'!K42:M42,'2020'!$K$8),COUNTIF('2020'!K42:M42,'2020'!$L$8),COUNTIF('2020'!K42:M42,'2020'!$M$8))</f>
        <v>5</v>
      </c>
      <c r="E320" s="3" t="str">
        <f t="shared" si="1"/>
        <v>3</v>
      </c>
    </row>
    <row r="321">
      <c r="A321" s="1">
        <v>6.0</v>
      </c>
      <c r="B321" s="48">
        <f t="shared" si="7"/>
        <v>41</v>
      </c>
      <c r="D321" s="2">
        <f>SUM(COUNTIF('2020'!K43:M43,'2020'!$K$8),COUNTIF('2020'!K43:M43,'2020'!$L$8),COUNTIF('2020'!K43:M43,'2020'!$M$8))</f>
        <v>4</v>
      </c>
      <c r="E321" s="3" t="str">
        <f t="shared" si="1"/>
        <v>2</v>
      </c>
    </row>
    <row r="322">
      <c r="A322" s="1">
        <v>6.0</v>
      </c>
      <c r="B322" s="48">
        <f t="shared" si="7"/>
        <v>42</v>
      </c>
      <c r="D322" s="2">
        <f>SUM(COUNTIF('2020'!K44:M44,'2020'!$K$8),COUNTIF('2020'!K44:M44,'2020'!$L$8),COUNTIF('2020'!K44:M44,'2020'!$M$8))</f>
        <v>4</v>
      </c>
      <c r="E322" s="3" t="str">
        <f t="shared" si="1"/>
        <v>2</v>
      </c>
    </row>
    <row r="323">
      <c r="A323" s="1">
        <v>6.0</v>
      </c>
      <c r="B323" s="48">
        <f t="shared" si="7"/>
        <v>43</v>
      </c>
      <c r="D323" s="2">
        <f>SUM(COUNTIF('2020'!K45:M45,'2020'!$K$8),COUNTIF('2020'!K45:M45,'2020'!$L$8),COUNTIF('2020'!K45:M45,'2020'!$M$8))</f>
        <v>5</v>
      </c>
      <c r="E323" s="3" t="str">
        <f t="shared" si="1"/>
        <v>3</v>
      </c>
    </row>
    <row r="324">
      <c r="A324" s="1">
        <v>6.0</v>
      </c>
      <c r="B324" s="48">
        <f t="shared" si="7"/>
        <v>44</v>
      </c>
      <c r="D324" s="2">
        <f>SUM(COUNTIF('2020'!K46:M46,'2020'!$K$8),COUNTIF('2020'!K46:M46,'2020'!$L$8),COUNTIF('2020'!K46:M46,'2020'!$M$8))</f>
        <v>5</v>
      </c>
      <c r="E324" s="3" t="str">
        <f t="shared" si="1"/>
        <v>3</v>
      </c>
    </row>
    <row r="325">
      <c r="A325" s="1">
        <v>6.0</v>
      </c>
      <c r="B325" s="48">
        <f t="shared" si="7"/>
        <v>45</v>
      </c>
      <c r="D325" s="2">
        <f>SUM(COUNTIF('2020'!K47:M47,'2020'!$K$8),COUNTIF('2020'!K47:M47,'2020'!$L$8),COUNTIF('2020'!K47:M47,'2020'!$M$8))</f>
        <v>5</v>
      </c>
      <c r="E325" s="3" t="str">
        <f t="shared" si="1"/>
        <v>3</v>
      </c>
    </row>
    <row r="326">
      <c r="A326" s="1">
        <v>6.0</v>
      </c>
      <c r="B326" s="48">
        <f t="shared" si="7"/>
        <v>46</v>
      </c>
      <c r="D326" s="2">
        <f>SUM(COUNTIF('2020'!K48:M48,'2020'!$K$8),COUNTIF('2020'!K48:M48,'2020'!$L$8),COUNTIF('2020'!K48:M48,'2020'!$M$8))</f>
        <v>5</v>
      </c>
      <c r="E326" s="3" t="str">
        <f t="shared" si="1"/>
        <v>3</v>
      </c>
    </row>
    <row r="327">
      <c r="A327" s="1">
        <v>6.0</v>
      </c>
      <c r="B327" s="48">
        <f t="shared" si="7"/>
        <v>47</v>
      </c>
      <c r="D327" s="2">
        <f>SUM(COUNTIF('2020'!K49:M49,'2020'!$K$8),COUNTIF('2020'!K49:M49,'2020'!$L$8),COUNTIF('2020'!K49:M49,'2020'!$M$8))</f>
        <v>5</v>
      </c>
      <c r="E327" s="3" t="str">
        <f t="shared" si="1"/>
        <v>3</v>
      </c>
    </row>
    <row r="328">
      <c r="A328" s="1">
        <v>6.0</v>
      </c>
      <c r="B328" s="48">
        <f t="shared" si="7"/>
        <v>48</v>
      </c>
      <c r="D328" s="2">
        <f>SUM(COUNTIF('2020'!K50:M50,'2020'!$K$8),COUNTIF('2020'!K50:M50,'2020'!$L$8),COUNTIF('2020'!K50:M50,'2020'!$M$8))</f>
        <v>4</v>
      </c>
      <c r="E328" s="3" t="str">
        <f t="shared" si="1"/>
        <v>2</v>
      </c>
    </row>
    <row r="329">
      <c r="A329" s="1">
        <v>6.0</v>
      </c>
      <c r="B329" s="48">
        <f t="shared" si="7"/>
        <v>49</v>
      </c>
      <c r="D329" s="2">
        <f>SUM(COUNTIF('2020'!K51:M51,'2020'!$K$8),COUNTIF('2020'!K51:M51,'2020'!$L$8),COUNTIF('2020'!K51:M51,'2020'!$M$8))</f>
        <v>5</v>
      </c>
      <c r="E329" s="3" t="str">
        <f t="shared" si="1"/>
        <v>3</v>
      </c>
    </row>
    <row r="330">
      <c r="A330" s="1">
        <v>6.0</v>
      </c>
      <c r="B330" s="48">
        <f t="shared" si="7"/>
        <v>50</v>
      </c>
      <c r="D330" s="2">
        <f>SUM(COUNTIF('2020'!K52:M52,'2020'!$K$8),COUNTIF('2020'!K52:M52,'2020'!$L$8),COUNTIF('2020'!K52:M52,'2020'!$M$8))</f>
        <v>5</v>
      </c>
      <c r="E330" s="3" t="str">
        <f t="shared" si="1"/>
        <v>3</v>
      </c>
    </row>
    <row r="331">
      <c r="A331" s="1">
        <v>6.0</v>
      </c>
      <c r="B331" s="48">
        <f t="shared" si="7"/>
        <v>51</v>
      </c>
      <c r="D331" s="2">
        <f>SUM(COUNTIF('2020'!K53:M53,'2020'!$K$8),COUNTIF('2020'!K53:M53,'2020'!$L$8),COUNTIF('2020'!K53:M53,'2020'!$M$8))</f>
        <v>5</v>
      </c>
      <c r="E331" s="3" t="str">
        <f t="shared" si="1"/>
        <v>3</v>
      </c>
    </row>
    <row r="332">
      <c r="A332" s="1">
        <v>6.0</v>
      </c>
      <c r="B332" s="48">
        <f t="shared" si="7"/>
        <v>52</v>
      </c>
      <c r="D332" s="2">
        <f>SUM(COUNTIF('2020'!K54:M54,'2020'!$K$8),COUNTIF('2020'!K54:M54,'2020'!$L$8),COUNTIF('2020'!K54:M54,'2020'!$M$8))</f>
        <v>1</v>
      </c>
      <c r="E332" s="3" t="str">
        <f t="shared" si="1"/>
        <v>1</v>
      </c>
    </row>
    <row r="333">
      <c r="A333" s="1">
        <v>6.0</v>
      </c>
      <c r="B333" s="48">
        <f t="shared" si="7"/>
        <v>53</v>
      </c>
      <c r="D333" s="2">
        <f>SUM(COUNTIF('2020'!K55:M55,'2020'!$K$8),COUNTIF('2020'!K55:M55,'2020'!$L$8),COUNTIF('2020'!K55:M55,'2020'!$M$8))</f>
        <v>4</v>
      </c>
      <c r="E333" s="3" t="str">
        <f t="shared" si="1"/>
        <v>2</v>
      </c>
    </row>
    <row r="334">
      <c r="A334" s="1">
        <v>6.0</v>
      </c>
      <c r="B334" s="48">
        <f t="shared" si="7"/>
        <v>54</v>
      </c>
      <c r="D334" s="2">
        <f>SUM(COUNTIF('2020'!K56:M56,'2020'!$K$8),COUNTIF('2020'!K56:M56,'2020'!$L$8),COUNTIF('2020'!K56:M56,'2020'!$M$8))</f>
        <v>4</v>
      </c>
      <c r="E334" s="3" t="str">
        <f t="shared" si="1"/>
        <v>2</v>
      </c>
    </row>
    <row r="335">
      <c r="A335" s="1">
        <v>6.0</v>
      </c>
      <c r="B335" s="48">
        <f t="shared" si="7"/>
        <v>55</v>
      </c>
      <c r="D335" s="2">
        <f>SUM(COUNTIF('2020'!K57:M57,'2020'!$K$8),COUNTIF('2020'!K57:M57,'2020'!$L$8),COUNTIF('2020'!K57:M57,'2020'!$M$8))</f>
        <v>0</v>
      </c>
      <c r="E335" s="3" t="str">
        <f t="shared" si="1"/>
        <v>0</v>
      </c>
    </row>
    <row r="336">
      <c r="A336" s="1">
        <v>6.0</v>
      </c>
      <c r="B336" s="48">
        <f t="shared" si="7"/>
        <v>56</v>
      </c>
      <c r="D336" s="2">
        <f>SUM(COUNTIF('2020'!K58:M58,'2020'!$K$8),COUNTIF('2020'!K58:M58,'2020'!$L$8),COUNTIF('2020'!K58:M58,'2020'!$M$8))</f>
        <v>0</v>
      </c>
      <c r="E336" s="3" t="str">
        <f t="shared" si="1"/>
        <v>0</v>
      </c>
    </row>
    <row r="337">
      <c r="A337" s="1">
        <v>6.0</v>
      </c>
      <c r="B337" s="48">
        <f t="shared" si="7"/>
        <v>57</v>
      </c>
      <c r="D337" s="2">
        <f>SUM(COUNTIF('2020'!K59:M59,'2020'!$K$8),COUNTIF('2020'!K59:M59,'2020'!$L$8),COUNTIF('2020'!K59:M59,'2020'!$M$8))</f>
        <v>4</v>
      </c>
      <c r="E337" s="3" t="str">
        <f t="shared" si="1"/>
        <v>2</v>
      </c>
    </row>
    <row r="338">
      <c r="A338" s="1">
        <v>6.0</v>
      </c>
      <c r="B338" s="48">
        <f t="shared" si="7"/>
        <v>58</v>
      </c>
      <c r="D338" s="2">
        <f>SUM(COUNTIF('2020'!K60:M60,'2020'!$K$8),COUNTIF('2020'!K60:M60,'2020'!$L$8),COUNTIF('2020'!K60:M60,'2020'!$M$8))</f>
        <v>4</v>
      </c>
      <c r="E338" s="3" t="str">
        <f t="shared" si="1"/>
        <v>2</v>
      </c>
    </row>
    <row r="339">
      <c r="A339" s="1">
        <v>6.0</v>
      </c>
      <c r="B339" s="48">
        <f t="shared" si="7"/>
        <v>59</v>
      </c>
      <c r="D339" s="2">
        <f>SUM(COUNTIF('2020'!K61:M61,'2020'!$K$8),COUNTIF('2020'!K61:M61,'2020'!$L$8),COUNTIF('2020'!K61:M61,'2020'!$M$8))</f>
        <v>0</v>
      </c>
      <c r="E339" s="3" t="str">
        <f t="shared" si="1"/>
        <v>0</v>
      </c>
    </row>
    <row r="340">
      <c r="A340" s="1">
        <v>6.0</v>
      </c>
      <c r="B340" s="48">
        <f t="shared" si="7"/>
        <v>60</v>
      </c>
      <c r="D340" s="2">
        <f>SUM(COUNTIF('2020'!K62:M62,'2020'!$K$8),COUNTIF('2020'!K62:M62,'2020'!$L$8),COUNTIF('2020'!K62:M62,'2020'!$M$8))</f>
        <v>0</v>
      </c>
      <c r="E340" s="3" t="str">
        <f t="shared" si="1"/>
        <v>0</v>
      </c>
    </row>
    <row r="341">
      <c r="A341" s="1">
        <v>7.0</v>
      </c>
      <c r="B341" s="1">
        <v>8.0</v>
      </c>
      <c r="D341" s="2">
        <f>SUM(COUNTIF('2020'!K10:M10,'2020'!$K$9),COUNTIF('2020'!K10:M10,'2020'!$L$9),COUNTIF('2020'!K10:M10,'2020'!$M$9))</f>
        <v>5</v>
      </c>
      <c r="E341" s="3" t="str">
        <f t="shared" si="1"/>
        <v>3</v>
      </c>
    </row>
    <row r="342">
      <c r="A342" s="1">
        <v>7.0</v>
      </c>
      <c r="B342" s="48">
        <f t="shared" ref="B342:B393" si="8">IF(A342&lt;&gt;"",B341+1,"")</f>
        <v>9</v>
      </c>
      <c r="D342" s="2">
        <f>SUM(COUNTIF('2020'!K11:M11,'2020'!$K$9),COUNTIF('2020'!K11:M11,'2020'!$L$9),COUNTIF('2020'!K11:M11,'2020'!$M$9))</f>
        <v>1</v>
      </c>
      <c r="E342" s="3" t="str">
        <f t="shared" si="1"/>
        <v>1</v>
      </c>
    </row>
    <row r="343">
      <c r="A343" s="1">
        <v>7.0</v>
      </c>
      <c r="B343" s="48">
        <f t="shared" si="8"/>
        <v>10</v>
      </c>
      <c r="D343" s="2">
        <f>SUM(COUNTIF('2020'!K12:M12,'2020'!$K$9),COUNTIF('2020'!K12:M12,'2020'!$L$9),COUNTIF('2020'!K12:M12,'2020'!$M$9))</f>
        <v>5</v>
      </c>
      <c r="E343" s="3" t="str">
        <f t="shared" si="1"/>
        <v>3</v>
      </c>
    </row>
    <row r="344">
      <c r="A344" s="1">
        <v>7.0</v>
      </c>
      <c r="B344" s="48">
        <f t="shared" si="8"/>
        <v>11</v>
      </c>
      <c r="D344" s="2">
        <f>SUM(COUNTIF('2020'!K13:M13,'2020'!$K$9),COUNTIF('2020'!K13:M13,'2020'!$L$9),COUNTIF('2020'!K13:M13,'2020'!$M$9))</f>
        <v>0</v>
      </c>
      <c r="E344" s="3" t="str">
        <f t="shared" si="1"/>
        <v>0</v>
      </c>
    </row>
    <row r="345">
      <c r="A345" s="1">
        <v>7.0</v>
      </c>
      <c r="B345" s="48">
        <f t="shared" si="8"/>
        <v>12</v>
      </c>
      <c r="D345" s="2">
        <f>SUM(COUNTIF('2020'!K14:M14,'2020'!$K$9),COUNTIF('2020'!K14:M14,'2020'!$L$9),COUNTIF('2020'!K14:M14,'2020'!$M$9))</f>
        <v>4</v>
      </c>
      <c r="E345" s="3" t="str">
        <f t="shared" si="1"/>
        <v>2</v>
      </c>
    </row>
    <row r="346">
      <c r="A346" s="1">
        <v>7.0</v>
      </c>
      <c r="B346" s="48">
        <f t="shared" si="8"/>
        <v>13</v>
      </c>
      <c r="D346" s="2">
        <f>SUM(COUNTIF('2020'!K15:M15,'2020'!$K$9),COUNTIF('2020'!K15:M15,'2020'!$L$9),COUNTIF('2020'!K15:M15,'2020'!$M$9))</f>
        <v>5</v>
      </c>
      <c r="E346" s="3" t="str">
        <f t="shared" si="1"/>
        <v>3</v>
      </c>
    </row>
    <row r="347">
      <c r="A347" s="1">
        <v>7.0</v>
      </c>
      <c r="B347" s="48">
        <f t="shared" si="8"/>
        <v>14</v>
      </c>
      <c r="D347" s="2">
        <f>SUM(COUNTIF('2020'!K16:M16,'2020'!$K$9),COUNTIF('2020'!K16:M16,'2020'!$L$9),COUNTIF('2020'!K16:M16,'2020'!$M$9))</f>
        <v>0</v>
      </c>
      <c r="E347" s="3" t="str">
        <f t="shared" si="1"/>
        <v>0</v>
      </c>
    </row>
    <row r="348">
      <c r="A348" s="1">
        <v>7.0</v>
      </c>
      <c r="B348" s="48">
        <f t="shared" si="8"/>
        <v>15</v>
      </c>
      <c r="D348" s="2">
        <f>SUM(COUNTIF('2020'!K17:M17,'2020'!$K$9),COUNTIF('2020'!K17:M17,'2020'!$L$9),COUNTIF('2020'!K17:M17,'2020'!$M$9))</f>
        <v>4</v>
      </c>
      <c r="E348" s="3" t="str">
        <f t="shared" si="1"/>
        <v>2</v>
      </c>
    </row>
    <row r="349">
      <c r="A349" s="1">
        <v>7.0</v>
      </c>
      <c r="B349" s="48">
        <f t="shared" si="8"/>
        <v>16</v>
      </c>
      <c r="D349" s="2">
        <f>SUM(COUNTIF('2020'!K18:M18,'2020'!$K$9),COUNTIF('2020'!K18:M18,'2020'!$L$9),COUNTIF('2020'!K18:M18,'2020'!$M$9))</f>
        <v>5</v>
      </c>
      <c r="E349" s="3" t="str">
        <f t="shared" si="1"/>
        <v>3</v>
      </c>
    </row>
    <row r="350">
      <c r="A350" s="1">
        <v>7.0</v>
      </c>
      <c r="B350" s="48">
        <f t="shared" si="8"/>
        <v>17</v>
      </c>
      <c r="D350" s="2">
        <f>SUM(COUNTIF('2020'!K19:M19,'2020'!$K$9),COUNTIF('2020'!K19:M19,'2020'!$L$9),COUNTIF('2020'!K19:M19,'2020'!$M$9))</f>
        <v>4</v>
      </c>
      <c r="E350" s="3" t="str">
        <f t="shared" si="1"/>
        <v>2</v>
      </c>
    </row>
    <row r="351">
      <c r="A351" s="1">
        <v>7.0</v>
      </c>
      <c r="B351" s="48">
        <f t="shared" si="8"/>
        <v>18</v>
      </c>
      <c r="D351" s="2">
        <f>SUM(COUNTIF('2020'!K20:M20,'2020'!$K$9),COUNTIF('2020'!K20:M20,'2020'!$L$9),COUNTIF('2020'!K20:M20,'2020'!$M$9))</f>
        <v>5</v>
      </c>
      <c r="E351" s="3" t="str">
        <f t="shared" si="1"/>
        <v>3</v>
      </c>
    </row>
    <row r="352">
      <c r="A352" s="1">
        <v>7.0</v>
      </c>
      <c r="B352" s="48">
        <f t="shared" si="8"/>
        <v>19</v>
      </c>
      <c r="D352" s="2">
        <f>SUM(COUNTIF('2020'!K21:M21,'2020'!$K$9),COUNTIF('2020'!K21:M21,'2020'!$L$9),COUNTIF('2020'!K21:M21,'2020'!$M$9))</f>
        <v>1</v>
      </c>
      <c r="E352" s="3" t="str">
        <f t="shared" si="1"/>
        <v>1</v>
      </c>
    </row>
    <row r="353">
      <c r="A353" s="1">
        <v>7.0</v>
      </c>
      <c r="B353" s="48">
        <f t="shared" si="8"/>
        <v>20</v>
      </c>
      <c r="D353" s="2">
        <f>SUM(COUNTIF('2020'!K22:M22,'2020'!$K$9),COUNTIF('2020'!K22:M22,'2020'!$L$9),COUNTIF('2020'!K22:M22,'2020'!$M$9))</f>
        <v>5</v>
      </c>
      <c r="E353" s="3" t="str">
        <f t="shared" si="1"/>
        <v>3</v>
      </c>
    </row>
    <row r="354">
      <c r="A354" s="1">
        <v>7.0</v>
      </c>
      <c r="B354" s="48">
        <f t="shared" si="8"/>
        <v>21</v>
      </c>
      <c r="D354" s="2">
        <f>SUM(COUNTIF('2020'!K23:M23,'2020'!$K$9),COUNTIF('2020'!K23:M23,'2020'!$L$9),COUNTIF('2020'!K23:M23,'2020'!$M$9))</f>
        <v>4</v>
      </c>
      <c r="E354" s="3" t="str">
        <f t="shared" si="1"/>
        <v>2</v>
      </c>
    </row>
    <row r="355">
      <c r="A355" s="1">
        <v>7.0</v>
      </c>
      <c r="B355" s="48">
        <f t="shared" si="8"/>
        <v>22</v>
      </c>
      <c r="D355" s="2">
        <f>SUM(COUNTIF('2020'!K24:M24,'2020'!$K$9),COUNTIF('2020'!K24:M24,'2020'!$L$9),COUNTIF('2020'!K24:M24,'2020'!$M$9))</f>
        <v>0</v>
      </c>
      <c r="E355" s="3" t="str">
        <f t="shared" si="1"/>
        <v>0</v>
      </c>
    </row>
    <row r="356">
      <c r="A356" s="1">
        <v>7.0</v>
      </c>
      <c r="B356" s="48">
        <f t="shared" si="8"/>
        <v>23</v>
      </c>
      <c r="D356" s="2">
        <f>SUM(COUNTIF('2020'!K25:M25,'2020'!$K$9),COUNTIF('2020'!K25:M25,'2020'!$L$9),COUNTIF('2020'!K25:M25,'2020'!$M$9))</f>
        <v>5</v>
      </c>
      <c r="E356" s="3" t="str">
        <f t="shared" si="1"/>
        <v>3</v>
      </c>
    </row>
    <row r="357">
      <c r="A357" s="1">
        <v>7.0</v>
      </c>
      <c r="B357" s="48">
        <f t="shared" si="8"/>
        <v>24</v>
      </c>
      <c r="D357" s="2">
        <f>SUM(COUNTIF('2020'!K26:M26,'2020'!$K$9),COUNTIF('2020'!K26:M26,'2020'!$L$9),COUNTIF('2020'!K26:M26,'2020'!$M$9))</f>
        <v>4</v>
      </c>
      <c r="E357" s="3" t="str">
        <f t="shared" si="1"/>
        <v>2</v>
      </c>
    </row>
    <row r="358">
      <c r="A358" s="1">
        <v>7.0</v>
      </c>
      <c r="B358" s="48">
        <f t="shared" si="8"/>
        <v>25</v>
      </c>
      <c r="D358" s="2">
        <f>SUM(COUNTIF('2020'!K27:M27,'2020'!$K$9),COUNTIF('2020'!K27:M27,'2020'!$L$9),COUNTIF('2020'!K27:M27,'2020'!$M$9))</f>
        <v>4</v>
      </c>
      <c r="E358" s="3" t="str">
        <f t="shared" si="1"/>
        <v>2</v>
      </c>
    </row>
    <row r="359">
      <c r="A359" s="1">
        <v>7.0</v>
      </c>
      <c r="B359" s="48">
        <f t="shared" si="8"/>
        <v>26</v>
      </c>
      <c r="D359" s="2">
        <f>SUM(COUNTIF('2020'!K28:M28,'2020'!$K$9),COUNTIF('2020'!K28:M28,'2020'!$L$9),COUNTIF('2020'!K28:M28,'2020'!$M$9))</f>
        <v>4</v>
      </c>
      <c r="E359" s="3" t="str">
        <f t="shared" si="1"/>
        <v>2</v>
      </c>
    </row>
    <row r="360">
      <c r="A360" s="1">
        <v>7.0</v>
      </c>
      <c r="B360" s="48">
        <f t="shared" si="8"/>
        <v>27</v>
      </c>
      <c r="D360" s="2">
        <f>SUM(COUNTIF('2020'!K29:M29,'2020'!$K$9),COUNTIF('2020'!K29:M29,'2020'!$L$9),COUNTIF('2020'!K29:M29,'2020'!$M$9))</f>
        <v>4</v>
      </c>
      <c r="E360" s="3" t="str">
        <f t="shared" si="1"/>
        <v>2</v>
      </c>
    </row>
    <row r="361">
      <c r="A361" s="1">
        <v>7.0</v>
      </c>
      <c r="B361" s="48">
        <f t="shared" si="8"/>
        <v>28</v>
      </c>
      <c r="D361" s="2">
        <f>SUM(COUNTIF('2020'!K30:M30,'2020'!$K$9),COUNTIF('2020'!K30:M30,'2020'!$L$9),COUNTIF('2020'!K30:M30,'2020'!$M$9))</f>
        <v>5</v>
      </c>
      <c r="E361" s="3" t="str">
        <f t="shared" si="1"/>
        <v>3</v>
      </c>
    </row>
    <row r="362">
      <c r="A362" s="1">
        <v>7.0</v>
      </c>
      <c r="B362" s="48">
        <f t="shared" si="8"/>
        <v>29</v>
      </c>
      <c r="D362" s="2">
        <f>SUM(COUNTIF('2020'!K31:M31,'2020'!$K$9),COUNTIF('2020'!K31:M31,'2020'!$L$9),COUNTIF('2020'!K31:M31,'2020'!$M$9))</f>
        <v>0</v>
      </c>
      <c r="E362" s="3" t="str">
        <f t="shared" si="1"/>
        <v>0</v>
      </c>
    </row>
    <row r="363">
      <c r="A363" s="1">
        <v>7.0</v>
      </c>
      <c r="B363" s="48">
        <f t="shared" si="8"/>
        <v>30</v>
      </c>
      <c r="D363" s="2">
        <f>SUM(COUNTIF('2020'!K32:M32,'2020'!$K$9),COUNTIF('2020'!K32:M32,'2020'!$L$9),COUNTIF('2020'!K32:M32,'2020'!$M$9))</f>
        <v>4</v>
      </c>
      <c r="E363" s="3" t="str">
        <f t="shared" si="1"/>
        <v>2</v>
      </c>
    </row>
    <row r="364">
      <c r="A364" s="1">
        <v>7.0</v>
      </c>
      <c r="B364" s="48">
        <f t="shared" si="8"/>
        <v>31</v>
      </c>
      <c r="D364" s="2">
        <f>SUM(COUNTIF('2020'!K33:M33,'2020'!$K$9),COUNTIF('2020'!K33:M33,'2020'!$L$9),COUNTIF('2020'!K33:M33,'2020'!$M$9))</f>
        <v>4</v>
      </c>
      <c r="E364" s="3" t="str">
        <f t="shared" si="1"/>
        <v>2</v>
      </c>
    </row>
    <row r="365">
      <c r="A365" s="1">
        <v>7.0</v>
      </c>
      <c r="B365" s="48">
        <f t="shared" si="8"/>
        <v>32</v>
      </c>
      <c r="D365" s="2">
        <f>SUM(COUNTIF('2020'!K34:M34,'2020'!$K$9),COUNTIF('2020'!K34:M34,'2020'!$L$9),COUNTIF('2020'!K34:M34,'2020'!$M$9))</f>
        <v>5</v>
      </c>
      <c r="E365" s="3" t="str">
        <f t="shared" si="1"/>
        <v>3</v>
      </c>
    </row>
    <row r="366">
      <c r="A366" s="1">
        <v>7.0</v>
      </c>
      <c r="B366" s="48">
        <f t="shared" si="8"/>
        <v>33</v>
      </c>
      <c r="D366" s="2">
        <f>SUM(COUNTIF('2020'!K35:M35,'2020'!$K$9),COUNTIF('2020'!K35:M35,'2020'!$L$9),COUNTIF('2020'!K35:M35,'2020'!$M$9))</f>
        <v>0</v>
      </c>
      <c r="E366" s="3" t="str">
        <f t="shared" si="1"/>
        <v>0</v>
      </c>
    </row>
    <row r="367">
      <c r="A367" s="1">
        <v>7.0</v>
      </c>
      <c r="B367" s="48">
        <f t="shared" si="8"/>
        <v>34</v>
      </c>
      <c r="D367" s="2">
        <f>SUM(COUNTIF('2020'!K36:M36,'2020'!$K$9),COUNTIF('2020'!K36:M36,'2020'!$L$9),COUNTIF('2020'!K36:M36,'2020'!$M$9))</f>
        <v>5</v>
      </c>
      <c r="E367" s="3" t="str">
        <f t="shared" si="1"/>
        <v>3</v>
      </c>
    </row>
    <row r="368">
      <c r="A368" s="1">
        <v>7.0</v>
      </c>
      <c r="B368" s="48">
        <f t="shared" si="8"/>
        <v>35</v>
      </c>
      <c r="D368" s="2">
        <f>SUM(COUNTIF('2020'!K37:M37,'2020'!$K$9),COUNTIF('2020'!K37:M37,'2020'!$L$9),COUNTIF('2020'!K37:M37,'2020'!$M$9))</f>
        <v>5</v>
      </c>
      <c r="E368" s="3" t="str">
        <f t="shared" si="1"/>
        <v>3</v>
      </c>
    </row>
    <row r="369">
      <c r="A369" s="1">
        <v>7.0</v>
      </c>
      <c r="B369" s="48">
        <f t="shared" si="8"/>
        <v>36</v>
      </c>
      <c r="D369" s="2">
        <f>SUM(COUNTIF('2020'!K38:M38,'2020'!$K$9),COUNTIF('2020'!K38:M38,'2020'!$L$9),COUNTIF('2020'!K38:M38,'2020'!$M$9))</f>
        <v>5</v>
      </c>
      <c r="E369" s="3" t="str">
        <f t="shared" si="1"/>
        <v>3</v>
      </c>
    </row>
    <row r="370">
      <c r="A370" s="1">
        <v>7.0</v>
      </c>
      <c r="B370" s="48">
        <f t="shared" si="8"/>
        <v>37</v>
      </c>
      <c r="D370" s="2">
        <f>SUM(COUNTIF('2020'!K39:M39,'2020'!$K$9),COUNTIF('2020'!K39:M39,'2020'!$L$9),COUNTIF('2020'!K39:M39,'2020'!$M$9))</f>
        <v>0</v>
      </c>
      <c r="E370" s="3" t="str">
        <f t="shared" si="1"/>
        <v>0</v>
      </c>
    </row>
    <row r="371">
      <c r="A371" s="1">
        <v>7.0</v>
      </c>
      <c r="B371" s="48">
        <f t="shared" si="8"/>
        <v>38</v>
      </c>
      <c r="D371" s="2">
        <f>SUM(COUNTIF('2020'!K40:M40,'2020'!$K$9),COUNTIF('2020'!K40:M40,'2020'!$L$9),COUNTIF('2020'!K40:M40,'2020'!$M$9))</f>
        <v>0</v>
      </c>
      <c r="E371" s="3" t="str">
        <f t="shared" si="1"/>
        <v>0</v>
      </c>
    </row>
    <row r="372">
      <c r="A372" s="1">
        <v>7.0</v>
      </c>
      <c r="B372" s="48">
        <f t="shared" si="8"/>
        <v>39</v>
      </c>
      <c r="D372" s="2">
        <f>SUM(COUNTIF('2020'!K41:M41,'2020'!$K$9),COUNTIF('2020'!K41:M41,'2020'!$L$9),COUNTIF('2020'!K41:M41,'2020'!$M$9))</f>
        <v>4</v>
      </c>
      <c r="E372" s="3" t="str">
        <f t="shared" si="1"/>
        <v>2</v>
      </c>
    </row>
    <row r="373">
      <c r="A373" s="1">
        <v>7.0</v>
      </c>
      <c r="B373" s="48">
        <f t="shared" si="8"/>
        <v>40</v>
      </c>
      <c r="D373" s="2">
        <f>SUM(COUNTIF('2020'!K42:M42,'2020'!$K$9),COUNTIF('2020'!K42:M42,'2020'!$L$9),COUNTIF('2020'!K42:M42,'2020'!$M$9))</f>
        <v>5</v>
      </c>
      <c r="E373" s="3" t="str">
        <f t="shared" si="1"/>
        <v>3</v>
      </c>
    </row>
    <row r="374">
      <c r="A374" s="1">
        <v>7.0</v>
      </c>
      <c r="B374" s="48">
        <f t="shared" si="8"/>
        <v>41</v>
      </c>
      <c r="D374" s="2">
        <f>SUM(COUNTIF('2020'!K43:M43,'2020'!$K$9),COUNTIF('2020'!K43:M43,'2020'!$L$9),COUNTIF('2020'!K43:M43,'2020'!$M$9))</f>
        <v>4</v>
      </c>
      <c r="E374" s="3" t="str">
        <f t="shared" si="1"/>
        <v>2</v>
      </c>
    </row>
    <row r="375">
      <c r="A375" s="1">
        <v>7.0</v>
      </c>
      <c r="B375" s="48">
        <f t="shared" si="8"/>
        <v>42</v>
      </c>
      <c r="D375" s="2">
        <f>SUM(COUNTIF('2020'!K44:M44,'2020'!$K$9),COUNTIF('2020'!K44:M44,'2020'!$L$9),COUNTIF('2020'!K44:M44,'2020'!$M$9))</f>
        <v>4</v>
      </c>
      <c r="E375" s="3" t="str">
        <f t="shared" si="1"/>
        <v>2</v>
      </c>
    </row>
    <row r="376">
      <c r="A376" s="1">
        <v>7.0</v>
      </c>
      <c r="B376" s="48">
        <f t="shared" si="8"/>
        <v>43</v>
      </c>
      <c r="D376" s="2">
        <f>SUM(COUNTIF('2020'!K45:M45,'2020'!$K$9),COUNTIF('2020'!K45:M45,'2020'!$L$9),COUNTIF('2020'!K45:M45,'2020'!$M$9))</f>
        <v>5</v>
      </c>
      <c r="E376" s="3" t="str">
        <f t="shared" si="1"/>
        <v>3</v>
      </c>
    </row>
    <row r="377">
      <c r="A377" s="1">
        <v>7.0</v>
      </c>
      <c r="B377" s="48">
        <f t="shared" si="8"/>
        <v>44</v>
      </c>
      <c r="D377" s="2">
        <f>SUM(COUNTIF('2020'!K46:M46,'2020'!$K$9),COUNTIF('2020'!K46:M46,'2020'!$L$9),COUNTIF('2020'!K46:M46,'2020'!$M$9))</f>
        <v>5</v>
      </c>
      <c r="E377" s="3" t="str">
        <f t="shared" si="1"/>
        <v>3</v>
      </c>
    </row>
    <row r="378">
      <c r="A378" s="1">
        <v>7.0</v>
      </c>
      <c r="B378" s="48">
        <f t="shared" si="8"/>
        <v>45</v>
      </c>
      <c r="D378" s="2">
        <f>SUM(COUNTIF('2020'!K47:M47,'2020'!$K$9),COUNTIF('2020'!K47:M47,'2020'!$L$9),COUNTIF('2020'!K47:M47,'2020'!$M$9))</f>
        <v>5</v>
      </c>
      <c r="E378" s="3" t="str">
        <f t="shared" si="1"/>
        <v>3</v>
      </c>
    </row>
    <row r="379">
      <c r="A379" s="1">
        <v>7.0</v>
      </c>
      <c r="B379" s="48">
        <f t="shared" si="8"/>
        <v>46</v>
      </c>
      <c r="D379" s="2">
        <f>SUM(COUNTIF('2020'!K48:M48,'2020'!$K$9),COUNTIF('2020'!K48:M48,'2020'!$L$9),COUNTIF('2020'!K48:M48,'2020'!$M$9))</f>
        <v>5</v>
      </c>
      <c r="E379" s="3" t="str">
        <f t="shared" si="1"/>
        <v>3</v>
      </c>
    </row>
    <row r="380">
      <c r="A380" s="1">
        <v>7.0</v>
      </c>
      <c r="B380" s="48">
        <f t="shared" si="8"/>
        <v>47</v>
      </c>
      <c r="D380" s="2">
        <f>SUM(COUNTIF('2020'!K49:M49,'2020'!$K$9),COUNTIF('2020'!K49:M49,'2020'!$L$9),COUNTIF('2020'!K49:M49,'2020'!$M$9))</f>
        <v>5</v>
      </c>
      <c r="E380" s="3" t="str">
        <f t="shared" si="1"/>
        <v>3</v>
      </c>
    </row>
    <row r="381">
      <c r="A381" s="1">
        <v>7.0</v>
      </c>
      <c r="B381" s="48">
        <f t="shared" si="8"/>
        <v>48</v>
      </c>
      <c r="D381" s="2">
        <f>SUM(COUNTIF('2020'!K50:M50,'2020'!$K$9),COUNTIF('2020'!K50:M50,'2020'!$L$9),COUNTIF('2020'!K50:M50,'2020'!$M$9))</f>
        <v>4</v>
      </c>
      <c r="E381" s="3" t="str">
        <f t="shared" si="1"/>
        <v>2</v>
      </c>
    </row>
    <row r="382">
      <c r="A382" s="1">
        <v>7.0</v>
      </c>
      <c r="B382" s="48">
        <f t="shared" si="8"/>
        <v>49</v>
      </c>
      <c r="D382" s="2">
        <f>SUM(COUNTIF('2020'!K51:M51,'2020'!$K$9),COUNTIF('2020'!K51:M51,'2020'!$L$9),COUNTIF('2020'!K51:M51,'2020'!$M$9))</f>
        <v>5</v>
      </c>
      <c r="E382" s="3" t="str">
        <f t="shared" si="1"/>
        <v>3</v>
      </c>
    </row>
    <row r="383">
      <c r="A383" s="1">
        <v>7.0</v>
      </c>
      <c r="B383" s="48">
        <f t="shared" si="8"/>
        <v>50</v>
      </c>
      <c r="D383" s="2">
        <f>SUM(COUNTIF('2020'!K52:M52,'2020'!$K$9),COUNTIF('2020'!K52:M52,'2020'!$L$9),COUNTIF('2020'!K52:M52,'2020'!$M$9))</f>
        <v>5</v>
      </c>
      <c r="E383" s="3" t="str">
        <f t="shared" si="1"/>
        <v>3</v>
      </c>
    </row>
    <row r="384">
      <c r="A384" s="1">
        <v>7.0</v>
      </c>
      <c r="B384" s="48">
        <f t="shared" si="8"/>
        <v>51</v>
      </c>
      <c r="D384" s="2">
        <f>SUM(COUNTIF('2020'!K53:M53,'2020'!$K$9),COUNTIF('2020'!K53:M53,'2020'!$L$9),COUNTIF('2020'!K53:M53,'2020'!$M$9))</f>
        <v>5</v>
      </c>
      <c r="E384" s="3" t="str">
        <f t="shared" si="1"/>
        <v>3</v>
      </c>
    </row>
    <row r="385">
      <c r="A385" s="1">
        <v>7.0</v>
      </c>
      <c r="B385" s="48">
        <f t="shared" si="8"/>
        <v>52</v>
      </c>
      <c r="D385" s="2">
        <f>SUM(COUNTIF('2020'!K54:M54,'2020'!$K$9),COUNTIF('2020'!K54:M54,'2020'!$L$9),COUNTIF('2020'!K54:M54,'2020'!$M$9))</f>
        <v>1</v>
      </c>
      <c r="E385" s="3" t="str">
        <f t="shared" si="1"/>
        <v>1</v>
      </c>
    </row>
    <row r="386">
      <c r="A386" s="1">
        <v>7.0</v>
      </c>
      <c r="B386" s="48">
        <f t="shared" si="8"/>
        <v>53</v>
      </c>
      <c r="D386" s="2">
        <f>SUM(COUNTIF('2020'!K55:M55,'2020'!$K$9),COUNTIF('2020'!K55:M55,'2020'!$L$9),COUNTIF('2020'!K55:M55,'2020'!$M$9))</f>
        <v>4</v>
      </c>
      <c r="E386" s="3" t="str">
        <f t="shared" si="1"/>
        <v>2</v>
      </c>
    </row>
    <row r="387">
      <c r="A387" s="1">
        <v>7.0</v>
      </c>
      <c r="B387" s="48">
        <f t="shared" si="8"/>
        <v>54</v>
      </c>
      <c r="D387" s="2">
        <f>SUM(COUNTIF('2020'!K56:M56,'2020'!$K$9),COUNTIF('2020'!K56:M56,'2020'!$L$9),COUNTIF('2020'!K56:M56,'2020'!$M$9))</f>
        <v>4</v>
      </c>
      <c r="E387" s="3" t="str">
        <f t="shared" si="1"/>
        <v>2</v>
      </c>
    </row>
    <row r="388">
      <c r="A388" s="1">
        <v>7.0</v>
      </c>
      <c r="B388" s="48">
        <f t="shared" si="8"/>
        <v>55</v>
      </c>
      <c r="D388" s="2">
        <f>SUM(COUNTIF('2020'!K57:M57,'2020'!$K$9),COUNTIF('2020'!K57:M57,'2020'!$L$9),COUNTIF('2020'!K57:M57,'2020'!$M$9))</f>
        <v>0</v>
      </c>
      <c r="E388" s="3" t="str">
        <f t="shared" si="1"/>
        <v>0</v>
      </c>
    </row>
    <row r="389">
      <c r="A389" s="1">
        <v>7.0</v>
      </c>
      <c r="B389" s="48">
        <f t="shared" si="8"/>
        <v>56</v>
      </c>
      <c r="D389" s="2">
        <f>SUM(COUNTIF('2020'!K58:M58,'2020'!$K$9),COUNTIF('2020'!K58:M58,'2020'!$L$9),COUNTIF('2020'!K58:M58,'2020'!$M$9))</f>
        <v>0</v>
      </c>
      <c r="E389" s="3" t="str">
        <f t="shared" si="1"/>
        <v>0</v>
      </c>
    </row>
    <row r="390">
      <c r="A390" s="1">
        <v>7.0</v>
      </c>
      <c r="B390" s="48">
        <f t="shared" si="8"/>
        <v>57</v>
      </c>
      <c r="D390" s="2">
        <f>SUM(COUNTIF('2020'!K59:M59,'2020'!$K$9),COUNTIF('2020'!K59:M59,'2020'!$L$9),COUNTIF('2020'!K59:M59,'2020'!$M$9))</f>
        <v>4</v>
      </c>
      <c r="E390" s="3" t="str">
        <f t="shared" si="1"/>
        <v>2</v>
      </c>
    </row>
    <row r="391">
      <c r="A391" s="1">
        <v>7.0</v>
      </c>
      <c r="B391" s="48">
        <f t="shared" si="8"/>
        <v>58</v>
      </c>
      <c r="D391" s="2">
        <f>SUM(COUNTIF('2020'!K60:M60,'2020'!$K$9),COUNTIF('2020'!K60:M60,'2020'!$L$9),COUNTIF('2020'!K60:M60,'2020'!$M$9))</f>
        <v>4</v>
      </c>
      <c r="E391" s="3" t="str">
        <f t="shared" si="1"/>
        <v>2</v>
      </c>
    </row>
    <row r="392">
      <c r="A392" s="1">
        <v>7.0</v>
      </c>
      <c r="B392" s="48">
        <f t="shared" si="8"/>
        <v>59</v>
      </c>
      <c r="D392" s="2">
        <f>SUM(COUNTIF('2020'!K61:M61,'2020'!$K$9),COUNTIF('2020'!K61:M61,'2020'!$L$9),COUNTIF('2020'!K61:M61,'2020'!$M$9))</f>
        <v>0</v>
      </c>
      <c r="E392" s="3" t="str">
        <f t="shared" si="1"/>
        <v>0</v>
      </c>
    </row>
    <row r="393">
      <c r="A393" s="1">
        <v>7.0</v>
      </c>
      <c r="B393" s="48">
        <f t="shared" si="8"/>
        <v>60</v>
      </c>
      <c r="D393" s="2">
        <f>SUM(COUNTIF('2020'!K62:M62,'2020'!$K$9),COUNTIF('2020'!K62:M62,'2020'!$L$9),COUNTIF('2020'!K62:M62,'2020'!$M$9))</f>
        <v>0</v>
      </c>
      <c r="E393" s="3" t="str">
        <f t="shared" si="1"/>
        <v>0</v>
      </c>
    </row>
    <row r="394">
      <c r="A394" s="1">
        <v>8.0</v>
      </c>
      <c r="B394" s="49">
        <v>9.0</v>
      </c>
      <c r="D394" s="2">
        <f>SUM(COUNTIF('2020'!K11:M11,'2020'!$K$10),COUNTIF('2020'!K11:M11,'2020'!$L$10),COUNTIF('2020'!K11:M11,'2020'!$M$10))</f>
        <v>1</v>
      </c>
      <c r="E394" s="3" t="str">
        <f t="shared" si="1"/>
        <v>1</v>
      </c>
    </row>
    <row r="395">
      <c r="A395" s="1">
        <v>8.0</v>
      </c>
      <c r="B395" s="48">
        <f t="shared" ref="B395:B445" si="9">IF(A395&lt;&gt;"",B394+1,"")</f>
        <v>10</v>
      </c>
      <c r="D395" s="2">
        <f>SUM(COUNTIF('2020'!K12:M12,'2020'!$K$10),COUNTIF('2020'!K12:M12,'2020'!$L$10),COUNTIF('2020'!K12:M12,'2020'!$M$10))</f>
        <v>5</v>
      </c>
      <c r="E395" s="3" t="str">
        <f t="shared" si="1"/>
        <v>3</v>
      </c>
    </row>
    <row r="396">
      <c r="A396" s="1">
        <v>8.0</v>
      </c>
      <c r="B396" s="48">
        <f t="shared" si="9"/>
        <v>11</v>
      </c>
      <c r="D396" s="2">
        <f>SUM(COUNTIF('2020'!K13:M13,'2020'!$K$10),COUNTIF('2020'!K13:M13,'2020'!$L$10),COUNTIF('2020'!K13:M13,'2020'!$M$10))</f>
        <v>0</v>
      </c>
      <c r="E396" s="3" t="str">
        <f t="shared" si="1"/>
        <v>0</v>
      </c>
    </row>
    <row r="397">
      <c r="A397" s="1">
        <v>8.0</v>
      </c>
      <c r="B397" s="48">
        <f t="shared" si="9"/>
        <v>12</v>
      </c>
      <c r="D397" s="2">
        <f>SUM(COUNTIF('2020'!K14:M14,'2020'!$K$10),COUNTIF('2020'!K14:M14,'2020'!$L$10),COUNTIF('2020'!K14:M14,'2020'!$M$10))</f>
        <v>4</v>
      </c>
      <c r="E397" s="3" t="str">
        <f t="shared" si="1"/>
        <v>2</v>
      </c>
    </row>
    <row r="398">
      <c r="A398" s="1">
        <v>8.0</v>
      </c>
      <c r="B398" s="48">
        <f t="shared" si="9"/>
        <v>13</v>
      </c>
      <c r="D398" s="2">
        <f>SUM(COUNTIF('2020'!K15:M15,'2020'!$K$10),COUNTIF('2020'!K15:M15,'2020'!$L$10),COUNTIF('2020'!K15:M15,'2020'!$M$10))</f>
        <v>5</v>
      </c>
      <c r="E398" s="3" t="str">
        <f t="shared" si="1"/>
        <v>3</v>
      </c>
    </row>
    <row r="399">
      <c r="A399" s="1">
        <v>8.0</v>
      </c>
      <c r="B399" s="48">
        <f t="shared" si="9"/>
        <v>14</v>
      </c>
      <c r="D399" s="2">
        <f>SUM(COUNTIF('2020'!K16:M16,'2020'!$K$10),COUNTIF('2020'!K16:M16,'2020'!$L$10),COUNTIF('2020'!K16:M16,'2020'!$M$10))</f>
        <v>0</v>
      </c>
      <c r="E399" s="3" t="str">
        <f t="shared" si="1"/>
        <v>0</v>
      </c>
    </row>
    <row r="400">
      <c r="A400" s="1">
        <v>8.0</v>
      </c>
      <c r="B400" s="48">
        <f t="shared" si="9"/>
        <v>15</v>
      </c>
      <c r="D400" s="2">
        <f>SUM(COUNTIF('2020'!K17:M17,'2020'!$K$10),COUNTIF('2020'!K17:M17,'2020'!$L$10),COUNTIF('2020'!K17:M17,'2020'!$M$10))</f>
        <v>4</v>
      </c>
      <c r="E400" s="3" t="str">
        <f t="shared" si="1"/>
        <v>2</v>
      </c>
    </row>
    <row r="401">
      <c r="A401" s="1">
        <v>8.0</v>
      </c>
      <c r="B401" s="48">
        <f t="shared" si="9"/>
        <v>16</v>
      </c>
      <c r="D401" s="2">
        <f>SUM(COUNTIF('2020'!K18:M18,'2020'!$K$10),COUNTIF('2020'!K18:M18,'2020'!$L$10),COUNTIF('2020'!K18:M18,'2020'!$M$10))</f>
        <v>5</v>
      </c>
      <c r="E401" s="3" t="str">
        <f t="shared" si="1"/>
        <v>3</v>
      </c>
    </row>
    <row r="402">
      <c r="A402" s="1">
        <v>8.0</v>
      </c>
      <c r="B402" s="48">
        <f t="shared" si="9"/>
        <v>17</v>
      </c>
      <c r="D402" s="2">
        <f>SUM(COUNTIF('2020'!K19:M19,'2020'!$K$10),COUNTIF('2020'!K19:M19,'2020'!$L$10),COUNTIF('2020'!K19:M19,'2020'!$M$10))</f>
        <v>4</v>
      </c>
      <c r="E402" s="3" t="str">
        <f t="shared" si="1"/>
        <v>2</v>
      </c>
    </row>
    <row r="403">
      <c r="A403" s="1">
        <v>8.0</v>
      </c>
      <c r="B403" s="48">
        <f t="shared" si="9"/>
        <v>18</v>
      </c>
      <c r="D403" s="2">
        <f>SUM(COUNTIF('2020'!K20:M20,'2020'!$K$10),COUNTIF('2020'!K20:M20,'2020'!$L$10),COUNTIF('2020'!K20:M20,'2020'!$M$10))</f>
        <v>5</v>
      </c>
      <c r="E403" s="3" t="str">
        <f t="shared" si="1"/>
        <v>3</v>
      </c>
    </row>
    <row r="404">
      <c r="A404" s="1">
        <v>8.0</v>
      </c>
      <c r="B404" s="48">
        <f t="shared" si="9"/>
        <v>19</v>
      </c>
      <c r="D404" s="2">
        <f>SUM(COUNTIF('2020'!K21:M21,'2020'!$K$10),COUNTIF('2020'!K21:M21,'2020'!$L$10),COUNTIF('2020'!K21:M21,'2020'!$M$10))</f>
        <v>1</v>
      </c>
      <c r="E404" s="3" t="str">
        <f t="shared" si="1"/>
        <v>1</v>
      </c>
    </row>
    <row r="405">
      <c r="A405" s="1">
        <v>8.0</v>
      </c>
      <c r="B405" s="48">
        <f t="shared" si="9"/>
        <v>20</v>
      </c>
      <c r="D405" s="2">
        <f>SUM(COUNTIF('2020'!K22:M22,'2020'!$K$10),COUNTIF('2020'!K22:M22,'2020'!$L$10),COUNTIF('2020'!K22:M22,'2020'!$M$10))</f>
        <v>5</v>
      </c>
      <c r="E405" s="3" t="str">
        <f t="shared" si="1"/>
        <v>3</v>
      </c>
    </row>
    <row r="406">
      <c r="A406" s="1">
        <v>8.0</v>
      </c>
      <c r="B406" s="48">
        <f t="shared" si="9"/>
        <v>21</v>
      </c>
      <c r="D406" s="2">
        <f>SUM(COUNTIF('2020'!K23:M23,'2020'!$K$10),COUNTIF('2020'!K23:M23,'2020'!$L$10),COUNTIF('2020'!K23:M23,'2020'!$M$10))</f>
        <v>4</v>
      </c>
      <c r="E406" s="3" t="str">
        <f t="shared" si="1"/>
        <v>2</v>
      </c>
    </row>
    <row r="407">
      <c r="A407" s="1">
        <v>8.0</v>
      </c>
      <c r="B407" s="48">
        <f t="shared" si="9"/>
        <v>22</v>
      </c>
      <c r="D407" s="2">
        <f>SUM(COUNTIF('2020'!K24:M24,'2020'!$K$10),COUNTIF('2020'!K24:M24,'2020'!$L$10),COUNTIF('2020'!K24:M24,'2020'!$M$10))</f>
        <v>0</v>
      </c>
      <c r="E407" s="3" t="str">
        <f t="shared" si="1"/>
        <v>0</v>
      </c>
    </row>
    <row r="408">
      <c r="A408" s="1">
        <v>8.0</v>
      </c>
      <c r="B408" s="48">
        <f t="shared" si="9"/>
        <v>23</v>
      </c>
      <c r="D408" s="2">
        <f>SUM(COUNTIF('2020'!K25:M25,'2020'!$K$10),COUNTIF('2020'!K25:M25,'2020'!$L$10),COUNTIF('2020'!K25:M25,'2020'!$M$10))</f>
        <v>5</v>
      </c>
      <c r="E408" s="3" t="str">
        <f t="shared" si="1"/>
        <v>3</v>
      </c>
    </row>
    <row r="409">
      <c r="A409" s="1">
        <v>8.0</v>
      </c>
      <c r="B409" s="48">
        <f t="shared" si="9"/>
        <v>24</v>
      </c>
      <c r="D409" s="2">
        <f>SUM(COUNTIF('2020'!K26:M26,'2020'!$K$10),COUNTIF('2020'!K26:M26,'2020'!$L$10),COUNTIF('2020'!K26:M26,'2020'!$M$10))</f>
        <v>4</v>
      </c>
      <c r="E409" s="3" t="str">
        <f t="shared" si="1"/>
        <v>2</v>
      </c>
    </row>
    <row r="410">
      <c r="A410" s="1">
        <v>8.0</v>
      </c>
      <c r="B410" s="48">
        <f t="shared" si="9"/>
        <v>25</v>
      </c>
      <c r="D410" s="2">
        <f>SUM(COUNTIF('2020'!K27:M27,'2020'!$K$10),COUNTIF('2020'!K27:M27,'2020'!$L$10),COUNTIF('2020'!K27:M27,'2020'!$M$10))</f>
        <v>4</v>
      </c>
      <c r="E410" s="3" t="str">
        <f t="shared" si="1"/>
        <v>2</v>
      </c>
    </row>
    <row r="411">
      <c r="A411" s="1">
        <v>8.0</v>
      </c>
      <c r="B411" s="48">
        <f t="shared" si="9"/>
        <v>26</v>
      </c>
      <c r="D411" s="2">
        <f>SUM(COUNTIF('2020'!K28:M28,'2020'!$K$10),COUNTIF('2020'!K28:M28,'2020'!$L$10),COUNTIF('2020'!K28:M28,'2020'!$M$10))</f>
        <v>4</v>
      </c>
      <c r="E411" s="3" t="str">
        <f t="shared" si="1"/>
        <v>2</v>
      </c>
    </row>
    <row r="412">
      <c r="A412" s="1">
        <v>8.0</v>
      </c>
      <c r="B412" s="48">
        <f t="shared" si="9"/>
        <v>27</v>
      </c>
      <c r="D412" s="2">
        <f>SUM(COUNTIF('2020'!K29:M29,'2020'!$K$10),COUNTIF('2020'!K29:M29,'2020'!$L$10),COUNTIF('2020'!K29:M29,'2020'!$M$10))</f>
        <v>4</v>
      </c>
      <c r="E412" s="3" t="str">
        <f t="shared" si="1"/>
        <v>2</v>
      </c>
    </row>
    <row r="413">
      <c r="A413" s="1">
        <v>8.0</v>
      </c>
      <c r="B413" s="48">
        <f t="shared" si="9"/>
        <v>28</v>
      </c>
      <c r="D413" s="2">
        <f>SUM(COUNTIF('2020'!K30:M30,'2020'!$K$10),COUNTIF('2020'!K30:M30,'2020'!$L$10),COUNTIF('2020'!K30:M30,'2020'!$M$10))</f>
        <v>5</v>
      </c>
      <c r="E413" s="3" t="str">
        <f t="shared" si="1"/>
        <v>3</v>
      </c>
    </row>
    <row r="414">
      <c r="A414" s="1">
        <v>8.0</v>
      </c>
      <c r="B414" s="48">
        <f t="shared" si="9"/>
        <v>29</v>
      </c>
      <c r="D414" s="2">
        <f>SUM(COUNTIF('2020'!K31:M31,'2020'!$K$10),COUNTIF('2020'!K31:M31,'2020'!$L$10),COUNTIF('2020'!K31:M31,'2020'!$M$10))</f>
        <v>0</v>
      </c>
      <c r="E414" s="3" t="str">
        <f t="shared" si="1"/>
        <v>0</v>
      </c>
    </row>
    <row r="415">
      <c r="A415" s="1">
        <v>8.0</v>
      </c>
      <c r="B415" s="48">
        <f t="shared" si="9"/>
        <v>30</v>
      </c>
      <c r="D415" s="2">
        <f>SUM(COUNTIF('2020'!K32:M32,'2020'!$K$10),COUNTIF('2020'!K32:M32,'2020'!$L$10),COUNTIF('2020'!K32:M32,'2020'!$M$10))</f>
        <v>4</v>
      </c>
      <c r="E415" s="3" t="str">
        <f t="shared" si="1"/>
        <v>2</v>
      </c>
    </row>
    <row r="416">
      <c r="A416" s="1">
        <v>8.0</v>
      </c>
      <c r="B416" s="48">
        <f t="shared" si="9"/>
        <v>31</v>
      </c>
      <c r="D416" s="2">
        <f>SUM(COUNTIF('2020'!K33:M33,'2020'!$K$10),COUNTIF('2020'!K33:M33,'2020'!$L$10),COUNTIF('2020'!K33:M33,'2020'!$M$10))</f>
        <v>4</v>
      </c>
      <c r="E416" s="3" t="str">
        <f t="shared" si="1"/>
        <v>2</v>
      </c>
    </row>
    <row r="417">
      <c r="A417" s="1">
        <v>8.0</v>
      </c>
      <c r="B417" s="48">
        <f t="shared" si="9"/>
        <v>32</v>
      </c>
      <c r="D417" s="2">
        <f>SUM(COUNTIF('2020'!K34:M34,'2020'!$K$10),COUNTIF('2020'!K34:M34,'2020'!$L$10),COUNTIF('2020'!K34:M34,'2020'!$M$10))</f>
        <v>5</v>
      </c>
      <c r="E417" s="3" t="str">
        <f t="shared" si="1"/>
        <v>3</v>
      </c>
    </row>
    <row r="418">
      <c r="A418" s="1">
        <v>8.0</v>
      </c>
      <c r="B418" s="48">
        <f t="shared" si="9"/>
        <v>33</v>
      </c>
      <c r="D418" s="2">
        <f>SUM(COUNTIF('2020'!K35:M35,'2020'!$K$10),COUNTIF('2020'!K35:M35,'2020'!$L$10),COUNTIF('2020'!K35:M35,'2020'!$M$10))</f>
        <v>0</v>
      </c>
      <c r="E418" s="3" t="str">
        <f t="shared" si="1"/>
        <v>0</v>
      </c>
    </row>
    <row r="419">
      <c r="A419" s="1">
        <v>8.0</v>
      </c>
      <c r="B419" s="48">
        <f t="shared" si="9"/>
        <v>34</v>
      </c>
      <c r="D419" s="2">
        <f>SUM(COUNTIF('2020'!K36:M36,'2020'!$K$10),COUNTIF('2020'!K36:M36,'2020'!$L$10),COUNTIF('2020'!K36:M36,'2020'!$M$10))</f>
        <v>5</v>
      </c>
      <c r="E419" s="3" t="str">
        <f t="shared" si="1"/>
        <v>3</v>
      </c>
    </row>
    <row r="420">
      <c r="A420" s="1">
        <v>8.0</v>
      </c>
      <c r="B420" s="48">
        <f t="shared" si="9"/>
        <v>35</v>
      </c>
      <c r="D420" s="2">
        <f>SUM(COUNTIF('2020'!K37:M37,'2020'!$K$10),COUNTIF('2020'!K37:M37,'2020'!$L$10),COUNTIF('2020'!K37:M37,'2020'!$M$10))</f>
        <v>5</v>
      </c>
      <c r="E420" s="3" t="str">
        <f t="shared" si="1"/>
        <v>3</v>
      </c>
    </row>
    <row r="421">
      <c r="A421" s="1">
        <v>8.0</v>
      </c>
      <c r="B421" s="48">
        <f t="shared" si="9"/>
        <v>36</v>
      </c>
      <c r="D421" s="2">
        <f>SUM(COUNTIF('2020'!K38:M38,'2020'!$K$10),COUNTIF('2020'!K38:M38,'2020'!$L$10),COUNTIF('2020'!K38:M38,'2020'!$M$10))</f>
        <v>5</v>
      </c>
      <c r="E421" s="3" t="str">
        <f t="shared" si="1"/>
        <v>3</v>
      </c>
    </row>
    <row r="422">
      <c r="A422" s="1">
        <v>8.0</v>
      </c>
      <c r="B422" s="48">
        <f t="shared" si="9"/>
        <v>37</v>
      </c>
      <c r="D422" s="2">
        <f>SUM(COUNTIF('2020'!K39:M39,'2020'!$K$10),COUNTIF('2020'!K39:M39,'2020'!$L$10),COUNTIF('2020'!K39:M39,'2020'!$M$10))</f>
        <v>0</v>
      </c>
      <c r="E422" s="3" t="str">
        <f t="shared" si="1"/>
        <v>0</v>
      </c>
    </row>
    <row r="423">
      <c r="A423" s="1">
        <v>8.0</v>
      </c>
      <c r="B423" s="48">
        <f t="shared" si="9"/>
        <v>38</v>
      </c>
      <c r="D423" s="2">
        <f>SUM(COUNTIF('2020'!K40:M40,'2020'!$K$10),COUNTIF('2020'!K40:M40,'2020'!$L$10),COUNTIF('2020'!K40:M40,'2020'!$M$10))</f>
        <v>0</v>
      </c>
      <c r="E423" s="3" t="str">
        <f t="shared" si="1"/>
        <v>0</v>
      </c>
    </row>
    <row r="424">
      <c r="A424" s="1">
        <v>8.0</v>
      </c>
      <c r="B424" s="48">
        <f t="shared" si="9"/>
        <v>39</v>
      </c>
      <c r="D424" s="2">
        <f>SUM(COUNTIF('2020'!K41:M41,'2020'!$K$10),COUNTIF('2020'!K41:M41,'2020'!$L$10),COUNTIF('2020'!K41:M41,'2020'!$M$10))</f>
        <v>4</v>
      </c>
      <c r="E424" s="3" t="str">
        <f t="shared" si="1"/>
        <v>2</v>
      </c>
    </row>
    <row r="425">
      <c r="A425" s="1">
        <v>8.0</v>
      </c>
      <c r="B425" s="48">
        <f t="shared" si="9"/>
        <v>40</v>
      </c>
      <c r="D425" s="2">
        <f>SUM(COUNTIF('2020'!K42:M42,'2020'!$K$10),COUNTIF('2020'!K42:M42,'2020'!$L$10),COUNTIF('2020'!K42:M42,'2020'!$M$10))</f>
        <v>5</v>
      </c>
      <c r="E425" s="3" t="str">
        <f t="shared" si="1"/>
        <v>3</v>
      </c>
    </row>
    <row r="426">
      <c r="A426" s="1">
        <v>8.0</v>
      </c>
      <c r="B426" s="48">
        <f t="shared" si="9"/>
        <v>41</v>
      </c>
      <c r="D426" s="2">
        <f>SUM(COUNTIF('2020'!K43:M43,'2020'!$K$10),COUNTIF('2020'!K43:M43,'2020'!$L$10),COUNTIF('2020'!K43:M43,'2020'!$M$10))</f>
        <v>4</v>
      </c>
      <c r="E426" s="3" t="str">
        <f t="shared" si="1"/>
        <v>2</v>
      </c>
    </row>
    <row r="427">
      <c r="A427" s="1">
        <v>8.0</v>
      </c>
      <c r="B427" s="48">
        <f t="shared" si="9"/>
        <v>42</v>
      </c>
      <c r="D427" s="2">
        <f>SUM(COUNTIF('2020'!K44:M44,'2020'!$K$10),COUNTIF('2020'!K44:M44,'2020'!$L$10),COUNTIF('2020'!K44:M44,'2020'!$M$10))</f>
        <v>4</v>
      </c>
      <c r="E427" s="3" t="str">
        <f t="shared" si="1"/>
        <v>2</v>
      </c>
    </row>
    <row r="428">
      <c r="A428" s="1">
        <v>8.0</v>
      </c>
      <c r="B428" s="48">
        <f t="shared" si="9"/>
        <v>43</v>
      </c>
      <c r="D428" s="2">
        <f>SUM(COUNTIF('2020'!K45:M45,'2020'!$K$10),COUNTIF('2020'!K45:M45,'2020'!$L$10),COUNTIF('2020'!K45:M45,'2020'!$M$10))</f>
        <v>5</v>
      </c>
      <c r="E428" s="3" t="str">
        <f t="shared" si="1"/>
        <v>3</v>
      </c>
    </row>
    <row r="429">
      <c r="A429" s="1">
        <v>8.0</v>
      </c>
      <c r="B429" s="48">
        <f t="shared" si="9"/>
        <v>44</v>
      </c>
      <c r="D429" s="2">
        <f>SUM(COUNTIF('2020'!K46:M46,'2020'!$K$10),COUNTIF('2020'!K46:M46,'2020'!$L$10),COUNTIF('2020'!K46:M46,'2020'!$M$10))</f>
        <v>5</v>
      </c>
      <c r="E429" s="3" t="str">
        <f t="shared" si="1"/>
        <v>3</v>
      </c>
    </row>
    <row r="430">
      <c r="A430" s="1">
        <v>8.0</v>
      </c>
      <c r="B430" s="48">
        <f t="shared" si="9"/>
        <v>45</v>
      </c>
      <c r="D430" s="2">
        <f>SUM(COUNTIF('2020'!K47:M47,'2020'!$K$10),COUNTIF('2020'!K47:M47,'2020'!$L$10),COUNTIF('2020'!K47:M47,'2020'!$M$10))</f>
        <v>5</v>
      </c>
      <c r="E430" s="3" t="str">
        <f t="shared" si="1"/>
        <v>3</v>
      </c>
    </row>
    <row r="431">
      <c r="A431" s="1">
        <v>8.0</v>
      </c>
      <c r="B431" s="48">
        <f t="shared" si="9"/>
        <v>46</v>
      </c>
      <c r="D431" s="2">
        <f>SUM(COUNTIF('2020'!K48:M48,'2020'!$K$10),COUNTIF('2020'!K48:M48,'2020'!$L$10),COUNTIF('2020'!K48:M48,'2020'!$M$10))</f>
        <v>5</v>
      </c>
      <c r="E431" s="3" t="str">
        <f t="shared" si="1"/>
        <v>3</v>
      </c>
    </row>
    <row r="432">
      <c r="A432" s="1">
        <v>8.0</v>
      </c>
      <c r="B432" s="48">
        <f t="shared" si="9"/>
        <v>47</v>
      </c>
      <c r="D432" s="2">
        <f>SUM(COUNTIF('2020'!K49:M49,'2020'!$K$10),COUNTIF('2020'!K49:M49,'2020'!$L$10),COUNTIF('2020'!K49:M49,'2020'!$M$10))</f>
        <v>5</v>
      </c>
      <c r="E432" s="3" t="str">
        <f t="shared" si="1"/>
        <v>3</v>
      </c>
    </row>
    <row r="433">
      <c r="A433" s="1">
        <v>8.0</v>
      </c>
      <c r="B433" s="48">
        <f t="shared" si="9"/>
        <v>48</v>
      </c>
      <c r="D433" s="2">
        <f>SUM(COUNTIF('2020'!K50:M50,'2020'!$K$10),COUNTIF('2020'!K50:M50,'2020'!$L$10),COUNTIF('2020'!K50:M50,'2020'!$M$10))</f>
        <v>4</v>
      </c>
      <c r="E433" s="3" t="str">
        <f t="shared" si="1"/>
        <v>2</v>
      </c>
    </row>
    <row r="434">
      <c r="A434" s="1">
        <v>8.0</v>
      </c>
      <c r="B434" s="48">
        <f t="shared" si="9"/>
        <v>49</v>
      </c>
      <c r="D434" s="2">
        <f>SUM(COUNTIF('2020'!K51:M51,'2020'!$K$10),COUNTIF('2020'!K51:M51,'2020'!$L$10),COUNTIF('2020'!K51:M51,'2020'!$M$10))</f>
        <v>5</v>
      </c>
      <c r="E434" s="3" t="str">
        <f t="shared" si="1"/>
        <v>3</v>
      </c>
    </row>
    <row r="435">
      <c r="A435" s="1">
        <v>8.0</v>
      </c>
      <c r="B435" s="48">
        <f t="shared" si="9"/>
        <v>50</v>
      </c>
      <c r="D435" s="2">
        <f>SUM(COUNTIF('2020'!K52:M52,'2020'!$K$10),COUNTIF('2020'!K52:M52,'2020'!$L$10),COUNTIF('2020'!K52:M52,'2020'!$M$10))</f>
        <v>5</v>
      </c>
      <c r="E435" s="3" t="str">
        <f t="shared" si="1"/>
        <v>3</v>
      </c>
    </row>
    <row r="436">
      <c r="A436" s="1">
        <v>8.0</v>
      </c>
      <c r="B436" s="48">
        <f t="shared" si="9"/>
        <v>51</v>
      </c>
      <c r="D436" s="2">
        <f>SUM(COUNTIF('2020'!K53:M53,'2020'!$K$10),COUNTIF('2020'!K53:M53,'2020'!$L$10),COUNTIF('2020'!K53:M53,'2020'!$M$10))</f>
        <v>5</v>
      </c>
      <c r="E436" s="3" t="str">
        <f t="shared" si="1"/>
        <v>3</v>
      </c>
    </row>
    <row r="437">
      <c r="A437" s="1">
        <v>8.0</v>
      </c>
      <c r="B437" s="48">
        <f t="shared" si="9"/>
        <v>52</v>
      </c>
      <c r="D437" s="2">
        <f>SUM(COUNTIF('2020'!K54:M54,'2020'!$K$10),COUNTIF('2020'!K54:M54,'2020'!$L$10),COUNTIF('2020'!K54:M54,'2020'!$M$10))</f>
        <v>1</v>
      </c>
      <c r="E437" s="3" t="str">
        <f t="shared" si="1"/>
        <v>1</v>
      </c>
    </row>
    <row r="438">
      <c r="A438" s="1">
        <v>8.0</v>
      </c>
      <c r="B438" s="48">
        <f t="shared" si="9"/>
        <v>53</v>
      </c>
      <c r="D438" s="2">
        <f>SUM(COUNTIF('2020'!K55:M55,'2020'!$K$10),COUNTIF('2020'!K55:M55,'2020'!$L$10),COUNTIF('2020'!K55:M55,'2020'!$M$10))</f>
        <v>4</v>
      </c>
      <c r="E438" s="3" t="str">
        <f t="shared" si="1"/>
        <v>2</v>
      </c>
    </row>
    <row r="439">
      <c r="A439" s="1">
        <v>8.0</v>
      </c>
      <c r="B439" s="48">
        <f t="shared" si="9"/>
        <v>54</v>
      </c>
      <c r="D439" s="2">
        <f>SUM(COUNTIF('2020'!K56:M56,'2020'!$K$10),COUNTIF('2020'!K56:M56,'2020'!$L$10),COUNTIF('2020'!K56:M56,'2020'!$M$10))</f>
        <v>4</v>
      </c>
      <c r="E439" s="3" t="str">
        <f t="shared" si="1"/>
        <v>2</v>
      </c>
    </row>
    <row r="440">
      <c r="A440" s="1">
        <v>8.0</v>
      </c>
      <c r="B440" s="48">
        <f t="shared" si="9"/>
        <v>55</v>
      </c>
      <c r="D440" s="2">
        <f>SUM(COUNTIF('2020'!K57:M57,'2020'!$K$10),COUNTIF('2020'!K57:M57,'2020'!$L$10),COUNTIF('2020'!K57:M57,'2020'!$M$10))</f>
        <v>0</v>
      </c>
      <c r="E440" s="3" t="str">
        <f t="shared" si="1"/>
        <v>0</v>
      </c>
    </row>
    <row r="441">
      <c r="A441" s="1">
        <v>8.0</v>
      </c>
      <c r="B441" s="48">
        <f t="shared" si="9"/>
        <v>56</v>
      </c>
      <c r="D441" s="2">
        <f>SUM(COUNTIF('2020'!K58:M58,'2020'!$K$10),COUNTIF('2020'!K58:M58,'2020'!$L$10),COUNTIF('2020'!K58:M58,'2020'!$M$10))</f>
        <v>0</v>
      </c>
      <c r="E441" s="3" t="str">
        <f t="shared" si="1"/>
        <v>0</v>
      </c>
    </row>
    <row r="442">
      <c r="A442" s="1">
        <v>8.0</v>
      </c>
      <c r="B442" s="48">
        <f t="shared" si="9"/>
        <v>57</v>
      </c>
      <c r="D442" s="2">
        <f>SUM(COUNTIF('2020'!K59:M59,'2020'!$K$10),COUNTIF('2020'!K59:M59,'2020'!$L$10),COUNTIF('2020'!K59:M59,'2020'!$M$10))</f>
        <v>4</v>
      </c>
      <c r="E442" s="3" t="str">
        <f t="shared" si="1"/>
        <v>2</v>
      </c>
    </row>
    <row r="443">
      <c r="A443" s="1">
        <v>8.0</v>
      </c>
      <c r="B443" s="48">
        <f t="shared" si="9"/>
        <v>58</v>
      </c>
      <c r="D443" s="2">
        <f>SUM(COUNTIF('2020'!K60:M60,'2020'!$K$10),COUNTIF('2020'!K60:M60,'2020'!$L$10),COUNTIF('2020'!K60:M60,'2020'!$M$10))</f>
        <v>4</v>
      </c>
      <c r="E443" s="3" t="str">
        <f t="shared" si="1"/>
        <v>2</v>
      </c>
    </row>
    <row r="444">
      <c r="A444" s="1">
        <v>8.0</v>
      </c>
      <c r="B444" s="48">
        <f t="shared" si="9"/>
        <v>59</v>
      </c>
      <c r="D444" s="2">
        <f>SUM(COUNTIF('2020'!K61:M61,'2020'!$K$10),COUNTIF('2020'!K61:M61,'2020'!$L$10),COUNTIF('2020'!K61:M61,'2020'!$M$10))</f>
        <v>0</v>
      </c>
      <c r="E444" s="3" t="str">
        <f t="shared" si="1"/>
        <v>0</v>
      </c>
    </row>
    <row r="445">
      <c r="A445" s="1">
        <v>8.0</v>
      </c>
      <c r="B445" s="48">
        <f t="shared" si="9"/>
        <v>60</v>
      </c>
      <c r="D445" s="2">
        <f>SUM(COUNTIF('2020'!K62:M62,'2020'!$K$10),COUNTIF('2020'!K62:M62,'2020'!$L$10),COUNTIF('2020'!K62:M62,'2020'!$M$10))</f>
        <v>0</v>
      </c>
      <c r="E445" s="3" t="str">
        <f t="shared" si="1"/>
        <v>0</v>
      </c>
    </row>
    <row r="446">
      <c r="A446" s="1">
        <v>9.0</v>
      </c>
      <c r="B446" s="49">
        <v>10.0</v>
      </c>
      <c r="D446" s="2">
        <f>SUM(COUNTIF('2020'!K12:M12,'2020'!$K$11),COUNTIF('2020'!K12:M12,'2020'!$L$11),COUNTIF('2020'!K12:M12,'2020'!$M$11))</f>
        <v>1</v>
      </c>
      <c r="E446" s="3" t="str">
        <f t="shared" si="1"/>
        <v>1</v>
      </c>
    </row>
    <row r="447">
      <c r="A447" s="1">
        <v>9.0</v>
      </c>
      <c r="B447" s="48">
        <f t="shared" ref="B447:B496" si="10">IF(A447&lt;&gt;"",B446+1,"")</f>
        <v>11</v>
      </c>
      <c r="D447" s="2">
        <f>SUM(COUNTIF('2020'!K13:M13,'2020'!$K$11),COUNTIF('2020'!K13:M13,'2020'!$L$11),COUNTIF('2020'!K13:M13,'2020'!$M$11))</f>
        <v>0</v>
      </c>
      <c r="E447" s="3" t="str">
        <f t="shared" si="1"/>
        <v>0</v>
      </c>
    </row>
    <row r="448">
      <c r="A448" s="1">
        <v>9.0</v>
      </c>
      <c r="B448" s="48">
        <f t="shared" si="10"/>
        <v>12</v>
      </c>
      <c r="D448" s="2">
        <f>SUM(COUNTIF('2020'!K14:M14,'2020'!$K$11),COUNTIF('2020'!K14:M14,'2020'!$L$11),COUNTIF('2020'!K14:M14,'2020'!$M$11))</f>
        <v>0</v>
      </c>
      <c r="E448" s="3" t="str">
        <f t="shared" si="1"/>
        <v>0</v>
      </c>
    </row>
    <row r="449">
      <c r="A449" s="1">
        <v>9.0</v>
      </c>
      <c r="B449" s="48">
        <f t="shared" si="10"/>
        <v>13</v>
      </c>
      <c r="D449" s="2">
        <f>SUM(COUNTIF('2020'!K15:M15,'2020'!$K$11),COUNTIF('2020'!K15:M15,'2020'!$L$11),COUNTIF('2020'!K15:M15,'2020'!$M$11))</f>
        <v>1</v>
      </c>
      <c r="E449" s="3" t="str">
        <f t="shared" si="1"/>
        <v>1</v>
      </c>
    </row>
    <row r="450">
      <c r="A450" s="1">
        <v>9.0</v>
      </c>
      <c r="B450" s="48">
        <f t="shared" si="10"/>
        <v>14</v>
      </c>
      <c r="D450" s="2">
        <f>SUM(COUNTIF('2020'!K16:M16,'2020'!$K$11),COUNTIF('2020'!K16:M16,'2020'!$L$11),COUNTIF('2020'!K16:M16,'2020'!$M$11))</f>
        <v>0</v>
      </c>
      <c r="E450" s="3" t="str">
        <f t="shared" si="1"/>
        <v>0</v>
      </c>
    </row>
    <row r="451">
      <c r="A451" s="1">
        <v>9.0</v>
      </c>
      <c r="B451" s="48">
        <f t="shared" si="10"/>
        <v>15</v>
      </c>
      <c r="D451" s="2">
        <f>SUM(COUNTIF('2020'!K17:M17,'2020'!$K$11),COUNTIF('2020'!K17:M17,'2020'!$L$11),COUNTIF('2020'!K17:M17,'2020'!$M$11))</f>
        <v>0</v>
      </c>
      <c r="E451" s="3" t="str">
        <f t="shared" si="1"/>
        <v>0</v>
      </c>
    </row>
    <row r="452">
      <c r="A452" s="1">
        <v>9.0</v>
      </c>
      <c r="B452" s="48">
        <f t="shared" si="10"/>
        <v>16</v>
      </c>
      <c r="D452" s="2">
        <f>SUM(COUNTIF('2020'!K18:M18,'2020'!$K$11),COUNTIF('2020'!K18:M18,'2020'!$L$11),COUNTIF('2020'!K18:M18,'2020'!$M$11))</f>
        <v>1</v>
      </c>
      <c r="E452" s="3" t="str">
        <f t="shared" si="1"/>
        <v>1</v>
      </c>
    </row>
    <row r="453">
      <c r="A453" s="1">
        <v>9.0</v>
      </c>
      <c r="B453" s="48">
        <f t="shared" si="10"/>
        <v>17</v>
      </c>
      <c r="D453" s="2">
        <f>SUM(COUNTIF('2020'!K19:M19,'2020'!$K$11),COUNTIF('2020'!K19:M19,'2020'!$L$11),COUNTIF('2020'!K19:M19,'2020'!$M$11))</f>
        <v>0</v>
      </c>
      <c r="E453" s="3" t="str">
        <f t="shared" si="1"/>
        <v>0</v>
      </c>
    </row>
    <row r="454">
      <c r="A454" s="1">
        <v>9.0</v>
      </c>
      <c r="B454" s="48">
        <f t="shared" si="10"/>
        <v>18</v>
      </c>
      <c r="D454" s="2">
        <f>SUM(COUNTIF('2020'!K20:M20,'2020'!$K$11),COUNTIF('2020'!K20:M20,'2020'!$L$11),COUNTIF('2020'!K20:M20,'2020'!$M$11))</f>
        <v>1</v>
      </c>
      <c r="E454" s="3" t="str">
        <f t="shared" si="1"/>
        <v>1</v>
      </c>
    </row>
    <row r="455">
      <c r="A455" s="1">
        <v>9.0</v>
      </c>
      <c r="B455" s="48">
        <f t="shared" si="10"/>
        <v>19</v>
      </c>
      <c r="D455" s="2">
        <f>SUM(COUNTIF('2020'!K21:M21,'2020'!$K$11),COUNTIF('2020'!K21:M21,'2020'!$L$11),COUNTIF('2020'!K21:M21,'2020'!$M$11))</f>
        <v>1</v>
      </c>
      <c r="E455" s="3" t="str">
        <f t="shared" si="1"/>
        <v>1</v>
      </c>
    </row>
    <row r="456">
      <c r="A456" s="1">
        <v>9.0</v>
      </c>
      <c r="B456" s="48">
        <f t="shared" si="10"/>
        <v>20</v>
      </c>
      <c r="D456" s="2">
        <f>SUM(COUNTIF('2020'!K22:M22,'2020'!$K$11),COUNTIF('2020'!K22:M22,'2020'!$L$11),COUNTIF('2020'!K22:M22,'2020'!$M$11))</f>
        <v>1</v>
      </c>
      <c r="E456" s="3" t="str">
        <f t="shared" si="1"/>
        <v>1</v>
      </c>
    </row>
    <row r="457">
      <c r="A457" s="1">
        <v>9.0</v>
      </c>
      <c r="B457" s="48">
        <f t="shared" si="10"/>
        <v>21</v>
      </c>
      <c r="D457" s="2">
        <f>SUM(COUNTIF('2020'!K23:M23,'2020'!$K$11),COUNTIF('2020'!K23:M23,'2020'!$L$11),COUNTIF('2020'!K23:M23,'2020'!$M$11))</f>
        <v>0</v>
      </c>
      <c r="E457" s="3" t="str">
        <f t="shared" si="1"/>
        <v>0</v>
      </c>
    </row>
    <row r="458">
      <c r="A458" s="1">
        <v>9.0</v>
      </c>
      <c r="B458" s="48">
        <f t="shared" si="10"/>
        <v>22</v>
      </c>
      <c r="D458" s="2">
        <f>SUM(COUNTIF('2020'!K24:M24,'2020'!$K$11),COUNTIF('2020'!K24:M24,'2020'!$L$11),COUNTIF('2020'!K24:M24,'2020'!$M$11))</f>
        <v>0</v>
      </c>
      <c r="E458" s="3" t="str">
        <f t="shared" si="1"/>
        <v>0</v>
      </c>
    </row>
    <row r="459">
      <c r="A459" s="1">
        <v>9.0</v>
      </c>
      <c r="B459" s="48">
        <f t="shared" si="10"/>
        <v>23</v>
      </c>
      <c r="D459" s="2">
        <f>SUM(COUNTIF('2020'!K25:M25,'2020'!$K$11),COUNTIF('2020'!K25:M25,'2020'!$L$11),COUNTIF('2020'!K25:M25,'2020'!$M$11))</f>
        <v>1</v>
      </c>
      <c r="E459" s="3" t="str">
        <f t="shared" si="1"/>
        <v>1</v>
      </c>
    </row>
    <row r="460">
      <c r="A460" s="1">
        <v>9.0</v>
      </c>
      <c r="B460" s="48">
        <f t="shared" si="10"/>
        <v>24</v>
      </c>
      <c r="D460" s="2">
        <f>SUM(COUNTIF('2020'!K26:M26,'2020'!$K$11),COUNTIF('2020'!K26:M26,'2020'!$L$11),COUNTIF('2020'!K26:M26,'2020'!$M$11))</f>
        <v>0</v>
      </c>
      <c r="E460" s="3" t="str">
        <f t="shared" si="1"/>
        <v>0</v>
      </c>
    </row>
    <row r="461">
      <c r="A461" s="1">
        <v>9.0</v>
      </c>
      <c r="B461" s="48">
        <f t="shared" si="10"/>
        <v>25</v>
      </c>
      <c r="D461" s="2">
        <f>SUM(COUNTIF('2020'!K27:M27,'2020'!$K$11),COUNTIF('2020'!K27:M27,'2020'!$L$11),COUNTIF('2020'!K27:M27,'2020'!$M$11))</f>
        <v>0</v>
      </c>
      <c r="E461" s="3" t="str">
        <f t="shared" si="1"/>
        <v>0</v>
      </c>
    </row>
    <row r="462">
      <c r="A462" s="1">
        <v>9.0</v>
      </c>
      <c r="B462" s="48">
        <f t="shared" si="10"/>
        <v>26</v>
      </c>
      <c r="D462" s="2">
        <f>SUM(COUNTIF('2020'!K28:M28,'2020'!$K$11),COUNTIF('2020'!K28:M28,'2020'!$L$11),COUNTIF('2020'!K28:M28,'2020'!$M$11))</f>
        <v>0</v>
      </c>
      <c r="E462" s="3" t="str">
        <f t="shared" si="1"/>
        <v>0</v>
      </c>
    </row>
    <row r="463">
      <c r="A463" s="1">
        <v>9.0</v>
      </c>
      <c r="B463" s="48">
        <f t="shared" si="10"/>
        <v>27</v>
      </c>
      <c r="D463" s="2">
        <f>SUM(COUNTIF('2020'!K29:M29,'2020'!$K$11),COUNTIF('2020'!K29:M29,'2020'!$L$11),COUNTIF('2020'!K29:M29,'2020'!$M$11))</f>
        <v>0</v>
      </c>
      <c r="E463" s="3" t="str">
        <f t="shared" si="1"/>
        <v>0</v>
      </c>
    </row>
    <row r="464">
      <c r="A464" s="1">
        <v>9.0</v>
      </c>
      <c r="B464" s="48">
        <f t="shared" si="10"/>
        <v>28</v>
      </c>
      <c r="D464" s="2">
        <f>SUM(COUNTIF('2020'!K30:M30,'2020'!$K$11),COUNTIF('2020'!K30:M30,'2020'!$L$11),COUNTIF('2020'!K30:M30,'2020'!$M$11))</f>
        <v>1</v>
      </c>
      <c r="E464" s="3" t="str">
        <f t="shared" si="1"/>
        <v>1</v>
      </c>
    </row>
    <row r="465">
      <c r="A465" s="1">
        <v>9.0</v>
      </c>
      <c r="B465" s="48">
        <f t="shared" si="10"/>
        <v>29</v>
      </c>
      <c r="D465" s="2">
        <f>SUM(COUNTIF('2020'!K31:M31,'2020'!$K$11),COUNTIF('2020'!K31:M31,'2020'!$L$11),COUNTIF('2020'!K31:M31,'2020'!$M$11))</f>
        <v>0</v>
      </c>
      <c r="E465" s="3" t="str">
        <f t="shared" si="1"/>
        <v>0</v>
      </c>
    </row>
    <row r="466">
      <c r="A466" s="1">
        <v>9.0</v>
      </c>
      <c r="B466" s="48">
        <f t="shared" si="10"/>
        <v>30</v>
      </c>
      <c r="D466" s="2">
        <f>SUM(COUNTIF('2020'!K32:M32,'2020'!$K$11),COUNTIF('2020'!K32:M32,'2020'!$L$11),COUNTIF('2020'!K32:M32,'2020'!$M$11))</f>
        <v>0</v>
      </c>
      <c r="E466" s="3" t="str">
        <f t="shared" si="1"/>
        <v>0</v>
      </c>
    </row>
    <row r="467">
      <c r="A467" s="1">
        <v>9.0</v>
      </c>
      <c r="B467" s="48">
        <f t="shared" si="10"/>
        <v>31</v>
      </c>
      <c r="D467" s="2">
        <f>SUM(COUNTIF('2020'!K33:M33,'2020'!$K$11),COUNTIF('2020'!K33:M33,'2020'!$L$11),COUNTIF('2020'!K33:M33,'2020'!$M$11))</f>
        <v>0</v>
      </c>
      <c r="E467" s="3" t="str">
        <f t="shared" si="1"/>
        <v>0</v>
      </c>
    </row>
    <row r="468">
      <c r="A468" s="1">
        <v>9.0</v>
      </c>
      <c r="B468" s="48">
        <f t="shared" si="10"/>
        <v>32</v>
      </c>
      <c r="D468" s="2">
        <f>SUM(COUNTIF('2020'!K34:M34,'2020'!$K$11),COUNTIF('2020'!K34:M34,'2020'!$L$11),COUNTIF('2020'!K34:M34,'2020'!$M$11))</f>
        <v>1</v>
      </c>
      <c r="E468" s="3" t="str">
        <f t="shared" si="1"/>
        <v>1</v>
      </c>
    </row>
    <row r="469">
      <c r="A469" s="1">
        <v>9.0</v>
      </c>
      <c r="B469" s="48">
        <f t="shared" si="10"/>
        <v>33</v>
      </c>
      <c r="D469" s="2">
        <f>SUM(COUNTIF('2020'!K35:M35,'2020'!$K$11),COUNTIF('2020'!K35:M35,'2020'!$L$11),COUNTIF('2020'!K35:M35,'2020'!$M$11))</f>
        <v>0</v>
      </c>
      <c r="E469" s="3" t="str">
        <f t="shared" si="1"/>
        <v>0</v>
      </c>
    </row>
    <row r="470">
      <c r="A470" s="1">
        <v>9.0</v>
      </c>
      <c r="B470" s="48">
        <f t="shared" si="10"/>
        <v>34</v>
      </c>
      <c r="D470" s="2">
        <f>SUM(COUNTIF('2020'!K36:M36,'2020'!$K$11),COUNTIF('2020'!K36:M36,'2020'!$L$11),COUNTIF('2020'!K36:M36,'2020'!$M$11))</f>
        <v>1</v>
      </c>
      <c r="E470" s="3" t="str">
        <f t="shared" si="1"/>
        <v>1</v>
      </c>
    </row>
    <row r="471">
      <c r="A471" s="1">
        <v>9.0</v>
      </c>
      <c r="B471" s="48">
        <f t="shared" si="10"/>
        <v>35</v>
      </c>
      <c r="D471" s="2">
        <f>SUM(COUNTIF('2020'!K37:M37,'2020'!$K$11),COUNTIF('2020'!K37:M37,'2020'!$L$11),COUNTIF('2020'!K37:M37,'2020'!$M$11))</f>
        <v>1</v>
      </c>
      <c r="E471" s="3" t="str">
        <f t="shared" si="1"/>
        <v>1</v>
      </c>
    </row>
    <row r="472">
      <c r="A472" s="1">
        <v>9.0</v>
      </c>
      <c r="B472" s="48">
        <f t="shared" si="10"/>
        <v>36</v>
      </c>
      <c r="D472" s="2">
        <f>SUM(COUNTIF('2020'!K38:M38,'2020'!$K$11),COUNTIF('2020'!K38:M38,'2020'!$L$11),COUNTIF('2020'!K38:M38,'2020'!$M$11))</f>
        <v>1</v>
      </c>
      <c r="E472" s="3" t="str">
        <f t="shared" si="1"/>
        <v>1</v>
      </c>
    </row>
    <row r="473">
      <c r="A473" s="1">
        <v>9.0</v>
      </c>
      <c r="B473" s="48">
        <f t="shared" si="10"/>
        <v>37</v>
      </c>
      <c r="D473" s="2">
        <f>SUM(COUNTIF('2020'!K39:M39,'2020'!$K$11),COUNTIF('2020'!K39:M39,'2020'!$L$11),COUNTIF('2020'!K39:M39,'2020'!$M$11))</f>
        <v>0</v>
      </c>
      <c r="E473" s="3" t="str">
        <f t="shared" si="1"/>
        <v>0</v>
      </c>
    </row>
    <row r="474">
      <c r="A474" s="1">
        <v>9.0</v>
      </c>
      <c r="B474" s="48">
        <f t="shared" si="10"/>
        <v>38</v>
      </c>
      <c r="D474" s="2">
        <f>SUM(COUNTIF('2020'!K40:M40,'2020'!$K$11),COUNTIF('2020'!K40:M40,'2020'!$L$11),COUNTIF('2020'!K40:M40,'2020'!$M$11))</f>
        <v>0</v>
      </c>
      <c r="E474" s="3" t="str">
        <f t="shared" si="1"/>
        <v>0</v>
      </c>
    </row>
    <row r="475">
      <c r="A475" s="1">
        <v>9.0</v>
      </c>
      <c r="B475" s="48">
        <f t="shared" si="10"/>
        <v>39</v>
      </c>
      <c r="D475" s="2">
        <f>SUM(COUNTIF('2020'!K41:M41,'2020'!$K$11),COUNTIF('2020'!K41:M41,'2020'!$L$11),COUNTIF('2020'!K41:M41,'2020'!$M$11))</f>
        <v>0</v>
      </c>
      <c r="E475" s="3" t="str">
        <f t="shared" si="1"/>
        <v>0</v>
      </c>
    </row>
    <row r="476">
      <c r="A476" s="1">
        <v>9.0</v>
      </c>
      <c r="B476" s="48">
        <f t="shared" si="10"/>
        <v>40</v>
      </c>
      <c r="D476" s="2">
        <f>SUM(COUNTIF('2020'!K42:M42,'2020'!$K$11),COUNTIF('2020'!K42:M42,'2020'!$L$11),COUNTIF('2020'!K42:M42,'2020'!$M$11))</f>
        <v>1</v>
      </c>
      <c r="E476" s="3" t="str">
        <f t="shared" si="1"/>
        <v>1</v>
      </c>
    </row>
    <row r="477">
      <c r="A477" s="1">
        <v>9.0</v>
      </c>
      <c r="B477" s="48">
        <f t="shared" si="10"/>
        <v>41</v>
      </c>
      <c r="D477" s="2">
        <f>SUM(COUNTIF('2020'!K43:M43,'2020'!$K$11),COUNTIF('2020'!K43:M43,'2020'!$L$11),COUNTIF('2020'!K43:M43,'2020'!$M$11))</f>
        <v>0</v>
      </c>
      <c r="E477" s="3" t="str">
        <f t="shared" si="1"/>
        <v>0</v>
      </c>
    </row>
    <row r="478">
      <c r="A478" s="1">
        <v>9.0</v>
      </c>
      <c r="B478" s="48">
        <f t="shared" si="10"/>
        <v>42</v>
      </c>
      <c r="D478" s="2">
        <f>SUM(COUNTIF('2020'!K44:M44,'2020'!$K$11),COUNTIF('2020'!K44:M44,'2020'!$L$11),COUNTIF('2020'!K44:M44,'2020'!$M$11))</f>
        <v>0</v>
      </c>
      <c r="E478" s="3" t="str">
        <f t="shared" si="1"/>
        <v>0</v>
      </c>
    </row>
    <row r="479">
      <c r="A479" s="1">
        <v>9.0</v>
      </c>
      <c r="B479" s="48">
        <f t="shared" si="10"/>
        <v>43</v>
      </c>
      <c r="D479" s="2">
        <f>SUM(COUNTIF('2020'!K45:M45,'2020'!$K$11),COUNTIF('2020'!K45:M45,'2020'!$L$11),COUNTIF('2020'!K45:M45,'2020'!$M$11))</f>
        <v>1</v>
      </c>
      <c r="E479" s="3" t="str">
        <f t="shared" si="1"/>
        <v>1</v>
      </c>
    </row>
    <row r="480">
      <c r="A480" s="1">
        <v>9.0</v>
      </c>
      <c r="B480" s="48">
        <f t="shared" si="10"/>
        <v>44</v>
      </c>
      <c r="D480" s="2">
        <f>SUM(COUNTIF('2020'!K46:M46,'2020'!$K$11),COUNTIF('2020'!K46:M46,'2020'!$L$11),COUNTIF('2020'!K46:M46,'2020'!$M$11))</f>
        <v>1</v>
      </c>
      <c r="E480" s="3" t="str">
        <f t="shared" si="1"/>
        <v>1</v>
      </c>
    </row>
    <row r="481">
      <c r="A481" s="1">
        <v>9.0</v>
      </c>
      <c r="B481" s="48">
        <f t="shared" si="10"/>
        <v>45</v>
      </c>
      <c r="D481" s="2">
        <f>SUM(COUNTIF('2020'!K47:M47,'2020'!$K$11),COUNTIF('2020'!K47:M47,'2020'!$L$11),COUNTIF('2020'!K47:M47,'2020'!$M$11))</f>
        <v>1</v>
      </c>
      <c r="E481" s="3" t="str">
        <f t="shared" si="1"/>
        <v>1</v>
      </c>
    </row>
    <row r="482">
      <c r="A482" s="1">
        <v>9.0</v>
      </c>
      <c r="B482" s="48">
        <f t="shared" si="10"/>
        <v>46</v>
      </c>
      <c r="D482" s="2">
        <f>SUM(COUNTIF('2020'!K48:M48,'2020'!$K$11),COUNTIF('2020'!K48:M48,'2020'!$L$11),COUNTIF('2020'!K48:M48,'2020'!$M$11))</f>
        <v>1</v>
      </c>
      <c r="E482" s="3" t="str">
        <f t="shared" si="1"/>
        <v>1</v>
      </c>
    </row>
    <row r="483">
      <c r="A483" s="1">
        <v>9.0</v>
      </c>
      <c r="B483" s="48">
        <f t="shared" si="10"/>
        <v>47</v>
      </c>
      <c r="D483" s="2">
        <f>SUM(COUNTIF('2020'!K49:M49,'2020'!$K$11),COUNTIF('2020'!K49:M49,'2020'!$L$11),COUNTIF('2020'!K49:M49,'2020'!$M$11))</f>
        <v>1</v>
      </c>
      <c r="E483" s="3" t="str">
        <f t="shared" si="1"/>
        <v>1</v>
      </c>
    </row>
    <row r="484">
      <c r="A484" s="1">
        <v>9.0</v>
      </c>
      <c r="B484" s="48">
        <f t="shared" si="10"/>
        <v>48</v>
      </c>
      <c r="D484" s="2">
        <f>SUM(COUNTIF('2020'!K50:M50,'2020'!$K$11),COUNTIF('2020'!K50:M50,'2020'!$L$11),COUNTIF('2020'!K50:M50,'2020'!$M$11))</f>
        <v>0</v>
      </c>
      <c r="E484" s="3" t="str">
        <f t="shared" si="1"/>
        <v>0</v>
      </c>
    </row>
    <row r="485">
      <c r="A485" s="1">
        <v>9.0</v>
      </c>
      <c r="B485" s="48">
        <f t="shared" si="10"/>
        <v>49</v>
      </c>
      <c r="D485" s="2">
        <f>SUM(COUNTIF('2020'!K51:M51,'2020'!$K$11),COUNTIF('2020'!K51:M51,'2020'!$L$11),COUNTIF('2020'!K51:M51,'2020'!$M$11))</f>
        <v>1</v>
      </c>
      <c r="E485" s="3" t="str">
        <f t="shared" si="1"/>
        <v>1</v>
      </c>
    </row>
    <row r="486">
      <c r="A486" s="1">
        <v>9.0</v>
      </c>
      <c r="B486" s="48">
        <f t="shared" si="10"/>
        <v>50</v>
      </c>
      <c r="D486" s="2">
        <f>SUM(COUNTIF('2020'!K52:M52,'2020'!$K$11),COUNTIF('2020'!K52:M52,'2020'!$L$11),COUNTIF('2020'!K52:M52,'2020'!$M$11))</f>
        <v>1</v>
      </c>
      <c r="E486" s="3" t="str">
        <f t="shared" si="1"/>
        <v>1</v>
      </c>
    </row>
    <row r="487">
      <c r="A487" s="1">
        <v>9.0</v>
      </c>
      <c r="B487" s="48">
        <f t="shared" si="10"/>
        <v>51</v>
      </c>
      <c r="D487" s="2">
        <f>SUM(COUNTIF('2020'!K53:M53,'2020'!$K$11),COUNTIF('2020'!K53:M53,'2020'!$L$11),COUNTIF('2020'!K53:M53,'2020'!$M$11))</f>
        <v>1</v>
      </c>
      <c r="E487" s="3" t="str">
        <f t="shared" si="1"/>
        <v>1</v>
      </c>
    </row>
    <row r="488">
      <c r="A488" s="1">
        <v>9.0</v>
      </c>
      <c r="B488" s="48">
        <f t="shared" si="10"/>
        <v>52</v>
      </c>
      <c r="D488" s="2">
        <f>SUM(COUNTIF('2020'!K54:M54,'2020'!$K$11),COUNTIF('2020'!K54:M54,'2020'!$L$11),COUNTIF('2020'!K54:M54,'2020'!$M$11))</f>
        <v>1</v>
      </c>
      <c r="E488" s="3" t="str">
        <f t="shared" si="1"/>
        <v>1</v>
      </c>
    </row>
    <row r="489">
      <c r="A489" s="1">
        <v>9.0</v>
      </c>
      <c r="B489" s="48">
        <f t="shared" si="10"/>
        <v>53</v>
      </c>
      <c r="D489" s="2">
        <f>SUM(COUNTIF('2020'!K55:M55,'2020'!$K$11),COUNTIF('2020'!K55:M55,'2020'!$L$11),COUNTIF('2020'!K55:M55,'2020'!$M$11))</f>
        <v>0</v>
      </c>
      <c r="E489" s="3" t="str">
        <f t="shared" si="1"/>
        <v>0</v>
      </c>
    </row>
    <row r="490">
      <c r="A490" s="1">
        <v>9.0</v>
      </c>
      <c r="B490" s="48">
        <f t="shared" si="10"/>
        <v>54</v>
      </c>
      <c r="D490" s="2">
        <f>SUM(COUNTIF('2020'!K56:M56,'2020'!$K$11),COUNTIF('2020'!K56:M56,'2020'!$L$11),COUNTIF('2020'!K56:M56,'2020'!$M$11))</f>
        <v>0</v>
      </c>
      <c r="E490" s="3" t="str">
        <f t="shared" si="1"/>
        <v>0</v>
      </c>
    </row>
    <row r="491">
      <c r="A491" s="1">
        <v>9.0</v>
      </c>
      <c r="B491" s="48">
        <f t="shared" si="10"/>
        <v>55</v>
      </c>
      <c r="D491" s="2">
        <f>SUM(COUNTIF('2020'!K57:M57,'2020'!$K$11),COUNTIF('2020'!K57:M57,'2020'!$L$11),COUNTIF('2020'!K57:M57,'2020'!$M$11))</f>
        <v>4</v>
      </c>
      <c r="E491" s="3" t="str">
        <f t="shared" si="1"/>
        <v>2</v>
      </c>
    </row>
    <row r="492">
      <c r="A492" s="1">
        <v>9.0</v>
      </c>
      <c r="B492" s="48">
        <f t="shared" si="10"/>
        <v>56</v>
      </c>
      <c r="D492" s="2">
        <f>SUM(COUNTIF('2020'!K58:M58,'2020'!$K$11),COUNTIF('2020'!K58:M58,'2020'!$L$11),COUNTIF('2020'!K58:M58,'2020'!$M$11))</f>
        <v>4</v>
      </c>
      <c r="E492" s="3" t="str">
        <f t="shared" si="1"/>
        <v>2</v>
      </c>
    </row>
    <row r="493">
      <c r="A493" s="1">
        <v>9.0</v>
      </c>
      <c r="B493" s="48">
        <f t="shared" si="10"/>
        <v>57</v>
      </c>
      <c r="D493" s="2">
        <f>SUM(COUNTIF('2020'!K59:M59,'2020'!$K$11),COUNTIF('2020'!K59:M59,'2020'!$L$11),COUNTIF('2020'!K59:M59,'2020'!$M$11))</f>
        <v>0</v>
      </c>
      <c r="E493" s="3" t="str">
        <f t="shared" si="1"/>
        <v>0</v>
      </c>
    </row>
    <row r="494">
      <c r="A494" s="1">
        <v>9.0</v>
      </c>
      <c r="B494" s="48">
        <f t="shared" si="10"/>
        <v>58</v>
      </c>
      <c r="D494" s="2">
        <f>SUM(COUNTIF('2020'!K60:M60,'2020'!$K$11),COUNTIF('2020'!K60:M60,'2020'!$L$11),COUNTIF('2020'!K60:M60,'2020'!$M$11))</f>
        <v>0</v>
      </c>
      <c r="E494" s="3" t="str">
        <f t="shared" si="1"/>
        <v>0</v>
      </c>
    </row>
    <row r="495">
      <c r="A495" s="1">
        <v>9.0</v>
      </c>
      <c r="B495" s="48">
        <f t="shared" si="10"/>
        <v>59</v>
      </c>
      <c r="D495" s="2">
        <f>SUM(COUNTIF('2020'!K61:M61,'2020'!$K$11),COUNTIF('2020'!K61:M61,'2020'!$L$11),COUNTIF('2020'!K61:M61,'2020'!$M$11))</f>
        <v>0</v>
      </c>
      <c r="E495" s="3" t="str">
        <f t="shared" si="1"/>
        <v>0</v>
      </c>
    </row>
    <row r="496">
      <c r="A496" s="1">
        <v>9.0</v>
      </c>
      <c r="B496" s="48">
        <f t="shared" si="10"/>
        <v>60</v>
      </c>
      <c r="D496" s="2">
        <f>SUM(COUNTIF('2020'!K62:M62,'2020'!$K$11),COUNTIF('2020'!K62:M62,'2020'!$L$11),COUNTIF('2020'!K62:M62,'2020'!$M$11))</f>
        <v>0</v>
      </c>
      <c r="E496" s="3" t="str">
        <f t="shared" si="1"/>
        <v>0</v>
      </c>
    </row>
    <row r="497">
      <c r="A497" s="1">
        <v>10.0</v>
      </c>
      <c r="B497" s="1">
        <v>11.0</v>
      </c>
      <c r="D497" s="2">
        <f>SUM(COUNTIF('2020'!K13:M13,'2020'!$K$12),COUNTIF('2020'!K13:M13,'2020'!$L$12),COUNTIF('2020'!K13:M13,'2020'!$M$12))</f>
        <v>0</v>
      </c>
      <c r="E497" s="3" t="str">
        <f t="shared" si="1"/>
        <v>0</v>
      </c>
    </row>
    <row r="498">
      <c r="A498" s="1">
        <v>10.0</v>
      </c>
      <c r="B498" s="48">
        <f t="shared" ref="B498:B546" si="11">IF(A498&lt;&gt;"",B497+1,"")</f>
        <v>12</v>
      </c>
      <c r="D498" s="2">
        <f>SUM(COUNTIF('2020'!K14:M14,'2020'!$K$12),COUNTIF('2020'!K14:M14,'2020'!$L$12),COUNTIF('2020'!K14:M14,'2020'!$M$12))</f>
        <v>4</v>
      </c>
      <c r="E498" s="3" t="str">
        <f t="shared" si="1"/>
        <v>2</v>
      </c>
    </row>
    <row r="499">
      <c r="A499" s="1">
        <v>10.0</v>
      </c>
      <c r="B499" s="48">
        <f t="shared" si="11"/>
        <v>13</v>
      </c>
      <c r="D499" s="2">
        <f>SUM(COUNTIF('2020'!K15:M15,'2020'!$K$12),COUNTIF('2020'!K15:M15,'2020'!$L$12),COUNTIF('2020'!K15:M15,'2020'!$M$12))</f>
        <v>5</v>
      </c>
      <c r="E499" s="3" t="str">
        <f t="shared" si="1"/>
        <v>3</v>
      </c>
    </row>
    <row r="500">
      <c r="A500" s="1">
        <v>10.0</v>
      </c>
      <c r="B500" s="48">
        <f t="shared" si="11"/>
        <v>14</v>
      </c>
      <c r="D500" s="2">
        <f>SUM(COUNTIF('2020'!K16:M16,'2020'!$K$12),COUNTIF('2020'!K16:M16,'2020'!$L$12),COUNTIF('2020'!K16:M16,'2020'!$M$12))</f>
        <v>0</v>
      </c>
      <c r="E500" s="3" t="str">
        <f t="shared" si="1"/>
        <v>0</v>
      </c>
    </row>
    <row r="501">
      <c r="A501" s="1">
        <v>10.0</v>
      </c>
      <c r="B501" s="48">
        <f t="shared" si="11"/>
        <v>15</v>
      </c>
      <c r="D501" s="2">
        <f>SUM(COUNTIF('2020'!K17:M17,'2020'!$K$12),COUNTIF('2020'!K17:M17,'2020'!$L$12),COUNTIF('2020'!K17:M17,'2020'!$M$12))</f>
        <v>4</v>
      </c>
      <c r="E501" s="3" t="str">
        <f t="shared" si="1"/>
        <v>2</v>
      </c>
    </row>
    <row r="502">
      <c r="A502" s="1">
        <v>10.0</v>
      </c>
      <c r="B502" s="48">
        <f t="shared" si="11"/>
        <v>16</v>
      </c>
      <c r="D502" s="2">
        <f>SUM(COUNTIF('2020'!K18:M18,'2020'!$K$12),COUNTIF('2020'!K18:M18,'2020'!$L$12),COUNTIF('2020'!K18:M18,'2020'!$M$12))</f>
        <v>5</v>
      </c>
      <c r="E502" s="3" t="str">
        <f t="shared" si="1"/>
        <v>3</v>
      </c>
    </row>
    <row r="503">
      <c r="A503" s="1">
        <v>10.0</v>
      </c>
      <c r="B503" s="48">
        <f t="shared" si="11"/>
        <v>17</v>
      </c>
      <c r="D503" s="2">
        <f>SUM(COUNTIF('2020'!K19:M19,'2020'!$K$12),COUNTIF('2020'!K19:M19,'2020'!$L$12),COUNTIF('2020'!K19:M19,'2020'!$M$12))</f>
        <v>4</v>
      </c>
      <c r="E503" s="3" t="str">
        <f t="shared" si="1"/>
        <v>2</v>
      </c>
    </row>
    <row r="504">
      <c r="A504" s="1">
        <v>10.0</v>
      </c>
      <c r="B504" s="48">
        <f t="shared" si="11"/>
        <v>18</v>
      </c>
      <c r="D504" s="2">
        <f>SUM(COUNTIF('2020'!K20:M20,'2020'!$K$12),COUNTIF('2020'!K20:M20,'2020'!$L$12),COUNTIF('2020'!K20:M20,'2020'!$M$12))</f>
        <v>5</v>
      </c>
      <c r="E504" s="3" t="str">
        <f t="shared" si="1"/>
        <v>3</v>
      </c>
    </row>
    <row r="505">
      <c r="A505" s="1">
        <v>10.0</v>
      </c>
      <c r="B505" s="48">
        <f t="shared" si="11"/>
        <v>19</v>
      </c>
      <c r="D505" s="2">
        <f>SUM(COUNTIF('2020'!K21:M21,'2020'!$K$12),COUNTIF('2020'!K21:M21,'2020'!$L$12),COUNTIF('2020'!K21:M21,'2020'!$M$12))</f>
        <v>1</v>
      </c>
      <c r="E505" s="3" t="str">
        <f t="shared" si="1"/>
        <v>1</v>
      </c>
    </row>
    <row r="506">
      <c r="A506" s="1">
        <v>10.0</v>
      </c>
      <c r="B506" s="48">
        <f t="shared" si="11"/>
        <v>20</v>
      </c>
      <c r="D506" s="2">
        <f>SUM(COUNTIF('2020'!K22:M22,'2020'!$K$12),COUNTIF('2020'!K22:M22,'2020'!$L$12),COUNTIF('2020'!K22:M22,'2020'!$M$12))</f>
        <v>5</v>
      </c>
      <c r="E506" s="3" t="str">
        <f t="shared" si="1"/>
        <v>3</v>
      </c>
    </row>
    <row r="507">
      <c r="A507" s="1">
        <v>10.0</v>
      </c>
      <c r="B507" s="48">
        <f t="shared" si="11"/>
        <v>21</v>
      </c>
      <c r="D507" s="2">
        <f>SUM(COUNTIF('2020'!K23:M23,'2020'!$K$12),COUNTIF('2020'!K23:M23,'2020'!$L$12),COUNTIF('2020'!K23:M23,'2020'!$M$12))</f>
        <v>4</v>
      </c>
      <c r="E507" s="3" t="str">
        <f t="shared" si="1"/>
        <v>2</v>
      </c>
    </row>
    <row r="508">
      <c r="A508" s="1">
        <v>10.0</v>
      </c>
      <c r="B508" s="48">
        <f t="shared" si="11"/>
        <v>22</v>
      </c>
      <c r="D508" s="2">
        <f>SUM(COUNTIF('2020'!K24:M24,'2020'!$K$12),COUNTIF('2020'!K24:M24,'2020'!$L$12),COUNTIF('2020'!K24:M24,'2020'!$M$12))</f>
        <v>0</v>
      </c>
      <c r="E508" s="3" t="str">
        <f t="shared" si="1"/>
        <v>0</v>
      </c>
    </row>
    <row r="509">
      <c r="A509" s="1">
        <v>10.0</v>
      </c>
      <c r="B509" s="48">
        <f t="shared" si="11"/>
        <v>23</v>
      </c>
      <c r="D509" s="2">
        <f>SUM(COUNTIF('2020'!K25:M25,'2020'!$K$12),COUNTIF('2020'!K25:M25,'2020'!$L$12),COUNTIF('2020'!K25:M25,'2020'!$M$12))</f>
        <v>5</v>
      </c>
      <c r="E509" s="3" t="str">
        <f t="shared" si="1"/>
        <v>3</v>
      </c>
    </row>
    <row r="510">
      <c r="A510" s="1">
        <v>10.0</v>
      </c>
      <c r="B510" s="48">
        <f t="shared" si="11"/>
        <v>24</v>
      </c>
      <c r="D510" s="2">
        <f>SUM(COUNTIF('2020'!K26:M26,'2020'!$K$12),COUNTIF('2020'!K26:M26,'2020'!$L$12),COUNTIF('2020'!K26:M26,'2020'!$M$12))</f>
        <v>4</v>
      </c>
      <c r="E510" s="3" t="str">
        <f t="shared" si="1"/>
        <v>2</v>
      </c>
    </row>
    <row r="511">
      <c r="A511" s="1">
        <v>10.0</v>
      </c>
      <c r="B511" s="48">
        <f t="shared" si="11"/>
        <v>25</v>
      </c>
      <c r="D511" s="2">
        <f>SUM(COUNTIF('2020'!K27:M27,'2020'!$K$12),COUNTIF('2020'!K27:M27,'2020'!$L$12),COUNTIF('2020'!K27:M27,'2020'!$M$12))</f>
        <v>4</v>
      </c>
      <c r="E511" s="3" t="str">
        <f t="shared" si="1"/>
        <v>2</v>
      </c>
    </row>
    <row r="512">
      <c r="A512" s="1">
        <v>10.0</v>
      </c>
      <c r="B512" s="48">
        <f t="shared" si="11"/>
        <v>26</v>
      </c>
      <c r="D512" s="2">
        <f>SUM(COUNTIF('2020'!K28:M28,'2020'!$K$12),COUNTIF('2020'!K28:M28,'2020'!$L$12),COUNTIF('2020'!K28:M28,'2020'!$M$12))</f>
        <v>4</v>
      </c>
      <c r="E512" s="3" t="str">
        <f t="shared" si="1"/>
        <v>2</v>
      </c>
    </row>
    <row r="513">
      <c r="A513" s="1">
        <v>10.0</v>
      </c>
      <c r="B513" s="48">
        <f t="shared" si="11"/>
        <v>27</v>
      </c>
      <c r="D513" s="2">
        <f>SUM(COUNTIF('2020'!K29:M29,'2020'!$K$12),COUNTIF('2020'!K29:M29,'2020'!$L$12),COUNTIF('2020'!K29:M29,'2020'!$M$12))</f>
        <v>4</v>
      </c>
      <c r="E513" s="3" t="str">
        <f t="shared" si="1"/>
        <v>2</v>
      </c>
    </row>
    <row r="514">
      <c r="A514" s="1">
        <v>10.0</v>
      </c>
      <c r="B514" s="48">
        <f t="shared" si="11"/>
        <v>28</v>
      </c>
      <c r="D514" s="2">
        <f>SUM(COUNTIF('2020'!K30:M30,'2020'!$K$12),COUNTIF('2020'!K30:M30,'2020'!$L$12),COUNTIF('2020'!K30:M30,'2020'!$M$12))</f>
        <v>5</v>
      </c>
      <c r="E514" s="3" t="str">
        <f t="shared" si="1"/>
        <v>3</v>
      </c>
    </row>
    <row r="515">
      <c r="A515" s="1">
        <v>10.0</v>
      </c>
      <c r="B515" s="48">
        <f t="shared" si="11"/>
        <v>29</v>
      </c>
      <c r="D515" s="2">
        <f>SUM(COUNTIF('2020'!K31:M31,'2020'!$K$12),COUNTIF('2020'!K31:M31,'2020'!$L$12),COUNTIF('2020'!K31:M31,'2020'!$M$12))</f>
        <v>0</v>
      </c>
      <c r="E515" s="3" t="str">
        <f t="shared" si="1"/>
        <v>0</v>
      </c>
    </row>
    <row r="516">
      <c r="A516" s="1">
        <v>10.0</v>
      </c>
      <c r="B516" s="48">
        <f t="shared" si="11"/>
        <v>30</v>
      </c>
      <c r="D516" s="2">
        <f>SUM(COUNTIF('2020'!K32:M32,'2020'!$K$12),COUNTIF('2020'!K32:M32,'2020'!$L$12),COUNTIF('2020'!K32:M32,'2020'!$M$12))</f>
        <v>4</v>
      </c>
      <c r="E516" s="3" t="str">
        <f t="shared" si="1"/>
        <v>2</v>
      </c>
    </row>
    <row r="517">
      <c r="A517" s="1">
        <v>10.0</v>
      </c>
      <c r="B517" s="48">
        <f t="shared" si="11"/>
        <v>31</v>
      </c>
      <c r="D517" s="2">
        <f>SUM(COUNTIF('2020'!K33:M33,'2020'!$K$12),COUNTIF('2020'!K33:M33,'2020'!$L$12),COUNTIF('2020'!K33:M33,'2020'!$M$12))</f>
        <v>4</v>
      </c>
      <c r="E517" s="3" t="str">
        <f t="shared" si="1"/>
        <v>2</v>
      </c>
    </row>
    <row r="518">
      <c r="A518" s="1">
        <v>10.0</v>
      </c>
      <c r="B518" s="48">
        <f t="shared" si="11"/>
        <v>32</v>
      </c>
      <c r="D518" s="2">
        <f>SUM(COUNTIF('2020'!K34:M34,'2020'!$K$12),COUNTIF('2020'!K34:M34,'2020'!$L$12),COUNTIF('2020'!K34:M34,'2020'!$M$12))</f>
        <v>5</v>
      </c>
      <c r="E518" s="3" t="str">
        <f t="shared" si="1"/>
        <v>3</v>
      </c>
    </row>
    <row r="519">
      <c r="A519" s="1">
        <v>10.0</v>
      </c>
      <c r="B519" s="48">
        <f t="shared" si="11"/>
        <v>33</v>
      </c>
      <c r="D519" s="2">
        <f>SUM(COUNTIF('2020'!K35:M35,'2020'!$K$12),COUNTIF('2020'!K35:M35,'2020'!$L$12),COUNTIF('2020'!K35:M35,'2020'!$M$12))</f>
        <v>0</v>
      </c>
      <c r="E519" s="3" t="str">
        <f t="shared" si="1"/>
        <v>0</v>
      </c>
    </row>
    <row r="520">
      <c r="A520" s="1">
        <v>10.0</v>
      </c>
      <c r="B520" s="48">
        <f t="shared" si="11"/>
        <v>34</v>
      </c>
      <c r="D520" s="2">
        <f>SUM(COUNTIF('2020'!K36:M36,'2020'!$K$12),COUNTIF('2020'!K36:M36,'2020'!$L$12),COUNTIF('2020'!K36:M36,'2020'!$M$12))</f>
        <v>5</v>
      </c>
      <c r="E520" s="3" t="str">
        <f t="shared" si="1"/>
        <v>3</v>
      </c>
    </row>
    <row r="521">
      <c r="A521" s="1">
        <v>10.0</v>
      </c>
      <c r="B521" s="48">
        <f t="shared" si="11"/>
        <v>35</v>
      </c>
      <c r="D521" s="2">
        <f>SUM(COUNTIF('2020'!K37:M37,'2020'!$K$12),COUNTIF('2020'!K37:M37,'2020'!$L$12),COUNTIF('2020'!K37:M37,'2020'!$M$12))</f>
        <v>5</v>
      </c>
      <c r="E521" s="3" t="str">
        <f t="shared" si="1"/>
        <v>3</v>
      </c>
    </row>
    <row r="522">
      <c r="A522" s="1">
        <v>10.0</v>
      </c>
      <c r="B522" s="48">
        <f t="shared" si="11"/>
        <v>36</v>
      </c>
      <c r="D522" s="2">
        <f>SUM(COUNTIF('2020'!K38:M38,'2020'!$K$12),COUNTIF('2020'!K38:M38,'2020'!$L$12),COUNTIF('2020'!K38:M38,'2020'!$M$12))</f>
        <v>5</v>
      </c>
      <c r="E522" s="3" t="str">
        <f t="shared" si="1"/>
        <v>3</v>
      </c>
    </row>
    <row r="523">
      <c r="A523" s="1">
        <v>10.0</v>
      </c>
      <c r="B523" s="48">
        <f t="shared" si="11"/>
        <v>37</v>
      </c>
      <c r="D523" s="2">
        <f>SUM(COUNTIF('2020'!K39:M39,'2020'!$K$12),COUNTIF('2020'!K39:M39,'2020'!$L$12),COUNTIF('2020'!K39:M39,'2020'!$M$12))</f>
        <v>0</v>
      </c>
      <c r="E523" s="3" t="str">
        <f t="shared" si="1"/>
        <v>0</v>
      </c>
    </row>
    <row r="524">
      <c r="A524" s="1">
        <v>10.0</v>
      </c>
      <c r="B524" s="48">
        <f t="shared" si="11"/>
        <v>38</v>
      </c>
      <c r="D524" s="2">
        <f>SUM(COUNTIF('2020'!K40:M40,'2020'!$K$12),COUNTIF('2020'!K40:M40,'2020'!$L$12),COUNTIF('2020'!K40:M40,'2020'!$M$12))</f>
        <v>0</v>
      </c>
      <c r="E524" s="3" t="str">
        <f t="shared" si="1"/>
        <v>0</v>
      </c>
    </row>
    <row r="525">
      <c r="A525" s="1">
        <v>10.0</v>
      </c>
      <c r="B525" s="48">
        <f t="shared" si="11"/>
        <v>39</v>
      </c>
      <c r="D525" s="2">
        <f>SUM(COUNTIF('2020'!K41:M41,'2020'!$K$12),COUNTIF('2020'!K41:M41,'2020'!$L$12),COUNTIF('2020'!K41:M41,'2020'!$M$12))</f>
        <v>4</v>
      </c>
      <c r="E525" s="3" t="str">
        <f t="shared" si="1"/>
        <v>2</v>
      </c>
    </row>
    <row r="526">
      <c r="A526" s="1">
        <v>10.0</v>
      </c>
      <c r="B526" s="48">
        <f t="shared" si="11"/>
        <v>40</v>
      </c>
      <c r="D526" s="2">
        <f>SUM(COUNTIF('2020'!K42:M42,'2020'!$K$12),COUNTIF('2020'!K42:M42,'2020'!$L$12),COUNTIF('2020'!K42:M42,'2020'!$M$12))</f>
        <v>5</v>
      </c>
      <c r="E526" s="3" t="str">
        <f t="shared" si="1"/>
        <v>3</v>
      </c>
    </row>
    <row r="527">
      <c r="A527" s="1">
        <v>10.0</v>
      </c>
      <c r="B527" s="48">
        <f t="shared" si="11"/>
        <v>41</v>
      </c>
      <c r="D527" s="2">
        <f>SUM(COUNTIF('2020'!K43:M43,'2020'!$K$12),COUNTIF('2020'!K43:M43,'2020'!$L$12),COUNTIF('2020'!K43:M43,'2020'!$M$12))</f>
        <v>4</v>
      </c>
      <c r="E527" s="3" t="str">
        <f t="shared" si="1"/>
        <v>2</v>
      </c>
    </row>
    <row r="528">
      <c r="A528" s="1">
        <v>10.0</v>
      </c>
      <c r="B528" s="48">
        <f t="shared" si="11"/>
        <v>42</v>
      </c>
      <c r="D528" s="2">
        <f>SUM(COUNTIF('2020'!K44:M44,'2020'!$K$12),COUNTIF('2020'!K44:M44,'2020'!$L$12),COUNTIF('2020'!K44:M44,'2020'!$M$12))</f>
        <v>4</v>
      </c>
      <c r="E528" s="3" t="str">
        <f t="shared" si="1"/>
        <v>2</v>
      </c>
    </row>
    <row r="529">
      <c r="A529" s="1">
        <v>10.0</v>
      </c>
      <c r="B529" s="48">
        <f t="shared" si="11"/>
        <v>43</v>
      </c>
      <c r="D529" s="2">
        <f>SUM(COUNTIF('2020'!K45:M45,'2020'!$K$12),COUNTIF('2020'!K45:M45,'2020'!$L$12),COUNTIF('2020'!K45:M45,'2020'!$M$12))</f>
        <v>5</v>
      </c>
      <c r="E529" s="3" t="str">
        <f t="shared" si="1"/>
        <v>3</v>
      </c>
    </row>
    <row r="530">
      <c r="A530" s="1">
        <v>10.0</v>
      </c>
      <c r="B530" s="48">
        <f t="shared" si="11"/>
        <v>44</v>
      </c>
      <c r="D530" s="2">
        <f>SUM(COUNTIF('2020'!K46:M46,'2020'!$K$12),COUNTIF('2020'!K46:M46,'2020'!$L$12),COUNTIF('2020'!K46:M46,'2020'!$M$12))</f>
        <v>5</v>
      </c>
      <c r="E530" s="3" t="str">
        <f t="shared" si="1"/>
        <v>3</v>
      </c>
    </row>
    <row r="531">
      <c r="A531" s="1">
        <v>10.0</v>
      </c>
      <c r="B531" s="48">
        <f t="shared" si="11"/>
        <v>45</v>
      </c>
      <c r="D531" s="2">
        <f>SUM(COUNTIF('2020'!K47:M47,'2020'!$K$12),COUNTIF('2020'!K47:M47,'2020'!$L$12),COUNTIF('2020'!K47:M47,'2020'!$M$12))</f>
        <v>5</v>
      </c>
      <c r="E531" s="3" t="str">
        <f t="shared" si="1"/>
        <v>3</v>
      </c>
    </row>
    <row r="532">
      <c r="A532" s="1">
        <v>10.0</v>
      </c>
      <c r="B532" s="48">
        <f t="shared" si="11"/>
        <v>46</v>
      </c>
      <c r="D532" s="2">
        <f>SUM(COUNTIF('2020'!K48:M48,'2020'!$K$12),COUNTIF('2020'!K48:M48,'2020'!$L$12),COUNTIF('2020'!K48:M48,'2020'!$M$12))</f>
        <v>5</v>
      </c>
      <c r="E532" s="3" t="str">
        <f t="shared" si="1"/>
        <v>3</v>
      </c>
    </row>
    <row r="533">
      <c r="A533" s="1">
        <v>10.0</v>
      </c>
      <c r="B533" s="48">
        <f t="shared" si="11"/>
        <v>47</v>
      </c>
      <c r="D533" s="2">
        <f>SUM(COUNTIF('2020'!K49:M49,'2020'!$K$12),COUNTIF('2020'!K49:M49,'2020'!$L$12),COUNTIF('2020'!K49:M49,'2020'!$M$12))</f>
        <v>5</v>
      </c>
      <c r="E533" s="3" t="str">
        <f t="shared" si="1"/>
        <v>3</v>
      </c>
    </row>
    <row r="534">
      <c r="A534" s="1">
        <v>10.0</v>
      </c>
      <c r="B534" s="48">
        <f t="shared" si="11"/>
        <v>48</v>
      </c>
      <c r="D534" s="2">
        <f>SUM(COUNTIF('2020'!K50:M50,'2020'!$K$12),COUNTIF('2020'!K50:M50,'2020'!$L$12),COUNTIF('2020'!K50:M50,'2020'!$M$12))</f>
        <v>4</v>
      </c>
      <c r="E534" s="3" t="str">
        <f t="shared" si="1"/>
        <v>2</v>
      </c>
    </row>
    <row r="535">
      <c r="A535" s="1">
        <v>10.0</v>
      </c>
      <c r="B535" s="48">
        <f t="shared" si="11"/>
        <v>49</v>
      </c>
      <c r="D535" s="2">
        <f>SUM(COUNTIF('2020'!K51:M51,'2020'!$K$12),COUNTIF('2020'!K51:M51,'2020'!$L$12),COUNTIF('2020'!K51:M51,'2020'!$M$12))</f>
        <v>5</v>
      </c>
      <c r="E535" s="3" t="str">
        <f t="shared" si="1"/>
        <v>3</v>
      </c>
    </row>
    <row r="536">
      <c r="A536" s="1">
        <v>10.0</v>
      </c>
      <c r="B536" s="48">
        <f t="shared" si="11"/>
        <v>50</v>
      </c>
      <c r="D536" s="2">
        <f>SUM(COUNTIF('2020'!K52:M52,'2020'!$K$12),COUNTIF('2020'!K52:M52,'2020'!$L$12),COUNTIF('2020'!K52:M52,'2020'!$M$12))</f>
        <v>5</v>
      </c>
      <c r="E536" s="3" t="str">
        <f t="shared" si="1"/>
        <v>3</v>
      </c>
    </row>
    <row r="537">
      <c r="A537" s="1">
        <v>10.0</v>
      </c>
      <c r="B537" s="48">
        <f t="shared" si="11"/>
        <v>51</v>
      </c>
      <c r="D537" s="2">
        <f>SUM(COUNTIF('2020'!K53:M53,'2020'!$K$12),COUNTIF('2020'!K53:M53,'2020'!$L$12),COUNTIF('2020'!K53:M53,'2020'!$M$12))</f>
        <v>5</v>
      </c>
      <c r="E537" s="3" t="str">
        <f t="shared" si="1"/>
        <v>3</v>
      </c>
    </row>
    <row r="538">
      <c r="A538" s="1">
        <v>10.0</v>
      </c>
      <c r="B538" s="48">
        <f t="shared" si="11"/>
        <v>52</v>
      </c>
      <c r="D538" s="2">
        <f>SUM(COUNTIF('2020'!K54:M54,'2020'!$K$12),COUNTIF('2020'!K54:M54,'2020'!$L$12),COUNTIF('2020'!K54:M54,'2020'!$M$12))</f>
        <v>1</v>
      </c>
      <c r="E538" s="3" t="str">
        <f t="shared" si="1"/>
        <v>1</v>
      </c>
    </row>
    <row r="539">
      <c r="A539" s="1">
        <v>10.0</v>
      </c>
      <c r="B539" s="48">
        <f t="shared" si="11"/>
        <v>53</v>
      </c>
      <c r="D539" s="2">
        <f>SUM(COUNTIF('2020'!K55:M55,'2020'!$K$12),COUNTIF('2020'!K55:M55,'2020'!$L$12),COUNTIF('2020'!K55:M55,'2020'!$M$12))</f>
        <v>4</v>
      </c>
      <c r="E539" s="3" t="str">
        <f t="shared" si="1"/>
        <v>2</v>
      </c>
    </row>
    <row r="540">
      <c r="A540" s="1">
        <v>10.0</v>
      </c>
      <c r="B540" s="48">
        <f t="shared" si="11"/>
        <v>54</v>
      </c>
      <c r="D540" s="2">
        <f>SUM(COUNTIF('2020'!K56:M56,'2020'!$K$12),COUNTIF('2020'!K56:M56,'2020'!$L$12),COUNTIF('2020'!K56:M56,'2020'!$M$12))</f>
        <v>4</v>
      </c>
      <c r="E540" s="3" t="str">
        <f t="shared" si="1"/>
        <v>2</v>
      </c>
    </row>
    <row r="541">
      <c r="A541" s="1">
        <v>10.0</v>
      </c>
      <c r="B541" s="48">
        <f t="shared" si="11"/>
        <v>55</v>
      </c>
      <c r="D541" s="2">
        <f>SUM(COUNTIF('2020'!K57:M57,'2020'!$K$12),COUNTIF('2020'!K57:M57,'2020'!$L$12),COUNTIF('2020'!K57:M57,'2020'!$M$12))</f>
        <v>0</v>
      </c>
      <c r="E541" s="3" t="str">
        <f t="shared" si="1"/>
        <v>0</v>
      </c>
    </row>
    <row r="542">
      <c r="A542" s="1">
        <v>10.0</v>
      </c>
      <c r="B542" s="48">
        <f t="shared" si="11"/>
        <v>56</v>
      </c>
      <c r="D542" s="2">
        <f>SUM(COUNTIF('2020'!K58:M58,'2020'!$K$12),COUNTIF('2020'!K58:M58,'2020'!$L$12),COUNTIF('2020'!K58:M58,'2020'!$M$12))</f>
        <v>0</v>
      </c>
      <c r="E542" s="3" t="str">
        <f t="shared" si="1"/>
        <v>0</v>
      </c>
    </row>
    <row r="543">
      <c r="A543" s="1">
        <v>10.0</v>
      </c>
      <c r="B543" s="48">
        <f t="shared" si="11"/>
        <v>57</v>
      </c>
      <c r="D543" s="2">
        <f>SUM(COUNTIF('2020'!K59:M59,'2020'!$K$12),COUNTIF('2020'!K59:M59,'2020'!$L$12),COUNTIF('2020'!K59:M59,'2020'!$M$12))</f>
        <v>4</v>
      </c>
      <c r="E543" s="3" t="str">
        <f t="shared" si="1"/>
        <v>2</v>
      </c>
    </row>
    <row r="544">
      <c r="A544" s="1">
        <v>10.0</v>
      </c>
      <c r="B544" s="48">
        <f t="shared" si="11"/>
        <v>58</v>
      </c>
      <c r="D544" s="2">
        <f>SUM(COUNTIF('2020'!K60:M60,'2020'!$K$12),COUNTIF('2020'!K60:M60,'2020'!$L$12),COUNTIF('2020'!K60:M60,'2020'!$M$12))</f>
        <v>4</v>
      </c>
      <c r="E544" s="3" t="str">
        <f t="shared" si="1"/>
        <v>2</v>
      </c>
    </row>
    <row r="545">
      <c r="A545" s="1">
        <v>10.0</v>
      </c>
      <c r="B545" s="48">
        <f t="shared" si="11"/>
        <v>59</v>
      </c>
      <c r="D545" s="2">
        <f>SUM(COUNTIF('2020'!K61:M61,'2020'!$K$12),COUNTIF('2020'!K61:M61,'2020'!$L$12),COUNTIF('2020'!K61:M61,'2020'!$M$12))</f>
        <v>0</v>
      </c>
      <c r="E545" s="3" t="str">
        <f t="shared" si="1"/>
        <v>0</v>
      </c>
    </row>
    <row r="546">
      <c r="A546" s="1">
        <v>10.0</v>
      </c>
      <c r="B546" s="48">
        <f t="shared" si="11"/>
        <v>60</v>
      </c>
      <c r="D546" s="2">
        <f>SUM(COUNTIF('2020'!K62:M62,'2020'!$K$12),COUNTIF('2020'!K62:M62,'2020'!$L$12),COUNTIF('2020'!K62:M62,'2020'!$M$12))</f>
        <v>0</v>
      </c>
      <c r="E546" s="3" t="str">
        <f t="shared" si="1"/>
        <v>0</v>
      </c>
    </row>
    <row r="547">
      <c r="A547" s="1">
        <v>11.0</v>
      </c>
      <c r="B547" s="1">
        <v>12.0</v>
      </c>
      <c r="D547" s="2">
        <f>SUM(COUNTIF('2020'!K14:M14,'2020'!$K$13),COUNTIF('2020'!K14:M14,'2020'!$L$13),COUNTIF('2020'!K14:M14,'2020'!$M$13))</f>
        <v>1</v>
      </c>
      <c r="E547" s="3" t="str">
        <f t="shared" si="1"/>
        <v>1</v>
      </c>
    </row>
    <row r="548">
      <c r="A548" s="1">
        <v>11.0</v>
      </c>
      <c r="B548" s="48">
        <f t="shared" ref="B548:B595" si="12">IF(A548&lt;&gt;"",B547+1,"")</f>
        <v>13</v>
      </c>
      <c r="D548" s="2">
        <f>SUM(COUNTIF('2020'!K15:M15,'2020'!$K$13),COUNTIF('2020'!K15:M15,'2020'!$L$13),COUNTIF('2020'!K15:M15,'2020'!$M$13))</f>
        <v>0</v>
      </c>
      <c r="E548" s="3" t="str">
        <f t="shared" si="1"/>
        <v>0</v>
      </c>
    </row>
    <row r="549">
      <c r="A549" s="1">
        <v>11.0</v>
      </c>
      <c r="B549" s="48">
        <f t="shared" si="12"/>
        <v>14</v>
      </c>
      <c r="D549" s="2">
        <f>SUM(COUNTIF('2020'!K16:M16,'2020'!$K$13),COUNTIF('2020'!K16:M16,'2020'!$L$13),COUNTIF('2020'!K16:M16,'2020'!$M$13))</f>
        <v>1</v>
      </c>
      <c r="E549" s="3" t="str">
        <f t="shared" si="1"/>
        <v>1</v>
      </c>
    </row>
    <row r="550">
      <c r="A550" s="1">
        <v>11.0</v>
      </c>
      <c r="B550" s="48">
        <f t="shared" si="12"/>
        <v>15</v>
      </c>
      <c r="D550" s="2">
        <f>SUM(COUNTIF('2020'!K17:M17,'2020'!$K$13),COUNTIF('2020'!K17:M17,'2020'!$L$13),COUNTIF('2020'!K17:M17,'2020'!$M$13))</f>
        <v>1</v>
      </c>
      <c r="E550" s="3" t="str">
        <f t="shared" si="1"/>
        <v>1</v>
      </c>
    </row>
    <row r="551">
      <c r="A551" s="1">
        <v>11.0</v>
      </c>
      <c r="B551" s="48">
        <f t="shared" si="12"/>
        <v>16</v>
      </c>
      <c r="D551" s="2">
        <f>SUM(COUNTIF('2020'!K18:M18,'2020'!$K$13),COUNTIF('2020'!K18:M18,'2020'!$L$13),COUNTIF('2020'!K18:M18,'2020'!$M$13))</f>
        <v>0</v>
      </c>
      <c r="E551" s="3" t="str">
        <f t="shared" si="1"/>
        <v>0</v>
      </c>
    </row>
    <row r="552">
      <c r="A552" s="1">
        <v>11.0</v>
      </c>
      <c r="B552" s="48">
        <f t="shared" si="12"/>
        <v>17</v>
      </c>
      <c r="D552" s="2">
        <f>SUM(COUNTIF('2020'!K19:M19,'2020'!$K$13),COUNTIF('2020'!K19:M19,'2020'!$L$13),COUNTIF('2020'!K19:M19,'2020'!$M$13))</f>
        <v>1</v>
      </c>
      <c r="E552" s="3" t="str">
        <f t="shared" si="1"/>
        <v>1</v>
      </c>
    </row>
    <row r="553">
      <c r="A553" s="1">
        <v>11.0</v>
      </c>
      <c r="B553" s="48">
        <f t="shared" si="12"/>
        <v>18</v>
      </c>
      <c r="D553" s="2">
        <f>SUM(COUNTIF('2020'!K20:M20,'2020'!$K$13),COUNTIF('2020'!K20:M20,'2020'!$L$13),COUNTIF('2020'!K20:M20,'2020'!$M$13))</f>
        <v>0</v>
      </c>
      <c r="E553" s="3" t="str">
        <f t="shared" si="1"/>
        <v>0</v>
      </c>
    </row>
    <row r="554">
      <c r="A554" s="1">
        <v>11.0</v>
      </c>
      <c r="B554" s="48">
        <f t="shared" si="12"/>
        <v>19</v>
      </c>
      <c r="D554" s="2">
        <f>SUM(COUNTIF('2020'!K21:M21,'2020'!$K$13),COUNTIF('2020'!K21:M21,'2020'!$L$13),COUNTIF('2020'!K21:M21,'2020'!$M$13))</f>
        <v>0</v>
      </c>
      <c r="E554" s="3" t="str">
        <f t="shared" si="1"/>
        <v>0</v>
      </c>
    </row>
    <row r="555">
      <c r="A555" s="1">
        <v>11.0</v>
      </c>
      <c r="B555" s="48">
        <f t="shared" si="12"/>
        <v>20</v>
      </c>
      <c r="D555" s="2">
        <f>SUM(COUNTIF('2020'!K22:M22,'2020'!$K$13),COUNTIF('2020'!K22:M22,'2020'!$L$13),COUNTIF('2020'!K22:M22,'2020'!$M$13))</f>
        <v>0</v>
      </c>
      <c r="E555" s="3" t="str">
        <f t="shared" si="1"/>
        <v>0</v>
      </c>
    </row>
    <row r="556">
      <c r="A556" s="1">
        <v>11.0</v>
      </c>
      <c r="B556" s="48">
        <f t="shared" si="12"/>
        <v>21</v>
      </c>
      <c r="D556" s="2">
        <f>SUM(COUNTIF('2020'!K23:M23,'2020'!$K$13),COUNTIF('2020'!K23:M23,'2020'!$L$13),COUNTIF('2020'!K23:M23,'2020'!$M$13))</f>
        <v>0</v>
      </c>
      <c r="E556" s="3" t="str">
        <f t="shared" si="1"/>
        <v>0</v>
      </c>
    </row>
    <row r="557">
      <c r="A557" s="1">
        <v>11.0</v>
      </c>
      <c r="B557" s="48">
        <f t="shared" si="12"/>
        <v>22</v>
      </c>
      <c r="D557" s="2">
        <f>SUM(COUNTIF('2020'!K24:M24,'2020'!$K$13),COUNTIF('2020'!K24:M24,'2020'!$L$13),COUNTIF('2020'!K24:M24,'2020'!$M$13))</f>
        <v>1</v>
      </c>
      <c r="E557" s="3" t="str">
        <f t="shared" si="1"/>
        <v>1</v>
      </c>
    </row>
    <row r="558">
      <c r="A558" s="1">
        <v>11.0</v>
      </c>
      <c r="B558" s="48">
        <f t="shared" si="12"/>
        <v>23</v>
      </c>
      <c r="D558" s="2">
        <f>SUM(COUNTIF('2020'!K25:M25,'2020'!$K$13),COUNTIF('2020'!K25:M25,'2020'!$L$13),COUNTIF('2020'!K25:M25,'2020'!$M$13))</f>
        <v>0</v>
      </c>
      <c r="E558" s="3" t="str">
        <f t="shared" si="1"/>
        <v>0</v>
      </c>
    </row>
    <row r="559">
      <c r="A559" s="1">
        <v>11.0</v>
      </c>
      <c r="B559" s="48">
        <f t="shared" si="12"/>
        <v>24</v>
      </c>
      <c r="D559" s="2">
        <f>SUM(COUNTIF('2020'!K26:M26,'2020'!$K$13),COUNTIF('2020'!K26:M26,'2020'!$L$13),COUNTIF('2020'!K26:M26,'2020'!$M$13))</f>
        <v>1</v>
      </c>
      <c r="E559" s="3" t="str">
        <f t="shared" si="1"/>
        <v>1</v>
      </c>
    </row>
    <row r="560">
      <c r="A560" s="1">
        <v>11.0</v>
      </c>
      <c r="B560" s="48">
        <f t="shared" si="12"/>
        <v>25</v>
      </c>
      <c r="D560" s="2">
        <f>SUM(COUNTIF('2020'!K27:M27,'2020'!$K$13),COUNTIF('2020'!K27:M27,'2020'!$L$13),COUNTIF('2020'!K27:M27,'2020'!$M$13))</f>
        <v>1</v>
      </c>
      <c r="E560" s="3" t="str">
        <f t="shared" si="1"/>
        <v>1</v>
      </c>
    </row>
    <row r="561">
      <c r="A561" s="1">
        <v>11.0</v>
      </c>
      <c r="B561" s="48">
        <f t="shared" si="12"/>
        <v>26</v>
      </c>
      <c r="D561" s="2">
        <f>SUM(COUNTIF('2020'!K28:M28,'2020'!$K$13),COUNTIF('2020'!K28:M28,'2020'!$L$13),COUNTIF('2020'!K28:M28,'2020'!$M$13))</f>
        <v>1</v>
      </c>
      <c r="E561" s="3" t="str">
        <f t="shared" si="1"/>
        <v>1</v>
      </c>
    </row>
    <row r="562">
      <c r="A562" s="1">
        <v>11.0</v>
      </c>
      <c r="B562" s="48">
        <f t="shared" si="12"/>
        <v>27</v>
      </c>
      <c r="D562" s="2">
        <f>SUM(COUNTIF('2020'!K29:M29,'2020'!$K$13),COUNTIF('2020'!K29:M29,'2020'!$L$13),COUNTIF('2020'!K29:M29,'2020'!$M$13))</f>
        <v>1</v>
      </c>
      <c r="E562" s="3" t="str">
        <f t="shared" si="1"/>
        <v>1</v>
      </c>
    </row>
    <row r="563">
      <c r="A563" s="1">
        <v>11.0</v>
      </c>
      <c r="B563" s="48">
        <f t="shared" si="12"/>
        <v>28</v>
      </c>
      <c r="D563" s="2">
        <f>SUM(COUNTIF('2020'!K30:M30,'2020'!$K$13),COUNTIF('2020'!K30:M30,'2020'!$L$13),COUNTIF('2020'!K30:M30,'2020'!$M$13))</f>
        <v>0</v>
      </c>
      <c r="E563" s="3" t="str">
        <f t="shared" si="1"/>
        <v>0</v>
      </c>
    </row>
    <row r="564">
      <c r="A564" s="1">
        <v>11.0</v>
      </c>
      <c r="B564" s="48">
        <f t="shared" si="12"/>
        <v>29</v>
      </c>
      <c r="D564" s="2">
        <f>SUM(COUNTIF('2020'!K31:M31,'2020'!$K$13),COUNTIF('2020'!K31:M31,'2020'!$L$13),COUNTIF('2020'!K31:M31,'2020'!$M$13))</f>
        <v>1</v>
      </c>
      <c r="E564" s="3" t="str">
        <f t="shared" si="1"/>
        <v>1</v>
      </c>
    </row>
    <row r="565">
      <c r="A565" s="1">
        <v>11.0</v>
      </c>
      <c r="B565" s="48">
        <f t="shared" si="12"/>
        <v>30</v>
      </c>
      <c r="D565" s="2">
        <f>SUM(COUNTIF('2020'!K32:M32,'2020'!$K$13),COUNTIF('2020'!K32:M32,'2020'!$L$13),COUNTIF('2020'!K32:M32,'2020'!$M$13))</f>
        <v>1</v>
      </c>
      <c r="E565" s="3" t="str">
        <f t="shared" si="1"/>
        <v>1</v>
      </c>
    </row>
    <row r="566">
      <c r="A566" s="1">
        <v>11.0</v>
      </c>
      <c r="B566" s="48">
        <f t="shared" si="12"/>
        <v>31</v>
      </c>
      <c r="D566" s="2">
        <f>SUM(COUNTIF('2020'!K33:M33,'2020'!$K$13),COUNTIF('2020'!K33:M33,'2020'!$L$13),COUNTIF('2020'!K33:M33,'2020'!$M$13))</f>
        <v>1</v>
      </c>
      <c r="E566" s="3" t="str">
        <f t="shared" si="1"/>
        <v>1</v>
      </c>
    </row>
    <row r="567">
      <c r="A567" s="1">
        <v>11.0</v>
      </c>
      <c r="B567" s="48">
        <f t="shared" si="12"/>
        <v>32</v>
      </c>
      <c r="D567" s="2">
        <f>SUM(COUNTIF('2020'!K34:M34,'2020'!$K$13),COUNTIF('2020'!K34:M34,'2020'!$L$13),COUNTIF('2020'!K34:M34,'2020'!$M$13))</f>
        <v>0</v>
      </c>
      <c r="E567" s="3" t="str">
        <f t="shared" si="1"/>
        <v>0</v>
      </c>
    </row>
    <row r="568">
      <c r="A568" s="1">
        <v>11.0</v>
      </c>
      <c r="B568" s="48">
        <f t="shared" si="12"/>
        <v>33</v>
      </c>
      <c r="D568" s="2">
        <f>SUM(COUNTIF('2020'!K35:M35,'2020'!$K$13),COUNTIF('2020'!K35:M35,'2020'!$L$13),COUNTIF('2020'!K35:M35,'2020'!$M$13))</f>
        <v>1</v>
      </c>
      <c r="E568" s="3" t="str">
        <f t="shared" si="1"/>
        <v>1</v>
      </c>
    </row>
    <row r="569">
      <c r="A569" s="1">
        <v>11.0</v>
      </c>
      <c r="B569" s="48">
        <f t="shared" si="12"/>
        <v>34</v>
      </c>
      <c r="D569" s="2">
        <f>SUM(COUNTIF('2020'!K36:M36,'2020'!$K$13),COUNTIF('2020'!K36:M36,'2020'!$L$13),COUNTIF('2020'!K36:M36,'2020'!$M$13))</f>
        <v>0</v>
      </c>
      <c r="E569" s="3" t="str">
        <f t="shared" si="1"/>
        <v>0</v>
      </c>
    </row>
    <row r="570">
      <c r="A570" s="1">
        <v>11.0</v>
      </c>
      <c r="B570" s="48">
        <f t="shared" si="12"/>
        <v>35</v>
      </c>
      <c r="D570" s="2">
        <f>SUM(COUNTIF('2020'!K37:M37,'2020'!$K$13),COUNTIF('2020'!K37:M37,'2020'!$L$13),COUNTIF('2020'!K37:M37,'2020'!$M$13))</f>
        <v>0</v>
      </c>
      <c r="E570" s="3" t="str">
        <f t="shared" si="1"/>
        <v>0</v>
      </c>
    </row>
    <row r="571">
      <c r="A571" s="1">
        <v>11.0</v>
      </c>
      <c r="B571" s="48">
        <f t="shared" si="12"/>
        <v>36</v>
      </c>
      <c r="D571" s="2">
        <f>SUM(COUNTIF('2020'!K38:M38,'2020'!$K$13),COUNTIF('2020'!K38:M38,'2020'!$L$13),COUNTIF('2020'!K38:M38,'2020'!$M$13))</f>
        <v>0</v>
      </c>
      <c r="E571" s="3" t="str">
        <f t="shared" si="1"/>
        <v>0</v>
      </c>
    </row>
    <row r="572">
      <c r="A572" s="1">
        <v>11.0</v>
      </c>
      <c r="B572" s="48">
        <f t="shared" si="12"/>
        <v>37</v>
      </c>
      <c r="D572" s="2">
        <f>SUM(COUNTIF('2020'!K39:M39,'2020'!$K$13),COUNTIF('2020'!K39:M39,'2020'!$L$13),COUNTIF('2020'!K39:M39,'2020'!$M$13))</f>
        <v>1</v>
      </c>
      <c r="E572" s="3" t="str">
        <f t="shared" si="1"/>
        <v>1</v>
      </c>
    </row>
    <row r="573">
      <c r="A573" s="1">
        <v>11.0</v>
      </c>
      <c r="B573" s="48">
        <f t="shared" si="12"/>
        <v>38</v>
      </c>
      <c r="D573" s="2">
        <f>SUM(COUNTIF('2020'!K40:M40,'2020'!$K$13),COUNTIF('2020'!K40:M40,'2020'!$L$13),COUNTIF('2020'!K40:M40,'2020'!$M$13))</f>
        <v>0</v>
      </c>
      <c r="E573" s="3" t="str">
        <f t="shared" si="1"/>
        <v>0</v>
      </c>
    </row>
    <row r="574">
      <c r="A574" s="1">
        <v>11.0</v>
      </c>
      <c r="B574" s="48">
        <f t="shared" si="12"/>
        <v>39</v>
      </c>
      <c r="D574" s="2">
        <f>SUM(COUNTIF('2020'!K41:M41,'2020'!$K$13),COUNTIF('2020'!K41:M41,'2020'!$L$13),COUNTIF('2020'!K41:M41,'2020'!$M$13))</f>
        <v>1</v>
      </c>
      <c r="E574" s="3" t="str">
        <f t="shared" si="1"/>
        <v>1</v>
      </c>
    </row>
    <row r="575">
      <c r="A575" s="1">
        <v>11.0</v>
      </c>
      <c r="B575" s="48">
        <f t="shared" si="12"/>
        <v>40</v>
      </c>
      <c r="D575" s="2">
        <f>SUM(COUNTIF('2020'!K42:M42,'2020'!$K$13),COUNTIF('2020'!K42:M42,'2020'!$L$13),COUNTIF('2020'!K42:M42,'2020'!$M$13))</f>
        <v>0</v>
      </c>
      <c r="E575" s="3" t="str">
        <f t="shared" si="1"/>
        <v>0</v>
      </c>
    </row>
    <row r="576">
      <c r="A576" s="1">
        <v>11.0</v>
      </c>
      <c r="B576" s="48">
        <f t="shared" si="12"/>
        <v>41</v>
      </c>
      <c r="D576" s="2">
        <f>SUM(COUNTIF('2020'!K43:M43,'2020'!$K$13),COUNTIF('2020'!K43:M43,'2020'!$L$13),COUNTIF('2020'!K43:M43,'2020'!$M$13))</f>
        <v>0</v>
      </c>
      <c r="E576" s="3" t="str">
        <f t="shared" si="1"/>
        <v>0</v>
      </c>
    </row>
    <row r="577">
      <c r="A577" s="1">
        <v>11.0</v>
      </c>
      <c r="B577" s="48">
        <f t="shared" si="12"/>
        <v>42</v>
      </c>
      <c r="D577" s="2">
        <f>SUM(COUNTIF('2020'!K44:M44,'2020'!$K$13),COUNTIF('2020'!K44:M44,'2020'!$L$13),COUNTIF('2020'!K44:M44,'2020'!$M$13))</f>
        <v>1</v>
      </c>
      <c r="E577" s="3" t="str">
        <f t="shared" si="1"/>
        <v>1</v>
      </c>
    </row>
    <row r="578">
      <c r="A578" s="1">
        <v>11.0</v>
      </c>
      <c r="B578" s="48">
        <f t="shared" si="12"/>
        <v>43</v>
      </c>
      <c r="D578" s="2">
        <f>SUM(COUNTIF('2020'!K45:M45,'2020'!$K$13),COUNTIF('2020'!K45:M45,'2020'!$L$13),COUNTIF('2020'!K45:M45,'2020'!$M$13))</f>
        <v>0</v>
      </c>
      <c r="E578" s="3" t="str">
        <f t="shared" si="1"/>
        <v>0</v>
      </c>
    </row>
    <row r="579">
      <c r="A579" s="1">
        <v>11.0</v>
      </c>
      <c r="B579" s="48">
        <f t="shared" si="12"/>
        <v>44</v>
      </c>
      <c r="D579" s="2">
        <f>SUM(COUNTIF('2020'!K46:M46,'2020'!$K$13),COUNTIF('2020'!K46:M46,'2020'!$L$13),COUNTIF('2020'!K46:M46,'2020'!$M$13))</f>
        <v>0</v>
      </c>
      <c r="E579" s="3" t="str">
        <f t="shared" si="1"/>
        <v>0</v>
      </c>
    </row>
    <row r="580">
      <c r="A580" s="1">
        <v>11.0</v>
      </c>
      <c r="B580" s="48">
        <f t="shared" si="12"/>
        <v>45</v>
      </c>
      <c r="D580" s="2">
        <f>SUM(COUNTIF('2020'!K47:M47,'2020'!$K$13),COUNTIF('2020'!K47:M47,'2020'!$L$13),COUNTIF('2020'!K47:M47,'2020'!$M$13))</f>
        <v>0</v>
      </c>
      <c r="E580" s="3" t="str">
        <f t="shared" si="1"/>
        <v>0</v>
      </c>
    </row>
    <row r="581">
      <c r="A581" s="1">
        <v>11.0</v>
      </c>
      <c r="B581" s="48">
        <f t="shared" si="12"/>
        <v>46</v>
      </c>
      <c r="D581" s="2">
        <f>SUM(COUNTIF('2020'!K48:M48,'2020'!$K$13),COUNTIF('2020'!K48:M48,'2020'!$L$13),COUNTIF('2020'!K48:M48,'2020'!$M$13))</f>
        <v>0</v>
      </c>
      <c r="E581" s="3" t="str">
        <f t="shared" si="1"/>
        <v>0</v>
      </c>
    </row>
    <row r="582">
      <c r="A582" s="1">
        <v>11.0</v>
      </c>
      <c r="B582" s="48">
        <f t="shared" si="12"/>
        <v>47</v>
      </c>
      <c r="D582" s="2">
        <f>SUM(COUNTIF('2020'!K49:M49,'2020'!$K$13),COUNTIF('2020'!K49:M49,'2020'!$L$13),COUNTIF('2020'!K49:M49,'2020'!$M$13))</f>
        <v>0</v>
      </c>
      <c r="E582" s="3" t="str">
        <f t="shared" si="1"/>
        <v>0</v>
      </c>
    </row>
    <row r="583">
      <c r="A583" s="1">
        <v>11.0</v>
      </c>
      <c r="B583" s="48">
        <f t="shared" si="12"/>
        <v>48</v>
      </c>
      <c r="D583" s="2">
        <f>SUM(COUNTIF('2020'!K50:M50,'2020'!$K$13),COUNTIF('2020'!K50:M50,'2020'!$L$13),COUNTIF('2020'!K50:M50,'2020'!$M$13))</f>
        <v>0</v>
      </c>
      <c r="E583" s="3" t="str">
        <f t="shared" si="1"/>
        <v>0</v>
      </c>
    </row>
    <row r="584">
      <c r="A584" s="1">
        <v>11.0</v>
      </c>
      <c r="B584" s="48">
        <f t="shared" si="12"/>
        <v>49</v>
      </c>
      <c r="D584" s="2">
        <f>SUM(COUNTIF('2020'!K51:M51,'2020'!$K$13),COUNTIF('2020'!K51:M51,'2020'!$L$13),COUNTIF('2020'!K51:M51,'2020'!$M$13))</f>
        <v>0</v>
      </c>
      <c r="E584" s="3" t="str">
        <f t="shared" si="1"/>
        <v>0</v>
      </c>
    </row>
    <row r="585">
      <c r="A585" s="1">
        <v>11.0</v>
      </c>
      <c r="B585" s="48">
        <f t="shared" si="12"/>
        <v>50</v>
      </c>
      <c r="D585" s="2">
        <f>SUM(COUNTIF('2020'!K52:M52,'2020'!$K$13),COUNTIF('2020'!K52:M52,'2020'!$L$13),COUNTIF('2020'!K52:M52,'2020'!$M$13))</f>
        <v>0</v>
      </c>
      <c r="E585" s="3" t="str">
        <f t="shared" si="1"/>
        <v>0</v>
      </c>
    </row>
    <row r="586">
      <c r="A586" s="1">
        <v>11.0</v>
      </c>
      <c r="B586" s="48">
        <f t="shared" si="12"/>
        <v>51</v>
      </c>
      <c r="D586" s="2">
        <f>SUM(COUNTIF('2020'!K53:M53,'2020'!$K$13),COUNTIF('2020'!K53:M53,'2020'!$L$13),COUNTIF('2020'!K53:M53,'2020'!$M$13))</f>
        <v>0</v>
      </c>
      <c r="E586" s="3" t="str">
        <f t="shared" si="1"/>
        <v>0</v>
      </c>
    </row>
    <row r="587">
      <c r="A587" s="1">
        <v>11.0</v>
      </c>
      <c r="B587" s="48">
        <f t="shared" si="12"/>
        <v>52</v>
      </c>
      <c r="D587" s="2">
        <f>SUM(COUNTIF('2020'!K54:M54,'2020'!$K$13),COUNTIF('2020'!K54:M54,'2020'!$L$13),COUNTIF('2020'!K54:M54,'2020'!$M$13))</f>
        <v>0</v>
      </c>
      <c r="E587" s="3" t="str">
        <f t="shared" si="1"/>
        <v>0</v>
      </c>
    </row>
    <row r="588">
      <c r="A588" s="1">
        <v>11.0</v>
      </c>
      <c r="B588" s="48">
        <f t="shared" si="12"/>
        <v>53</v>
      </c>
      <c r="D588" s="2">
        <f>SUM(COUNTIF('2020'!K55:M55,'2020'!$K$13),COUNTIF('2020'!K55:M55,'2020'!$L$13),COUNTIF('2020'!K55:M55,'2020'!$M$13))</f>
        <v>0</v>
      </c>
      <c r="E588" s="3" t="str">
        <f t="shared" si="1"/>
        <v>0</v>
      </c>
    </row>
    <row r="589">
      <c r="A589" s="1">
        <v>11.0</v>
      </c>
      <c r="B589" s="48">
        <f t="shared" si="12"/>
        <v>54</v>
      </c>
      <c r="D589" s="2">
        <f>SUM(COUNTIF('2020'!K56:M56,'2020'!$K$13),COUNTIF('2020'!K56:M56,'2020'!$L$13),COUNTIF('2020'!K56:M56,'2020'!$M$13))</f>
        <v>1</v>
      </c>
      <c r="E589" s="3" t="str">
        <f t="shared" si="1"/>
        <v>1</v>
      </c>
    </row>
    <row r="590">
      <c r="A590" s="1">
        <v>11.0</v>
      </c>
      <c r="B590" s="48">
        <f t="shared" si="12"/>
        <v>55</v>
      </c>
      <c r="D590" s="2">
        <f>SUM(COUNTIF('2020'!K57:M57,'2020'!$K$13),COUNTIF('2020'!K57:M57,'2020'!$L$13),COUNTIF('2020'!K57:M57,'2020'!$M$13))</f>
        <v>0</v>
      </c>
      <c r="E590" s="3" t="str">
        <f t="shared" si="1"/>
        <v>0</v>
      </c>
    </row>
    <row r="591">
      <c r="A591" s="1">
        <v>11.0</v>
      </c>
      <c r="B591" s="48">
        <f t="shared" si="12"/>
        <v>56</v>
      </c>
      <c r="D591" s="2">
        <f>SUM(COUNTIF('2020'!K58:M58,'2020'!$K$13),COUNTIF('2020'!K58:M58,'2020'!$L$13),COUNTIF('2020'!K58:M58,'2020'!$M$13))</f>
        <v>0</v>
      </c>
      <c r="E591" s="3" t="str">
        <f t="shared" si="1"/>
        <v>0</v>
      </c>
    </row>
    <row r="592">
      <c r="A592" s="1">
        <v>11.0</v>
      </c>
      <c r="B592" s="48">
        <f t="shared" si="12"/>
        <v>57</v>
      </c>
      <c r="D592" s="2">
        <f>SUM(COUNTIF('2020'!K59:M59,'2020'!$K$13),COUNTIF('2020'!K59:M59,'2020'!$L$13),COUNTIF('2020'!K59:M59,'2020'!$M$13))</f>
        <v>0</v>
      </c>
      <c r="E592" s="3" t="str">
        <f t="shared" si="1"/>
        <v>0</v>
      </c>
    </row>
    <row r="593">
      <c r="A593" s="1">
        <v>11.0</v>
      </c>
      <c r="B593" s="48">
        <f t="shared" si="12"/>
        <v>58</v>
      </c>
      <c r="D593" s="2">
        <f>SUM(COUNTIF('2020'!K60:M60,'2020'!$K$13),COUNTIF('2020'!K60:M60,'2020'!$L$13),COUNTIF('2020'!K60:M60,'2020'!$M$13))</f>
        <v>1</v>
      </c>
      <c r="E593" s="3" t="str">
        <f t="shared" si="1"/>
        <v>1</v>
      </c>
    </row>
    <row r="594">
      <c r="A594" s="1">
        <v>11.0</v>
      </c>
      <c r="B594" s="48">
        <f t="shared" si="12"/>
        <v>59</v>
      </c>
      <c r="D594" s="2">
        <f>SUM(COUNTIF('2020'!K61:M61,'2020'!$K$13),COUNTIF('2020'!K61:M61,'2020'!$L$13),COUNTIF('2020'!K61:M61,'2020'!$M$13))</f>
        <v>0</v>
      </c>
      <c r="E594" s="3" t="str">
        <f t="shared" si="1"/>
        <v>0</v>
      </c>
    </row>
    <row r="595">
      <c r="A595" s="1">
        <v>11.0</v>
      </c>
      <c r="B595" s="48">
        <f t="shared" si="12"/>
        <v>60</v>
      </c>
      <c r="D595" s="2">
        <f>SUM(COUNTIF('2020'!K62:M62,'2020'!$K$13),COUNTIF('2020'!K62:M62,'2020'!$L$13),COUNTIF('2020'!K62:M62,'2020'!$M$13))</f>
        <v>0</v>
      </c>
      <c r="E595" s="3" t="str">
        <f t="shared" si="1"/>
        <v>0</v>
      </c>
    </row>
    <row r="596">
      <c r="A596" s="1">
        <v>12.0</v>
      </c>
      <c r="B596" s="1">
        <v>13.0</v>
      </c>
      <c r="D596" s="2">
        <f>SUM(COUNTIF('2020'!K15:M15,'2020'!$K$14),COUNTIF('2020'!K15:M15,'2020'!$L$14),COUNTIF('2020'!K15:M15,'2020'!$M$14))</f>
        <v>4</v>
      </c>
      <c r="E596" s="3" t="str">
        <f t="shared" si="1"/>
        <v>2</v>
      </c>
    </row>
    <row r="597">
      <c r="A597" s="1">
        <v>12.0</v>
      </c>
      <c r="B597" s="48">
        <f t="shared" ref="B597:B643" si="13">IF(A597&lt;&gt;"",B596+1,"")</f>
        <v>14</v>
      </c>
      <c r="D597" s="2">
        <f>SUM(COUNTIF('2020'!K16:M16,'2020'!$K$14),COUNTIF('2020'!K16:M16,'2020'!$L$14),COUNTIF('2020'!K16:M16,'2020'!$M$14))</f>
        <v>1</v>
      </c>
      <c r="E597" s="3" t="str">
        <f t="shared" si="1"/>
        <v>1</v>
      </c>
    </row>
    <row r="598">
      <c r="A598" s="1">
        <v>12.0</v>
      </c>
      <c r="B598" s="48">
        <f t="shared" si="13"/>
        <v>15</v>
      </c>
      <c r="D598" s="2">
        <f>SUM(COUNTIF('2020'!K17:M17,'2020'!$K$14),COUNTIF('2020'!K17:M17,'2020'!$L$14),COUNTIF('2020'!K17:M17,'2020'!$M$14))</f>
        <v>5</v>
      </c>
      <c r="E598" s="3" t="str">
        <f t="shared" si="1"/>
        <v>3</v>
      </c>
    </row>
    <row r="599">
      <c r="A599" s="1">
        <v>12.0</v>
      </c>
      <c r="B599" s="48">
        <f t="shared" si="13"/>
        <v>16</v>
      </c>
      <c r="D599" s="2">
        <f>SUM(COUNTIF('2020'!K18:M18,'2020'!$K$14),COUNTIF('2020'!K18:M18,'2020'!$L$14),COUNTIF('2020'!K18:M18,'2020'!$M$14))</f>
        <v>4</v>
      </c>
      <c r="E599" s="3" t="str">
        <f t="shared" si="1"/>
        <v>2</v>
      </c>
    </row>
    <row r="600">
      <c r="A600" s="1">
        <v>12.0</v>
      </c>
      <c r="B600" s="48">
        <f t="shared" si="13"/>
        <v>17</v>
      </c>
      <c r="D600" s="2">
        <f>SUM(COUNTIF('2020'!K19:M19,'2020'!$K$14),COUNTIF('2020'!K19:M19,'2020'!$L$14),COUNTIF('2020'!K19:M19,'2020'!$M$14))</f>
        <v>5</v>
      </c>
      <c r="E600" s="3" t="str">
        <f t="shared" si="1"/>
        <v>3</v>
      </c>
    </row>
    <row r="601">
      <c r="A601" s="1">
        <v>12.0</v>
      </c>
      <c r="B601" s="48">
        <f t="shared" si="13"/>
        <v>18</v>
      </c>
      <c r="D601" s="2">
        <f>SUM(COUNTIF('2020'!K20:M20,'2020'!$K$14),COUNTIF('2020'!K20:M20,'2020'!$L$14),COUNTIF('2020'!K20:M20,'2020'!$M$14))</f>
        <v>4</v>
      </c>
      <c r="E601" s="3" t="str">
        <f t="shared" si="1"/>
        <v>2</v>
      </c>
    </row>
    <row r="602">
      <c r="A602" s="1">
        <v>12.0</v>
      </c>
      <c r="B602" s="48">
        <f t="shared" si="13"/>
        <v>19</v>
      </c>
      <c r="D602" s="2">
        <f>SUM(COUNTIF('2020'!K21:M21,'2020'!$K$14),COUNTIF('2020'!K21:M21,'2020'!$L$14),COUNTIF('2020'!K21:M21,'2020'!$M$14))</f>
        <v>0</v>
      </c>
      <c r="E602" s="3" t="str">
        <f t="shared" si="1"/>
        <v>0</v>
      </c>
    </row>
    <row r="603">
      <c r="A603" s="1">
        <v>12.0</v>
      </c>
      <c r="B603" s="48">
        <f t="shared" si="13"/>
        <v>20</v>
      </c>
      <c r="D603" s="2">
        <f>SUM(COUNTIF('2020'!K22:M22,'2020'!$K$14),COUNTIF('2020'!K22:M22,'2020'!$L$14),COUNTIF('2020'!K22:M22,'2020'!$M$14))</f>
        <v>4</v>
      </c>
      <c r="E603" s="3" t="str">
        <f t="shared" si="1"/>
        <v>2</v>
      </c>
    </row>
    <row r="604">
      <c r="A604" s="1">
        <v>12.0</v>
      </c>
      <c r="B604" s="48">
        <f t="shared" si="13"/>
        <v>21</v>
      </c>
      <c r="D604" s="2">
        <f>SUM(COUNTIF('2020'!K23:M23,'2020'!$K$14),COUNTIF('2020'!K23:M23,'2020'!$L$14),COUNTIF('2020'!K23:M23,'2020'!$M$14))</f>
        <v>4</v>
      </c>
      <c r="E604" s="3" t="str">
        <f t="shared" si="1"/>
        <v>2</v>
      </c>
    </row>
    <row r="605">
      <c r="A605" s="1">
        <v>12.0</v>
      </c>
      <c r="B605" s="48">
        <f t="shared" si="13"/>
        <v>22</v>
      </c>
      <c r="D605" s="2">
        <f>SUM(COUNTIF('2020'!K24:M24,'2020'!$K$14),COUNTIF('2020'!K24:M24,'2020'!$L$14),COUNTIF('2020'!K24:M24,'2020'!$M$14))</f>
        <v>1</v>
      </c>
      <c r="E605" s="3" t="str">
        <f t="shared" si="1"/>
        <v>1</v>
      </c>
    </row>
    <row r="606">
      <c r="A606" s="1">
        <v>12.0</v>
      </c>
      <c r="B606" s="48">
        <f t="shared" si="13"/>
        <v>23</v>
      </c>
      <c r="D606" s="2">
        <f>SUM(COUNTIF('2020'!K25:M25,'2020'!$K$14),COUNTIF('2020'!K25:M25,'2020'!$L$14),COUNTIF('2020'!K25:M25,'2020'!$M$14))</f>
        <v>4</v>
      </c>
      <c r="E606" s="3" t="str">
        <f t="shared" si="1"/>
        <v>2</v>
      </c>
    </row>
    <row r="607">
      <c r="A607" s="1">
        <v>12.0</v>
      </c>
      <c r="B607" s="48">
        <f t="shared" si="13"/>
        <v>24</v>
      </c>
      <c r="D607" s="2">
        <f>SUM(COUNTIF('2020'!K26:M26,'2020'!$K$14),COUNTIF('2020'!K26:M26,'2020'!$L$14),COUNTIF('2020'!K26:M26,'2020'!$M$14))</f>
        <v>5</v>
      </c>
      <c r="E607" s="3" t="str">
        <f t="shared" si="1"/>
        <v>3</v>
      </c>
    </row>
    <row r="608">
      <c r="A608" s="1">
        <v>12.0</v>
      </c>
      <c r="B608" s="48">
        <f t="shared" si="13"/>
        <v>25</v>
      </c>
      <c r="D608" s="2">
        <f>SUM(COUNTIF('2020'!K27:M27,'2020'!$K$14),COUNTIF('2020'!K27:M27,'2020'!$L$14),COUNTIF('2020'!K27:M27,'2020'!$M$14))</f>
        <v>5</v>
      </c>
      <c r="E608" s="3" t="str">
        <f t="shared" si="1"/>
        <v>3</v>
      </c>
    </row>
    <row r="609">
      <c r="A609" s="1">
        <v>12.0</v>
      </c>
      <c r="B609" s="48">
        <f t="shared" si="13"/>
        <v>26</v>
      </c>
      <c r="D609" s="2">
        <f>SUM(COUNTIF('2020'!K28:M28,'2020'!$K$14),COUNTIF('2020'!K28:M28,'2020'!$L$14),COUNTIF('2020'!K28:M28,'2020'!$M$14))</f>
        <v>5</v>
      </c>
      <c r="E609" s="3" t="str">
        <f t="shared" si="1"/>
        <v>3</v>
      </c>
    </row>
    <row r="610">
      <c r="A610" s="1">
        <v>12.0</v>
      </c>
      <c r="B610" s="48">
        <f t="shared" si="13"/>
        <v>27</v>
      </c>
      <c r="D610" s="2">
        <f>SUM(COUNTIF('2020'!K29:M29,'2020'!$K$14),COUNTIF('2020'!K29:M29,'2020'!$L$14),COUNTIF('2020'!K29:M29,'2020'!$M$14))</f>
        <v>5</v>
      </c>
      <c r="E610" s="3" t="str">
        <f t="shared" si="1"/>
        <v>3</v>
      </c>
    </row>
    <row r="611">
      <c r="A611" s="1">
        <v>12.0</v>
      </c>
      <c r="B611" s="48">
        <f t="shared" si="13"/>
        <v>28</v>
      </c>
      <c r="D611" s="2">
        <f>SUM(COUNTIF('2020'!K30:M30,'2020'!$K$14),COUNTIF('2020'!K30:M30,'2020'!$L$14),COUNTIF('2020'!K30:M30,'2020'!$M$14))</f>
        <v>4</v>
      </c>
      <c r="E611" s="3" t="str">
        <f t="shared" si="1"/>
        <v>2</v>
      </c>
    </row>
    <row r="612">
      <c r="A612" s="1">
        <v>12.0</v>
      </c>
      <c r="B612" s="48">
        <f t="shared" si="13"/>
        <v>29</v>
      </c>
      <c r="D612" s="2">
        <f>SUM(COUNTIF('2020'!K31:M31,'2020'!$K$14),COUNTIF('2020'!K31:M31,'2020'!$L$14),COUNTIF('2020'!K31:M31,'2020'!$M$14))</f>
        <v>1</v>
      </c>
      <c r="E612" s="3" t="str">
        <f t="shared" si="1"/>
        <v>1</v>
      </c>
    </row>
    <row r="613">
      <c r="A613" s="1">
        <v>12.0</v>
      </c>
      <c r="B613" s="48">
        <f t="shared" si="13"/>
        <v>30</v>
      </c>
      <c r="D613" s="2">
        <f>SUM(COUNTIF('2020'!K32:M32,'2020'!$K$14),COUNTIF('2020'!K32:M32,'2020'!$L$14),COUNTIF('2020'!K32:M32,'2020'!$M$14))</f>
        <v>5</v>
      </c>
      <c r="E613" s="3" t="str">
        <f t="shared" si="1"/>
        <v>3</v>
      </c>
    </row>
    <row r="614">
      <c r="A614" s="1">
        <v>12.0</v>
      </c>
      <c r="B614" s="48">
        <f t="shared" si="13"/>
        <v>31</v>
      </c>
      <c r="D614" s="2">
        <f>SUM(COUNTIF('2020'!K33:M33,'2020'!$K$14),COUNTIF('2020'!K33:M33,'2020'!$L$14),COUNTIF('2020'!K33:M33,'2020'!$M$14))</f>
        <v>5</v>
      </c>
      <c r="E614" s="3" t="str">
        <f t="shared" si="1"/>
        <v>3</v>
      </c>
    </row>
    <row r="615">
      <c r="A615" s="1">
        <v>12.0</v>
      </c>
      <c r="B615" s="48">
        <f t="shared" si="13"/>
        <v>32</v>
      </c>
      <c r="D615" s="2">
        <f>SUM(COUNTIF('2020'!K34:M34,'2020'!$K$14),COUNTIF('2020'!K34:M34,'2020'!$L$14),COUNTIF('2020'!K34:M34,'2020'!$M$14))</f>
        <v>4</v>
      </c>
      <c r="E615" s="3" t="str">
        <f t="shared" si="1"/>
        <v>2</v>
      </c>
    </row>
    <row r="616">
      <c r="A616" s="1">
        <v>12.0</v>
      </c>
      <c r="B616" s="48">
        <f t="shared" si="13"/>
        <v>33</v>
      </c>
      <c r="D616" s="2">
        <f>SUM(COUNTIF('2020'!K35:M35,'2020'!$K$14),COUNTIF('2020'!K35:M35,'2020'!$L$14),COUNTIF('2020'!K35:M35,'2020'!$M$14))</f>
        <v>1</v>
      </c>
      <c r="E616" s="3" t="str">
        <f t="shared" si="1"/>
        <v>1</v>
      </c>
    </row>
    <row r="617">
      <c r="A617" s="1">
        <v>12.0</v>
      </c>
      <c r="B617" s="48">
        <f t="shared" si="13"/>
        <v>34</v>
      </c>
      <c r="D617" s="2">
        <f>SUM(COUNTIF('2020'!K36:M36,'2020'!$K$14),COUNTIF('2020'!K36:M36,'2020'!$L$14),COUNTIF('2020'!K36:M36,'2020'!$M$14))</f>
        <v>4</v>
      </c>
      <c r="E617" s="3" t="str">
        <f t="shared" si="1"/>
        <v>2</v>
      </c>
    </row>
    <row r="618">
      <c r="A618" s="1">
        <v>12.0</v>
      </c>
      <c r="B618" s="48">
        <f t="shared" si="13"/>
        <v>35</v>
      </c>
      <c r="D618" s="2">
        <f>SUM(COUNTIF('2020'!K37:M37,'2020'!$K$14),COUNTIF('2020'!K37:M37,'2020'!$L$14),COUNTIF('2020'!K37:M37,'2020'!$M$14))</f>
        <v>4</v>
      </c>
      <c r="E618" s="3" t="str">
        <f t="shared" si="1"/>
        <v>2</v>
      </c>
    </row>
    <row r="619">
      <c r="A619" s="1">
        <v>12.0</v>
      </c>
      <c r="B619" s="48">
        <f t="shared" si="13"/>
        <v>36</v>
      </c>
      <c r="D619" s="2">
        <f>SUM(COUNTIF('2020'!K38:M38,'2020'!$K$14),COUNTIF('2020'!K38:M38,'2020'!$L$14),COUNTIF('2020'!K38:M38,'2020'!$M$14))</f>
        <v>4</v>
      </c>
      <c r="E619" s="3" t="str">
        <f t="shared" si="1"/>
        <v>2</v>
      </c>
    </row>
    <row r="620">
      <c r="A620" s="1">
        <v>12.0</v>
      </c>
      <c r="B620" s="48">
        <f t="shared" si="13"/>
        <v>37</v>
      </c>
      <c r="D620" s="2">
        <f>SUM(COUNTIF('2020'!K39:M39,'2020'!$K$14),COUNTIF('2020'!K39:M39,'2020'!$L$14),COUNTIF('2020'!K39:M39,'2020'!$M$14))</f>
        <v>1</v>
      </c>
      <c r="E620" s="3" t="str">
        <f t="shared" si="1"/>
        <v>1</v>
      </c>
    </row>
    <row r="621">
      <c r="A621" s="1">
        <v>12.0</v>
      </c>
      <c r="B621" s="48">
        <f t="shared" si="13"/>
        <v>38</v>
      </c>
      <c r="D621" s="2">
        <f>SUM(COUNTIF('2020'!K40:M40,'2020'!$K$14),COUNTIF('2020'!K40:M40,'2020'!$L$14),COUNTIF('2020'!K40:M40,'2020'!$M$14))</f>
        <v>0</v>
      </c>
      <c r="E621" s="3" t="str">
        <f t="shared" si="1"/>
        <v>0</v>
      </c>
    </row>
    <row r="622">
      <c r="A622" s="1">
        <v>12.0</v>
      </c>
      <c r="B622" s="48">
        <f t="shared" si="13"/>
        <v>39</v>
      </c>
      <c r="D622" s="2">
        <f>SUM(COUNTIF('2020'!K41:M41,'2020'!$K$14),COUNTIF('2020'!K41:M41,'2020'!$L$14),COUNTIF('2020'!K41:M41,'2020'!$M$14))</f>
        <v>5</v>
      </c>
      <c r="E622" s="3" t="str">
        <f t="shared" si="1"/>
        <v>3</v>
      </c>
    </row>
    <row r="623">
      <c r="A623" s="1">
        <v>12.0</v>
      </c>
      <c r="B623" s="48">
        <f t="shared" si="13"/>
        <v>40</v>
      </c>
      <c r="D623" s="2">
        <f>SUM(COUNTIF('2020'!K42:M42,'2020'!$K$14),COUNTIF('2020'!K42:M42,'2020'!$L$14),COUNTIF('2020'!K42:M42,'2020'!$M$14))</f>
        <v>4</v>
      </c>
      <c r="E623" s="3" t="str">
        <f t="shared" si="1"/>
        <v>2</v>
      </c>
    </row>
    <row r="624">
      <c r="A624" s="1">
        <v>12.0</v>
      </c>
      <c r="B624" s="48">
        <f t="shared" si="13"/>
        <v>41</v>
      </c>
      <c r="D624" s="2">
        <f>SUM(COUNTIF('2020'!K43:M43,'2020'!$K$14),COUNTIF('2020'!K43:M43,'2020'!$L$14),COUNTIF('2020'!K43:M43,'2020'!$M$14))</f>
        <v>4</v>
      </c>
      <c r="E624" s="3" t="str">
        <f t="shared" si="1"/>
        <v>2</v>
      </c>
    </row>
    <row r="625">
      <c r="A625" s="1">
        <v>12.0</v>
      </c>
      <c r="B625" s="48">
        <f t="shared" si="13"/>
        <v>42</v>
      </c>
      <c r="D625" s="2">
        <f>SUM(COUNTIF('2020'!K44:M44,'2020'!$K$14),COUNTIF('2020'!K44:M44,'2020'!$L$14),COUNTIF('2020'!K44:M44,'2020'!$M$14))</f>
        <v>5</v>
      </c>
      <c r="E625" s="3" t="str">
        <f t="shared" si="1"/>
        <v>3</v>
      </c>
    </row>
    <row r="626">
      <c r="A626" s="1">
        <v>12.0</v>
      </c>
      <c r="B626" s="48">
        <f t="shared" si="13"/>
        <v>43</v>
      </c>
      <c r="D626" s="2">
        <f>SUM(COUNTIF('2020'!K45:M45,'2020'!$K$14),COUNTIF('2020'!K45:M45,'2020'!$L$14),COUNTIF('2020'!K45:M45,'2020'!$M$14))</f>
        <v>4</v>
      </c>
      <c r="E626" s="3" t="str">
        <f t="shared" si="1"/>
        <v>2</v>
      </c>
    </row>
    <row r="627">
      <c r="A627" s="1">
        <v>12.0</v>
      </c>
      <c r="B627" s="48">
        <f t="shared" si="13"/>
        <v>44</v>
      </c>
      <c r="D627" s="2">
        <f>SUM(COUNTIF('2020'!K46:M46,'2020'!$K$14),COUNTIF('2020'!K46:M46,'2020'!$L$14),COUNTIF('2020'!K46:M46,'2020'!$M$14))</f>
        <v>4</v>
      </c>
      <c r="E627" s="3" t="str">
        <f t="shared" si="1"/>
        <v>2</v>
      </c>
    </row>
    <row r="628">
      <c r="A628" s="1">
        <v>12.0</v>
      </c>
      <c r="B628" s="48">
        <f t="shared" si="13"/>
        <v>45</v>
      </c>
      <c r="D628" s="2">
        <f>SUM(COUNTIF('2020'!K47:M47,'2020'!$K$14),COUNTIF('2020'!K47:M47,'2020'!$L$14),COUNTIF('2020'!K47:M47,'2020'!$M$14))</f>
        <v>4</v>
      </c>
      <c r="E628" s="3" t="str">
        <f t="shared" si="1"/>
        <v>2</v>
      </c>
    </row>
    <row r="629">
      <c r="A629" s="1">
        <v>12.0</v>
      </c>
      <c r="B629" s="48">
        <f t="shared" si="13"/>
        <v>46</v>
      </c>
      <c r="D629" s="2">
        <f>SUM(COUNTIF('2020'!K48:M48,'2020'!$K$14),COUNTIF('2020'!K48:M48,'2020'!$L$14),COUNTIF('2020'!K48:M48,'2020'!$M$14))</f>
        <v>4</v>
      </c>
      <c r="E629" s="3" t="str">
        <f t="shared" si="1"/>
        <v>2</v>
      </c>
    </row>
    <row r="630">
      <c r="A630" s="1">
        <v>12.0</v>
      </c>
      <c r="B630" s="48">
        <f t="shared" si="13"/>
        <v>47</v>
      </c>
      <c r="D630" s="2">
        <f>SUM(COUNTIF('2020'!K49:M49,'2020'!$K$14),COUNTIF('2020'!K49:M49,'2020'!$L$14),COUNTIF('2020'!K49:M49,'2020'!$M$14))</f>
        <v>4</v>
      </c>
      <c r="E630" s="3" t="str">
        <f t="shared" si="1"/>
        <v>2</v>
      </c>
    </row>
    <row r="631">
      <c r="A631" s="1">
        <v>12.0</v>
      </c>
      <c r="B631" s="48">
        <f t="shared" si="13"/>
        <v>48</v>
      </c>
      <c r="D631" s="2">
        <f>SUM(COUNTIF('2020'!K50:M50,'2020'!$K$14),COUNTIF('2020'!K50:M50,'2020'!$L$14),COUNTIF('2020'!K50:M50,'2020'!$M$14))</f>
        <v>4</v>
      </c>
      <c r="E631" s="3" t="str">
        <f t="shared" si="1"/>
        <v>2</v>
      </c>
    </row>
    <row r="632">
      <c r="A632" s="1">
        <v>12.0</v>
      </c>
      <c r="B632" s="48">
        <f t="shared" si="13"/>
        <v>49</v>
      </c>
      <c r="D632" s="2">
        <f>SUM(COUNTIF('2020'!K51:M51,'2020'!$K$14),COUNTIF('2020'!K51:M51,'2020'!$L$14),COUNTIF('2020'!K51:M51,'2020'!$M$14))</f>
        <v>4</v>
      </c>
      <c r="E632" s="3" t="str">
        <f t="shared" si="1"/>
        <v>2</v>
      </c>
    </row>
    <row r="633">
      <c r="A633" s="1">
        <v>12.0</v>
      </c>
      <c r="B633" s="48">
        <f t="shared" si="13"/>
        <v>50</v>
      </c>
      <c r="D633" s="2">
        <f>SUM(COUNTIF('2020'!K52:M52,'2020'!$K$14),COUNTIF('2020'!K52:M52,'2020'!$L$14),COUNTIF('2020'!K52:M52,'2020'!$M$14))</f>
        <v>4</v>
      </c>
      <c r="E633" s="3" t="str">
        <f t="shared" si="1"/>
        <v>2</v>
      </c>
    </row>
    <row r="634">
      <c r="A634" s="1">
        <v>12.0</v>
      </c>
      <c r="B634" s="48">
        <f t="shared" si="13"/>
        <v>51</v>
      </c>
      <c r="D634" s="2">
        <f>SUM(COUNTIF('2020'!K53:M53,'2020'!$K$14),COUNTIF('2020'!K53:M53,'2020'!$L$14),COUNTIF('2020'!K53:M53,'2020'!$M$14))</f>
        <v>4</v>
      </c>
      <c r="E634" s="3" t="str">
        <f t="shared" si="1"/>
        <v>2</v>
      </c>
    </row>
    <row r="635">
      <c r="A635" s="1">
        <v>12.0</v>
      </c>
      <c r="B635" s="48">
        <f t="shared" si="13"/>
        <v>52</v>
      </c>
      <c r="D635" s="2">
        <f>SUM(COUNTIF('2020'!K54:M54,'2020'!$K$14),COUNTIF('2020'!K54:M54,'2020'!$L$14),COUNTIF('2020'!K54:M54,'2020'!$M$14))</f>
        <v>0</v>
      </c>
      <c r="E635" s="3" t="str">
        <f t="shared" si="1"/>
        <v>0</v>
      </c>
    </row>
    <row r="636">
      <c r="A636" s="1">
        <v>12.0</v>
      </c>
      <c r="B636" s="48">
        <f t="shared" si="13"/>
        <v>53</v>
      </c>
      <c r="D636" s="2">
        <f>SUM(COUNTIF('2020'!K55:M55,'2020'!$K$14),COUNTIF('2020'!K55:M55,'2020'!$L$14),COUNTIF('2020'!K55:M55,'2020'!$M$14))</f>
        <v>4</v>
      </c>
      <c r="E636" s="3" t="str">
        <f t="shared" si="1"/>
        <v>2</v>
      </c>
    </row>
    <row r="637">
      <c r="A637" s="1">
        <v>12.0</v>
      </c>
      <c r="B637" s="48">
        <f t="shared" si="13"/>
        <v>54</v>
      </c>
      <c r="D637" s="2">
        <f>SUM(COUNTIF('2020'!K56:M56,'2020'!$K$14),COUNTIF('2020'!K56:M56,'2020'!$L$14),COUNTIF('2020'!K56:M56,'2020'!$M$14))</f>
        <v>5</v>
      </c>
      <c r="E637" s="3" t="str">
        <f t="shared" si="1"/>
        <v>3</v>
      </c>
    </row>
    <row r="638">
      <c r="A638" s="1">
        <v>12.0</v>
      </c>
      <c r="B638" s="48">
        <f t="shared" si="13"/>
        <v>55</v>
      </c>
      <c r="D638" s="2">
        <f>SUM(COUNTIF('2020'!K57:M57,'2020'!$K$14),COUNTIF('2020'!K57:M57,'2020'!$L$14),COUNTIF('2020'!K57:M57,'2020'!$M$14))</f>
        <v>0</v>
      </c>
      <c r="E638" s="3" t="str">
        <f t="shared" si="1"/>
        <v>0</v>
      </c>
    </row>
    <row r="639">
      <c r="A639" s="1">
        <v>12.0</v>
      </c>
      <c r="B639" s="48">
        <f t="shared" si="13"/>
        <v>56</v>
      </c>
      <c r="D639" s="2">
        <f>SUM(COUNTIF('2020'!K58:M58,'2020'!$K$14),COUNTIF('2020'!K58:M58,'2020'!$L$14),COUNTIF('2020'!K58:M58,'2020'!$M$14))</f>
        <v>0</v>
      </c>
      <c r="E639" s="3" t="str">
        <f t="shared" si="1"/>
        <v>0</v>
      </c>
    </row>
    <row r="640">
      <c r="A640" s="1">
        <v>12.0</v>
      </c>
      <c r="B640" s="48">
        <f t="shared" si="13"/>
        <v>57</v>
      </c>
      <c r="D640" s="2">
        <f>SUM(COUNTIF('2020'!K59:M59,'2020'!$K$14),COUNTIF('2020'!K59:M59,'2020'!$L$14),COUNTIF('2020'!K59:M59,'2020'!$M$14))</f>
        <v>4</v>
      </c>
      <c r="E640" s="3" t="str">
        <f t="shared" si="1"/>
        <v>2</v>
      </c>
    </row>
    <row r="641">
      <c r="A641" s="1">
        <v>12.0</v>
      </c>
      <c r="B641" s="48">
        <f t="shared" si="13"/>
        <v>58</v>
      </c>
      <c r="D641" s="2">
        <f>SUM(COUNTIF('2020'!K60:M60,'2020'!$K$14),COUNTIF('2020'!K60:M60,'2020'!$L$14),COUNTIF('2020'!K60:M60,'2020'!$M$14))</f>
        <v>5</v>
      </c>
      <c r="E641" s="3" t="str">
        <f t="shared" si="1"/>
        <v>3</v>
      </c>
    </row>
    <row r="642">
      <c r="A642" s="1">
        <v>12.0</v>
      </c>
      <c r="B642" s="48">
        <f t="shared" si="13"/>
        <v>59</v>
      </c>
      <c r="D642" s="2">
        <f>SUM(COUNTIF('2020'!K61:M61,'2020'!$K$14),COUNTIF('2020'!K61:M61,'2020'!$L$14),COUNTIF('2020'!K61:M61,'2020'!$M$14))</f>
        <v>0</v>
      </c>
      <c r="E642" s="3" t="str">
        <f t="shared" si="1"/>
        <v>0</v>
      </c>
    </row>
    <row r="643">
      <c r="A643" s="1">
        <v>12.0</v>
      </c>
      <c r="B643" s="48">
        <f t="shared" si="13"/>
        <v>60</v>
      </c>
      <c r="D643" s="2">
        <f>SUM(COUNTIF('2020'!K62:M62,'2020'!$K$14),COUNTIF('2020'!K62:M62,'2020'!$L$14),COUNTIF('2020'!K62:M62,'2020'!$M$14))</f>
        <v>0</v>
      </c>
      <c r="E643" s="3" t="str">
        <f t="shared" si="1"/>
        <v>0</v>
      </c>
    </row>
    <row r="644">
      <c r="A644" s="1">
        <v>13.0</v>
      </c>
      <c r="B644" s="49">
        <v>14.0</v>
      </c>
      <c r="D644" s="2">
        <f>SUM(COUNTIF('2020'!K16:M16,'2020'!$K$15),COUNTIF('2020'!K16:M16,'2020'!$L$15),COUNTIF('2020'!K16:M16,'2020'!$M$15))</f>
        <v>0</v>
      </c>
      <c r="E644" s="3" t="str">
        <f t="shared" si="1"/>
        <v>0</v>
      </c>
    </row>
    <row r="645">
      <c r="A645" s="1">
        <v>13.0</v>
      </c>
      <c r="B645" s="48">
        <f t="shared" ref="B645:B690" si="14">IF(A645&lt;&gt;"",B644+1,"")</f>
        <v>15</v>
      </c>
      <c r="D645" s="2">
        <f>SUM(COUNTIF('2020'!K17:M17,'2020'!$K$15),COUNTIF('2020'!K17:M17,'2020'!$L$15),COUNTIF('2020'!K17:M17,'2020'!$M$15))</f>
        <v>4</v>
      </c>
      <c r="E645" s="3" t="str">
        <f t="shared" si="1"/>
        <v>2</v>
      </c>
    </row>
    <row r="646">
      <c r="A646" s="1">
        <v>13.0</v>
      </c>
      <c r="B646" s="48">
        <f t="shared" si="14"/>
        <v>16</v>
      </c>
      <c r="D646" s="2">
        <f>SUM(COUNTIF('2020'!K18:M18,'2020'!$K$15),COUNTIF('2020'!K18:M18,'2020'!$L$15),COUNTIF('2020'!K18:M18,'2020'!$M$15))</f>
        <v>5</v>
      </c>
      <c r="E646" s="3" t="str">
        <f t="shared" si="1"/>
        <v>3</v>
      </c>
    </row>
    <row r="647">
      <c r="A647" s="1">
        <v>13.0</v>
      </c>
      <c r="B647" s="48">
        <f t="shared" si="14"/>
        <v>17</v>
      </c>
      <c r="D647" s="2">
        <f>SUM(COUNTIF('2020'!K19:M19,'2020'!$K$15),COUNTIF('2020'!K19:M19,'2020'!$L$15),COUNTIF('2020'!K19:M19,'2020'!$M$15))</f>
        <v>4</v>
      </c>
      <c r="E647" s="3" t="str">
        <f t="shared" si="1"/>
        <v>2</v>
      </c>
    </row>
    <row r="648">
      <c r="A648" s="1">
        <v>13.0</v>
      </c>
      <c r="B648" s="48">
        <f t="shared" si="14"/>
        <v>18</v>
      </c>
      <c r="D648" s="2">
        <f>SUM(COUNTIF('2020'!K20:M20,'2020'!$K$15),COUNTIF('2020'!K20:M20,'2020'!$L$15),COUNTIF('2020'!K20:M20,'2020'!$M$15))</f>
        <v>5</v>
      </c>
      <c r="E648" s="3" t="str">
        <f t="shared" si="1"/>
        <v>3</v>
      </c>
    </row>
    <row r="649">
      <c r="A649" s="1">
        <v>13.0</v>
      </c>
      <c r="B649" s="48">
        <f t="shared" si="14"/>
        <v>19</v>
      </c>
      <c r="D649" s="2">
        <f>SUM(COUNTIF('2020'!K21:M21,'2020'!$K$15),COUNTIF('2020'!K21:M21,'2020'!$L$15),COUNTIF('2020'!K21:M21,'2020'!$M$15))</f>
        <v>1</v>
      </c>
      <c r="E649" s="3" t="str">
        <f t="shared" si="1"/>
        <v>1</v>
      </c>
    </row>
    <row r="650">
      <c r="A650" s="1">
        <v>13.0</v>
      </c>
      <c r="B650" s="48">
        <f t="shared" si="14"/>
        <v>20</v>
      </c>
      <c r="D650" s="2">
        <f>SUM(COUNTIF('2020'!K22:M22,'2020'!$K$15),COUNTIF('2020'!K22:M22,'2020'!$L$15),COUNTIF('2020'!K22:M22,'2020'!$M$15))</f>
        <v>5</v>
      </c>
      <c r="E650" s="3" t="str">
        <f t="shared" si="1"/>
        <v>3</v>
      </c>
    </row>
    <row r="651">
      <c r="A651" s="1">
        <v>13.0</v>
      </c>
      <c r="B651" s="48">
        <f t="shared" si="14"/>
        <v>21</v>
      </c>
      <c r="D651" s="2">
        <f>SUM(COUNTIF('2020'!K23:M23,'2020'!$K$15),COUNTIF('2020'!K23:M23,'2020'!$L$15),COUNTIF('2020'!K23:M23,'2020'!$M$15))</f>
        <v>4</v>
      </c>
      <c r="E651" s="3" t="str">
        <f t="shared" si="1"/>
        <v>2</v>
      </c>
    </row>
    <row r="652">
      <c r="A652" s="1">
        <v>13.0</v>
      </c>
      <c r="B652" s="48">
        <f t="shared" si="14"/>
        <v>22</v>
      </c>
      <c r="D652" s="2">
        <f>SUM(COUNTIF('2020'!K24:M24,'2020'!$K$15),COUNTIF('2020'!K24:M24,'2020'!$L$15),COUNTIF('2020'!K24:M24,'2020'!$M$15))</f>
        <v>0</v>
      </c>
      <c r="E652" s="3" t="str">
        <f t="shared" si="1"/>
        <v>0</v>
      </c>
    </row>
    <row r="653">
      <c r="A653" s="1">
        <v>13.0</v>
      </c>
      <c r="B653" s="48">
        <f t="shared" si="14"/>
        <v>23</v>
      </c>
      <c r="D653" s="2">
        <f>SUM(COUNTIF('2020'!K25:M25,'2020'!$K$15),COUNTIF('2020'!K25:M25,'2020'!$L$15),COUNTIF('2020'!K25:M25,'2020'!$M$15))</f>
        <v>5</v>
      </c>
      <c r="E653" s="3" t="str">
        <f t="shared" si="1"/>
        <v>3</v>
      </c>
    </row>
    <row r="654">
      <c r="A654" s="1">
        <v>13.0</v>
      </c>
      <c r="B654" s="48">
        <f t="shared" si="14"/>
        <v>24</v>
      </c>
      <c r="D654" s="2">
        <f>SUM(COUNTIF('2020'!K26:M26,'2020'!$K$15),COUNTIF('2020'!K26:M26,'2020'!$L$15),COUNTIF('2020'!K26:M26,'2020'!$M$15))</f>
        <v>4</v>
      </c>
      <c r="E654" s="3" t="str">
        <f t="shared" si="1"/>
        <v>2</v>
      </c>
    </row>
    <row r="655">
      <c r="A655" s="1">
        <v>13.0</v>
      </c>
      <c r="B655" s="48">
        <f t="shared" si="14"/>
        <v>25</v>
      </c>
      <c r="D655" s="2">
        <f>SUM(COUNTIF('2020'!K27:M27,'2020'!$K$15),COUNTIF('2020'!K27:M27,'2020'!$L$15),COUNTIF('2020'!K27:M27,'2020'!$M$15))</f>
        <v>4</v>
      </c>
      <c r="E655" s="3" t="str">
        <f t="shared" si="1"/>
        <v>2</v>
      </c>
    </row>
    <row r="656">
      <c r="A656" s="1">
        <v>13.0</v>
      </c>
      <c r="B656" s="48">
        <f t="shared" si="14"/>
        <v>26</v>
      </c>
      <c r="D656" s="2">
        <f>SUM(COUNTIF('2020'!K28:M28,'2020'!$K$15),COUNTIF('2020'!K28:M28,'2020'!$L$15),COUNTIF('2020'!K28:M28,'2020'!$M$15))</f>
        <v>4</v>
      </c>
      <c r="E656" s="3" t="str">
        <f t="shared" si="1"/>
        <v>2</v>
      </c>
    </row>
    <row r="657">
      <c r="A657" s="1">
        <v>13.0</v>
      </c>
      <c r="B657" s="48">
        <f t="shared" si="14"/>
        <v>27</v>
      </c>
      <c r="D657" s="2">
        <f>SUM(COUNTIF('2020'!K29:M29,'2020'!$K$15),COUNTIF('2020'!K29:M29,'2020'!$L$15),COUNTIF('2020'!K29:M29,'2020'!$M$15))</f>
        <v>4</v>
      </c>
      <c r="E657" s="3" t="str">
        <f t="shared" si="1"/>
        <v>2</v>
      </c>
    </row>
    <row r="658">
      <c r="A658" s="1">
        <v>13.0</v>
      </c>
      <c r="B658" s="48">
        <f t="shared" si="14"/>
        <v>28</v>
      </c>
      <c r="D658" s="2">
        <f>SUM(COUNTIF('2020'!K30:M30,'2020'!$K$15),COUNTIF('2020'!K30:M30,'2020'!$L$15),COUNTIF('2020'!K30:M30,'2020'!$M$15))</f>
        <v>5</v>
      </c>
      <c r="E658" s="3" t="str">
        <f t="shared" si="1"/>
        <v>3</v>
      </c>
    </row>
    <row r="659">
      <c r="A659" s="1">
        <v>13.0</v>
      </c>
      <c r="B659" s="48">
        <f t="shared" si="14"/>
        <v>29</v>
      </c>
      <c r="D659" s="2">
        <f>SUM(COUNTIF('2020'!K31:M31,'2020'!$K$15),COUNTIF('2020'!K31:M31,'2020'!$L$15),COUNTIF('2020'!K31:M31,'2020'!$M$15))</f>
        <v>0</v>
      </c>
      <c r="E659" s="3" t="str">
        <f t="shared" si="1"/>
        <v>0</v>
      </c>
    </row>
    <row r="660">
      <c r="A660" s="1">
        <v>13.0</v>
      </c>
      <c r="B660" s="48">
        <f t="shared" si="14"/>
        <v>30</v>
      </c>
      <c r="D660" s="2">
        <f>SUM(COUNTIF('2020'!K32:M32,'2020'!$K$15),COUNTIF('2020'!K32:M32,'2020'!$L$15),COUNTIF('2020'!K32:M32,'2020'!$M$15))</f>
        <v>4</v>
      </c>
      <c r="E660" s="3" t="str">
        <f t="shared" si="1"/>
        <v>2</v>
      </c>
    </row>
    <row r="661">
      <c r="A661" s="1">
        <v>13.0</v>
      </c>
      <c r="B661" s="48">
        <f t="shared" si="14"/>
        <v>31</v>
      </c>
      <c r="D661" s="2">
        <f>SUM(COUNTIF('2020'!K33:M33,'2020'!$K$15),COUNTIF('2020'!K33:M33,'2020'!$L$15),COUNTIF('2020'!K33:M33,'2020'!$M$15))</f>
        <v>4</v>
      </c>
      <c r="E661" s="3" t="str">
        <f t="shared" si="1"/>
        <v>2</v>
      </c>
    </row>
    <row r="662">
      <c r="A662" s="1">
        <v>13.0</v>
      </c>
      <c r="B662" s="48">
        <f t="shared" si="14"/>
        <v>32</v>
      </c>
      <c r="D662" s="2">
        <f>SUM(COUNTIF('2020'!K34:M34,'2020'!$K$15),COUNTIF('2020'!K34:M34,'2020'!$L$15),COUNTIF('2020'!K34:M34,'2020'!$M$15))</f>
        <v>5</v>
      </c>
      <c r="E662" s="3" t="str">
        <f t="shared" si="1"/>
        <v>3</v>
      </c>
    </row>
    <row r="663">
      <c r="A663" s="1">
        <v>13.0</v>
      </c>
      <c r="B663" s="48">
        <f t="shared" si="14"/>
        <v>33</v>
      </c>
      <c r="D663" s="2">
        <f>SUM(COUNTIF('2020'!K35:M35,'2020'!$K$15),COUNTIF('2020'!K35:M35,'2020'!$L$15),COUNTIF('2020'!K35:M35,'2020'!$M$15))</f>
        <v>0</v>
      </c>
      <c r="E663" s="3" t="str">
        <f t="shared" si="1"/>
        <v>0</v>
      </c>
    </row>
    <row r="664">
      <c r="A664" s="1">
        <v>13.0</v>
      </c>
      <c r="B664" s="48">
        <f t="shared" si="14"/>
        <v>34</v>
      </c>
      <c r="D664" s="2">
        <f>SUM(COUNTIF('2020'!K36:M36,'2020'!$K$15),COUNTIF('2020'!K36:M36,'2020'!$L$15),COUNTIF('2020'!K36:M36,'2020'!$M$15))</f>
        <v>5</v>
      </c>
      <c r="E664" s="3" t="str">
        <f t="shared" si="1"/>
        <v>3</v>
      </c>
    </row>
    <row r="665">
      <c r="A665" s="1">
        <v>13.0</v>
      </c>
      <c r="B665" s="48">
        <f t="shared" si="14"/>
        <v>35</v>
      </c>
      <c r="D665" s="2">
        <f>SUM(COUNTIF('2020'!K37:M37,'2020'!$K$15),COUNTIF('2020'!K37:M37,'2020'!$L$15),COUNTIF('2020'!K37:M37,'2020'!$M$15))</f>
        <v>5</v>
      </c>
      <c r="E665" s="3" t="str">
        <f t="shared" si="1"/>
        <v>3</v>
      </c>
    </row>
    <row r="666">
      <c r="A666" s="1">
        <v>13.0</v>
      </c>
      <c r="B666" s="48">
        <f t="shared" si="14"/>
        <v>36</v>
      </c>
      <c r="D666" s="2">
        <f>SUM(COUNTIF('2020'!K38:M38,'2020'!$K$15),COUNTIF('2020'!K38:M38,'2020'!$L$15),COUNTIF('2020'!K38:M38,'2020'!$M$15))</f>
        <v>5</v>
      </c>
      <c r="E666" s="3" t="str">
        <f t="shared" si="1"/>
        <v>3</v>
      </c>
    </row>
    <row r="667">
      <c r="A667" s="1">
        <v>13.0</v>
      </c>
      <c r="B667" s="48">
        <f t="shared" si="14"/>
        <v>37</v>
      </c>
      <c r="D667" s="2">
        <f>SUM(COUNTIF('2020'!K39:M39,'2020'!$K$15),COUNTIF('2020'!K39:M39,'2020'!$L$15),COUNTIF('2020'!K39:M39,'2020'!$M$15))</f>
        <v>0</v>
      </c>
      <c r="E667" s="3" t="str">
        <f t="shared" si="1"/>
        <v>0</v>
      </c>
    </row>
    <row r="668">
      <c r="A668" s="1">
        <v>13.0</v>
      </c>
      <c r="B668" s="48">
        <f t="shared" si="14"/>
        <v>38</v>
      </c>
      <c r="D668" s="2">
        <f>SUM(COUNTIF('2020'!K40:M40,'2020'!$K$15),COUNTIF('2020'!K40:M40,'2020'!$L$15),COUNTIF('2020'!K40:M40,'2020'!$M$15))</f>
        <v>0</v>
      </c>
      <c r="E668" s="3" t="str">
        <f t="shared" si="1"/>
        <v>0</v>
      </c>
    </row>
    <row r="669">
      <c r="A669" s="1">
        <v>13.0</v>
      </c>
      <c r="B669" s="48">
        <f t="shared" si="14"/>
        <v>39</v>
      </c>
      <c r="D669" s="2">
        <f>SUM(COUNTIF('2020'!K41:M41,'2020'!$K$15),COUNTIF('2020'!K41:M41,'2020'!$L$15),COUNTIF('2020'!K41:M41,'2020'!$M$15))</f>
        <v>4</v>
      </c>
      <c r="E669" s="3" t="str">
        <f t="shared" si="1"/>
        <v>2</v>
      </c>
    </row>
    <row r="670">
      <c r="A670" s="1">
        <v>13.0</v>
      </c>
      <c r="B670" s="48">
        <f t="shared" si="14"/>
        <v>40</v>
      </c>
      <c r="D670" s="2">
        <f>SUM(COUNTIF('2020'!K42:M42,'2020'!$K$15),COUNTIF('2020'!K42:M42,'2020'!$L$15),COUNTIF('2020'!K42:M42,'2020'!$M$15))</f>
        <v>5</v>
      </c>
      <c r="E670" s="3" t="str">
        <f t="shared" si="1"/>
        <v>3</v>
      </c>
    </row>
    <row r="671">
      <c r="A671" s="1">
        <v>13.0</v>
      </c>
      <c r="B671" s="48">
        <f t="shared" si="14"/>
        <v>41</v>
      </c>
      <c r="D671" s="2">
        <f>SUM(COUNTIF('2020'!K43:M43,'2020'!$K$15),COUNTIF('2020'!K43:M43,'2020'!$L$15),COUNTIF('2020'!K43:M43,'2020'!$M$15))</f>
        <v>4</v>
      </c>
      <c r="E671" s="3" t="str">
        <f t="shared" si="1"/>
        <v>2</v>
      </c>
    </row>
    <row r="672">
      <c r="A672" s="1">
        <v>13.0</v>
      </c>
      <c r="B672" s="48">
        <f t="shared" si="14"/>
        <v>42</v>
      </c>
      <c r="D672" s="2">
        <f>SUM(COUNTIF('2020'!K44:M44,'2020'!$K$15),COUNTIF('2020'!K44:M44,'2020'!$L$15),COUNTIF('2020'!K44:M44,'2020'!$M$15))</f>
        <v>4</v>
      </c>
      <c r="E672" s="3" t="str">
        <f t="shared" si="1"/>
        <v>2</v>
      </c>
    </row>
    <row r="673">
      <c r="A673" s="1">
        <v>13.0</v>
      </c>
      <c r="B673" s="48">
        <f t="shared" si="14"/>
        <v>43</v>
      </c>
      <c r="D673" s="2">
        <f>SUM(COUNTIF('2020'!K45:M45,'2020'!$K$15),COUNTIF('2020'!K45:M45,'2020'!$L$15),COUNTIF('2020'!K45:M45,'2020'!$M$15))</f>
        <v>5</v>
      </c>
      <c r="E673" s="3" t="str">
        <f t="shared" si="1"/>
        <v>3</v>
      </c>
    </row>
    <row r="674">
      <c r="A674" s="1">
        <v>13.0</v>
      </c>
      <c r="B674" s="48">
        <f t="shared" si="14"/>
        <v>44</v>
      </c>
      <c r="D674" s="2">
        <f>SUM(COUNTIF('2020'!K46:M46,'2020'!$K$15),COUNTIF('2020'!K46:M46,'2020'!$L$15),COUNTIF('2020'!K46:M46,'2020'!$M$15))</f>
        <v>5</v>
      </c>
      <c r="E674" s="3" t="str">
        <f t="shared" si="1"/>
        <v>3</v>
      </c>
    </row>
    <row r="675">
      <c r="A675" s="1">
        <v>13.0</v>
      </c>
      <c r="B675" s="48">
        <f t="shared" si="14"/>
        <v>45</v>
      </c>
      <c r="D675" s="2">
        <f>SUM(COUNTIF('2020'!K47:M47,'2020'!$K$15),COUNTIF('2020'!K47:M47,'2020'!$L$15),COUNTIF('2020'!K47:M47,'2020'!$M$15))</f>
        <v>5</v>
      </c>
      <c r="E675" s="3" t="str">
        <f t="shared" si="1"/>
        <v>3</v>
      </c>
    </row>
    <row r="676">
      <c r="A676" s="1">
        <v>13.0</v>
      </c>
      <c r="B676" s="48">
        <f t="shared" si="14"/>
        <v>46</v>
      </c>
      <c r="D676" s="2">
        <f>SUM(COUNTIF('2020'!K48:M48,'2020'!$K$15),COUNTIF('2020'!K48:M48,'2020'!$L$15),COUNTIF('2020'!K48:M48,'2020'!$M$15))</f>
        <v>5</v>
      </c>
      <c r="E676" s="3" t="str">
        <f t="shared" si="1"/>
        <v>3</v>
      </c>
    </row>
    <row r="677">
      <c r="A677" s="1">
        <v>13.0</v>
      </c>
      <c r="B677" s="48">
        <f t="shared" si="14"/>
        <v>47</v>
      </c>
      <c r="D677" s="2">
        <f>SUM(COUNTIF('2020'!K49:M49,'2020'!$K$15),COUNTIF('2020'!K49:M49,'2020'!$L$15),COUNTIF('2020'!K49:M49,'2020'!$M$15))</f>
        <v>5</v>
      </c>
      <c r="E677" s="3" t="str">
        <f t="shared" si="1"/>
        <v>3</v>
      </c>
    </row>
    <row r="678">
      <c r="A678" s="1">
        <v>13.0</v>
      </c>
      <c r="B678" s="48">
        <f t="shared" si="14"/>
        <v>48</v>
      </c>
      <c r="D678" s="2">
        <f>SUM(COUNTIF('2020'!K50:M50,'2020'!$K$15),COUNTIF('2020'!K50:M50,'2020'!$L$15),COUNTIF('2020'!K50:M50,'2020'!$M$15))</f>
        <v>4</v>
      </c>
      <c r="E678" s="3" t="str">
        <f t="shared" si="1"/>
        <v>2</v>
      </c>
    </row>
    <row r="679">
      <c r="A679" s="1">
        <v>13.0</v>
      </c>
      <c r="B679" s="48">
        <f t="shared" si="14"/>
        <v>49</v>
      </c>
      <c r="D679" s="2">
        <f>SUM(COUNTIF('2020'!K51:M51,'2020'!$K$15),COUNTIF('2020'!K51:M51,'2020'!$L$15),COUNTIF('2020'!K51:M51,'2020'!$M$15))</f>
        <v>5</v>
      </c>
      <c r="E679" s="3" t="str">
        <f t="shared" si="1"/>
        <v>3</v>
      </c>
    </row>
    <row r="680">
      <c r="A680" s="1">
        <v>13.0</v>
      </c>
      <c r="B680" s="48">
        <f t="shared" si="14"/>
        <v>50</v>
      </c>
      <c r="D680" s="2">
        <f>SUM(COUNTIF('2020'!K52:M52,'2020'!$K$15),COUNTIF('2020'!K52:M52,'2020'!$L$15),COUNTIF('2020'!K52:M52,'2020'!$M$15))</f>
        <v>5</v>
      </c>
      <c r="E680" s="3" t="str">
        <f t="shared" si="1"/>
        <v>3</v>
      </c>
    </row>
    <row r="681">
      <c r="A681" s="1">
        <v>13.0</v>
      </c>
      <c r="B681" s="48">
        <f t="shared" si="14"/>
        <v>51</v>
      </c>
      <c r="D681" s="2">
        <f>SUM(COUNTIF('2020'!K53:M53,'2020'!$K$15),COUNTIF('2020'!K53:M53,'2020'!$L$15),COUNTIF('2020'!K53:M53,'2020'!$M$15))</f>
        <v>5</v>
      </c>
      <c r="E681" s="3" t="str">
        <f t="shared" si="1"/>
        <v>3</v>
      </c>
    </row>
    <row r="682">
      <c r="A682" s="1">
        <v>13.0</v>
      </c>
      <c r="B682" s="48">
        <f t="shared" si="14"/>
        <v>52</v>
      </c>
      <c r="D682" s="2">
        <f>SUM(COUNTIF('2020'!K54:M54,'2020'!$K$15),COUNTIF('2020'!K54:M54,'2020'!$L$15),COUNTIF('2020'!K54:M54,'2020'!$M$15))</f>
        <v>1</v>
      </c>
      <c r="E682" s="3" t="str">
        <f t="shared" si="1"/>
        <v>1</v>
      </c>
    </row>
    <row r="683">
      <c r="A683" s="1">
        <v>13.0</v>
      </c>
      <c r="B683" s="48">
        <f t="shared" si="14"/>
        <v>53</v>
      </c>
      <c r="D683" s="2">
        <f>SUM(COUNTIF('2020'!K55:M55,'2020'!$K$15),COUNTIF('2020'!K55:M55,'2020'!$L$15),COUNTIF('2020'!K55:M55,'2020'!$M$15))</f>
        <v>4</v>
      </c>
      <c r="E683" s="3" t="str">
        <f t="shared" si="1"/>
        <v>2</v>
      </c>
    </row>
    <row r="684">
      <c r="A684" s="1">
        <v>13.0</v>
      </c>
      <c r="B684" s="48">
        <f t="shared" si="14"/>
        <v>54</v>
      </c>
      <c r="D684" s="2">
        <f>SUM(COUNTIF('2020'!K56:M56,'2020'!$K$15),COUNTIF('2020'!K56:M56,'2020'!$L$15),COUNTIF('2020'!K56:M56,'2020'!$M$15))</f>
        <v>4</v>
      </c>
      <c r="E684" s="3" t="str">
        <f t="shared" si="1"/>
        <v>2</v>
      </c>
    </row>
    <row r="685">
      <c r="A685" s="1">
        <v>13.0</v>
      </c>
      <c r="B685" s="48">
        <f t="shared" si="14"/>
        <v>55</v>
      </c>
      <c r="D685" s="2">
        <f>SUM(COUNTIF('2020'!K57:M57,'2020'!$K$15),COUNTIF('2020'!K57:M57,'2020'!$L$15),COUNTIF('2020'!K57:M57,'2020'!$M$15))</f>
        <v>0</v>
      </c>
      <c r="E685" s="3" t="str">
        <f t="shared" si="1"/>
        <v>0</v>
      </c>
    </row>
    <row r="686">
      <c r="A686" s="1">
        <v>13.0</v>
      </c>
      <c r="B686" s="48">
        <f t="shared" si="14"/>
        <v>56</v>
      </c>
      <c r="D686" s="2">
        <f>SUM(COUNTIF('2020'!K58:M58,'2020'!$K$15),COUNTIF('2020'!K58:M58,'2020'!$L$15),COUNTIF('2020'!K58:M58,'2020'!$M$15))</f>
        <v>0</v>
      </c>
      <c r="E686" s="3" t="str">
        <f t="shared" si="1"/>
        <v>0</v>
      </c>
    </row>
    <row r="687">
      <c r="A687" s="1">
        <v>13.0</v>
      </c>
      <c r="B687" s="48">
        <f t="shared" si="14"/>
        <v>57</v>
      </c>
      <c r="D687" s="2">
        <f>SUM(COUNTIF('2020'!K59:M59,'2020'!$K$15),COUNTIF('2020'!K59:M59,'2020'!$L$15),COUNTIF('2020'!K59:M59,'2020'!$M$15))</f>
        <v>4</v>
      </c>
      <c r="E687" s="3" t="str">
        <f t="shared" si="1"/>
        <v>2</v>
      </c>
    </row>
    <row r="688">
      <c r="A688" s="1">
        <v>13.0</v>
      </c>
      <c r="B688" s="48">
        <f t="shared" si="14"/>
        <v>58</v>
      </c>
      <c r="D688" s="2">
        <f>SUM(COUNTIF('2020'!K60:M60,'2020'!$K$15),COUNTIF('2020'!K60:M60,'2020'!$L$15),COUNTIF('2020'!K60:M60,'2020'!$M$15))</f>
        <v>4</v>
      </c>
      <c r="E688" s="3" t="str">
        <f t="shared" si="1"/>
        <v>2</v>
      </c>
    </row>
    <row r="689">
      <c r="A689" s="1">
        <v>13.0</v>
      </c>
      <c r="B689" s="48">
        <f t="shared" si="14"/>
        <v>59</v>
      </c>
      <c r="D689" s="2">
        <f>SUM(COUNTIF('2020'!K61:M61,'2020'!$K$15),COUNTIF('2020'!K61:M61,'2020'!$L$15),COUNTIF('2020'!K61:M61,'2020'!$M$15))</f>
        <v>0</v>
      </c>
      <c r="E689" s="3" t="str">
        <f t="shared" si="1"/>
        <v>0</v>
      </c>
    </row>
    <row r="690">
      <c r="A690" s="1">
        <v>13.0</v>
      </c>
      <c r="B690" s="48">
        <f t="shared" si="14"/>
        <v>60</v>
      </c>
      <c r="D690" s="2">
        <f>SUM(COUNTIF('2020'!K62:M62,'2020'!$K$15),COUNTIF('2020'!K62:M62,'2020'!$L$15),COUNTIF('2020'!K62:M62,'2020'!$M$15))</f>
        <v>0</v>
      </c>
      <c r="E690" s="3" t="str">
        <f t="shared" si="1"/>
        <v>0</v>
      </c>
    </row>
    <row r="691">
      <c r="A691" s="1">
        <v>14.0</v>
      </c>
      <c r="B691" s="1">
        <v>15.0</v>
      </c>
      <c r="D691" s="2">
        <f>SUM(COUNTIF('2020'!K17:M17,'2020'!$K$16),COUNTIF('2020'!K17:M17,'2020'!$L$16),COUNTIF('2020'!K17:M17,'2020'!$M$16))</f>
        <v>1</v>
      </c>
      <c r="E691" s="3" t="str">
        <f t="shared" si="1"/>
        <v>1</v>
      </c>
    </row>
    <row r="692">
      <c r="A692" s="1">
        <v>14.0</v>
      </c>
      <c r="B692" s="48">
        <f t="shared" ref="B692:B736" si="15">IF(A692&lt;&gt;"",B691+1,"")</f>
        <v>16</v>
      </c>
      <c r="D692" s="2">
        <f>SUM(COUNTIF('2020'!K18:M18,'2020'!$K$16),COUNTIF('2020'!K18:M18,'2020'!$L$16),COUNTIF('2020'!K18:M18,'2020'!$M$16))</f>
        <v>0</v>
      </c>
      <c r="E692" s="3" t="str">
        <f t="shared" si="1"/>
        <v>0</v>
      </c>
    </row>
    <row r="693">
      <c r="A693" s="1">
        <v>14.0</v>
      </c>
      <c r="B693" s="48">
        <f t="shared" si="15"/>
        <v>17</v>
      </c>
      <c r="D693" s="2">
        <f>SUM(COUNTIF('2020'!K19:M19,'2020'!$K$16),COUNTIF('2020'!K19:M19,'2020'!$L$16),COUNTIF('2020'!K19:M19,'2020'!$M$16))</f>
        <v>1</v>
      </c>
      <c r="E693" s="3" t="str">
        <f t="shared" si="1"/>
        <v>1</v>
      </c>
    </row>
    <row r="694">
      <c r="A694" s="1">
        <v>14.0</v>
      </c>
      <c r="B694" s="48">
        <f t="shared" si="15"/>
        <v>18</v>
      </c>
      <c r="D694" s="2">
        <f>SUM(COUNTIF('2020'!K20:M20,'2020'!$K$16),COUNTIF('2020'!K20:M20,'2020'!$L$16),COUNTIF('2020'!K20:M20,'2020'!$M$16))</f>
        <v>0</v>
      </c>
      <c r="E694" s="3" t="str">
        <f t="shared" si="1"/>
        <v>0</v>
      </c>
    </row>
    <row r="695">
      <c r="A695" s="1">
        <v>14.0</v>
      </c>
      <c r="B695" s="48">
        <f t="shared" si="15"/>
        <v>19</v>
      </c>
      <c r="D695" s="2">
        <f>SUM(COUNTIF('2020'!K21:M21,'2020'!$K$16),COUNTIF('2020'!K21:M21,'2020'!$L$16),COUNTIF('2020'!K21:M21,'2020'!$M$16))</f>
        <v>0</v>
      </c>
      <c r="E695" s="3" t="str">
        <f t="shared" si="1"/>
        <v>0</v>
      </c>
    </row>
    <row r="696">
      <c r="A696" s="1">
        <v>14.0</v>
      </c>
      <c r="B696" s="48">
        <f t="shared" si="15"/>
        <v>20</v>
      </c>
      <c r="D696" s="2">
        <f>SUM(COUNTIF('2020'!K22:M22,'2020'!$K$16),COUNTIF('2020'!K22:M22,'2020'!$L$16),COUNTIF('2020'!K22:M22,'2020'!$M$16))</f>
        <v>0</v>
      </c>
      <c r="E696" s="3" t="str">
        <f t="shared" si="1"/>
        <v>0</v>
      </c>
    </row>
    <row r="697">
      <c r="A697" s="1">
        <v>14.0</v>
      </c>
      <c r="B697" s="48">
        <f t="shared" si="15"/>
        <v>21</v>
      </c>
      <c r="D697" s="2">
        <f>SUM(COUNTIF('2020'!K23:M23,'2020'!$K$16),COUNTIF('2020'!K23:M23,'2020'!$L$16),COUNTIF('2020'!K23:M23,'2020'!$M$16))</f>
        <v>0</v>
      </c>
      <c r="E697" s="3" t="str">
        <f t="shared" si="1"/>
        <v>0</v>
      </c>
    </row>
    <row r="698">
      <c r="A698" s="1">
        <v>14.0</v>
      </c>
      <c r="B698" s="48">
        <f t="shared" si="15"/>
        <v>22</v>
      </c>
      <c r="D698" s="2">
        <f>SUM(COUNTIF('2020'!K24:M24,'2020'!$K$16),COUNTIF('2020'!K24:M24,'2020'!$L$16),COUNTIF('2020'!K24:M24,'2020'!$M$16))</f>
        <v>1</v>
      </c>
      <c r="E698" s="3" t="str">
        <f t="shared" si="1"/>
        <v>1</v>
      </c>
    </row>
    <row r="699">
      <c r="A699" s="1">
        <v>14.0</v>
      </c>
      <c r="B699" s="48">
        <f t="shared" si="15"/>
        <v>23</v>
      </c>
      <c r="D699" s="2">
        <f>SUM(COUNTIF('2020'!K25:M25,'2020'!$K$16),COUNTIF('2020'!K25:M25,'2020'!$L$16),COUNTIF('2020'!K25:M25,'2020'!$M$16))</f>
        <v>0</v>
      </c>
      <c r="E699" s="3" t="str">
        <f t="shared" si="1"/>
        <v>0</v>
      </c>
    </row>
    <row r="700">
      <c r="A700" s="1">
        <v>14.0</v>
      </c>
      <c r="B700" s="48">
        <f t="shared" si="15"/>
        <v>24</v>
      </c>
      <c r="D700" s="2">
        <f>SUM(COUNTIF('2020'!K26:M26,'2020'!$K$16),COUNTIF('2020'!K26:M26,'2020'!$L$16),COUNTIF('2020'!K26:M26,'2020'!$M$16))</f>
        <v>1</v>
      </c>
      <c r="E700" s="3" t="str">
        <f t="shared" si="1"/>
        <v>1</v>
      </c>
    </row>
    <row r="701">
      <c r="A701" s="1">
        <v>14.0</v>
      </c>
      <c r="B701" s="48">
        <f t="shared" si="15"/>
        <v>25</v>
      </c>
      <c r="D701" s="2">
        <f>SUM(COUNTIF('2020'!K27:M27,'2020'!$K$16),COUNTIF('2020'!K27:M27,'2020'!$L$16),COUNTIF('2020'!K27:M27,'2020'!$M$16))</f>
        <v>1</v>
      </c>
      <c r="E701" s="3" t="str">
        <f t="shared" si="1"/>
        <v>1</v>
      </c>
    </row>
    <row r="702">
      <c r="A702" s="1">
        <v>14.0</v>
      </c>
      <c r="B702" s="48">
        <f t="shared" si="15"/>
        <v>26</v>
      </c>
      <c r="D702" s="2">
        <f>SUM(COUNTIF('2020'!K28:M28,'2020'!$K$16),COUNTIF('2020'!K28:M28,'2020'!$L$16),COUNTIF('2020'!K28:M28,'2020'!$M$16))</f>
        <v>1</v>
      </c>
      <c r="E702" s="3" t="str">
        <f t="shared" si="1"/>
        <v>1</v>
      </c>
    </row>
    <row r="703">
      <c r="A703" s="1">
        <v>14.0</v>
      </c>
      <c r="B703" s="48">
        <f t="shared" si="15"/>
        <v>27</v>
      </c>
      <c r="D703" s="2">
        <f>SUM(COUNTIF('2020'!K29:M29,'2020'!$K$16),COUNTIF('2020'!K29:M29,'2020'!$L$16),COUNTIF('2020'!K29:M29,'2020'!$M$16))</f>
        <v>1</v>
      </c>
      <c r="E703" s="3" t="str">
        <f t="shared" si="1"/>
        <v>1</v>
      </c>
    </row>
    <row r="704">
      <c r="A704" s="1">
        <v>14.0</v>
      </c>
      <c r="B704" s="48">
        <f t="shared" si="15"/>
        <v>28</v>
      </c>
      <c r="D704" s="2">
        <f>SUM(COUNTIF('2020'!K30:M30,'2020'!$K$16),COUNTIF('2020'!K30:M30,'2020'!$L$16),COUNTIF('2020'!K30:M30,'2020'!$M$16))</f>
        <v>0</v>
      </c>
      <c r="E704" s="3" t="str">
        <f t="shared" si="1"/>
        <v>0</v>
      </c>
    </row>
    <row r="705">
      <c r="A705" s="1">
        <v>14.0</v>
      </c>
      <c r="B705" s="48">
        <f t="shared" si="15"/>
        <v>29</v>
      </c>
      <c r="D705" s="2">
        <f>SUM(COUNTIF('2020'!K31:M31,'2020'!$K$16),COUNTIF('2020'!K31:M31,'2020'!$L$16),COUNTIF('2020'!K31:M31,'2020'!$M$16))</f>
        <v>1</v>
      </c>
      <c r="E705" s="3" t="str">
        <f t="shared" si="1"/>
        <v>1</v>
      </c>
    </row>
    <row r="706">
      <c r="A706" s="1">
        <v>14.0</v>
      </c>
      <c r="B706" s="48">
        <f t="shared" si="15"/>
        <v>30</v>
      </c>
      <c r="D706" s="2">
        <f>SUM(COUNTIF('2020'!K32:M32,'2020'!$K$16),COUNTIF('2020'!K32:M32,'2020'!$L$16),COUNTIF('2020'!K32:M32,'2020'!$M$16))</f>
        <v>1</v>
      </c>
      <c r="E706" s="3" t="str">
        <f t="shared" si="1"/>
        <v>1</v>
      </c>
    </row>
    <row r="707">
      <c r="A707" s="1">
        <v>14.0</v>
      </c>
      <c r="B707" s="48">
        <f t="shared" si="15"/>
        <v>31</v>
      </c>
      <c r="D707" s="2">
        <f>SUM(COUNTIF('2020'!K33:M33,'2020'!$K$16),COUNTIF('2020'!K33:M33,'2020'!$L$16),COUNTIF('2020'!K33:M33,'2020'!$M$16))</f>
        <v>1</v>
      </c>
      <c r="E707" s="3" t="str">
        <f t="shared" si="1"/>
        <v>1</v>
      </c>
    </row>
    <row r="708">
      <c r="A708" s="1">
        <v>14.0</v>
      </c>
      <c r="B708" s="48">
        <f t="shared" si="15"/>
        <v>32</v>
      </c>
      <c r="D708" s="2">
        <f>SUM(COUNTIF('2020'!K34:M34,'2020'!$K$16),COUNTIF('2020'!K34:M34,'2020'!$L$16),COUNTIF('2020'!K34:M34,'2020'!$M$16))</f>
        <v>0</v>
      </c>
      <c r="E708" s="3" t="str">
        <f t="shared" si="1"/>
        <v>0</v>
      </c>
    </row>
    <row r="709">
      <c r="A709" s="1">
        <v>14.0</v>
      </c>
      <c r="B709" s="48">
        <f t="shared" si="15"/>
        <v>33</v>
      </c>
      <c r="D709" s="2">
        <f>SUM(COUNTIF('2020'!K35:M35,'2020'!$K$16),COUNTIF('2020'!K35:M35,'2020'!$L$16),COUNTIF('2020'!K35:M35,'2020'!$M$16))</f>
        <v>5</v>
      </c>
      <c r="E709" s="3" t="str">
        <f t="shared" si="1"/>
        <v>3</v>
      </c>
    </row>
    <row r="710">
      <c r="A710" s="1">
        <v>14.0</v>
      </c>
      <c r="B710" s="48">
        <f t="shared" si="15"/>
        <v>34</v>
      </c>
      <c r="D710" s="2">
        <f>SUM(COUNTIF('2020'!K36:M36,'2020'!$K$16),COUNTIF('2020'!K36:M36,'2020'!$L$16),COUNTIF('2020'!K36:M36,'2020'!$M$16))</f>
        <v>0</v>
      </c>
      <c r="E710" s="3" t="str">
        <f t="shared" si="1"/>
        <v>0</v>
      </c>
    </row>
    <row r="711">
      <c r="A711" s="1">
        <v>14.0</v>
      </c>
      <c r="B711" s="48">
        <f t="shared" si="15"/>
        <v>35</v>
      </c>
      <c r="D711" s="2">
        <f>SUM(COUNTIF('2020'!K37:M37,'2020'!$K$16),COUNTIF('2020'!K37:M37,'2020'!$L$16),COUNTIF('2020'!K37:M37,'2020'!$M$16))</f>
        <v>0</v>
      </c>
      <c r="E711" s="3" t="str">
        <f t="shared" si="1"/>
        <v>0</v>
      </c>
    </row>
    <row r="712">
      <c r="A712" s="1">
        <v>14.0</v>
      </c>
      <c r="B712" s="48">
        <f t="shared" si="15"/>
        <v>36</v>
      </c>
      <c r="D712" s="2">
        <f>SUM(COUNTIF('2020'!K38:M38,'2020'!$K$16),COUNTIF('2020'!K38:M38,'2020'!$L$16),COUNTIF('2020'!K38:M38,'2020'!$M$16))</f>
        <v>0</v>
      </c>
      <c r="E712" s="3" t="str">
        <f t="shared" si="1"/>
        <v>0</v>
      </c>
    </row>
    <row r="713">
      <c r="A713" s="1">
        <v>14.0</v>
      </c>
      <c r="B713" s="48">
        <f t="shared" si="15"/>
        <v>37</v>
      </c>
      <c r="D713" s="2">
        <f>SUM(COUNTIF('2020'!K39:M39,'2020'!$K$16),COUNTIF('2020'!K39:M39,'2020'!$L$16),COUNTIF('2020'!K39:M39,'2020'!$M$16))</f>
        <v>5</v>
      </c>
      <c r="E713" s="3" t="str">
        <f t="shared" si="1"/>
        <v>3</v>
      </c>
    </row>
    <row r="714">
      <c r="A714" s="1">
        <v>14.0</v>
      </c>
      <c r="B714" s="48">
        <f t="shared" si="15"/>
        <v>38</v>
      </c>
      <c r="D714" s="2">
        <f>SUM(COUNTIF('2020'!K40:M40,'2020'!$K$16),COUNTIF('2020'!K40:M40,'2020'!$L$16),COUNTIF('2020'!K40:M40,'2020'!$M$16))</f>
        <v>0</v>
      </c>
      <c r="E714" s="3" t="str">
        <f t="shared" si="1"/>
        <v>0</v>
      </c>
    </row>
    <row r="715">
      <c r="A715" s="1">
        <v>14.0</v>
      </c>
      <c r="B715" s="48">
        <f t="shared" si="15"/>
        <v>39</v>
      </c>
      <c r="D715" s="2">
        <f>SUM(COUNTIF('2020'!K41:M41,'2020'!$K$16),COUNTIF('2020'!K41:M41,'2020'!$L$16),COUNTIF('2020'!K41:M41,'2020'!$M$16))</f>
        <v>1</v>
      </c>
      <c r="E715" s="3" t="str">
        <f t="shared" si="1"/>
        <v>1</v>
      </c>
    </row>
    <row r="716">
      <c r="A716" s="1">
        <v>14.0</v>
      </c>
      <c r="B716" s="48">
        <f t="shared" si="15"/>
        <v>40</v>
      </c>
      <c r="D716" s="2">
        <f>SUM(COUNTIF('2020'!K42:M42,'2020'!$K$16),COUNTIF('2020'!K42:M42,'2020'!$L$16),COUNTIF('2020'!K42:M42,'2020'!$M$16))</f>
        <v>0</v>
      </c>
      <c r="E716" s="3" t="str">
        <f t="shared" si="1"/>
        <v>0</v>
      </c>
    </row>
    <row r="717">
      <c r="A717" s="1">
        <v>14.0</v>
      </c>
      <c r="B717" s="48">
        <f t="shared" si="15"/>
        <v>41</v>
      </c>
      <c r="D717" s="2">
        <f>SUM(COUNTIF('2020'!K43:M43,'2020'!$K$16),COUNTIF('2020'!K43:M43,'2020'!$L$16),COUNTIF('2020'!K43:M43,'2020'!$M$16))</f>
        <v>0</v>
      </c>
      <c r="E717" s="3" t="str">
        <f t="shared" si="1"/>
        <v>0</v>
      </c>
    </row>
    <row r="718">
      <c r="A718" s="1">
        <v>14.0</v>
      </c>
      <c r="B718" s="48">
        <f t="shared" si="15"/>
        <v>42</v>
      </c>
      <c r="D718" s="2">
        <f>SUM(COUNTIF('2020'!K44:M44,'2020'!$K$16),COUNTIF('2020'!K44:M44,'2020'!$L$16),COUNTIF('2020'!K44:M44,'2020'!$M$16))</f>
        <v>1</v>
      </c>
      <c r="E718" s="3" t="str">
        <f t="shared" si="1"/>
        <v>1</v>
      </c>
    </row>
    <row r="719">
      <c r="A719" s="1">
        <v>14.0</v>
      </c>
      <c r="B719" s="48">
        <f t="shared" si="15"/>
        <v>43</v>
      </c>
      <c r="D719" s="2">
        <f>SUM(COUNTIF('2020'!K45:M45,'2020'!$K$16),COUNTIF('2020'!K45:M45,'2020'!$L$16),COUNTIF('2020'!K45:M45,'2020'!$M$16))</f>
        <v>0</v>
      </c>
      <c r="E719" s="3" t="str">
        <f t="shared" si="1"/>
        <v>0</v>
      </c>
    </row>
    <row r="720">
      <c r="A720" s="1">
        <v>14.0</v>
      </c>
      <c r="B720" s="48">
        <f t="shared" si="15"/>
        <v>44</v>
      </c>
      <c r="D720" s="2">
        <f>SUM(COUNTIF('2020'!K46:M46,'2020'!$K$16),COUNTIF('2020'!K46:M46,'2020'!$L$16),COUNTIF('2020'!K46:M46,'2020'!$M$16))</f>
        <v>0</v>
      </c>
      <c r="E720" s="3" t="str">
        <f t="shared" si="1"/>
        <v>0</v>
      </c>
    </row>
    <row r="721">
      <c r="A721" s="1">
        <v>14.0</v>
      </c>
      <c r="B721" s="48">
        <f t="shared" si="15"/>
        <v>45</v>
      </c>
      <c r="D721" s="2">
        <f>SUM(COUNTIF('2020'!K47:M47,'2020'!$K$16),COUNTIF('2020'!K47:M47,'2020'!$L$16),COUNTIF('2020'!K47:M47,'2020'!$M$16))</f>
        <v>0</v>
      </c>
      <c r="E721" s="3" t="str">
        <f t="shared" si="1"/>
        <v>0</v>
      </c>
    </row>
    <row r="722">
      <c r="A722" s="1">
        <v>14.0</v>
      </c>
      <c r="B722" s="48">
        <f t="shared" si="15"/>
        <v>46</v>
      </c>
      <c r="D722" s="2">
        <f>SUM(COUNTIF('2020'!K48:M48,'2020'!$K$16),COUNTIF('2020'!K48:M48,'2020'!$L$16),COUNTIF('2020'!K48:M48,'2020'!$M$16))</f>
        <v>0</v>
      </c>
      <c r="E722" s="3" t="str">
        <f t="shared" si="1"/>
        <v>0</v>
      </c>
    </row>
    <row r="723">
      <c r="A723" s="1">
        <v>14.0</v>
      </c>
      <c r="B723" s="48">
        <f t="shared" si="15"/>
        <v>47</v>
      </c>
      <c r="D723" s="2">
        <f>SUM(COUNTIF('2020'!K49:M49,'2020'!$K$16),COUNTIF('2020'!K49:M49,'2020'!$L$16),COUNTIF('2020'!K49:M49,'2020'!$M$16))</f>
        <v>0</v>
      </c>
      <c r="E723" s="3" t="str">
        <f t="shared" si="1"/>
        <v>0</v>
      </c>
    </row>
    <row r="724">
      <c r="A724" s="1">
        <v>14.0</v>
      </c>
      <c r="B724" s="48">
        <f t="shared" si="15"/>
        <v>48</v>
      </c>
      <c r="D724" s="2">
        <f>SUM(COUNTIF('2020'!K50:M50,'2020'!$K$16),COUNTIF('2020'!K50:M50,'2020'!$L$16),COUNTIF('2020'!K50:M50,'2020'!$M$16))</f>
        <v>0</v>
      </c>
      <c r="E724" s="3" t="str">
        <f t="shared" si="1"/>
        <v>0</v>
      </c>
    </row>
    <row r="725">
      <c r="A725" s="1">
        <v>14.0</v>
      </c>
      <c r="B725" s="48">
        <f t="shared" si="15"/>
        <v>49</v>
      </c>
      <c r="D725" s="2">
        <f>SUM(COUNTIF('2020'!K51:M51,'2020'!$K$16),COUNTIF('2020'!K51:M51,'2020'!$L$16),COUNTIF('2020'!K51:M51,'2020'!$M$16))</f>
        <v>0</v>
      </c>
      <c r="E725" s="3" t="str">
        <f t="shared" si="1"/>
        <v>0</v>
      </c>
    </row>
    <row r="726">
      <c r="A726" s="1">
        <v>14.0</v>
      </c>
      <c r="B726" s="48">
        <f t="shared" si="15"/>
        <v>50</v>
      </c>
      <c r="D726" s="2">
        <f>SUM(COUNTIF('2020'!K52:M52,'2020'!$K$16),COUNTIF('2020'!K52:M52,'2020'!$L$16),COUNTIF('2020'!K52:M52,'2020'!$M$16))</f>
        <v>0</v>
      </c>
      <c r="E726" s="3" t="str">
        <f t="shared" si="1"/>
        <v>0</v>
      </c>
    </row>
    <row r="727">
      <c r="A727" s="1">
        <v>14.0</v>
      </c>
      <c r="B727" s="48">
        <f t="shared" si="15"/>
        <v>51</v>
      </c>
      <c r="D727" s="2">
        <f>SUM(COUNTIF('2020'!K53:M53,'2020'!$K$16),COUNTIF('2020'!K53:M53,'2020'!$L$16),COUNTIF('2020'!K53:M53,'2020'!$M$16))</f>
        <v>0</v>
      </c>
      <c r="E727" s="3" t="str">
        <f t="shared" si="1"/>
        <v>0</v>
      </c>
    </row>
    <row r="728">
      <c r="A728" s="1">
        <v>14.0</v>
      </c>
      <c r="B728" s="48">
        <f t="shared" si="15"/>
        <v>52</v>
      </c>
      <c r="D728" s="2">
        <f>SUM(COUNTIF('2020'!K54:M54,'2020'!$K$16),COUNTIF('2020'!K54:M54,'2020'!$L$16),COUNTIF('2020'!K54:M54,'2020'!$M$16))</f>
        <v>4</v>
      </c>
      <c r="E728" s="3" t="str">
        <f t="shared" si="1"/>
        <v>2</v>
      </c>
    </row>
    <row r="729">
      <c r="A729" s="1">
        <v>14.0</v>
      </c>
      <c r="B729" s="48">
        <f t="shared" si="15"/>
        <v>53</v>
      </c>
      <c r="D729" s="2">
        <f>SUM(COUNTIF('2020'!K55:M55,'2020'!$K$16),COUNTIF('2020'!K55:M55,'2020'!$L$16),COUNTIF('2020'!K55:M55,'2020'!$M$16))</f>
        <v>0</v>
      </c>
      <c r="E729" s="3" t="str">
        <f t="shared" si="1"/>
        <v>0</v>
      </c>
    </row>
    <row r="730">
      <c r="A730" s="1">
        <v>14.0</v>
      </c>
      <c r="B730" s="48">
        <f t="shared" si="15"/>
        <v>54</v>
      </c>
      <c r="D730" s="2">
        <f>SUM(COUNTIF('2020'!K56:M56,'2020'!$K$16),COUNTIF('2020'!K56:M56,'2020'!$L$16),COUNTIF('2020'!K56:M56,'2020'!$M$16))</f>
        <v>1</v>
      </c>
      <c r="E730" s="3" t="str">
        <f t="shared" si="1"/>
        <v>1</v>
      </c>
    </row>
    <row r="731">
      <c r="A731" s="1">
        <v>14.0</v>
      </c>
      <c r="B731" s="48">
        <f t="shared" si="15"/>
        <v>55</v>
      </c>
      <c r="D731" s="2">
        <f>SUM(COUNTIF('2020'!K57:M57,'2020'!$K$16),COUNTIF('2020'!K57:M57,'2020'!$L$16),COUNTIF('2020'!K57:M57,'2020'!$M$16))</f>
        <v>0</v>
      </c>
      <c r="E731" s="3" t="str">
        <f t="shared" si="1"/>
        <v>0</v>
      </c>
    </row>
    <row r="732">
      <c r="A732" s="1">
        <v>14.0</v>
      </c>
      <c r="B732" s="48">
        <f t="shared" si="15"/>
        <v>56</v>
      </c>
      <c r="D732" s="2">
        <f>SUM(COUNTIF('2020'!K58:M58,'2020'!$K$16),COUNTIF('2020'!K58:M58,'2020'!$L$16),COUNTIF('2020'!K58:M58,'2020'!$M$16))</f>
        <v>0</v>
      </c>
      <c r="E732" s="3" t="str">
        <f t="shared" si="1"/>
        <v>0</v>
      </c>
    </row>
    <row r="733">
      <c r="A733" s="1">
        <v>14.0</v>
      </c>
      <c r="B733" s="48">
        <f t="shared" si="15"/>
        <v>57</v>
      </c>
      <c r="D733" s="2">
        <f>SUM(COUNTIF('2020'!K59:M59,'2020'!$K$16),COUNTIF('2020'!K59:M59,'2020'!$L$16),COUNTIF('2020'!K59:M59,'2020'!$M$16))</f>
        <v>0</v>
      </c>
      <c r="E733" s="3" t="str">
        <f t="shared" si="1"/>
        <v>0</v>
      </c>
    </row>
    <row r="734">
      <c r="A734" s="1">
        <v>14.0</v>
      </c>
      <c r="B734" s="48">
        <f t="shared" si="15"/>
        <v>58</v>
      </c>
      <c r="D734" s="2">
        <f>SUM(COUNTIF('2020'!K60:M60,'2020'!$K$16),COUNTIF('2020'!K60:M60,'2020'!$L$16),COUNTIF('2020'!K60:M60,'2020'!$M$16))</f>
        <v>1</v>
      </c>
      <c r="E734" s="3" t="str">
        <f t="shared" si="1"/>
        <v>1</v>
      </c>
    </row>
    <row r="735">
      <c r="A735" s="1">
        <v>14.0</v>
      </c>
      <c r="B735" s="48">
        <f t="shared" si="15"/>
        <v>59</v>
      </c>
      <c r="D735" s="2">
        <f>SUM(COUNTIF('2020'!K61:M61,'2020'!$K$16),COUNTIF('2020'!K61:M61,'2020'!$L$16),COUNTIF('2020'!K61:M61,'2020'!$M$16))</f>
        <v>0</v>
      </c>
      <c r="E735" s="3" t="str">
        <f t="shared" si="1"/>
        <v>0</v>
      </c>
    </row>
    <row r="736">
      <c r="A736" s="1">
        <v>14.0</v>
      </c>
      <c r="B736" s="48">
        <f t="shared" si="15"/>
        <v>60</v>
      </c>
      <c r="D736" s="2">
        <f>SUM(COUNTIF('2020'!K62:M62,'2020'!$K$16),COUNTIF('2020'!K62:M62,'2020'!$L$16),COUNTIF('2020'!K62:M62,'2020'!$M$16))</f>
        <v>0</v>
      </c>
      <c r="E736" s="3" t="str">
        <f t="shared" si="1"/>
        <v>0</v>
      </c>
    </row>
    <row r="737">
      <c r="A737" s="1">
        <v>15.0</v>
      </c>
      <c r="B737" s="1">
        <v>16.0</v>
      </c>
      <c r="D737" s="2">
        <f>SUM(COUNTIF('2020'!K18:M18,'2020'!$K$17),COUNTIF('2020'!K18:M18,'2020'!$L$17),COUNTIF('2020'!K18:M18,'2020'!$M$17))</f>
        <v>4</v>
      </c>
      <c r="E737" s="3" t="str">
        <f t="shared" si="1"/>
        <v>2</v>
      </c>
    </row>
    <row r="738">
      <c r="A738" s="1">
        <v>15.0</v>
      </c>
      <c r="B738" s="48">
        <f t="shared" ref="B738:B746" si="16">IF(A738&lt;&gt;"",B737+1,"")</f>
        <v>17</v>
      </c>
      <c r="D738" s="2">
        <f>SUM(COUNTIF('2020'!K19:M19,'2020'!$K$17),COUNTIF('2020'!K19:M19,'2020'!$L$17),COUNTIF('2020'!K19:M19,'2020'!$M$17))</f>
        <v>5</v>
      </c>
      <c r="E738" s="3" t="str">
        <f t="shared" si="1"/>
        <v>3</v>
      </c>
    </row>
    <row r="739">
      <c r="A739" s="1">
        <v>15.0</v>
      </c>
      <c r="B739" s="48">
        <f t="shared" si="16"/>
        <v>18</v>
      </c>
      <c r="D739" s="2">
        <f>SUM(COUNTIF('2020'!K20:M20,'2020'!$K$17),COUNTIF('2020'!K20:M20,'2020'!$L$17),COUNTIF('2020'!K20:M20,'2020'!$M$17))</f>
        <v>4</v>
      </c>
      <c r="E739" s="3" t="str">
        <f t="shared" si="1"/>
        <v>2</v>
      </c>
    </row>
    <row r="740">
      <c r="A740" s="1">
        <v>15.0</v>
      </c>
      <c r="B740" s="48">
        <f t="shared" si="16"/>
        <v>19</v>
      </c>
      <c r="D740" s="2">
        <f>SUM(COUNTIF('2020'!K21:M21,'2020'!$K$17),COUNTIF('2020'!K21:M21,'2020'!$L$17),COUNTIF('2020'!K21:M21,'2020'!$M$17))</f>
        <v>0</v>
      </c>
      <c r="E740" s="3" t="str">
        <f t="shared" si="1"/>
        <v>0</v>
      </c>
    </row>
    <row r="741">
      <c r="A741" s="1">
        <v>15.0</v>
      </c>
      <c r="B741" s="48">
        <f t="shared" si="16"/>
        <v>20</v>
      </c>
      <c r="D741" s="2">
        <f>SUM(COUNTIF('2020'!K22:M22,'2020'!$K$17),COUNTIF('2020'!K22:M22,'2020'!$L$17),COUNTIF('2020'!K22:M22,'2020'!$M$17))</f>
        <v>4</v>
      </c>
      <c r="E741" s="3" t="str">
        <f t="shared" si="1"/>
        <v>2</v>
      </c>
    </row>
    <row r="742">
      <c r="A742" s="1">
        <v>15.0</v>
      </c>
      <c r="B742" s="48">
        <f t="shared" si="16"/>
        <v>21</v>
      </c>
      <c r="D742" s="2">
        <f>SUM(COUNTIF('2020'!K23:M23,'2020'!$K$17),COUNTIF('2020'!K23:M23,'2020'!$L$17),COUNTIF('2020'!K23:M23,'2020'!$M$17))</f>
        <v>4</v>
      </c>
      <c r="E742" s="3" t="str">
        <f t="shared" si="1"/>
        <v>2</v>
      </c>
    </row>
    <row r="743">
      <c r="A743" s="1">
        <v>15.0</v>
      </c>
      <c r="B743" s="48">
        <f t="shared" si="16"/>
        <v>22</v>
      </c>
      <c r="D743" s="2">
        <f>SUM(COUNTIF('2020'!K24:M24,'2020'!$K$17),COUNTIF('2020'!K24:M24,'2020'!$L$17),COUNTIF('2020'!K24:M24,'2020'!$M$17))</f>
        <v>1</v>
      </c>
      <c r="E743" s="3" t="str">
        <f t="shared" si="1"/>
        <v>1</v>
      </c>
    </row>
    <row r="744">
      <c r="A744" s="1">
        <v>15.0</v>
      </c>
      <c r="B744" s="48">
        <f t="shared" si="16"/>
        <v>23</v>
      </c>
      <c r="D744" s="2">
        <f>SUM(COUNTIF('2020'!K25:M25,'2020'!$K$17),COUNTIF('2020'!K25:M25,'2020'!$L$17),COUNTIF('2020'!K25:M25,'2020'!$M$17))</f>
        <v>4</v>
      </c>
      <c r="E744" s="3" t="str">
        <f t="shared" si="1"/>
        <v>2</v>
      </c>
    </row>
    <row r="745">
      <c r="A745" s="1">
        <v>15.0</v>
      </c>
      <c r="B745" s="48">
        <f t="shared" si="16"/>
        <v>24</v>
      </c>
      <c r="D745" s="2">
        <f>SUM(COUNTIF('2020'!K26:M26,'2020'!$K$17),COUNTIF('2020'!K26:M26,'2020'!$L$17),COUNTIF('2020'!K26:M26,'2020'!$M$17))</f>
        <v>5</v>
      </c>
      <c r="E745" s="3" t="str">
        <f t="shared" si="1"/>
        <v>3</v>
      </c>
    </row>
    <row r="746">
      <c r="A746" s="1">
        <v>15.0</v>
      </c>
      <c r="B746" s="48">
        <f t="shared" si="16"/>
        <v>25</v>
      </c>
      <c r="D746" s="2">
        <f>SUM(COUNTIF('2020'!K27:M27,'2020'!$K$17),COUNTIF('2020'!K27:M27,'2020'!$L$17),COUNTIF('2020'!K27:M27,'2020'!$M$17))</f>
        <v>5</v>
      </c>
      <c r="E746" s="3" t="str">
        <f t="shared" si="1"/>
        <v>3</v>
      </c>
    </row>
    <row r="747">
      <c r="A747" s="1">
        <v>16.0</v>
      </c>
      <c r="B747" s="49">
        <v>17.0</v>
      </c>
      <c r="D747" s="2">
        <f>SUM(COUNTIF('2020'!K19:M19,'2020'!$K$18),COUNTIF('2020'!K19:M19,'2020'!$L$18),COUNTIF('2020'!K19:M19,'2020'!$M$18))</f>
        <v>4</v>
      </c>
      <c r="E747" s="3" t="str">
        <f t="shared" si="1"/>
        <v>2</v>
      </c>
    </row>
    <row r="748">
      <c r="A748" s="1">
        <v>16.0</v>
      </c>
      <c r="B748" s="48">
        <f t="shared" ref="B748:B790" si="17">IF(A748&lt;&gt;"",B747+1,"")</f>
        <v>18</v>
      </c>
      <c r="D748" s="2">
        <f>SUM(COUNTIF('2020'!K20:M20,'2020'!$K$18),COUNTIF('2020'!K20:M20,'2020'!$L$18),COUNTIF('2020'!K20:M20,'2020'!$M$18))</f>
        <v>5</v>
      </c>
      <c r="E748" s="3" t="str">
        <f t="shared" si="1"/>
        <v>3</v>
      </c>
    </row>
    <row r="749">
      <c r="A749" s="1">
        <v>16.0</v>
      </c>
      <c r="B749" s="48">
        <f t="shared" si="17"/>
        <v>19</v>
      </c>
      <c r="D749" s="2">
        <f>SUM(COUNTIF('2020'!K21:M21,'2020'!$K$18),COUNTIF('2020'!K21:M21,'2020'!$L$18),COUNTIF('2020'!K21:M21,'2020'!$M$18))</f>
        <v>1</v>
      </c>
      <c r="E749" s="3" t="str">
        <f t="shared" si="1"/>
        <v>1</v>
      </c>
    </row>
    <row r="750">
      <c r="A750" s="1">
        <v>16.0</v>
      </c>
      <c r="B750" s="48">
        <f t="shared" si="17"/>
        <v>20</v>
      </c>
      <c r="D750" s="2">
        <f>SUM(COUNTIF('2020'!K22:M22,'2020'!$K$18),COUNTIF('2020'!K22:M22,'2020'!$L$18),COUNTIF('2020'!K22:M22,'2020'!$M$18))</f>
        <v>5</v>
      </c>
      <c r="E750" s="3" t="str">
        <f t="shared" si="1"/>
        <v>3</v>
      </c>
    </row>
    <row r="751">
      <c r="A751" s="1">
        <v>16.0</v>
      </c>
      <c r="B751" s="48">
        <f t="shared" si="17"/>
        <v>21</v>
      </c>
      <c r="D751" s="2">
        <f>SUM(COUNTIF('2020'!K23:M23,'2020'!$K$18),COUNTIF('2020'!K23:M23,'2020'!$L$18),COUNTIF('2020'!K23:M23,'2020'!$M$18))</f>
        <v>4</v>
      </c>
      <c r="E751" s="3" t="str">
        <f t="shared" si="1"/>
        <v>2</v>
      </c>
    </row>
    <row r="752">
      <c r="A752" s="1">
        <v>16.0</v>
      </c>
      <c r="B752" s="48">
        <f t="shared" si="17"/>
        <v>22</v>
      </c>
      <c r="D752" s="2">
        <f>SUM(COUNTIF('2020'!K24:M24,'2020'!$K$18),COUNTIF('2020'!K24:M24,'2020'!$L$18),COUNTIF('2020'!K24:M24,'2020'!$M$18))</f>
        <v>0</v>
      </c>
      <c r="E752" s="3" t="str">
        <f t="shared" si="1"/>
        <v>0</v>
      </c>
    </row>
    <row r="753">
      <c r="A753" s="1">
        <v>16.0</v>
      </c>
      <c r="B753" s="48">
        <f t="shared" si="17"/>
        <v>23</v>
      </c>
      <c r="D753" s="2">
        <f>SUM(COUNTIF('2020'!K25:M25,'2020'!$K$18),COUNTIF('2020'!K25:M25,'2020'!$L$18),COUNTIF('2020'!K25:M25,'2020'!$M$18))</f>
        <v>5</v>
      </c>
      <c r="E753" s="3" t="str">
        <f t="shared" si="1"/>
        <v>3</v>
      </c>
    </row>
    <row r="754">
      <c r="A754" s="1">
        <v>16.0</v>
      </c>
      <c r="B754" s="48">
        <f t="shared" si="17"/>
        <v>24</v>
      </c>
      <c r="D754" s="2">
        <f>SUM(COUNTIF('2020'!K26:M26,'2020'!$K$18),COUNTIF('2020'!K26:M26,'2020'!$L$18),COUNTIF('2020'!K26:M26,'2020'!$M$18))</f>
        <v>4</v>
      </c>
      <c r="E754" s="3" t="str">
        <f t="shared" si="1"/>
        <v>2</v>
      </c>
    </row>
    <row r="755">
      <c r="A755" s="1">
        <v>16.0</v>
      </c>
      <c r="B755" s="48">
        <f t="shared" si="17"/>
        <v>25</v>
      </c>
      <c r="D755" s="2">
        <f>SUM(COUNTIF('2020'!K27:M27,'2020'!$K$18),COUNTIF('2020'!K27:M27,'2020'!$L$18),COUNTIF('2020'!K27:M27,'2020'!$M$18))</f>
        <v>4</v>
      </c>
      <c r="E755" s="3" t="str">
        <f t="shared" si="1"/>
        <v>2</v>
      </c>
    </row>
    <row r="756">
      <c r="A756" s="1">
        <v>16.0</v>
      </c>
      <c r="B756" s="48">
        <f t="shared" si="17"/>
        <v>26</v>
      </c>
      <c r="D756" s="2">
        <f>SUM(COUNTIF('2020'!K28:M28,'2020'!$K$18),COUNTIF('2020'!K28:M28,'2020'!$L$18),COUNTIF('2020'!K28:M28,'2020'!$M$18))</f>
        <v>4</v>
      </c>
      <c r="E756" s="3" t="str">
        <f t="shared" si="1"/>
        <v>2</v>
      </c>
    </row>
    <row r="757">
      <c r="A757" s="1">
        <v>16.0</v>
      </c>
      <c r="B757" s="48">
        <f t="shared" si="17"/>
        <v>27</v>
      </c>
      <c r="D757" s="2">
        <f>SUM(COUNTIF('2020'!K29:M29,'2020'!$K$18),COUNTIF('2020'!K29:M29,'2020'!$L$18),COUNTIF('2020'!K29:M29,'2020'!$M$18))</f>
        <v>4</v>
      </c>
      <c r="E757" s="3" t="str">
        <f t="shared" si="1"/>
        <v>2</v>
      </c>
    </row>
    <row r="758">
      <c r="A758" s="1">
        <v>16.0</v>
      </c>
      <c r="B758" s="48">
        <f t="shared" si="17"/>
        <v>28</v>
      </c>
      <c r="D758" s="2">
        <f>SUM(COUNTIF('2020'!K30:M30,'2020'!$K$18),COUNTIF('2020'!K30:M30,'2020'!$L$18),COUNTIF('2020'!K30:M30,'2020'!$M$18))</f>
        <v>5</v>
      </c>
      <c r="E758" s="3" t="str">
        <f t="shared" si="1"/>
        <v>3</v>
      </c>
    </row>
    <row r="759">
      <c r="A759" s="1">
        <v>16.0</v>
      </c>
      <c r="B759" s="48">
        <f t="shared" si="17"/>
        <v>29</v>
      </c>
      <c r="D759" s="2">
        <f>SUM(COUNTIF('2020'!K31:M31,'2020'!$K$18),COUNTIF('2020'!K31:M31,'2020'!$L$18),COUNTIF('2020'!K31:M31,'2020'!$M$18))</f>
        <v>0</v>
      </c>
      <c r="E759" s="3" t="str">
        <f t="shared" si="1"/>
        <v>0</v>
      </c>
    </row>
    <row r="760">
      <c r="A760" s="1">
        <v>16.0</v>
      </c>
      <c r="B760" s="48">
        <f t="shared" si="17"/>
        <v>30</v>
      </c>
      <c r="D760" s="2">
        <f>SUM(COUNTIF('2020'!K32:M32,'2020'!$K$18),COUNTIF('2020'!K32:M32,'2020'!$L$18),COUNTIF('2020'!K32:M32,'2020'!$M$18))</f>
        <v>4</v>
      </c>
      <c r="E760" s="3" t="str">
        <f t="shared" si="1"/>
        <v>2</v>
      </c>
    </row>
    <row r="761">
      <c r="A761" s="1">
        <v>16.0</v>
      </c>
      <c r="B761" s="48">
        <f t="shared" si="17"/>
        <v>31</v>
      </c>
      <c r="D761" s="2">
        <f>SUM(COUNTIF('2020'!K33:M33,'2020'!$K$18),COUNTIF('2020'!K33:M33,'2020'!$L$18),COUNTIF('2020'!K33:M33,'2020'!$M$18))</f>
        <v>4</v>
      </c>
      <c r="E761" s="3" t="str">
        <f t="shared" si="1"/>
        <v>2</v>
      </c>
    </row>
    <row r="762">
      <c r="A762" s="1">
        <v>16.0</v>
      </c>
      <c r="B762" s="48">
        <f t="shared" si="17"/>
        <v>32</v>
      </c>
      <c r="D762" s="2">
        <f>SUM(COUNTIF('2020'!K34:M34,'2020'!$K$18),COUNTIF('2020'!K34:M34,'2020'!$L$18),COUNTIF('2020'!K34:M34,'2020'!$M$18))</f>
        <v>5</v>
      </c>
      <c r="E762" s="3" t="str">
        <f t="shared" si="1"/>
        <v>3</v>
      </c>
    </row>
    <row r="763">
      <c r="A763" s="1">
        <v>16.0</v>
      </c>
      <c r="B763" s="48">
        <f t="shared" si="17"/>
        <v>33</v>
      </c>
      <c r="D763" s="2">
        <f>SUM(COUNTIF('2020'!K35:M35,'2020'!$K$18),COUNTIF('2020'!K35:M35,'2020'!$L$18),COUNTIF('2020'!K35:M35,'2020'!$M$18))</f>
        <v>0</v>
      </c>
      <c r="E763" s="3" t="str">
        <f t="shared" si="1"/>
        <v>0</v>
      </c>
    </row>
    <row r="764">
      <c r="A764" s="1">
        <v>16.0</v>
      </c>
      <c r="B764" s="48">
        <f t="shared" si="17"/>
        <v>34</v>
      </c>
      <c r="D764" s="2">
        <f>SUM(COUNTIF('2020'!K36:M36,'2020'!$K$18),COUNTIF('2020'!K36:M36,'2020'!$L$18),COUNTIF('2020'!K36:M36,'2020'!$M$18))</f>
        <v>5</v>
      </c>
      <c r="E764" s="3" t="str">
        <f t="shared" si="1"/>
        <v>3</v>
      </c>
    </row>
    <row r="765">
      <c r="A765" s="1">
        <v>16.0</v>
      </c>
      <c r="B765" s="48">
        <f t="shared" si="17"/>
        <v>35</v>
      </c>
      <c r="D765" s="2">
        <f>SUM(COUNTIF('2020'!K37:M37,'2020'!$K$18),COUNTIF('2020'!K37:M37,'2020'!$L$18),COUNTIF('2020'!K37:M37,'2020'!$M$18))</f>
        <v>5</v>
      </c>
      <c r="E765" s="3" t="str">
        <f t="shared" si="1"/>
        <v>3</v>
      </c>
    </row>
    <row r="766">
      <c r="A766" s="1">
        <v>16.0</v>
      </c>
      <c r="B766" s="48">
        <f t="shared" si="17"/>
        <v>36</v>
      </c>
      <c r="D766" s="2">
        <f>SUM(COUNTIF('2020'!K38:M38,'2020'!$K$18),COUNTIF('2020'!K38:M38,'2020'!$L$18),COUNTIF('2020'!K38:M38,'2020'!$M$18))</f>
        <v>5</v>
      </c>
      <c r="E766" s="3" t="str">
        <f t="shared" si="1"/>
        <v>3</v>
      </c>
    </row>
    <row r="767">
      <c r="A767" s="1">
        <v>16.0</v>
      </c>
      <c r="B767" s="48">
        <f t="shared" si="17"/>
        <v>37</v>
      </c>
      <c r="D767" s="2">
        <f>SUM(COUNTIF('2020'!K39:M39,'2020'!$K$18),COUNTIF('2020'!K39:M39,'2020'!$L$18),COUNTIF('2020'!K39:M39,'2020'!$M$18))</f>
        <v>0</v>
      </c>
      <c r="E767" s="3" t="str">
        <f t="shared" si="1"/>
        <v>0</v>
      </c>
    </row>
    <row r="768">
      <c r="A768" s="1">
        <v>16.0</v>
      </c>
      <c r="B768" s="48">
        <f t="shared" si="17"/>
        <v>38</v>
      </c>
      <c r="D768" s="2">
        <f>SUM(COUNTIF('2020'!K40:M40,'2020'!$K$18),COUNTIF('2020'!K40:M40,'2020'!$L$18),COUNTIF('2020'!K40:M40,'2020'!$M$18))</f>
        <v>0</v>
      </c>
      <c r="E768" s="3" t="str">
        <f t="shared" si="1"/>
        <v>0</v>
      </c>
    </row>
    <row r="769">
      <c r="A769" s="1">
        <v>16.0</v>
      </c>
      <c r="B769" s="48">
        <f t="shared" si="17"/>
        <v>39</v>
      </c>
      <c r="D769" s="2">
        <f>SUM(COUNTIF('2020'!K41:M41,'2020'!$K$18),COUNTIF('2020'!K41:M41,'2020'!$L$18),COUNTIF('2020'!K41:M41,'2020'!$M$18))</f>
        <v>4</v>
      </c>
      <c r="E769" s="3" t="str">
        <f t="shared" si="1"/>
        <v>2</v>
      </c>
    </row>
    <row r="770">
      <c r="A770" s="1">
        <v>16.0</v>
      </c>
      <c r="B770" s="48">
        <f t="shared" si="17"/>
        <v>40</v>
      </c>
      <c r="D770" s="2">
        <f>SUM(COUNTIF('2020'!K42:M42,'2020'!$K$18),COUNTIF('2020'!K42:M42,'2020'!$L$18),COUNTIF('2020'!K42:M42,'2020'!$M$18))</f>
        <v>5</v>
      </c>
      <c r="E770" s="3" t="str">
        <f t="shared" si="1"/>
        <v>3</v>
      </c>
    </row>
    <row r="771">
      <c r="A771" s="1">
        <v>16.0</v>
      </c>
      <c r="B771" s="48">
        <f t="shared" si="17"/>
        <v>41</v>
      </c>
      <c r="D771" s="2">
        <f>SUM(COUNTIF('2020'!K43:M43,'2020'!$K$18),COUNTIF('2020'!K43:M43,'2020'!$L$18),COUNTIF('2020'!K43:M43,'2020'!$M$18))</f>
        <v>4</v>
      </c>
      <c r="E771" s="3" t="str">
        <f t="shared" si="1"/>
        <v>2</v>
      </c>
    </row>
    <row r="772">
      <c r="A772" s="1">
        <v>16.0</v>
      </c>
      <c r="B772" s="48">
        <f t="shared" si="17"/>
        <v>42</v>
      </c>
      <c r="D772" s="2">
        <f>SUM(COUNTIF('2020'!K44:M44,'2020'!$K$18),COUNTIF('2020'!K44:M44,'2020'!$L$18),COUNTIF('2020'!K44:M44,'2020'!$M$18))</f>
        <v>4</v>
      </c>
      <c r="E772" s="3" t="str">
        <f t="shared" si="1"/>
        <v>2</v>
      </c>
    </row>
    <row r="773">
      <c r="A773" s="1">
        <v>16.0</v>
      </c>
      <c r="B773" s="48">
        <f t="shared" si="17"/>
        <v>43</v>
      </c>
      <c r="D773" s="2">
        <f>SUM(COUNTIF('2020'!K45:M45,'2020'!$K$18),COUNTIF('2020'!K45:M45,'2020'!$L$18),COUNTIF('2020'!K45:M45,'2020'!$M$18))</f>
        <v>5</v>
      </c>
      <c r="E773" s="3" t="str">
        <f t="shared" si="1"/>
        <v>3</v>
      </c>
    </row>
    <row r="774">
      <c r="A774" s="1">
        <v>16.0</v>
      </c>
      <c r="B774" s="48">
        <f t="shared" si="17"/>
        <v>44</v>
      </c>
      <c r="D774" s="2">
        <f>SUM(COUNTIF('2020'!K46:M46,'2020'!$K$18),COUNTIF('2020'!K46:M46,'2020'!$L$18),COUNTIF('2020'!K46:M46,'2020'!$M$18))</f>
        <v>5</v>
      </c>
      <c r="E774" s="3" t="str">
        <f t="shared" si="1"/>
        <v>3</v>
      </c>
    </row>
    <row r="775">
      <c r="A775" s="1">
        <v>16.0</v>
      </c>
      <c r="B775" s="48">
        <f t="shared" si="17"/>
        <v>45</v>
      </c>
      <c r="D775" s="2">
        <f>SUM(COUNTIF('2020'!K47:M47,'2020'!$K$18),COUNTIF('2020'!K47:M47,'2020'!$L$18),COUNTIF('2020'!K47:M47,'2020'!$M$18))</f>
        <v>5</v>
      </c>
      <c r="E775" s="3" t="str">
        <f t="shared" si="1"/>
        <v>3</v>
      </c>
    </row>
    <row r="776">
      <c r="A776" s="1">
        <v>16.0</v>
      </c>
      <c r="B776" s="48">
        <f t="shared" si="17"/>
        <v>46</v>
      </c>
      <c r="D776" s="2">
        <f>SUM(COUNTIF('2020'!K48:M48,'2020'!$K$18),COUNTIF('2020'!K48:M48,'2020'!$L$18),COUNTIF('2020'!K48:M48,'2020'!$M$18))</f>
        <v>5</v>
      </c>
      <c r="E776" s="3" t="str">
        <f t="shared" si="1"/>
        <v>3</v>
      </c>
    </row>
    <row r="777">
      <c r="A777" s="1">
        <v>16.0</v>
      </c>
      <c r="B777" s="48">
        <f t="shared" si="17"/>
        <v>47</v>
      </c>
      <c r="D777" s="2">
        <f>SUM(COUNTIF('2020'!K49:M49,'2020'!$K$18),COUNTIF('2020'!K49:M49,'2020'!$L$18),COUNTIF('2020'!K49:M49,'2020'!$M$18))</f>
        <v>5</v>
      </c>
      <c r="E777" s="3" t="str">
        <f t="shared" si="1"/>
        <v>3</v>
      </c>
    </row>
    <row r="778">
      <c r="A778" s="1">
        <v>16.0</v>
      </c>
      <c r="B778" s="48">
        <f t="shared" si="17"/>
        <v>48</v>
      </c>
      <c r="D778" s="2">
        <f>SUM(COUNTIF('2020'!K50:M50,'2020'!$K$18),COUNTIF('2020'!K50:M50,'2020'!$L$18),COUNTIF('2020'!K50:M50,'2020'!$M$18))</f>
        <v>4</v>
      </c>
      <c r="E778" s="3" t="str">
        <f t="shared" si="1"/>
        <v>2</v>
      </c>
    </row>
    <row r="779">
      <c r="A779" s="1">
        <v>16.0</v>
      </c>
      <c r="B779" s="48">
        <f t="shared" si="17"/>
        <v>49</v>
      </c>
      <c r="D779" s="2">
        <f>SUM(COUNTIF('2020'!K51:M51,'2020'!$K$18),COUNTIF('2020'!K51:M51,'2020'!$L$18),COUNTIF('2020'!K51:M51,'2020'!$M$18))</f>
        <v>5</v>
      </c>
      <c r="E779" s="3" t="str">
        <f t="shared" si="1"/>
        <v>3</v>
      </c>
    </row>
    <row r="780">
      <c r="A780" s="1">
        <v>16.0</v>
      </c>
      <c r="B780" s="48">
        <f t="shared" si="17"/>
        <v>50</v>
      </c>
      <c r="D780" s="2">
        <f>SUM(COUNTIF('2020'!K52:M52,'2020'!$K$18),COUNTIF('2020'!K52:M52,'2020'!$L$18),COUNTIF('2020'!K52:M52,'2020'!$M$18))</f>
        <v>5</v>
      </c>
      <c r="E780" s="3" t="str">
        <f t="shared" si="1"/>
        <v>3</v>
      </c>
    </row>
    <row r="781">
      <c r="A781" s="1">
        <v>16.0</v>
      </c>
      <c r="B781" s="48">
        <f t="shared" si="17"/>
        <v>51</v>
      </c>
      <c r="D781" s="2">
        <f>SUM(COUNTIF('2020'!K53:M53,'2020'!$K$18),COUNTIF('2020'!K53:M53,'2020'!$L$18),COUNTIF('2020'!K53:M53,'2020'!$M$18))</f>
        <v>5</v>
      </c>
      <c r="E781" s="3" t="str">
        <f t="shared" si="1"/>
        <v>3</v>
      </c>
    </row>
    <row r="782">
      <c r="A782" s="1">
        <v>16.0</v>
      </c>
      <c r="B782" s="48">
        <f t="shared" si="17"/>
        <v>52</v>
      </c>
      <c r="D782" s="2">
        <f>SUM(COUNTIF('2020'!K54:M54,'2020'!$K$18),COUNTIF('2020'!K54:M54,'2020'!$L$18),COUNTIF('2020'!K54:M54,'2020'!$M$18))</f>
        <v>1</v>
      </c>
      <c r="E782" s="3" t="str">
        <f t="shared" si="1"/>
        <v>1</v>
      </c>
    </row>
    <row r="783">
      <c r="A783" s="1">
        <v>16.0</v>
      </c>
      <c r="B783" s="48">
        <f t="shared" si="17"/>
        <v>53</v>
      </c>
      <c r="D783" s="2">
        <f>SUM(COUNTIF('2020'!K55:M55,'2020'!$K$18),COUNTIF('2020'!K55:M55,'2020'!$L$18),COUNTIF('2020'!K55:M55,'2020'!$M$18))</f>
        <v>4</v>
      </c>
      <c r="E783" s="3" t="str">
        <f t="shared" si="1"/>
        <v>2</v>
      </c>
    </row>
    <row r="784">
      <c r="A784" s="1">
        <v>16.0</v>
      </c>
      <c r="B784" s="48">
        <f t="shared" si="17"/>
        <v>54</v>
      </c>
      <c r="D784" s="2">
        <f>SUM(COUNTIF('2020'!K56:M56,'2020'!$K$18),COUNTIF('2020'!K56:M56,'2020'!$L$18),COUNTIF('2020'!K56:M56,'2020'!$M$18))</f>
        <v>4</v>
      </c>
      <c r="E784" s="3" t="str">
        <f t="shared" si="1"/>
        <v>2</v>
      </c>
    </row>
    <row r="785">
      <c r="A785" s="1">
        <v>16.0</v>
      </c>
      <c r="B785" s="48">
        <f t="shared" si="17"/>
        <v>55</v>
      </c>
      <c r="D785" s="2">
        <f>SUM(COUNTIF('2020'!K57:M57,'2020'!$K$18),COUNTIF('2020'!K57:M57,'2020'!$L$18),COUNTIF('2020'!K57:M57,'2020'!$M$18))</f>
        <v>0</v>
      </c>
      <c r="E785" s="3" t="str">
        <f t="shared" si="1"/>
        <v>0</v>
      </c>
    </row>
    <row r="786">
      <c r="A786" s="1">
        <v>16.0</v>
      </c>
      <c r="B786" s="48">
        <f t="shared" si="17"/>
        <v>56</v>
      </c>
      <c r="D786" s="2">
        <f>SUM(COUNTIF('2020'!K58:M58,'2020'!$K$18),COUNTIF('2020'!K58:M58,'2020'!$L$18),COUNTIF('2020'!K58:M58,'2020'!$M$18))</f>
        <v>0</v>
      </c>
      <c r="E786" s="3" t="str">
        <f t="shared" si="1"/>
        <v>0</v>
      </c>
    </row>
    <row r="787">
      <c r="A787" s="1">
        <v>16.0</v>
      </c>
      <c r="B787" s="48">
        <f t="shared" si="17"/>
        <v>57</v>
      </c>
      <c r="D787" s="2">
        <f>SUM(COUNTIF('2020'!K59:M59,'2020'!$K$18),COUNTIF('2020'!K59:M59,'2020'!$L$18),COUNTIF('2020'!K59:M59,'2020'!$M$18))</f>
        <v>4</v>
      </c>
      <c r="E787" s="3" t="str">
        <f t="shared" si="1"/>
        <v>2</v>
      </c>
    </row>
    <row r="788">
      <c r="A788" s="1">
        <v>16.0</v>
      </c>
      <c r="B788" s="48">
        <f t="shared" si="17"/>
        <v>58</v>
      </c>
      <c r="D788" s="2">
        <f>SUM(COUNTIF('2020'!K60:M60,'2020'!$K$18),COUNTIF('2020'!K60:M60,'2020'!$L$18),COUNTIF('2020'!K60:M60,'2020'!$M$18))</f>
        <v>4</v>
      </c>
      <c r="E788" s="3" t="str">
        <f t="shared" si="1"/>
        <v>2</v>
      </c>
    </row>
    <row r="789">
      <c r="A789" s="1">
        <v>16.0</v>
      </c>
      <c r="B789" s="48">
        <f t="shared" si="17"/>
        <v>59</v>
      </c>
      <c r="D789" s="2">
        <f>SUM(COUNTIF('2020'!K61:M61,'2020'!$K$18),COUNTIF('2020'!K61:M61,'2020'!$L$18),COUNTIF('2020'!K61:M61,'2020'!$M$18))</f>
        <v>0</v>
      </c>
      <c r="E789" s="3" t="str">
        <f t="shared" si="1"/>
        <v>0</v>
      </c>
    </row>
    <row r="790">
      <c r="A790" s="1">
        <v>16.0</v>
      </c>
      <c r="B790" s="48">
        <f t="shared" si="17"/>
        <v>60</v>
      </c>
      <c r="D790" s="2">
        <f>SUM(COUNTIF('2020'!K62:M62,'2020'!$K$18),COUNTIF('2020'!K62:M62,'2020'!$L$18),COUNTIF('2020'!K62:M62,'2020'!$M$18))</f>
        <v>0</v>
      </c>
      <c r="E790" s="3" t="str">
        <f t="shared" si="1"/>
        <v>0</v>
      </c>
    </row>
    <row r="791">
      <c r="A791" s="1">
        <v>17.0</v>
      </c>
      <c r="B791" s="49">
        <v>18.0</v>
      </c>
      <c r="D791" s="2">
        <f>SUM(COUNTIF('2020'!K20:M20,'2020'!$K$19),COUNTIF('2020'!K20:M20,'2020'!$L$19),COUNTIF('2020'!K20:M20,'2020'!$M$19))</f>
        <v>4</v>
      </c>
      <c r="E791" s="3" t="str">
        <f t="shared" si="1"/>
        <v>2</v>
      </c>
    </row>
    <row r="792">
      <c r="A792" s="1">
        <v>17.0</v>
      </c>
      <c r="B792" s="48">
        <f t="shared" ref="B792:B833" si="18">IF(A792&lt;&gt;"",B791+1,"")</f>
        <v>19</v>
      </c>
      <c r="D792" s="2">
        <f>SUM(COUNTIF('2020'!K21:M21,'2020'!$K$19),COUNTIF('2020'!K21:M21,'2020'!$L$19),COUNTIF('2020'!K21:M21,'2020'!$M$19))</f>
        <v>0</v>
      </c>
      <c r="E792" s="3" t="str">
        <f t="shared" si="1"/>
        <v>0</v>
      </c>
    </row>
    <row r="793">
      <c r="A793" s="1">
        <v>17.0</v>
      </c>
      <c r="B793" s="48">
        <f t="shared" si="18"/>
        <v>20</v>
      </c>
      <c r="D793" s="2">
        <f>SUM(COUNTIF('2020'!K22:M22,'2020'!$K$19),COUNTIF('2020'!K22:M22,'2020'!$L$19),COUNTIF('2020'!K22:M22,'2020'!$M$19))</f>
        <v>4</v>
      </c>
      <c r="E793" s="3" t="str">
        <f t="shared" si="1"/>
        <v>2</v>
      </c>
    </row>
    <row r="794">
      <c r="A794" s="1">
        <v>17.0</v>
      </c>
      <c r="B794" s="48">
        <f t="shared" si="18"/>
        <v>21</v>
      </c>
      <c r="D794" s="2">
        <f>SUM(COUNTIF('2020'!K23:M23,'2020'!$K$19),COUNTIF('2020'!K23:M23,'2020'!$L$19),COUNTIF('2020'!K23:M23,'2020'!$M$19))</f>
        <v>4</v>
      </c>
      <c r="E794" s="3" t="str">
        <f t="shared" si="1"/>
        <v>2</v>
      </c>
    </row>
    <row r="795">
      <c r="A795" s="1">
        <v>17.0</v>
      </c>
      <c r="B795" s="48">
        <f t="shared" si="18"/>
        <v>22</v>
      </c>
      <c r="D795" s="2">
        <f>SUM(COUNTIF('2020'!K24:M24,'2020'!$K$19),COUNTIF('2020'!K24:M24,'2020'!$L$19),COUNTIF('2020'!K24:M24,'2020'!$M$19))</f>
        <v>1</v>
      </c>
      <c r="E795" s="3" t="str">
        <f t="shared" si="1"/>
        <v>1</v>
      </c>
    </row>
    <row r="796">
      <c r="A796" s="1">
        <v>17.0</v>
      </c>
      <c r="B796" s="48">
        <f t="shared" si="18"/>
        <v>23</v>
      </c>
      <c r="D796" s="2">
        <f>SUM(COUNTIF('2020'!K25:M25,'2020'!$K$19),COUNTIF('2020'!K25:M25,'2020'!$L$19),COUNTIF('2020'!K25:M25,'2020'!$M$19))</f>
        <v>4</v>
      </c>
      <c r="E796" s="3" t="str">
        <f t="shared" si="1"/>
        <v>2</v>
      </c>
    </row>
    <row r="797">
      <c r="A797" s="1">
        <v>17.0</v>
      </c>
      <c r="B797" s="48">
        <f t="shared" si="18"/>
        <v>24</v>
      </c>
      <c r="D797" s="2">
        <f>SUM(COUNTIF('2020'!K26:M26,'2020'!$K$19),COUNTIF('2020'!K26:M26,'2020'!$L$19),COUNTIF('2020'!K26:M26,'2020'!$M$19))</f>
        <v>5</v>
      </c>
      <c r="E797" s="3" t="str">
        <f t="shared" si="1"/>
        <v>3</v>
      </c>
    </row>
    <row r="798">
      <c r="A798" s="1">
        <v>17.0</v>
      </c>
      <c r="B798" s="48">
        <f t="shared" si="18"/>
        <v>25</v>
      </c>
      <c r="D798" s="2">
        <f>SUM(COUNTIF('2020'!K27:M27,'2020'!$K$19),COUNTIF('2020'!K27:M27,'2020'!$L$19),COUNTIF('2020'!K27:M27,'2020'!$M$19))</f>
        <v>5</v>
      </c>
      <c r="E798" s="3" t="str">
        <f t="shared" si="1"/>
        <v>3</v>
      </c>
    </row>
    <row r="799">
      <c r="A799" s="1">
        <v>17.0</v>
      </c>
      <c r="B799" s="48">
        <f t="shared" si="18"/>
        <v>26</v>
      </c>
      <c r="D799" s="2">
        <f>SUM(COUNTIF('2020'!K28:M28,'2020'!$K$19),COUNTIF('2020'!K28:M28,'2020'!$L$19),COUNTIF('2020'!K28:M28,'2020'!$M$19))</f>
        <v>5</v>
      </c>
      <c r="E799" s="3" t="str">
        <f t="shared" si="1"/>
        <v>3</v>
      </c>
    </row>
    <row r="800">
      <c r="A800" s="1">
        <v>17.0</v>
      </c>
      <c r="B800" s="48">
        <f t="shared" si="18"/>
        <v>27</v>
      </c>
      <c r="D800" s="2">
        <f>SUM(COUNTIF('2020'!K29:M29,'2020'!$K$19),COUNTIF('2020'!K29:M29,'2020'!$L$19),COUNTIF('2020'!K29:M29,'2020'!$M$19))</f>
        <v>5</v>
      </c>
      <c r="E800" s="3" t="str">
        <f t="shared" si="1"/>
        <v>3</v>
      </c>
    </row>
    <row r="801">
      <c r="A801" s="1">
        <v>17.0</v>
      </c>
      <c r="B801" s="48">
        <f t="shared" si="18"/>
        <v>28</v>
      </c>
      <c r="D801" s="2">
        <f>SUM(COUNTIF('2020'!K30:M30,'2020'!$K$19),COUNTIF('2020'!K30:M30,'2020'!$L$19),COUNTIF('2020'!K30:M30,'2020'!$M$19))</f>
        <v>4</v>
      </c>
      <c r="E801" s="3" t="str">
        <f t="shared" si="1"/>
        <v>2</v>
      </c>
    </row>
    <row r="802">
      <c r="A802" s="1">
        <v>17.0</v>
      </c>
      <c r="B802" s="48">
        <f t="shared" si="18"/>
        <v>29</v>
      </c>
      <c r="D802" s="2">
        <f>SUM(COUNTIF('2020'!K31:M31,'2020'!$K$19),COUNTIF('2020'!K31:M31,'2020'!$L$19),COUNTIF('2020'!K31:M31,'2020'!$M$19))</f>
        <v>1</v>
      </c>
      <c r="E802" s="3" t="str">
        <f t="shared" si="1"/>
        <v>1</v>
      </c>
    </row>
    <row r="803">
      <c r="A803" s="1">
        <v>17.0</v>
      </c>
      <c r="B803" s="48">
        <f t="shared" si="18"/>
        <v>30</v>
      </c>
      <c r="D803" s="2">
        <f>SUM(COUNTIF('2020'!K32:M32,'2020'!$K$19),COUNTIF('2020'!K32:M32,'2020'!$L$19),COUNTIF('2020'!K32:M32,'2020'!$M$19))</f>
        <v>5</v>
      </c>
      <c r="E803" s="3" t="str">
        <f t="shared" si="1"/>
        <v>3</v>
      </c>
    </row>
    <row r="804">
      <c r="A804" s="1">
        <v>17.0</v>
      </c>
      <c r="B804" s="48">
        <f t="shared" si="18"/>
        <v>31</v>
      </c>
      <c r="D804" s="2">
        <f>SUM(COUNTIF('2020'!K33:M33,'2020'!$K$19),COUNTIF('2020'!K33:M33,'2020'!$L$19),COUNTIF('2020'!K33:M33,'2020'!$M$19))</f>
        <v>5</v>
      </c>
      <c r="E804" s="3" t="str">
        <f t="shared" si="1"/>
        <v>3</v>
      </c>
    </row>
    <row r="805">
      <c r="A805" s="1">
        <v>17.0</v>
      </c>
      <c r="B805" s="48">
        <f t="shared" si="18"/>
        <v>32</v>
      </c>
      <c r="D805" s="2">
        <f>SUM(COUNTIF('2020'!K34:M34,'2020'!$K$19),COUNTIF('2020'!K34:M34,'2020'!$L$19),COUNTIF('2020'!K34:M34,'2020'!$M$19))</f>
        <v>4</v>
      </c>
      <c r="E805" s="3" t="str">
        <f t="shared" si="1"/>
        <v>2</v>
      </c>
    </row>
    <row r="806">
      <c r="A806" s="1">
        <v>17.0</v>
      </c>
      <c r="B806" s="48">
        <f t="shared" si="18"/>
        <v>33</v>
      </c>
      <c r="D806" s="2">
        <f>SUM(COUNTIF('2020'!K35:M35,'2020'!$K$19),COUNTIF('2020'!K35:M35,'2020'!$L$19),COUNTIF('2020'!K35:M35,'2020'!$M$19))</f>
        <v>1</v>
      </c>
      <c r="E806" s="3" t="str">
        <f t="shared" si="1"/>
        <v>1</v>
      </c>
    </row>
    <row r="807">
      <c r="A807" s="1">
        <v>17.0</v>
      </c>
      <c r="B807" s="48">
        <f t="shared" si="18"/>
        <v>34</v>
      </c>
      <c r="D807" s="2">
        <f>SUM(COUNTIF('2020'!K36:M36,'2020'!$K$19),COUNTIF('2020'!K36:M36,'2020'!$L$19),COUNTIF('2020'!K36:M36,'2020'!$M$19))</f>
        <v>4</v>
      </c>
      <c r="E807" s="3" t="str">
        <f t="shared" si="1"/>
        <v>2</v>
      </c>
    </row>
    <row r="808">
      <c r="A808" s="1">
        <v>17.0</v>
      </c>
      <c r="B808" s="48">
        <f t="shared" si="18"/>
        <v>35</v>
      </c>
      <c r="D808" s="2">
        <f>SUM(COUNTIF('2020'!K37:M37,'2020'!$K$19),COUNTIF('2020'!K37:M37,'2020'!$L$19),COUNTIF('2020'!K37:M37,'2020'!$M$19))</f>
        <v>4</v>
      </c>
      <c r="E808" s="3" t="str">
        <f t="shared" si="1"/>
        <v>2</v>
      </c>
    </row>
    <row r="809">
      <c r="A809" s="1">
        <v>17.0</v>
      </c>
      <c r="B809" s="48">
        <f t="shared" si="18"/>
        <v>36</v>
      </c>
      <c r="D809" s="2">
        <f>SUM(COUNTIF('2020'!K38:M38,'2020'!$K$19),COUNTIF('2020'!K38:M38,'2020'!$L$19),COUNTIF('2020'!K38:M38,'2020'!$M$19))</f>
        <v>4</v>
      </c>
      <c r="E809" s="3" t="str">
        <f t="shared" si="1"/>
        <v>2</v>
      </c>
    </row>
    <row r="810">
      <c r="A810" s="1">
        <v>17.0</v>
      </c>
      <c r="B810" s="48">
        <f t="shared" si="18"/>
        <v>37</v>
      </c>
      <c r="D810" s="2">
        <f>SUM(COUNTIF('2020'!K39:M39,'2020'!$K$19),COUNTIF('2020'!K39:M39,'2020'!$L$19),COUNTIF('2020'!K39:M39,'2020'!$M$19))</f>
        <v>1</v>
      </c>
      <c r="E810" s="3" t="str">
        <f t="shared" si="1"/>
        <v>1</v>
      </c>
    </row>
    <row r="811">
      <c r="A811" s="1">
        <v>17.0</v>
      </c>
      <c r="B811" s="48">
        <f t="shared" si="18"/>
        <v>38</v>
      </c>
      <c r="D811" s="2">
        <f>SUM(COUNTIF('2020'!K40:M40,'2020'!$K$19),COUNTIF('2020'!K40:M40,'2020'!$L$19),COUNTIF('2020'!K40:M40,'2020'!$M$19))</f>
        <v>0</v>
      </c>
      <c r="E811" s="3" t="str">
        <f t="shared" si="1"/>
        <v>0</v>
      </c>
    </row>
    <row r="812">
      <c r="A812" s="1">
        <v>17.0</v>
      </c>
      <c r="B812" s="48">
        <f t="shared" si="18"/>
        <v>39</v>
      </c>
      <c r="D812" s="2">
        <f>SUM(COUNTIF('2020'!K41:M41,'2020'!$K$19),COUNTIF('2020'!K41:M41,'2020'!$L$19),COUNTIF('2020'!K41:M41,'2020'!$M$19))</f>
        <v>5</v>
      </c>
      <c r="E812" s="3" t="str">
        <f t="shared" si="1"/>
        <v>3</v>
      </c>
    </row>
    <row r="813">
      <c r="A813" s="1">
        <v>17.0</v>
      </c>
      <c r="B813" s="48">
        <f t="shared" si="18"/>
        <v>40</v>
      </c>
      <c r="D813" s="2">
        <f>SUM(COUNTIF('2020'!K42:M42,'2020'!$K$19),COUNTIF('2020'!K42:M42,'2020'!$L$19),COUNTIF('2020'!K42:M42,'2020'!$M$19))</f>
        <v>4</v>
      </c>
      <c r="E813" s="3" t="str">
        <f t="shared" si="1"/>
        <v>2</v>
      </c>
    </row>
    <row r="814">
      <c r="A814" s="1">
        <v>17.0</v>
      </c>
      <c r="B814" s="48">
        <f t="shared" si="18"/>
        <v>41</v>
      </c>
      <c r="D814" s="2">
        <f>SUM(COUNTIF('2020'!K43:M43,'2020'!$K$19),COUNTIF('2020'!K43:M43,'2020'!$L$19),COUNTIF('2020'!K43:M43,'2020'!$M$19))</f>
        <v>4</v>
      </c>
      <c r="E814" s="3" t="str">
        <f t="shared" si="1"/>
        <v>2</v>
      </c>
    </row>
    <row r="815">
      <c r="A815" s="1">
        <v>17.0</v>
      </c>
      <c r="B815" s="48">
        <f t="shared" si="18"/>
        <v>42</v>
      </c>
      <c r="D815" s="2">
        <f>SUM(COUNTIF('2020'!K44:M44,'2020'!$K$19),COUNTIF('2020'!K44:M44,'2020'!$L$19),COUNTIF('2020'!K44:M44,'2020'!$M$19))</f>
        <v>5</v>
      </c>
      <c r="E815" s="3" t="str">
        <f t="shared" si="1"/>
        <v>3</v>
      </c>
    </row>
    <row r="816">
      <c r="A816" s="1">
        <v>17.0</v>
      </c>
      <c r="B816" s="48">
        <f t="shared" si="18"/>
        <v>43</v>
      </c>
      <c r="D816" s="2">
        <f>SUM(COUNTIF('2020'!K45:M45,'2020'!$K$19),COUNTIF('2020'!K45:M45,'2020'!$L$19),COUNTIF('2020'!K45:M45,'2020'!$M$19))</f>
        <v>4</v>
      </c>
      <c r="E816" s="3" t="str">
        <f t="shared" si="1"/>
        <v>2</v>
      </c>
    </row>
    <row r="817">
      <c r="A817" s="1">
        <v>17.0</v>
      </c>
      <c r="B817" s="48">
        <f t="shared" si="18"/>
        <v>44</v>
      </c>
      <c r="D817" s="2">
        <f>SUM(COUNTIF('2020'!K46:M46,'2020'!$K$19),COUNTIF('2020'!K46:M46,'2020'!$L$19),COUNTIF('2020'!K46:M46,'2020'!$M$19))</f>
        <v>4</v>
      </c>
      <c r="E817" s="3" t="str">
        <f t="shared" si="1"/>
        <v>2</v>
      </c>
    </row>
    <row r="818">
      <c r="A818" s="1">
        <v>17.0</v>
      </c>
      <c r="B818" s="48">
        <f t="shared" si="18"/>
        <v>45</v>
      </c>
      <c r="D818" s="2">
        <f>SUM(COUNTIF('2020'!K47:M47,'2020'!$K$19),COUNTIF('2020'!K47:M47,'2020'!$L$19),COUNTIF('2020'!K47:M47,'2020'!$M$19))</f>
        <v>4</v>
      </c>
      <c r="E818" s="3" t="str">
        <f t="shared" si="1"/>
        <v>2</v>
      </c>
    </row>
    <row r="819">
      <c r="A819" s="1">
        <v>17.0</v>
      </c>
      <c r="B819" s="48">
        <f t="shared" si="18"/>
        <v>46</v>
      </c>
      <c r="D819" s="2">
        <f>SUM(COUNTIF('2020'!K48:M48,'2020'!$K$19),COUNTIF('2020'!K48:M48,'2020'!$L$19),COUNTIF('2020'!K48:M48,'2020'!$M$19))</f>
        <v>4</v>
      </c>
      <c r="E819" s="3" t="str">
        <f t="shared" si="1"/>
        <v>2</v>
      </c>
    </row>
    <row r="820">
      <c r="A820" s="1">
        <v>17.0</v>
      </c>
      <c r="B820" s="48">
        <f t="shared" si="18"/>
        <v>47</v>
      </c>
      <c r="D820" s="2">
        <f>SUM(COUNTIF('2020'!K49:M49,'2020'!$K$19),COUNTIF('2020'!K49:M49,'2020'!$L$19),COUNTIF('2020'!K49:M49,'2020'!$M$19))</f>
        <v>4</v>
      </c>
      <c r="E820" s="3" t="str">
        <f t="shared" si="1"/>
        <v>2</v>
      </c>
    </row>
    <row r="821">
      <c r="A821" s="1">
        <v>17.0</v>
      </c>
      <c r="B821" s="48">
        <f t="shared" si="18"/>
        <v>48</v>
      </c>
      <c r="D821" s="2">
        <f>SUM(COUNTIF('2020'!K50:M50,'2020'!$K$19),COUNTIF('2020'!K50:M50,'2020'!$L$19),COUNTIF('2020'!K50:M50,'2020'!$M$19))</f>
        <v>4</v>
      </c>
      <c r="E821" s="3" t="str">
        <f t="shared" si="1"/>
        <v>2</v>
      </c>
    </row>
    <row r="822">
      <c r="A822" s="1">
        <v>17.0</v>
      </c>
      <c r="B822" s="48">
        <f t="shared" si="18"/>
        <v>49</v>
      </c>
      <c r="D822" s="2">
        <f>SUM(COUNTIF('2020'!K51:M51,'2020'!$K$19),COUNTIF('2020'!K51:M51,'2020'!$L$19),COUNTIF('2020'!K51:M51,'2020'!$M$19))</f>
        <v>4</v>
      </c>
      <c r="E822" s="3" t="str">
        <f t="shared" si="1"/>
        <v>2</v>
      </c>
    </row>
    <row r="823">
      <c r="A823" s="1">
        <v>17.0</v>
      </c>
      <c r="B823" s="48">
        <f t="shared" si="18"/>
        <v>50</v>
      </c>
      <c r="D823" s="2">
        <f>SUM(COUNTIF('2020'!K52:M52,'2020'!$K$19),COUNTIF('2020'!K52:M52,'2020'!$L$19),COUNTIF('2020'!K52:M52,'2020'!$M$19))</f>
        <v>4</v>
      </c>
      <c r="E823" s="3" t="str">
        <f t="shared" si="1"/>
        <v>2</v>
      </c>
    </row>
    <row r="824">
      <c r="A824" s="1">
        <v>17.0</v>
      </c>
      <c r="B824" s="48">
        <f t="shared" si="18"/>
        <v>51</v>
      </c>
      <c r="D824" s="2">
        <f>SUM(COUNTIF('2020'!K53:M53,'2020'!$K$19),COUNTIF('2020'!K53:M53,'2020'!$L$19),COUNTIF('2020'!K53:M53,'2020'!$M$19))</f>
        <v>4</v>
      </c>
      <c r="E824" s="3" t="str">
        <f t="shared" si="1"/>
        <v>2</v>
      </c>
    </row>
    <row r="825">
      <c r="A825" s="1">
        <v>17.0</v>
      </c>
      <c r="B825" s="48">
        <f t="shared" si="18"/>
        <v>52</v>
      </c>
      <c r="D825" s="2">
        <f>SUM(COUNTIF('2020'!K54:M54,'2020'!$K$19),COUNTIF('2020'!K54:M54,'2020'!$L$19),COUNTIF('2020'!K54:M54,'2020'!$M$19))</f>
        <v>0</v>
      </c>
      <c r="E825" s="3" t="str">
        <f t="shared" si="1"/>
        <v>0</v>
      </c>
    </row>
    <row r="826">
      <c r="A826" s="1">
        <v>17.0</v>
      </c>
      <c r="B826" s="48">
        <f t="shared" si="18"/>
        <v>53</v>
      </c>
      <c r="D826" s="2">
        <f>SUM(COUNTIF('2020'!K55:M55,'2020'!$K$19),COUNTIF('2020'!K55:M55,'2020'!$L$19),COUNTIF('2020'!K55:M55,'2020'!$M$19))</f>
        <v>4</v>
      </c>
      <c r="E826" s="3" t="str">
        <f t="shared" si="1"/>
        <v>2</v>
      </c>
    </row>
    <row r="827">
      <c r="A827" s="1">
        <v>17.0</v>
      </c>
      <c r="B827" s="48">
        <f t="shared" si="18"/>
        <v>54</v>
      </c>
      <c r="D827" s="2">
        <f>SUM(COUNTIF('2020'!K56:M56,'2020'!$K$19),COUNTIF('2020'!K56:M56,'2020'!$L$19),COUNTIF('2020'!K56:M56,'2020'!$M$19))</f>
        <v>5</v>
      </c>
      <c r="E827" s="3" t="str">
        <f t="shared" si="1"/>
        <v>3</v>
      </c>
    </row>
    <row r="828">
      <c r="A828" s="1">
        <v>17.0</v>
      </c>
      <c r="B828" s="48">
        <f t="shared" si="18"/>
        <v>55</v>
      </c>
      <c r="D828" s="2">
        <f>SUM(COUNTIF('2020'!K57:M57,'2020'!$K$19),COUNTIF('2020'!K57:M57,'2020'!$L$19),COUNTIF('2020'!K57:M57,'2020'!$M$19))</f>
        <v>0</v>
      </c>
      <c r="E828" s="3" t="str">
        <f t="shared" si="1"/>
        <v>0</v>
      </c>
    </row>
    <row r="829">
      <c r="A829" s="1">
        <v>17.0</v>
      </c>
      <c r="B829" s="48">
        <f t="shared" si="18"/>
        <v>56</v>
      </c>
      <c r="D829" s="2">
        <f>SUM(COUNTIF('2020'!K58:M58,'2020'!$K$19),COUNTIF('2020'!K58:M58,'2020'!$L$19),COUNTIF('2020'!K58:M58,'2020'!$M$19))</f>
        <v>0</v>
      </c>
      <c r="E829" s="3" t="str">
        <f t="shared" si="1"/>
        <v>0</v>
      </c>
    </row>
    <row r="830">
      <c r="A830" s="1">
        <v>17.0</v>
      </c>
      <c r="B830" s="48">
        <f t="shared" si="18"/>
        <v>57</v>
      </c>
      <c r="D830" s="2">
        <f>SUM(COUNTIF('2020'!K59:M59,'2020'!$K$19),COUNTIF('2020'!K59:M59,'2020'!$L$19),COUNTIF('2020'!K59:M59,'2020'!$M$19))</f>
        <v>4</v>
      </c>
      <c r="E830" s="3" t="str">
        <f t="shared" si="1"/>
        <v>2</v>
      </c>
    </row>
    <row r="831">
      <c r="A831" s="1">
        <v>17.0</v>
      </c>
      <c r="B831" s="48">
        <f t="shared" si="18"/>
        <v>58</v>
      </c>
      <c r="D831" s="2">
        <f>SUM(COUNTIF('2020'!K60:M60,'2020'!$K$19),COUNTIF('2020'!K60:M60,'2020'!$L$19),COUNTIF('2020'!K60:M60,'2020'!$M$19))</f>
        <v>5</v>
      </c>
      <c r="E831" s="3" t="str">
        <f t="shared" si="1"/>
        <v>3</v>
      </c>
    </row>
    <row r="832">
      <c r="A832" s="1">
        <v>17.0</v>
      </c>
      <c r="B832" s="48">
        <f t="shared" si="18"/>
        <v>59</v>
      </c>
      <c r="D832" s="2">
        <f>SUM(COUNTIF('2020'!K61:M61,'2020'!$K$19),COUNTIF('2020'!K61:M61,'2020'!$L$19),COUNTIF('2020'!K61:M61,'2020'!$M$19))</f>
        <v>0</v>
      </c>
      <c r="E832" s="3" t="str">
        <f t="shared" si="1"/>
        <v>0</v>
      </c>
    </row>
    <row r="833">
      <c r="A833" s="1">
        <v>17.0</v>
      </c>
      <c r="B833" s="48">
        <f t="shared" si="18"/>
        <v>60</v>
      </c>
      <c r="D833" s="2">
        <f>SUM(COUNTIF('2020'!K62:M62,'2020'!$K$19),COUNTIF('2020'!K62:M62,'2020'!$L$19),COUNTIF('2020'!K62:M62,'2020'!$M$19))</f>
        <v>0</v>
      </c>
      <c r="E833" s="3" t="str">
        <f t="shared" si="1"/>
        <v>0</v>
      </c>
    </row>
    <row r="834">
      <c r="A834" s="1">
        <v>18.0</v>
      </c>
      <c r="B834" s="1">
        <v>19.0</v>
      </c>
      <c r="D834" s="2">
        <f>SUM(COUNTIF('2020'!K21:M21,'2020'!$K$20),COUNTIF('2020'!K21:M21,'2020'!$L$20),COUNTIF('2020'!K21:M21,'2020'!$M$20))</f>
        <v>1</v>
      </c>
      <c r="E834" s="3" t="str">
        <f t="shared" si="1"/>
        <v>1</v>
      </c>
    </row>
    <row r="835">
      <c r="A835" s="1">
        <v>18.0</v>
      </c>
      <c r="B835" s="48">
        <f t="shared" ref="B835:B875" si="19">IF(A835&lt;&gt;"",B834+1,"")</f>
        <v>20</v>
      </c>
      <c r="D835" s="2">
        <f>SUM(COUNTIF('2020'!K22:M22,'2020'!$K$20),COUNTIF('2020'!K22:M22,'2020'!$L$20),COUNTIF('2020'!K22:M22,'2020'!$M$20))</f>
        <v>5</v>
      </c>
      <c r="E835" s="3" t="str">
        <f t="shared" si="1"/>
        <v>3</v>
      </c>
    </row>
    <row r="836">
      <c r="A836" s="1">
        <v>18.0</v>
      </c>
      <c r="B836" s="48">
        <f t="shared" si="19"/>
        <v>21</v>
      </c>
      <c r="D836" s="2">
        <f>SUM(COUNTIF('2020'!K23:M23,'2020'!$K$20),COUNTIF('2020'!K23:M23,'2020'!$L$20),COUNTIF('2020'!K23:M23,'2020'!$M$20))</f>
        <v>4</v>
      </c>
      <c r="E836" s="3" t="str">
        <f t="shared" si="1"/>
        <v>2</v>
      </c>
    </row>
    <row r="837">
      <c r="A837" s="1">
        <v>18.0</v>
      </c>
      <c r="B837" s="48">
        <f t="shared" si="19"/>
        <v>22</v>
      </c>
      <c r="D837" s="2">
        <f>SUM(COUNTIF('2020'!K24:M24,'2020'!$K$20),COUNTIF('2020'!K24:M24,'2020'!$L$20),COUNTIF('2020'!K24:M24,'2020'!$M$20))</f>
        <v>0</v>
      </c>
      <c r="E837" s="3" t="str">
        <f t="shared" si="1"/>
        <v>0</v>
      </c>
    </row>
    <row r="838">
      <c r="A838" s="1">
        <v>18.0</v>
      </c>
      <c r="B838" s="48">
        <f t="shared" si="19"/>
        <v>23</v>
      </c>
      <c r="D838" s="2">
        <f>SUM(COUNTIF('2020'!K25:M25,'2020'!$K$20),COUNTIF('2020'!K25:M25,'2020'!$L$20),COUNTIF('2020'!K25:M25,'2020'!$M$20))</f>
        <v>5</v>
      </c>
      <c r="E838" s="3" t="str">
        <f t="shared" si="1"/>
        <v>3</v>
      </c>
    </row>
    <row r="839">
      <c r="A839" s="1">
        <v>18.0</v>
      </c>
      <c r="B839" s="48">
        <f t="shared" si="19"/>
        <v>24</v>
      </c>
      <c r="D839" s="2">
        <f>SUM(COUNTIF('2020'!K26:M26,'2020'!$K$20),COUNTIF('2020'!K26:M26,'2020'!$L$20),COUNTIF('2020'!K26:M26,'2020'!$M$20))</f>
        <v>4</v>
      </c>
      <c r="E839" s="3" t="str">
        <f t="shared" si="1"/>
        <v>2</v>
      </c>
    </row>
    <row r="840">
      <c r="A840" s="1">
        <v>18.0</v>
      </c>
      <c r="B840" s="48">
        <f t="shared" si="19"/>
        <v>25</v>
      </c>
      <c r="D840" s="2">
        <f>SUM(COUNTIF('2020'!K27:M27,'2020'!$K$20),COUNTIF('2020'!K27:M27,'2020'!$L$20),COUNTIF('2020'!K27:M27,'2020'!$M$20))</f>
        <v>4</v>
      </c>
      <c r="E840" s="3" t="str">
        <f t="shared" si="1"/>
        <v>2</v>
      </c>
    </row>
    <row r="841">
      <c r="A841" s="1">
        <v>18.0</v>
      </c>
      <c r="B841" s="48">
        <f t="shared" si="19"/>
        <v>26</v>
      </c>
      <c r="D841" s="2">
        <f>SUM(COUNTIF('2020'!K28:M28,'2020'!$K$20),COUNTIF('2020'!K28:M28,'2020'!$L$20),COUNTIF('2020'!K28:M28,'2020'!$M$20))</f>
        <v>4</v>
      </c>
      <c r="E841" s="3" t="str">
        <f t="shared" si="1"/>
        <v>2</v>
      </c>
    </row>
    <row r="842">
      <c r="A842" s="1">
        <v>18.0</v>
      </c>
      <c r="B842" s="48">
        <f t="shared" si="19"/>
        <v>27</v>
      </c>
      <c r="D842" s="2">
        <f>SUM(COUNTIF('2020'!K29:M29,'2020'!$K$20),COUNTIF('2020'!K29:M29,'2020'!$L$20),COUNTIF('2020'!K29:M29,'2020'!$M$20))</f>
        <v>4</v>
      </c>
      <c r="E842" s="3" t="str">
        <f t="shared" si="1"/>
        <v>2</v>
      </c>
    </row>
    <row r="843">
      <c r="A843" s="1">
        <v>18.0</v>
      </c>
      <c r="B843" s="48">
        <f t="shared" si="19"/>
        <v>28</v>
      </c>
      <c r="D843" s="2">
        <f>SUM(COUNTIF('2020'!K30:M30,'2020'!$K$20),COUNTIF('2020'!K30:M30,'2020'!$L$20),COUNTIF('2020'!K30:M30,'2020'!$M$20))</f>
        <v>5</v>
      </c>
      <c r="E843" s="3" t="str">
        <f t="shared" si="1"/>
        <v>3</v>
      </c>
    </row>
    <row r="844">
      <c r="A844" s="1">
        <v>18.0</v>
      </c>
      <c r="B844" s="48">
        <f t="shared" si="19"/>
        <v>29</v>
      </c>
      <c r="D844" s="2">
        <f>SUM(COUNTIF('2020'!K31:M31,'2020'!$K$20),COUNTIF('2020'!K31:M31,'2020'!$L$20),COUNTIF('2020'!K31:M31,'2020'!$M$20))</f>
        <v>0</v>
      </c>
      <c r="E844" s="3" t="str">
        <f t="shared" si="1"/>
        <v>0</v>
      </c>
    </row>
    <row r="845">
      <c r="A845" s="1">
        <v>18.0</v>
      </c>
      <c r="B845" s="48">
        <f t="shared" si="19"/>
        <v>30</v>
      </c>
      <c r="D845" s="2">
        <f>SUM(COUNTIF('2020'!K32:M32,'2020'!$K$20),COUNTIF('2020'!K32:M32,'2020'!$L$20),COUNTIF('2020'!K32:M32,'2020'!$M$20))</f>
        <v>4</v>
      </c>
      <c r="E845" s="3" t="str">
        <f t="shared" si="1"/>
        <v>2</v>
      </c>
    </row>
    <row r="846">
      <c r="A846" s="1">
        <v>18.0</v>
      </c>
      <c r="B846" s="48">
        <f t="shared" si="19"/>
        <v>31</v>
      </c>
      <c r="D846" s="2">
        <f>SUM(COUNTIF('2020'!K33:M33,'2020'!$K$20),COUNTIF('2020'!K33:M33,'2020'!$L$20),COUNTIF('2020'!K33:M33,'2020'!$M$20))</f>
        <v>4</v>
      </c>
      <c r="E846" s="3" t="str">
        <f t="shared" si="1"/>
        <v>2</v>
      </c>
    </row>
    <row r="847">
      <c r="A847" s="1">
        <v>18.0</v>
      </c>
      <c r="B847" s="48">
        <f t="shared" si="19"/>
        <v>32</v>
      </c>
      <c r="D847" s="2">
        <f>SUM(COUNTIF('2020'!K34:M34,'2020'!$K$20),COUNTIF('2020'!K34:M34,'2020'!$L$20),COUNTIF('2020'!K34:M34,'2020'!$M$20))</f>
        <v>5</v>
      </c>
      <c r="E847" s="3" t="str">
        <f t="shared" si="1"/>
        <v>3</v>
      </c>
    </row>
    <row r="848">
      <c r="A848" s="1">
        <v>18.0</v>
      </c>
      <c r="B848" s="48">
        <f t="shared" si="19"/>
        <v>33</v>
      </c>
      <c r="D848" s="2">
        <f>SUM(COUNTIF('2020'!K35:M35,'2020'!$K$20),COUNTIF('2020'!K35:M35,'2020'!$L$20),COUNTIF('2020'!K35:M35,'2020'!$M$20))</f>
        <v>0</v>
      </c>
      <c r="E848" s="3" t="str">
        <f t="shared" si="1"/>
        <v>0</v>
      </c>
    </row>
    <row r="849">
      <c r="A849" s="1">
        <v>18.0</v>
      </c>
      <c r="B849" s="48">
        <f t="shared" si="19"/>
        <v>34</v>
      </c>
      <c r="D849" s="2">
        <f>SUM(COUNTIF('2020'!K36:M36,'2020'!$K$20),COUNTIF('2020'!K36:M36,'2020'!$L$20),COUNTIF('2020'!K36:M36,'2020'!$M$20))</f>
        <v>5</v>
      </c>
      <c r="E849" s="3" t="str">
        <f t="shared" si="1"/>
        <v>3</v>
      </c>
    </row>
    <row r="850">
      <c r="A850" s="1">
        <v>18.0</v>
      </c>
      <c r="B850" s="48">
        <f t="shared" si="19"/>
        <v>35</v>
      </c>
      <c r="D850" s="2">
        <f>SUM(COUNTIF('2020'!K37:M37,'2020'!$K$20),COUNTIF('2020'!K37:M37,'2020'!$L$20),COUNTIF('2020'!K37:M37,'2020'!$M$20))</f>
        <v>5</v>
      </c>
      <c r="E850" s="3" t="str">
        <f t="shared" si="1"/>
        <v>3</v>
      </c>
    </row>
    <row r="851">
      <c r="A851" s="1">
        <v>18.0</v>
      </c>
      <c r="B851" s="48">
        <f t="shared" si="19"/>
        <v>36</v>
      </c>
      <c r="D851" s="2">
        <f>SUM(COUNTIF('2020'!K38:M38,'2020'!$K$20),COUNTIF('2020'!K38:M38,'2020'!$L$20),COUNTIF('2020'!K38:M38,'2020'!$M$20))</f>
        <v>5</v>
      </c>
      <c r="E851" s="3" t="str">
        <f t="shared" si="1"/>
        <v>3</v>
      </c>
    </row>
    <row r="852">
      <c r="A852" s="1">
        <v>18.0</v>
      </c>
      <c r="B852" s="48">
        <f t="shared" si="19"/>
        <v>37</v>
      </c>
      <c r="D852" s="2">
        <f>SUM(COUNTIF('2020'!K39:M39,'2020'!$K$20),COUNTIF('2020'!K39:M39,'2020'!$L$20),COUNTIF('2020'!K39:M39,'2020'!$M$20))</f>
        <v>0</v>
      </c>
      <c r="E852" s="3" t="str">
        <f t="shared" si="1"/>
        <v>0</v>
      </c>
    </row>
    <row r="853">
      <c r="A853" s="1">
        <v>18.0</v>
      </c>
      <c r="B853" s="48">
        <f t="shared" si="19"/>
        <v>38</v>
      </c>
      <c r="D853" s="2">
        <f>SUM(COUNTIF('2020'!K40:M40,'2020'!$K$20),COUNTIF('2020'!K40:M40,'2020'!$L$20),COUNTIF('2020'!K40:M40,'2020'!$M$20))</f>
        <v>0</v>
      </c>
      <c r="E853" s="3" t="str">
        <f t="shared" si="1"/>
        <v>0</v>
      </c>
    </row>
    <row r="854">
      <c r="A854" s="1">
        <v>18.0</v>
      </c>
      <c r="B854" s="48">
        <f t="shared" si="19"/>
        <v>39</v>
      </c>
      <c r="D854" s="2">
        <f>SUM(COUNTIF('2020'!K41:M41,'2020'!$K$20),COUNTIF('2020'!K41:M41,'2020'!$L$20),COUNTIF('2020'!K41:M41,'2020'!$M$20))</f>
        <v>4</v>
      </c>
      <c r="E854" s="3" t="str">
        <f t="shared" si="1"/>
        <v>2</v>
      </c>
    </row>
    <row r="855">
      <c r="A855" s="1">
        <v>18.0</v>
      </c>
      <c r="B855" s="48">
        <f t="shared" si="19"/>
        <v>40</v>
      </c>
      <c r="D855" s="2">
        <f>SUM(COUNTIF('2020'!K42:M42,'2020'!$K$20),COUNTIF('2020'!K42:M42,'2020'!$L$20),COUNTIF('2020'!K42:M42,'2020'!$M$20))</f>
        <v>5</v>
      </c>
      <c r="E855" s="3" t="str">
        <f t="shared" si="1"/>
        <v>3</v>
      </c>
    </row>
    <row r="856">
      <c r="A856" s="1">
        <v>18.0</v>
      </c>
      <c r="B856" s="48">
        <f t="shared" si="19"/>
        <v>41</v>
      </c>
      <c r="D856" s="2">
        <f>SUM(COUNTIF('2020'!K43:M43,'2020'!$K$20),COUNTIF('2020'!K43:M43,'2020'!$L$20),COUNTIF('2020'!K43:M43,'2020'!$M$20))</f>
        <v>4</v>
      </c>
      <c r="E856" s="3" t="str">
        <f t="shared" si="1"/>
        <v>2</v>
      </c>
    </row>
    <row r="857">
      <c r="A857" s="1">
        <v>18.0</v>
      </c>
      <c r="B857" s="48">
        <f t="shared" si="19"/>
        <v>42</v>
      </c>
      <c r="D857" s="2">
        <f>SUM(COUNTIF('2020'!K44:M44,'2020'!$K$20),COUNTIF('2020'!K44:M44,'2020'!$L$20),COUNTIF('2020'!K44:M44,'2020'!$M$20))</f>
        <v>4</v>
      </c>
      <c r="E857" s="3" t="str">
        <f t="shared" si="1"/>
        <v>2</v>
      </c>
    </row>
    <row r="858">
      <c r="A858" s="1">
        <v>18.0</v>
      </c>
      <c r="B858" s="48">
        <f t="shared" si="19"/>
        <v>43</v>
      </c>
      <c r="D858" s="2">
        <f>SUM(COUNTIF('2020'!K45:M45,'2020'!$K$20),COUNTIF('2020'!K45:M45,'2020'!$L$20),COUNTIF('2020'!K45:M45,'2020'!$M$20))</f>
        <v>5</v>
      </c>
      <c r="E858" s="3" t="str">
        <f t="shared" si="1"/>
        <v>3</v>
      </c>
    </row>
    <row r="859">
      <c r="A859" s="1">
        <v>18.0</v>
      </c>
      <c r="B859" s="48">
        <f t="shared" si="19"/>
        <v>44</v>
      </c>
      <c r="D859" s="2">
        <f>SUM(COUNTIF('2020'!K46:M46,'2020'!$K$20),COUNTIF('2020'!K46:M46,'2020'!$L$20),COUNTIF('2020'!K46:M46,'2020'!$M$20))</f>
        <v>5</v>
      </c>
      <c r="E859" s="3" t="str">
        <f t="shared" si="1"/>
        <v>3</v>
      </c>
    </row>
    <row r="860">
      <c r="A860" s="1">
        <v>18.0</v>
      </c>
      <c r="B860" s="48">
        <f t="shared" si="19"/>
        <v>45</v>
      </c>
      <c r="D860" s="2">
        <f>SUM(COUNTIF('2020'!K47:M47,'2020'!$K$20),COUNTIF('2020'!K47:M47,'2020'!$L$20),COUNTIF('2020'!K47:M47,'2020'!$M$20))</f>
        <v>5</v>
      </c>
      <c r="E860" s="3" t="str">
        <f t="shared" si="1"/>
        <v>3</v>
      </c>
    </row>
    <row r="861">
      <c r="A861" s="1">
        <v>18.0</v>
      </c>
      <c r="B861" s="48">
        <f t="shared" si="19"/>
        <v>46</v>
      </c>
      <c r="D861" s="2">
        <f>SUM(COUNTIF('2020'!K48:M48,'2020'!$K$20),COUNTIF('2020'!K48:M48,'2020'!$L$20),COUNTIF('2020'!K48:M48,'2020'!$M$20))</f>
        <v>5</v>
      </c>
      <c r="E861" s="3" t="str">
        <f t="shared" si="1"/>
        <v>3</v>
      </c>
    </row>
    <row r="862">
      <c r="A862" s="1">
        <v>18.0</v>
      </c>
      <c r="B862" s="48">
        <f t="shared" si="19"/>
        <v>47</v>
      </c>
      <c r="D862" s="2">
        <f>SUM(COUNTIF('2020'!K49:M49,'2020'!$K$20),COUNTIF('2020'!K49:M49,'2020'!$L$20),COUNTIF('2020'!K49:M49,'2020'!$M$20))</f>
        <v>5</v>
      </c>
      <c r="E862" s="3" t="str">
        <f t="shared" si="1"/>
        <v>3</v>
      </c>
    </row>
    <row r="863">
      <c r="A863" s="1">
        <v>18.0</v>
      </c>
      <c r="B863" s="48">
        <f t="shared" si="19"/>
        <v>48</v>
      </c>
      <c r="D863" s="2">
        <f>SUM(COUNTIF('2020'!K50:M50,'2020'!$K$20),COUNTIF('2020'!K50:M50,'2020'!$L$20),COUNTIF('2020'!K50:M50,'2020'!$M$20))</f>
        <v>4</v>
      </c>
      <c r="E863" s="3" t="str">
        <f t="shared" si="1"/>
        <v>2</v>
      </c>
    </row>
    <row r="864">
      <c r="A864" s="1">
        <v>18.0</v>
      </c>
      <c r="B864" s="48">
        <f t="shared" si="19"/>
        <v>49</v>
      </c>
      <c r="D864" s="2">
        <f>SUM(COUNTIF('2020'!K51:M51,'2020'!$K$20),COUNTIF('2020'!K51:M51,'2020'!$L$20),COUNTIF('2020'!K51:M51,'2020'!$M$20))</f>
        <v>5</v>
      </c>
      <c r="E864" s="3" t="str">
        <f t="shared" si="1"/>
        <v>3</v>
      </c>
    </row>
    <row r="865">
      <c r="A865" s="1">
        <v>18.0</v>
      </c>
      <c r="B865" s="48">
        <f t="shared" si="19"/>
        <v>50</v>
      </c>
      <c r="D865" s="2">
        <f>SUM(COUNTIF('2020'!K52:M52,'2020'!$K$20),COUNTIF('2020'!K52:M52,'2020'!$L$20),COUNTIF('2020'!K52:M52,'2020'!$M$20))</f>
        <v>5</v>
      </c>
      <c r="E865" s="3" t="str">
        <f t="shared" si="1"/>
        <v>3</v>
      </c>
    </row>
    <row r="866">
      <c r="A866" s="1">
        <v>18.0</v>
      </c>
      <c r="B866" s="48">
        <f t="shared" si="19"/>
        <v>51</v>
      </c>
      <c r="D866" s="2">
        <f>SUM(COUNTIF('2020'!K53:M53,'2020'!$K$20),COUNTIF('2020'!K53:M53,'2020'!$L$20),COUNTIF('2020'!K53:M53,'2020'!$M$20))</f>
        <v>5</v>
      </c>
      <c r="E866" s="3" t="str">
        <f t="shared" si="1"/>
        <v>3</v>
      </c>
    </row>
    <row r="867">
      <c r="A867" s="1">
        <v>18.0</v>
      </c>
      <c r="B867" s="48">
        <f t="shared" si="19"/>
        <v>52</v>
      </c>
      <c r="D867" s="2">
        <f>SUM(COUNTIF('2020'!K54:M54,'2020'!$K$20),COUNTIF('2020'!K54:M54,'2020'!$L$20),COUNTIF('2020'!K54:M54,'2020'!$M$20))</f>
        <v>1</v>
      </c>
      <c r="E867" s="3" t="str">
        <f t="shared" si="1"/>
        <v>1</v>
      </c>
    </row>
    <row r="868">
      <c r="A868" s="1">
        <v>18.0</v>
      </c>
      <c r="B868" s="48">
        <f t="shared" si="19"/>
        <v>53</v>
      </c>
      <c r="D868" s="2">
        <f>SUM(COUNTIF('2020'!K55:M55,'2020'!$K$20),COUNTIF('2020'!K55:M55,'2020'!$L$20),COUNTIF('2020'!K55:M55,'2020'!$M$20))</f>
        <v>4</v>
      </c>
      <c r="E868" s="3" t="str">
        <f t="shared" si="1"/>
        <v>2</v>
      </c>
    </row>
    <row r="869">
      <c r="A869" s="1">
        <v>18.0</v>
      </c>
      <c r="B869" s="48">
        <f t="shared" si="19"/>
        <v>54</v>
      </c>
      <c r="D869" s="2">
        <f>SUM(COUNTIF('2020'!K56:M56,'2020'!$K$20),COUNTIF('2020'!K56:M56,'2020'!$L$20),COUNTIF('2020'!K56:M56,'2020'!$M$20))</f>
        <v>4</v>
      </c>
      <c r="E869" s="3" t="str">
        <f t="shared" si="1"/>
        <v>2</v>
      </c>
    </row>
    <row r="870">
      <c r="A870" s="1">
        <v>18.0</v>
      </c>
      <c r="B870" s="48">
        <f t="shared" si="19"/>
        <v>55</v>
      </c>
      <c r="D870" s="2">
        <f>SUM(COUNTIF('2020'!K57:M57,'2020'!$K$20),COUNTIF('2020'!K57:M57,'2020'!$L$20),COUNTIF('2020'!K57:M57,'2020'!$M$20))</f>
        <v>0</v>
      </c>
      <c r="E870" s="3" t="str">
        <f t="shared" si="1"/>
        <v>0</v>
      </c>
    </row>
    <row r="871">
      <c r="A871" s="1">
        <v>18.0</v>
      </c>
      <c r="B871" s="48">
        <f t="shared" si="19"/>
        <v>56</v>
      </c>
      <c r="D871" s="2">
        <f>SUM(COUNTIF('2020'!K58:M58,'2020'!$K$20),COUNTIF('2020'!K58:M58,'2020'!$L$20),COUNTIF('2020'!K58:M58,'2020'!$M$20))</f>
        <v>0</v>
      </c>
      <c r="E871" s="3" t="str">
        <f t="shared" si="1"/>
        <v>0</v>
      </c>
    </row>
    <row r="872">
      <c r="A872" s="1">
        <v>18.0</v>
      </c>
      <c r="B872" s="48">
        <f t="shared" si="19"/>
        <v>57</v>
      </c>
      <c r="D872" s="2">
        <f>SUM(COUNTIF('2020'!K59:M59,'2020'!$K$20),COUNTIF('2020'!K59:M59,'2020'!$L$20),COUNTIF('2020'!K59:M59,'2020'!$M$20))</f>
        <v>4</v>
      </c>
      <c r="E872" s="3" t="str">
        <f t="shared" si="1"/>
        <v>2</v>
      </c>
    </row>
    <row r="873">
      <c r="A873" s="1">
        <v>18.0</v>
      </c>
      <c r="B873" s="48">
        <f t="shared" si="19"/>
        <v>58</v>
      </c>
      <c r="D873" s="2">
        <f>SUM(COUNTIF('2020'!K60:M60,'2020'!$K$20),COUNTIF('2020'!K60:M60,'2020'!$L$20),COUNTIF('2020'!K60:M60,'2020'!$M$20))</f>
        <v>4</v>
      </c>
      <c r="E873" s="3" t="str">
        <f t="shared" si="1"/>
        <v>2</v>
      </c>
    </row>
    <row r="874">
      <c r="A874" s="1">
        <v>18.0</v>
      </c>
      <c r="B874" s="48">
        <f t="shared" si="19"/>
        <v>59</v>
      </c>
      <c r="D874" s="2">
        <f>SUM(COUNTIF('2020'!K61:M61,'2020'!$K$20),COUNTIF('2020'!K61:M61,'2020'!$L$20),COUNTIF('2020'!K61:M61,'2020'!$M$20))</f>
        <v>0</v>
      </c>
      <c r="E874" s="3" t="str">
        <f t="shared" si="1"/>
        <v>0</v>
      </c>
    </row>
    <row r="875">
      <c r="A875" s="1">
        <v>18.0</v>
      </c>
      <c r="B875" s="48">
        <f t="shared" si="19"/>
        <v>60</v>
      </c>
      <c r="D875" s="2">
        <f>SUM(COUNTIF('2020'!K62:M62,'2020'!$K$20),COUNTIF('2020'!K62:M62,'2020'!$L$20),COUNTIF('2020'!K62:M62,'2020'!$M$20))</f>
        <v>0</v>
      </c>
      <c r="E875" s="3" t="str">
        <f t="shared" si="1"/>
        <v>0</v>
      </c>
    </row>
    <row r="876">
      <c r="A876" s="1">
        <v>19.0</v>
      </c>
      <c r="B876" s="1">
        <v>20.0</v>
      </c>
      <c r="D876" s="2">
        <f>SUM(COUNTIF('2020'!K22:M22,'2020'!$K$21),COUNTIF('2020'!K22:M22,'2020'!$L$21),COUNTIF('2020'!K22:M22,'2020'!$M$21))</f>
        <v>1</v>
      </c>
      <c r="E876" s="3" t="str">
        <f t="shared" si="1"/>
        <v>1</v>
      </c>
    </row>
    <row r="877">
      <c r="A877" s="1">
        <v>19.0</v>
      </c>
      <c r="B877" s="48">
        <f t="shared" ref="B877:B916" si="20">IF(A877&lt;&gt;"",B876+1,"")</f>
        <v>21</v>
      </c>
      <c r="D877" s="2">
        <f>SUM(COUNTIF('2020'!K23:M23,'2020'!$K$21),COUNTIF('2020'!K23:M23,'2020'!$L$21),COUNTIF('2020'!K23:M23,'2020'!$M$21))</f>
        <v>0</v>
      </c>
      <c r="E877" s="3" t="str">
        <f t="shared" si="1"/>
        <v>0</v>
      </c>
    </row>
    <row r="878">
      <c r="A878" s="1">
        <v>19.0</v>
      </c>
      <c r="B878" s="48">
        <f t="shared" si="20"/>
        <v>22</v>
      </c>
      <c r="D878" s="2">
        <f>SUM(COUNTIF('2020'!K24:M24,'2020'!$K$21),COUNTIF('2020'!K24:M24,'2020'!$L$21),COUNTIF('2020'!K24:M24,'2020'!$M$21))</f>
        <v>4</v>
      </c>
      <c r="E878" s="3" t="str">
        <f t="shared" si="1"/>
        <v>2</v>
      </c>
    </row>
    <row r="879">
      <c r="A879" s="1">
        <v>19.0</v>
      </c>
      <c r="B879" s="48">
        <f t="shared" si="20"/>
        <v>23</v>
      </c>
      <c r="D879" s="2">
        <f>SUM(COUNTIF('2020'!K25:M25,'2020'!$K$21),COUNTIF('2020'!K25:M25,'2020'!$L$21),COUNTIF('2020'!K25:M25,'2020'!$M$21))</f>
        <v>1</v>
      </c>
      <c r="E879" s="3" t="str">
        <f t="shared" si="1"/>
        <v>1</v>
      </c>
    </row>
    <row r="880">
      <c r="A880" s="1">
        <v>19.0</v>
      </c>
      <c r="B880" s="48">
        <f t="shared" si="20"/>
        <v>24</v>
      </c>
      <c r="D880" s="2">
        <f>SUM(COUNTIF('2020'!K26:M26,'2020'!$K$21),COUNTIF('2020'!K26:M26,'2020'!$L$21),COUNTIF('2020'!K26:M26,'2020'!$M$21))</f>
        <v>0</v>
      </c>
      <c r="E880" s="3" t="str">
        <f t="shared" si="1"/>
        <v>0</v>
      </c>
    </row>
    <row r="881">
      <c r="A881" s="1">
        <v>19.0</v>
      </c>
      <c r="B881" s="48">
        <f t="shared" si="20"/>
        <v>25</v>
      </c>
      <c r="D881" s="2">
        <f>SUM(COUNTIF('2020'!K27:M27,'2020'!$K$21),COUNTIF('2020'!K27:M27,'2020'!$L$21),COUNTIF('2020'!K27:M27,'2020'!$M$21))</f>
        <v>0</v>
      </c>
      <c r="E881" s="3" t="str">
        <f t="shared" si="1"/>
        <v>0</v>
      </c>
    </row>
    <row r="882">
      <c r="A882" s="1">
        <v>19.0</v>
      </c>
      <c r="B882" s="48">
        <f t="shared" si="20"/>
        <v>26</v>
      </c>
      <c r="D882" s="2">
        <f>SUM(COUNTIF('2020'!K28:M28,'2020'!$K$21),COUNTIF('2020'!K28:M28,'2020'!$L$21),COUNTIF('2020'!K28:M28,'2020'!$M$21))</f>
        <v>0</v>
      </c>
      <c r="E882" s="3" t="str">
        <f t="shared" si="1"/>
        <v>0</v>
      </c>
    </row>
    <row r="883">
      <c r="A883" s="1">
        <v>19.0</v>
      </c>
      <c r="B883" s="48">
        <f t="shared" si="20"/>
        <v>27</v>
      </c>
      <c r="D883" s="2">
        <f>SUM(COUNTIF('2020'!K29:M29,'2020'!$K$21),COUNTIF('2020'!K29:M29,'2020'!$L$21),COUNTIF('2020'!K29:M29,'2020'!$M$21))</f>
        <v>0</v>
      </c>
      <c r="E883" s="3" t="str">
        <f t="shared" si="1"/>
        <v>0</v>
      </c>
    </row>
    <row r="884">
      <c r="A884" s="1">
        <v>19.0</v>
      </c>
      <c r="B884" s="48">
        <f t="shared" si="20"/>
        <v>28</v>
      </c>
      <c r="D884" s="2">
        <f>SUM(COUNTIF('2020'!K30:M30,'2020'!$K$21),COUNTIF('2020'!K30:M30,'2020'!$L$21),COUNTIF('2020'!K30:M30,'2020'!$M$21))</f>
        <v>1</v>
      </c>
      <c r="E884" s="3" t="str">
        <f t="shared" si="1"/>
        <v>1</v>
      </c>
    </row>
    <row r="885">
      <c r="A885" s="1">
        <v>19.0</v>
      </c>
      <c r="B885" s="48">
        <f t="shared" si="20"/>
        <v>29</v>
      </c>
      <c r="D885" s="2">
        <f>SUM(COUNTIF('2020'!K31:M31,'2020'!$K$21),COUNTIF('2020'!K31:M31,'2020'!$L$21),COUNTIF('2020'!K31:M31,'2020'!$M$21))</f>
        <v>0</v>
      </c>
      <c r="E885" s="3" t="str">
        <f t="shared" si="1"/>
        <v>0</v>
      </c>
    </row>
    <row r="886">
      <c r="A886" s="1">
        <v>19.0</v>
      </c>
      <c r="B886" s="48">
        <f t="shared" si="20"/>
        <v>30</v>
      </c>
      <c r="D886" s="2">
        <f>SUM(COUNTIF('2020'!K32:M32,'2020'!$K$21),COUNTIF('2020'!K32:M32,'2020'!$L$21),COUNTIF('2020'!K32:M32,'2020'!$M$21))</f>
        <v>0</v>
      </c>
      <c r="E886" s="3" t="str">
        <f t="shared" si="1"/>
        <v>0</v>
      </c>
    </row>
    <row r="887">
      <c r="A887" s="1">
        <v>19.0</v>
      </c>
      <c r="B887" s="48">
        <f t="shared" si="20"/>
        <v>31</v>
      </c>
      <c r="D887" s="2">
        <f>SUM(COUNTIF('2020'!K33:M33,'2020'!$K$21),COUNTIF('2020'!K33:M33,'2020'!$L$21),COUNTIF('2020'!K33:M33,'2020'!$M$21))</f>
        <v>0</v>
      </c>
      <c r="E887" s="3" t="str">
        <f t="shared" si="1"/>
        <v>0</v>
      </c>
    </row>
    <row r="888">
      <c r="A888" s="1">
        <v>19.0</v>
      </c>
      <c r="B888" s="48">
        <f t="shared" si="20"/>
        <v>32</v>
      </c>
      <c r="D888" s="2">
        <f>SUM(COUNTIF('2020'!K34:M34,'2020'!$K$21),COUNTIF('2020'!K34:M34,'2020'!$L$21),COUNTIF('2020'!K34:M34,'2020'!$M$21))</f>
        <v>1</v>
      </c>
      <c r="E888" s="3" t="str">
        <f t="shared" si="1"/>
        <v>1</v>
      </c>
    </row>
    <row r="889">
      <c r="A889" s="1">
        <v>19.0</v>
      </c>
      <c r="B889" s="48">
        <f t="shared" si="20"/>
        <v>33</v>
      </c>
      <c r="D889" s="2">
        <f>SUM(COUNTIF('2020'!K35:M35,'2020'!$K$21),COUNTIF('2020'!K35:M35,'2020'!$L$21),COUNTIF('2020'!K35:M35,'2020'!$M$21))</f>
        <v>0</v>
      </c>
      <c r="E889" s="3" t="str">
        <f t="shared" si="1"/>
        <v>0</v>
      </c>
    </row>
    <row r="890">
      <c r="A890" s="1">
        <v>19.0</v>
      </c>
      <c r="B890" s="48">
        <f t="shared" si="20"/>
        <v>34</v>
      </c>
      <c r="D890" s="2">
        <f>SUM(COUNTIF('2020'!K36:M36,'2020'!$K$21),COUNTIF('2020'!K36:M36,'2020'!$L$21),COUNTIF('2020'!K36:M36,'2020'!$M$21))</f>
        <v>1</v>
      </c>
      <c r="E890" s="3" t="str">
        <f t="shared" si="1"/>
        <v>1</v>
      </c>
    </row>
    <row r="891">
      <c r="A891" s="1">
        <v>19.0</v>
      </c>
      <c r="B891" s="48">
        <f t="shared" si="20"/>
        <v>35</v>
      </c>
      <c r="D891" s="2">
        <f>SUM(COUNTIF('2020'!K37:M37,'2020'!$K$21),COUNTIF('2020'!K37:M37,'2020'!$L$21),COUNTIF('2020'!K37:M37,'2020'!$M$21))</f>
        <v>1</v>
      </c>
      <c r="E891" s="3" t="str">
        <f t="shared" si="1"/>
        <v>1</v>
      </c>
    </row>
    <row r="892">
      <c r="A892" s="1">
        <v>19.0</v>
      </c>
      <c r="B892" s="48">
        <f t="shared" si="20"/>
        <v>36</v>
      </c>
      <c r="D892" s="2">
        <f>SUM(COUNTIF('2020'!K38:M38,'2020'!$K$21),COUNTIF('2020'!K38:M38,'2020'!$L$21),COUNTIF('2020'!K38:M38,'2020'!$M$21))</f>
        <v>1</v>
      </c>
      <c r="E892" s="3" t="str">
        <f t="shared" si="1"/>
        <v>1</v>
      </c>
    </row>
    <row r="893">
      <c r="A893" s="1">
        <v>19.0</v>
      </c>
      <c r="B893" s="48">
        <f t="shared" si="20"/>
        <v>37</v>
      </c>
      <c r="D893" s="2">
        <f>SUM(COUNTIF('2020'!K39:M39,'2020'!$K$21),COUNTIF('2020'!K39:M39,'2020'!$L$21),COUNTIF('2020'!K39:M39,'2020'!$M$21))</f>
        <v>0</v>
      </c>
      <c r="E893" s="3" t="str">
        <f t="shared" si="1"/>
        <v>0</v>
      </c>
    </row>
    <row r="894">
      <c r="A894" s="1">
        <v>19.0</v>
      </c>
      <c r="B894" s="48">
        <f t="shared" si="20"/>
        <v>38</v>
      </c>
      <c r="D894" s="2">
        <f>SUM(COUNTIF('2020'!K40:M40,'2020'!$K$21),COUNTIF('2020'!K40:M40,'2020'!$L$21),COUNTIF('2020'!K40:M40,'2020'!$M$21))</f>
        <v>0</v>
      </c>
      <c r="E894" s="3" t="str">
        <f t="shared" si="1"/>
        <v>0</v>
      </c>
    </row>
    <row r="895">
      <c r="A895" s="1">
        <v>19.0</v>
      </c>
      <c r="B895" s="48">
        <f t="shared" si="20"/>
        <v>39</v>
      </c>
      <c r="D895" s="2">
        <f>SUM(COUNTIF('2020'!K41:M41,'2020'!$K$21),COUNTIF('2020'!K41:M41,'2020'!$L$21),COUNTIF('2020'!K41:M41,'2020'!$M$21))</f>
        <v>0</v>
      </c>
      <c r="E895" s="3" t="str">
        <f t="shared" si="1"/>
        <v>0</v>
      </c>
    </row>
    <row r="896">
      <c r="A896" s="1">
        <v>19.0</v>
      </c>
      <c r="B896" s="48">
        <f t="shared" si="20"/>
        <v>40</v>
      </c>
      <c r="D896" s="2">
        <f>SUM(COUNTIF('2020'!K42:M42,'2020'!$K$21),COUNTIF('2020'!K42:M42,'2020'!$L$21),COUNTIF('2020'!K42:M42,'2020'!$M$21))</f>
        <v>1</v>
      </c>
      <c r="E896" s="3" t="str">
        <f t="shared" si="1"/>
        <v>1</v>
      </c>
    </row>
    <row r="897">
      <c r="A897" s="1">
        <v>19.0</v>
      </c>
      <c r="B897" s="48">
        <f t="shared" si="20"/>
        <v>41</v>
      </c>
      <c r="D897" s="2">
        <f>SUM(COUNTIF('2020'!K43:M43,'2020'!$K$21),COUNTIF('2020'!K43:M43,'2020'!$L$21),COUNTIF('2020'!K43:M43,'2020'!$M$21))</f>
        <v>0</v>
      </c>
      <c r="E897" s="3" t="str">
        <f t="shared" si="1"/>
        <v>0</v>
      </c>
    </row>
    <row r="898">
      <c r="A898" s="1">
        <v>19.0</v>
      </c>
      <c r="B898" s="48">
        <f t="shared" si="20"/>
        <v>42</v>
      </c>
      <c r="D898" s="2">
        <f>SUM(COUNTIF('2020'!K44:M44,'2020'!$K$21),COUNTIF('2020'!K44:M44,'2020'!$L$21),COUNTIF('2020'!K44:M44,'2020'!$M$21))</f>
        <v>0</v>
      </c>
      <c r="E898" s="3" t="str">
        <f t="shared" si="1"/>
        <v>0</v>
      </c>
    </row>
    <row r="899">
      <c r="A899" s="1">
        <v>19.0</v>
      </c>
      <c r="B899" s="48">
        <f t="shared" si="20"/>
        <v>43</v>
      </c>
      <c r="D899" s="2">
        <f>SUM(COUNTIF('2020'!K45:M45,'2020'!$K$21),COUNTIF('2020'!K45:M45,'2020'!$L$21),COUNTIF('2020'!K45:M45,'2020'!$M$21))</f>
        <v>1</v>
      </c>
      <c r="E899" s="3" t="str">
        <f t="shared" si="1"/>
        <v>1</v>
      </c>
    </row>
    <row r="900">
      <c r="A900" s="1">
        <v>19.0</v>
      </c>
      <c r="B900" s="48">
        <f t="shared" si="20"/>
        <v>44</v>
      </c>
      <c r="D900" s="2">
        <f>SUM(COUNTIF('2020'!K46:M46,'2020'!$K$21),COUNTIF('2020'!K46:M46,'2020'!$L$21),COUNTIF('2020'!K46:M46,'2020'!$M$21))</f>
        <v>1</v>
      </c>
      <c r="E900" s="3" t="str">
        <f t="shared" si="1"/>
        <v>1</v>
      </c>
    </row>
    <row r="901">
      <c r="A901" s="1">
        <v>19.0</v>
      </c>
      <c r="B901" s="48">
        <f t="shared" si="20"/>
        <v>45</v>
      </c>
      <c r="D901" s="2">
        <f>SUM(COUNTIF('2020'!K47:M47,'2020'!$K$21),COUNTIF('2020'!K47:M47,'2020'!$L$21),COUNTIF('2020'!K47:M47,'2020'!$M$21))</f>
        <v>1</v>
      </c>
      <c r="E901" s="3" t="str">
        <f t="shared" si="1"/>
        <v>1</v>
      </c>
    </row>
    <row r="902">
      <c r="A902" s="1">
        <v>19.0</v>
      </c>
      <c r="B902" s="48">
        <f t="shared" si="20"/>
        <v>46</v>
      </c>
      <c r="D902" s="2">
        <f>SUM(COUNTIF('2020'!K48:M48,'2020'!$K$21),COUNTIF('2020'!K48:M48,'2020'!$L$21),COUNTIF('2020'!K48:M48,'2020'!$M$21))</f>
        <v>1</v>
      </c>
      <c r="E902" s="3" t="str">
        <f t="shared" si="1"/>
        <v>1</v>
      </c>
    </row>
    <row r="903">
      <c r="A903" s="1">
        <v>19.0</v>
      </c>
      <c r="B903" s="48">
        <f t="shared" si="20"/>
        <v>47</v>
      </c>
      <c r="D903" s="2">
        <f>SUM(COUNTIF('2020'!K49:M49,'2020'!$K$21),COUNTIF('2020'!K49:M49,'2020'!$L$21),COUNTIF('2020'!K49:M49,'2020'!$M$21))</f>
        <v>1</v>
      </c>
      <c r="E903" s="3" t="str">
        <f t="shared" si="1"/>
        <v>1</v>
      </c>
    </row>
    <row r="904">
      <c r="A904" s="1">
        <v>19.0</v>
      </c>
      <c r="B904" s="48">
        <f t="shared" si="20"/>
        <v>48</v>
      </c>
      <c r="D904" s="2">
        <f>SUM(COUNTIF('2020'!K50:M50,'2020'!$K$21),COUNTIF('2020'!K50:M50,'2020'!$L$21),COUNTIF('2020'!K50:M50,'2020'!$M$21))</f>
        <v>0</v>
      </c>
      <c r="E904" s="3" t="str">
        <f t="shared" si="1"/>
        <v>0</v>
      </c>
    </row>
    <row r="905">
      <c r="A905" s="1">
        <v>19.0</v>
      </c>
      <c r="B905" s="48">
        <f t="shared" si="20"/>
        <v>49</v>
      </c>
      <c r="D905" s="2">
        <f>SUM(COUNTIF('2020'!K51:M51,'2020'!$K$21),COUNTIF('2020'!K51:M51,'2020'!$L$21),COUNTIF('2020'!K51:M51,'2020'!$M$21))</f>
        <v>1</v>
      </c>
      <c r="E905" s="3" t="str">
        <f t="shared" si="1"/>
        <v>1</v>
      </c>
    </row>
    <row r="906">
      <c r="A906" s="1">
        <v>19.0</v>
      </c>
      <c r="B906" s="48">
        <f t="shared" si="20"/>
        <v>50</v>
      </c>
      <c r="D906" s="2">
        <f>SUM(COUNTIF('2020'!K52:M52,'2020'!$K$21),COUNTIF('2020'!K52:M52,'2020'!$L$21),COUNTIF('2020'!K52:M52,'2020'!$M$21))</f>
        <v>1</v>
      </c>
      <c r="E906" s="3" t="str">
        <f t="shared" si="1"/>
        <v>1</v>
      </c>
    </row>
    <row r="907">
      <c r="A907" s="1">
        <v>19.0</v>
      </c>
      <c r="B907" s="48">
        <f t="shared" si="20"/>
        <v>51</v>
      </c>
      <c r="D907" s="2">
        <f>SUM(COUNTIF('2020'!K53:M53,'2020'!$K$21),COUNTIF('2020'!K53:M53,'2020'!$L$21),COUNTIF('2020'!K53:M53,'2020'!$M$21))</f>
        <v>1</v>
      </c>
      <c r="E907" s="3" t="str">
        <f t="shared" si="1"/>
        <v>1</v>
      </c>
    </row>
    <row r="908">
      <c r="A908" s="1">
        <v>19.0</v>
      </c>
      <c r="B908" s="48">
        <f t="shared" si="20"/>
        <v>52</v>
      </c>
      <c r="D908" s="2">
        <f>SUM(COUNTIF('2020'!K54:M54,'2020'!$K$21),COUNTIF('2020'!K54:M54,'2020'!$L$21),COUNTIF('2020'!K54:M54,'2020'!$M$21))</f>
        <v>1</v>
      </c>
      <c r="E908" s="3" t="str">
        <f t="shared" si="1"/>
        <v>1</v>
      </c>
    </row>
    <row r="909">
      <c r="A909" s="1">
        <v>19.0</v>
      </c>
      <c r="B909" s="48">
        <f t="shared" si="20"/>
        <v>53</v>
      </c>
      <c r="D909" s="2">
        <f>SUM(COUNTIF('2020'!K55:M55,'2020'!$K$21),COUNTIF('2020'!K55:M55,'2020'!$L$21),COUNTIF('2020'!K55:M55,'2020'!$M$21))</f>
        <v>0</v>
      </c>
      <c r="E909" s="3" t="str">
        <f t="shared" si="1"/>
        <v>0</v>
      </c>
    </row>
    <row r="910">
      <c r="A910" s="1">
        <v>19.0</v>
      </c>
      <c r="B910" s="48">
        <f t="shared" si="20"/>
        <v>54</v>
      </c>
      <c r="D910" s="2">
        <f>SUM(COUNTIF('2020'!K56:M56,'2020'!$K$21),COUNTIF('2020'!K56:M56,'2020'!$L$21),COUNTIF('2020'!K56:M56,'2020'!$M$21))</f>
        <v>0</v>
      </c>
      <c r="E910" s="3" t="str">
        <f t="shared" si="1"/>
        <v>0</v>
      </c>
    </row>
    <row r="911">
      <c r="A911" s="1">
        <v>19.0</v>
      </c>
      <c r="B911" s="48">
        <f t="shared" si="20"/>
        <v>55</v>
      </c>
      <c r="D911" s="2">
        <f>SUM(COUNTIF('2020'!K57:M57,'2020'!$K$21),COUNTIF('2020'!K57:M57,'2020'!$L$21),COUNTIF('2020'!K57:M57,'2020'!$M$21))</f>
        <v>0</v>
      </c>
      <c r="E911" s="3" t="str">
        <f t="shared" si="1"/>
        <v>0</v>
      </c>
    </row>
    <row r="912">
      <c r="A912" s="1">
        <v>19.0</v>
      </c>
      <c r="B912" s="48">
        <f t="shared" si="20"/>
        <v>56</v>
      </c>
      <c r="D912" s="2">
        <f>SUM(COUNTIF('2020'!K58:M58,'2020'!$K$21),COUNTIF('2020'!K58:M58,'2020'!$L$21),COUNTIF('2020'!K58:M58,'2020'!$M$21))</f>
        <v>0</v>
      </c>
      <c r="E912" s="3" t="str">
        <f t="shared" si="1"/>
        <v>0</v>
      </c>
    </row>
    <row r="913">
      <c r="A913" s="1">
        <v>19.0</v>
      </c>
      <c r="B913" s="48">
        <f t="shared" si="20"/>
        <v>57</v>
      </c>
      <c r="D913" s="2">
        <f>SUM(COUNTIF('2020'!K59:M59,'2020'!$K$21),COUNTIF('2020'!K59:M59,'2020'!$L$21),COUNTIF('2020'!K59:M59,'2020'!$M$21))</f>
        <v>0</v>
      </c>
      <c r="E913" s="3" t="str">
        <f t="shared" si="1"/>
        <v>0</v>
      </c>
    </row>
    <row r="914">
      <c r="A914" s="1">
        <v>19.0</v>
      </c>
      <c r="B914" s="48">
        <f t="shared" si="20"/>
        <v>58</v>
      </c>
      <c r="D914" s="2">
        <f>SUM(COUNTIF('2020'!K60:M60,'2020'!$K$21),COUNTIF('2020'!K60:M60,'2020'!$L$21),COUNTIF('2020'!K60:M60,'2020'!$M$21))</f>
        <v>0</v>
      </c>
      <c r="E914" s="3" t="str">
        <f t="shared" si="1"/>
        <v>0</v>
      </c>
    </row>
    <row r="915">
      <c r="A915" s="1">
        <v>19.0</v>
      </c>
      <c r="B915" s="48">
        <f t="shared" si="20"/>
        <v>59</v>
      </c>
      <c r="D915" s="2">
        <f>SUM(COUNTIF('2020'!K61:M61,'2020'!$K$21),COUNTIF('2020'!K61:M61,'2020'!$L$21),COUNTIF('2020'!K61:M61,'2020'!$M$21))</f>
        <v>0</v>
      </c>
      <c r="E915" s="3" t="str">
        <f t="shared" si="1"/>
        <v>0</v>
      </c>
    </row>
    <row r="916">
      <c r="A916" s="1">
        <v>19.0</v>
      </c>
      <c r="B916" s="48">
        <f t="shared" si="20"/>
        <v>60</v>
      </c>
      <c r="D916" s="2">
        <f>SUM(COUNTIF('2020'!K62:M62,'2020'!$K$21),COUNTIF('2020'!K62:M62,'2020'!$L$21),COUNTIF('2020'!K62:M62,'2020'!$M$21))</f>
        <v>0</v>
      </c>
      <c r="E916" s="3" t="str">
        <f t="shared" si="1"/>
        <v>0</v>
      </c>
    </row>
    <row r="917">
      <c r="A917" s="1">
        <v>20.0</v>
      </c>
      <c r="B917" s="1">
        <v>21.0</v>
      </c>
      <c r="D917" s="2">
        <f>SUM(COUNTIF('2020'!K23:M23,'2020'!$K$22),COUNTIF('2020'!K23:M23,'2020'!$L$22),COUNTIF('2020'!K23:M23,'2020'!$M$22))</f>
        <v>4</v>
      </c>
      <c r="E917" s="3" t="str">
        <f t="shared" si="1"/>
        <v>2</v>
      </c>
    </row>
    <row r="918">
      <c r="A918" s="1">
        <v>20.0</v>
      </c>
      <c r="B918" s="48">
        <f t="shared" ref="B918:B956" si="21">IF(A918&lt;&gt;"",B917+1,"")</f>
        <v>22</v>
      </c>
      <c r="D918" s="2">
        <f>SUM(COUNTIF('2020'!K24:M24,'2020'!$K$22),COUNTIF('2020'!K24:M24,'2020'!$L$22),COUNTIF('2020'!K24:M24,'2020'!$M$22))</f>
        <v>0</v>
      </c>
      <c r="E918" s="3" t="str">
        <f t="shared" si="1"/>
        <v>0</v>
      </c>
    </row>
    <row r="919">
      <c r="A919" s="1">
        <v>20.0</v>
      </c>
      <c r="B919" s="48">
        <f t="shared" si="21"/>
        <v>23</v>
      </c>
      <c r="D919" s="2">
        <f>SUM(COUNTIF('2020'!K25:M25,'2020'!$K$22),COUNTIF('2020'!K25:M25,'2020'!$L$22),COUNTIF('2020'!K25:M25,'2020'!$M$22))</f>
        <v>5</v>
      </c>
      <c r="E919" s="3" t="str">
        <f t="shared" si="1"/>
        <v>3</v>
      </c>
    </row>
    <row r="920">
      <c r="A920" s="1">
        <v>20.0</v>
      </c>
      <c r="B920" s="48">
        <f t="shared" si="21"/>
        <v>24</v>
      </c>
      <c r="D920" s="2">
        <f>SUM(COUNTIF('2020'!K26:M26,'2020'!$K$22),COUNTIF('2020'!K26:M26,'2020'!$L$22),COUNTIF('2020'!K26:M26,'2020'!$M$22))</f>
        <v>4</v>
      </c>
      <c r="E920" s="3" t="str">
        <f t="shared" si="1"/>
        <v>2</v>
      </c>
    </row>
    <row r="921">
      <c r="A921" s="1">
        <v>20.0</v>
      </c>
      <c r="B921" s="48">
        <f t="shared" si="21"/>
        <v>25</v>
      </c>
      <c r="D921" s="2">
        <f>SUM(COUNTIF('2020'!K27:M27,'2020'!$K$22),COUNTIF('2020'!K27:M27,'2020'!$L$22),COUNTIF('2020'!K27:M27,'2020'!$M$22))</f>
        <v>4</v>
      </c>
      <c r="E921" s="3" t="str">
        <f t="shared" si="1"/>
        <v>2</v>
      </c>
    </row>
    <row r="922">
      <c r="A922" s="1">
        <v>20.0</v>
      </c>
      <c r="B922" s="48">
        <f t="shared" si="21"/>
        <v>26</v>
      </c>
      <c r="D922" s="2">
        <f>SUM(COUNTIF('2020'!K28:M28,'2020'!$K$22),COUNTIF('2020'!K28:M28,'2020'!$L$22),COUNTIF('2020'!K28:M28,'2020'!$M$22))</f>
        <v>4</v>
      </c>
      <c r="E922" s="3" t="str">
        <f t="shared" si="1"/>
        <v>2</v>
      </c>
    </row>
    <row r="923">
      <c r="A923" s="1">
        <v>20.0</v>
      </c>
      <c r="B923" s="48">
        <f t="shared" si="21"/>
        <v>27</v>
      </c>
      <c r="D923" s="2">
        <f>SUM(COUNTIF('2020'!K29:M29,'2020'!$K$22),COUNTIF('2020'!K29:M29,'2020'!$L$22),COUNTIF('2020'!K29:M29,'2020'!$M$22))</f>
        <v>4</v>
      </c>
      <c r="E923" s="3" t="str">
        <f t="shared" si="1"/>
        <v>2</v>
      </c>
    </row>
    <row r="924">
      <c r="A924" s="1">
        <v>20.0</v>
      </c>
      <c r="B924" s="48">
        <f t="shared" si="21"/>
        <v>28</v>
      </c>
      <c r="D924" s="2">
        <f>SUM(COUNTIF('2020'!K30:M30,'2020'!$K$22),COUNTIF('2020'!K30:M30,'2020'!$L$22),COUNTIF('2020'!K30:M30,'2020'!$M$22))</f>
        <v>5</v>
      </c>
      <c r="E924" s="3" t="str">
        <f t="shared" si="1"/>
        <v>3</v>
      </c>
    </row>
    <row r="925">
      <c r="A925" s="1">
        <v>20.0</v>
      </c>
      <c r="B925" s="48">
        <f t="shared" si="21"/>
        <v>29</v>
      </c>
      <c r="D925" s="2">
        <f>SUM(COUNTIF('2020'!K31:M31,'2020'!$K$22),COUNTIF('2020'!K31:M31,'2020'!$L$22),COUNTIF('2020'!K31:M31,'2020'!$M$22))</f>
        <v>0</v>
      </c>
      <c r="E925" s="3" t="str">
        <f t="shared" si="1"/>
        <v>0</v>
      </c>
    </row>
    <row r="926">
      <c r="A926" s="1">
        <v>20.0</v>
      </c>
      <c r="B926" s="48">
        <f t="shared" si="21"/>
        <v>30</v>
      </c>
      <c r="D926" s="2">
        <f>SUM(COUNTIF('2020'!K32:M32,'2020'!$K$22),COUNTIF('2020'!K32:M32,'2020'!$L$22),COUNTIF('2020'!K32:M32,'2020'!$M$22))</f>
        <v>4</v>
      </c>
      <c r="E926" s="3" t="str">
        <f t="shared" si="1"/>
        <v>2</v>
      </c>
    </row>
    <row r="927">
      <c r="A927" s="1">
        <v>20.0</v>
      </c>
      <c r="B927" s="48">
        <f t="shared" si="21"/>
        <v>31</v>
      </c>
      <c r="D927" s="2">
        <f>SUM(COUNTIF('2020'!K33:M33,'2020'!$K$22),COUNTIF('2020'!K33:M33,'2020'!$L$22),COUNTIF('2020'!K33:M33,'2020'!$M$22))</f>
        <v>4</v>
      </c>
      <c r="E927" s="3" t="str">
        <f t="shared" si="1"/>
        <v>2</v>
      </c>
    </row>
    <row r="928">
      <c r="A928" s="1">
        <v>20.0</v>
      </c>
      <c r="B928" s="48">
        <f t="shared" si="21"/>
        <v>32</v>
      </c>
      <c r="D928" s="2">
        <f>SUM(COUNTIF('2020'!K34:M34,'2020'!$K$22),COUNTIF('2020'!K34:M34,'2020'!$L$22),COUNTIF('2020'!K34:M34,'2020'!$M$22))</f>
        <v>5</v>
      </c>
      <c r="E928" s="3" t="str">
        <f t="shared" si="1"/>
        <v>3</v>
      </c>
    </row>
    <row r="929">
      <c r="A929" s="1">
        <v>20.0</v>
      </c>
      <c r="B929" s="48">
        <f t="shared" si="21"/>
        <v>33</v>
      </c>
      <c r="D929" s="2">
        <f>SUM(COUNTIF('2020'!K35:M35,'2020'!$K$22),COUNTIF('2020'!K35:M35,'2020'!$L$22),COUNTIF('2020'!K35:M35,'2020'!$M$22))</f>
        <v>0</v>
      </c>
      <c r="E929" s="3" t="str">
        <f t="shared" si="1"/>
        <v>0</v>
      </c>
    </row>
    <row r="930">
      <c r="A930" s="1">
        <v>20.0</v>
      </c>
      <c r="B930" s="48">
        <f t="shared" si="21"/>
        <v>34</v>
      </c>
      <c r="D930" s="2">
        <f>SUM(COUNTIF('2020'!K36:M36,'2020'!$K$22),COUNTIF('2020'!K36:M36,'2020'!$L$22),COUNTIF('2020'!K36:M36,'2020'!$M$22))</f>
        <v>5</v>
      </c>
      <c r="E930" s="3" t="str">
        <f t="shared" si="1"/>
        <v>3</v>
      </c>
    </row>
    <row r="931">
      <c r="A931" s="1">
        <v>20.0</v>
      </c>
      <c r="B931" s="48">
        <f t="shared" si="21"/>
        <v>35</v>
      </c>
      <c r="D931" s="2">
        <f>SUM(COUNTIF('2020'!K37:M37,'2020'!$K$22),COUNTIF('2020'!K37:M37,'2020'!$L$22),COUNTIF('2020'!K37:M37,'2020'!$M$22))</f>
        <v>5</v>
      </c>
      <c r="E931" s="3" t="str">
        <f t="shared" si="1"/>
        <v>3</v>
      </c>
    </row>
    <row r="932">
      <c r="A932" s="1">
        <v>20.0</v>
      </c>
      <c r="B932" s="48">
        <f t="shared" si="21"/>
        <v>36</v>
      </c>
      <c r="D932" s="2">
        <f>SUM(COUNTIF('2020'!K38:M38,'2020'!$K$22),COUNTIF('2020'!K38:M38,'2020'!$L$22),COUNTIF('2020'!K38:M38,'2020'!$M$22))</f>
        <v>5</v>
      </c>
      <c r="E932" s="3" t="str">
        <f t="shared" si="1"/>
        <v>3</v>
      </c>
    </row>
    <row r="933">
      <c r="A933" s="1">
        <v>20.0</v>
      </c>
      <c r="B933" s="48">
        <f t="shared" si="21"/>
        <v>37</v>
      </c>
      <c r="D933" s="2">
        <f>SUM(COUNTIF('2020'!K39:M39,'2020'!$K$22),COUNTIF('2020'!K39:M39,'2020'!$L$22),COUNTIF('2020'!K39:M39,'2020'!$M$22))</f>
        <v>0</v>
      </c>
      <c r="E933" s="3" t="str">
        <f t="shared" si="1"/>
        <v>0</v>
      </c>
    </row>
    <row r="934">
      <c r="A934" s="1">
        <v>20.0</v>
      </c>
      <c r="B934" s="48">
        <f t="shared" si="21"/>
        <v>38</v>
      </c>
      <c r="D934" s="2">
        <f>SUM(COUNTIF('2020'!K40:M40,'2020'!$K$22),COUNTIF('2020'!K40:M40,'2020'!$L$22),COUNTIF('2020'!K40:M40,'2020'!$M$22))</f>
        <v>0</v>
      </c>
      <c r="E934" s="3" t="str">
        <f t="shared" si="1"/>
        <v>0</v>
      </c>
    </row>
    <row r="935">
      <c r="A935" s="1">
        <v>20.0</v>
      </c>
      <c r="B935" s="48">
        <f t="shared" si="21"/>
        <v>39</v>
      </c>
      <c r="D935" s="2">
        <f>SUM(COUNTIF('2020'!K41:M41,'2020'!$K$22),COUNTIF('2020'!K41:M41,'2020'!$L$22),COUNTIF('2020'!K41:M41,'2020'!$M$22))</f>
        <v>4</v>
      </c>
      <c r="E935" s="3" t="str">
        <f t="shared" si="1"/>
        <v>2</v>
      </c>
    </row>
    <row r="936">
      <c r="A936" s="1">
        <v>20.0</v>
      </c>
      <c r="B936" s="48">
        <f t="shared" si="21"/>
        <v>40</v>
      </c>
      <c r="D936" s="2">
        <f>SUM(COUNTIF('2020'!K42:M42,'2020'!$K$22),COUNTIF('2020'!K42:M42,'2020'!$L$22),COUNTIF('2020'!K42:M42,'2020'!$M$22))</f>
        <v>5</v>
      </c>
      <c r="E936" s="3" t="str">
        <f t="shared" si="1"/>
        <v>3</v>
      </c>
    </row>
    <row r="937">
      <c r="A937" s="1">
        <v>20.0</v>
      </c>
      <c r="B937" s="48">
        <f t="shared" si="21"/>
        <v>41</v>
      </c>
      <c r="D937" s="2">
        <f>SUM(COUNTIF('2020'!K43:M43,'2020'!$K$22),COUNTIF('2020'!K43:M43,'2020'!$L$22),COUNTIF('2020'!K43:M43,'2020'!$M$22))</f>
        <v>4</v>
      </c>
      <c r="E937" s="3" t="str">
        <f t="shared" si="1"/>
        <v>2</v>
      </c>
    </row>
    <row r="938">
      <c r="A938" s="1">
        <v>20.0</v>
      </c>
      <c r="B938" s="48">
        <f t="shared" si="21"/>
        <v>42</v>
      </c>
      <c r="D938" s="2">
        <f>SUM(COUNTIF('2020'!K44:M44,'2020'!$K$22),COUNTIF('2020'!K44:M44,'2020'!$L$22),COUNTIF('2020'!K44:M44,'2020'!$M$22))</f>
        <v>4</v>
      </c>
      <c r="E938" s="3" t="str">
        <f t="shared" si="1"/>
        <v>2</v>
      </c>
    </row>
    <row r="939">
      <c r="A939" s="1">
        <v>20.0</v>
      </c>
      <c r="B939" s="48">
        <f t="shared" si="21"/>
        <v>43</v>
      </c>
      <c r="D939" s="2">
        <f>SUM(COUNTIF('2020'!K45:M45,'2020'!$K$22),COUNTIF('2020'!K45:M45,'2020'!$L$22),COUNTIF('2020'!K45:M45,'2020'!$M$22))</f>
        <v>5</v>
      </c>
      <c r="E939" s="3" t="str">
        <f t="shared" si="1"/>
        <v>3</v>
      </c>
    </row>
    <row r="940">
      <c r="A940" s="1">
        <v>20.0</v>
      </c>
      <c r="B940" s="48">
        <f t="shared" si="21"/>
        <v>44</v>
      </c>
      <c r="D940" s="2">
        <f>SUM(COUNTIF('2020'!K46:M46,'2020'!$K$22),COUNTIF('2020'!K46:M46,'2020'!$L$22),COUNTIF('2020'!K46:M46,'2020'!$M$22))</f>
        <v>5</v>
      </c>
      <c r="E940" s="3" t="str">
        <f t="shared" si="1"/>
        <v>3</v>
      </c>
    </row>
    <row r="941">
      <c r="A941" s="1">
        <v>20.0</v>
      </c>
      <c r="B941" s="48">
        <f t="shared" si="21"/>
        <v>45</v>
      </c>
      <c r="D941" s="2">
        <f>SUM(COUNTIF('2020'!K47:M47,'2020'!$K$22),COUNTIF('2020'!K47:M47,'2020'!$L$22),COUNTIF('2020'!K47:M47,'2020'!$M$22))</f>
        <v>5</v>
      </c>
      <c r="E941" s="3" t="str">
        <f t="shared" si="1"/>
        <v>3</v>
      </c>
    </row>
    <row r="942">
      <c r="A942" s="1">
        <v>20.0</v>
      </c>
      <c r="B942" s="48">
        <f t="shared" si="21"/>
        <v>46</v>
      </c>
      <c r="D942" s="2">
        <f>SUM(COUNTIF('2020'!K48:M48,'2020'!$K$22),COUNTIF('2020'!K48:M48,'2020'!$L$22),COUNTIF('2020'!K48:M48,'2020'!$M$22))</f>
        <v>5</v>
      </c>
      <c r="E942" s="3" t="str">
        <f t="shared" si="1"/>
        <v>3</v>
      </c>
    </row>
    <row r="943">
      <c r="A943" s="1">
        <v>20.0</v>
      </c>
      <c r="B943" s="48">
        <f t="shared" si="21"/>
        <v>47</v>
      </c>
      <c r="D943" s="2">
        <f>SUM(COUNTIF('2020'!K49:M49,'2020'!$K$22),COUNTIF('2020'!K49:M49,'2020'!$L$22),COUNTIF('2020'!K49:M49,'2020'!$M$22))</f>
        <v>5</v>
      </c>
      <c r="E943" s="3" t="str">
        <f t="shared" si="1"/>
        <v>3</v>
      </c>
    </row>
    <row r="944">
      <c r="A944" s="1">
        <v>20.0</v>
      </c>
      <c r="B944" s="48">
        <f t="shared" si="21"/>
        <v>48</v>
      </c>
      <c r="D944" s="2">
        <f>SUM(COUNTIF('2020'!K50:M50,'2020'!$K$22),COUNTIF('2020'!K50:M50,'2020'!$L$22),COUNTIF('2020'!K50:M50,'2020'!$M$22))</f>
        <v>4</v>
      </c>
      <c r="E944" s="3" t="str">
        <f t="shared" si="1"/>
        <v>2</v>
      </c>
    </row>
    <row r="945">
      <c r="A945" s="1">
        <v>20.0</v>
      </c>
      <c r="B945" s="48">
        <f t="shared" si="21"/>
        <v>49</v>
      </c>
      <c r="D945" s="2">
        <f>SUM(COUNTIF('2020'!K51:M51,'2020'!$K$22),COUNTIF('2020'!K51:M51,'2020'!$L$22),COUNTIF('2020'!K51:M51,'2020'!$M$22))</f>
        <v>5</v>
      </c>
      <c r="E945" s="3" t="str">
        <f t="shared" si="1"/>
        <v>3</v>
      </c>
    </row>
    <row r="946">
      <c r="A946" s="1">
        <v>20.0</v>
      </c>
      <c r="B946" s="48">
        <f t="shared" si="21"/>
        <v>50</v>
      </c>
      <c r="D946" s="2">
        <f>SUM(COUNTIF('2020'!K52:M52,'2020'!$K$22),COUNTIF('2020'!K52:M52,'2020'!$L$22),COUNTIF('2020'!K52:M52,'2020'!$M$22))</f>
        <v>5</v>
      </c>
      <c r="E946" s="3" t="str">
        <f t="shared" si="1"/>
        <v>3</v>
      </c>
    </row>
    <row r="947">
      <c r="A947" s="1">
        <v>20.0</v>
      </c>
      <c r="B947" s="48">
        <f t="shared" si="21"/>
        <v>51</v>
      </c>
      <c r="D947" s="2">
        <f>SUM(COUNTIF('2020'!K53:M53,'2020'!$K$22),COUNTIF('2020'!K53:M53,'2020'!$L$22),COUNTIF('2020'!K53:M53,'2020'!$M$22))</f>
        <v>5</v>
      </c>
      <c r="E947" s="3" t="str">
        <f t="shared" si="1"/>
        <v>3</v>
      </c>
    </row>
    <row r="948">
      <c r="A948" s="1">
        <v>20.0</v>
      </c>
      <c r="B948" s="48">
        <f t="shared" si="21"/>
        <v>52</v>
      </c>
      <c r="D948" s="2">
        <f>SUM(COUNTIF('2020'!K54:M54,'2020'!$K$22),COUNTIF('2020'!K54:M54,'2020'!$L$22),COUNTIF('2020'!K54:M54,'2020'!$M$22))</f>
        <v>1</v>
      </c>
      <c r="E948" s="3" t="str">
        <f t="shared" si="1"/>
        <v>1</v>
      </c>
    </row>
    <row r="949">
      <c r="A949" s="1">
        <v>20.0</v>
      </c>
      <c r="B949" s="48">
        <f t="shared" si="21"/>
        <v>53</v>
      </c>
      <c r="D949" s="2">
        <f>SUM(COUNTIF('2020'!K55:M55,'2020'!$K$22),COUNTIF('2020'!K55:M55,'2020'!$L$22),COUNTIF('2020'!K55:M55,'2020'!$M$22))</f>
        <v>4</v>
      </c>
      <c r="E949" s="3" t="str">
        <f t="shared" si="1"/>
        <v>2</v>
      </c>
    </row>
    <row r="950">
      <c r="A950" s="1">
        <v>20.0</v>
      </c>
      <c r="B950" s="48">
        <f t="shared" si="21"/>
        <v>54</v>
      </c>
      <c r="D950" s="2">
        <f>SUM(COUNTIF('2020'!K56:M56,'2020'!$K$22),COUNTIF('2020'!K56:M56,'2020'!$L$22),COUNTIF('2020'!K56:M56,'2020'!$M$22))</f>
        <v>4</v>
      </c>
      <c r="E950" s="3" t="str">
        <f t="shared" si="1"/>
        <v>2</v>
      </c>
    </row>
    <row r="951">
      <c r="A951" s="1">
        <v>20.0</v>
      </c>
      <c r="B951" s="48">
        <f t="shared" si="21"/>
        <v>55</v>
      </c>
      <c r="D951" s="2">
        <f>SUM(COUNTIF('2020'!K57:M57,'2020'!$K$22),COUNTIF('2020'!K57:M57,'2020'!$L$22),COUNTIF('2020'!K57:M57,'2020'!$M$22))</f>
        <v>0</v>
      </c>
      <c r="E951" s="3" t="str">
        <f t="shared" si="1"/>
        <v>0</v>
      </c>
    </row>
    <row r="952">
      <c r="A952" s="1">
        <v>20.0</v>
      </c>
      <c r="B952" s="48">
        <f t="shared" si="21"/>
        <v>56</v>
      </c>
      <c r="D952" s="2">
        <f>SUM(COUNTIF('2020'!K58:M58,'2020'!$K$22),COUNTIF('2020'!K58:M58,'2020'!$L$22),COUNTIF('2020'!K58:M58,'2020'!$M$22))</f>
        <v>0</v>
      </c>
      <c r="E952" s="3" t="str">
        <f t="shared" si="1"/>
        <v>0</v>
      </c>
    </row>
    <row r="953">
      <c r="A953" s="1">
        <v>20.0</v>
      </c>
      <c r="B953" s="48">
        <f t="shared" si="21"/>
        <v>57</v>
      </c>
      <c r="D953" s="2">
        <f>SUM(COUNTIF('2020'!K59:M59,'2020'!$K$22),COUNTIF('2020'!K59:M59,'2020'!$L$22),COUNTIF('2020'!K59:M59,'2020'!$M$22))</f>
        <v>4</v>
      </c>
      <c r="E953" s="3" t="str">
        <f t="shared" si="1"/>
        <v>2</v>
      </c>
    </row>
    <row r="954">
      <c r="A954" s="1">
        <v>20.0</v>
      </c>
      <c r="B954" s="48">
        <f t="shared" si="21"/>
        <v>58</v>
      </c>
      <c r="D954" s="2">
        <f>SUM(COUNTIF('2020'!K60:M60,'2020'!$K$22),COUNTIF('2020'!K60:M60,'2020'!$L$22),COUNTIF('2020'!K60:M60,'2020'!$M$22))</f>
        <v>4</v>
      </c>
      <c r="E954" s="3" t="str">
        <f t="shared" si="1"/>
        <v>2</v>
      </c>
    </row>
    <row r="955">
      <c r="A955" s="1">
        <v>20.0</v>
      </c>
      <c r="B955" s="48">
        <f t="shared" si="21"/>
        <v>59</v>
      </c>
      <c r="D955" s="2">
        <f>SUM(COUNTIF('2020'!K61:M61,'2020'!$K$22),COUNTIF('2020'!K61:M61,'2020'!$L$22),COUNTIF('2020'!K61:M61,'2020'!$M$22))</f>
        <v>0</v>
      </c>
      <c r="E955" s="3" t="str">
        <f t="shared" si="1"/>
        <v>0</v>
      </c>
    </row>
    <row r="956">
      <c r="A956" s="1">
        <v>20.0</v>
      </c>
      <c r="B956" s="48">
        <f t="shared" si="21"/>
        <v>60</v>
      </c>
      <c r="D956" s="2">
        <f>SUM(COUNTIF('2020'!K62:M62,'2020'!$K$22),COUNTIF('2020'!K62:M62,'2020'!$L$22),COUNTIF('2020'!K62:M62,'2020'!$M$22))</f>
        <v>0</v>
      </c>
      <c r="E956" s="3" t="str">
        <f t="shared" si="1"/>
        <v>0</v>
      </c>
    </row>
    <row r="957">
      <c r="A957" s="1">
        <v>21.0</v>
      </c>
      <c r="B957" s="49">
        <v>22.0</v>
      </c>
      <c r="D957" s="2">
        <f>SUM(COUNTIF('2020'!K24:M24,'2020'!$K$23),COUNTIF('2020'!K24:M24,'2020'!$L$23),COUNTIF('2020'!K24:M24,'2020'!$M$23))</f>
        <v>0</v>
      </c>
      <c r="E957" s="3" t="str">
        <f t="shared" si="1"/>
        <v>0</v>
      </c>
    </row>
    <row r="958">
      <c r="A958" s="1">
        <v>21.0</v>
      </c>
      <c r="B958" s="48">
        <f t="shared" ref="B958:B995" si="22">IF(A958&lt;&gt;"",B957+1,"")</f>
        <v>23</v>
      </c>
      <c r="D958" s="2">
        <f>SUM(COUNTIF('2020'!K25:M25,'2020'!$K$23),COUNTIF('2020'!K25:M25,'2020'!$L$23),COUNTIF('2020'!K25:M25,'2020'!$M$23))</f>
        <v>4</v>
      </c>
      <c r="E958" s="3" t="str">
        <f t="shared" si="1"/>
        <v>2</v>
      </c>
    </row>
    <row r="959">
      <c r="A959" s="1">
        <v>21.0</v>
      </c>
      <c r="B959" s="48">
        <f t="shared" si="22"/>
        <v>24</v>
      </c>
      <c r="D959" s="2">
        <f>SUM(COUNTIF('2020'!K26:M26,'2020'!$K$23),COUNTIF('2020'!K26:M26,'2020'!$L$23),COUNTIF('2020'!K26:M26,'2020'!$M$23))</f>
        <v>4</v>
      </c>
      <c r="E959" s="3" t="str">
        <f t="shared" si="1"/>
        <v>2</v>
      </c>
    </row>
    <row r="960">
      <c r="A960" s="1">
        <v>21.0</v>
      </c>
      <c r="B960" s="48">
        <f t="shared" si="22"/>
        <v>25</v>
      </c>
      <c r="D960" s="2">
        <f>SUM(COUNTIF('2020'!K27:M27,'2020'!$K$23),COUNTIF('2020'!K27:M27,'2020'!$L$23),COUNTIF('2020'!K27:M27,'2020'!$M$23))</f>
        <v>4</v>
      </c>
      <c r="E960" s="3" t="str">
        <f t="shared" si="1"/>
        <v>2</v>
      </c>
    </row>
    <row r="961">
      <c r="A961" s="1">
        <v>21.0</v>
      </c>
      <c r="B961" s="48">
        <f t="shared" si="22"/>
        <v>26</v>
      </c>
      <c r="D961" s="2">
        <f>SUM(COUNTIF('2020'!K28:M28,'2020'!$K$23),COUNTIF('2020'!K28:M28,'2020'!$L$23),COUNTIF('2020'!K28:M28,'2020'!$M$23))</f>
        <v>4</v>
      </c>
      <c r="E961" s="3" t="str">
        <f t="shared" si="1"/>
        <v>2</v>
      </c>
    </row>
    <row r="962">
      <c r="A962" s="1">
        <v>21.0</v>
      </c>
      <c r="B962" s="48">
        <f t="shared" si="22"/>
        <v>27</v>
      </c>
      <c r="D962" s="2">
        <f>SUM(COUNTIF('2020'!K29:M29,'2020'!$K$23),COUNTIF('2020'!K29:M29,'2020'!$L$23),COUNTIF('2020'!K29:M29,'2020'!$M$23))</f>
        <v>4</v>
      </c>
      <c r="E962" s="3" t="str">
        <f t="shared" si="1"/>
        <v>2</v>
      </c>
    </row>
    <row r="963">
      <c r="A963" s="1">
        <v>21.0</v>
      </c>
      <c r="B963" s="48">
        <f t="shared" si="22"/>
        <v>28</v>
      </c>
      <c r="D963" s="2">
        <f>SUM(COUNTIF('2020'!K30:M30,'2020'!$K$23),COUNTIF('2020'!K30:M30,'2020'!$L$23),COUNTIF('2020'!K30:M30,'2020'!$M$23))</f>
        <v>4</v>
      </c>
      <c r="E963" s="3" t="str">
        <f t="shared" si="1"/>
        <v>2</v>
      </c>
    </row>
    <row r="964">
      <c r="A964" s="1">
        <v>21.0</v>
      </c>
      <c r="B964" s="48">
        <f t="shared" si="22"/>
        <v>29</v>
      </c>
      <c r="D964" s="2">
        <f>SUM(COUNTIF('2020'!K31:M31,'2020'!$K$23),COUNTIF('2020'!K31:M31,'2020'!$L$23),COUNTIF('2020'!K31:M31,'2020'!$M$23))</f>
        <v>0</v>
      </c>
      <c r="E964" s="3" t="str">
        <f t="shared" si="1"/>
        <v>0</v>
      </c>
    </row>
    <row r="965">
      <c r="A965" s="1">
        <v>21.0</v>
      </c>
      <c r="B965" s="48">
        <f t="shared" si="22"/>
        <v>30</v>
      </c>
      <c r="D965" s="2">
        <f>SUM(COUNTIF('2020'!K32:M32,'2020'!$K$23),COUNTIF('2020'!K32:M32,'2020'!$L$23),COUNTIF('2020'!K32:M32,'2020'!$M$23))</f>
        <v>4</v>
      </c>
      <c r="E965" s="3" t="str">
        <f t="shared" si="1"/>
        <v>2</v>
      </c>
    </row>
    <row r="966">
      <c r="A966" s="1">
        <v>21.0</v>
      </c>
      <c r="B966" s="48">
        <f t="shared" si="22"/>
        <v>31</v>
      </c>
      <c r="D966" s="2">
        <f>SUM(COUNTIF('2020'!K33:M33,'2020'!$K$23),COUNTIF('2020'!K33:M33,'2020'!$L$23),COUNTIF('2020'!K33:M33,'2020'!$M$23))</f>
        <v>4</v>
      </c>
      <c r="E966" s="3" t="str">
        <f t="shared" si="1"/>
        <v>2</v>
      </c>
    </row>
    <row r="967">
      <c r="A967" s="1">
        <v>21.0</v>
      </c>
      <c r="B967" s="48">
        <f t="shared" si="22"/>
        <v>32</v>
      </c>
      <c r="D967" s="2">
        <f>SUM(COUNTIF('2020'!K34:M34,'2020'!$K$23),COUNTIF('2020'!K34:M34,'2020'!$L$23),COUNTIF('2020'!K34:M34,'2020'!$M$23))</f>
        <v>4</v>
      </c>
      <c r="E967" s="3" t="str">
        <f t="shared" si="1"/>
        <v>2</v>
      </c>
    </row>
    <row r="968">
      <c r="A968" s="1">
        <v>21.0</v>
      </c>
      <c r="B968" s="48">
        <f t="shared" si="22"/>
        <v>33</v>
      </c>
      <c r="D968" s="2">
        <f>SUM(COUNTIF('2020'!K35:M35,'2020'!$K$23),COUNTIF('2020'!K35:M35,'2020'!$L$23),COUNTIF('2020'!K35:M35,'2020'!$M$23))</f>
        <v>0</v>
      </c>
      <c r="E968" s="3" t="str">
        <f t="shared" si="1"/>
        <v>0</v>
      </c>
    </row>
    <row r="969">
      <c r="A969" s="1">
        <v>21.0</v>
      </c>
      <c r="B969" s="48">
        <f t="shared" si="22"/>
        <v>34</v>
      </c>
      <c r="D969" s="2">
        <f>SUM(COUNTIF('2020'!K36:M36,'2020'!$K$23),COUNTIF('2020'!K36:M36,'2020'!$L$23),COUNTIF('2020'!K36:M36,'2020'!$M$23))</f>
        <v>4</v>
      </c>
      <c r="E969" s="3" t="str">
        <f t="shared" si="1"/>
        <v>2</v>
      </c>
    </row>
    <row r="970">
      <c r="A970" s="1">
        <v>21.0</v>
      </c>
      <c r="B970" s="48">
        <f t="shared" si="22"/>
        <v>35</v>
      </c>
      <c r="D970" s="2">
        <f>SUM(COUNTIF('2020'!K37:M37,'2020'!$K$23),COUNTIF('2020'!K37:M37,'2020'!$L$23),COUNTIF('2020'!K37:M37,'2020'!$M$23))</f>
        <v>4</v>
      </c>
      <c r="E970" s="3" t="str">
        <f t="shared" si="1"/>
        <v>2</v>
      </c>
    </row>
    <row r="971">
      <c r="A971" s="1">
        <v>21.0</v>
      </c>
      <c r="B971" s="48">
        <f t="shared" si="22"/>
        <v>36</v>
      </c>
      <c r="D971" s="2">
        <f>SUM(COUNTIF('2020'!K38:M38,'2020'!$K$23),COUNTIF('2020'!K38:M38,'2020'!$L$23),COUNTIF('2020'!K38:M38,'2020'!$M$23))</f>
        <v>4</v>
      </c>
      <c r="E971" s="3" t="str">
        <f t="shared" si="1"/>
        <v>2</v>
      </c>
    </row>
    <row r="972">
      <c r="A972" s="1">
        <v>21.0</v>
      </c>
      <c r="B972" s="48">
        <f t="shared" si="22"/>
        <v>37</v>
      </c>
      <c r="D972" s="2">
        <f>SUM(COUNTIF('2020'!K39:M39,'2020'!$K$23),COUNTIF('2020'!K39:M39,'2020'!$L$23),COUNTIF('2020'!K39:M39,'2020'!$M$23))</f>
        <v>0</v>
      </c>
      <c r="E972" s="3" t="str">
        <f t="shared" si="1"/>
        <v>0</v>
      </c>
    </row>
    <row r="973">
      <c r="A973" s="1">
        <v>21.0</v>
      </c>
      <c r="B973" s="48">
        <f t="shared" si="22"/>
        <v>38</v>
      </c>
      <c r="D973" s="2">
        <f>SUM(COUNTIF('2020'!K40:M40,'2020'!$K$23),COUNTIF('2020'!K40:M40,'2020'!$L$23),COUNTIF('2020'!K40:M40,'2020'!$M$23))</f>
        <v>0</v>
      </c>
      <c r="E973" s="3" t="str">
        <f t="shared" si="1"/>
        <v>0</v>
      </c>
    </row>
    <row r="974">
      <c r="A974" s="1">
        <v>21.0</v>
      </c>
      <c r="B974" s="48">
        <f t="shared" si="22"/>
        <v>39</v>
      </c>
      <c r="D974" s="2">
        <f>SUM(COUNTIF('2020'!K41:M41,'2020'!$K$23),COUNTIF('2020'!K41:M41,'2020'!$L$23),COUNTIF('2020'!K41:M41,'2020'!$M$23))</f>
        <v>4</v>
      </c>
      <c r="E974" s="3" t="str">
        <f t="shared" si="1"/>
        <v>2</v>
      </c>
    </row>
    <row r="975">
      <c r="A975" s="1">
        <v>21.0</v>
      </c>
      <c r="B975" s="48">
        <f t="shared" si="22"/>
        <v>40</v>
      </c>
      <c r="D975" s="2">
        <f>SUM(COUNTIF('2020'!K42:M42,'2020'!$K$23),COUNTIF('2020'!K42:M42,'2020'!$L$23),COUNTIF('2020'!K42:M42,'2020'!$M$23))</f>
        <v>4</v>
      </c>
      <c r="E975" s="3" t="str">
        <f t="shared" si="1"/>
        <v>2</v>
      </c>
    </row>
    <row r="976">
      <c r="A976" s="1">
        <v>21.0</v>
      </c>
      <c r="B976" s="48">
        <f t="shared" si="22"/>
        <v>41</v>
      </c>
      <c r="D976" s="2">
        <f>SUM(COUNTIF('2020'!K43:M43,'2020'!$K$23),COUNTIF('2020'!K43:M43,'2020'!$L$23),COUNTIF('2020'!K43:M43,'2020'!$M$23))</f>
        <v>4</v>
      </c>
      <c r="E976" s="3" t="str">
        <f t="shared" si="1"/>
        <v>2</v>
      </c>
    </row>
    <row r="977">
      <c r="A977" s="1">
        <v>21.0</v>
      </c>
      <c r="B977" s="48">
        <f t="shared" si="22"/>
        <v>42</v>
      </c>
      <c r="D977" s="2">
        <f>SUM(COUNTIF('2020'!K44:M44,'2020'!$K$23),COUNTIF('2020'!K44:M44,'2020'!$L$23),COUNTIF('2020'!K44:M44,'2020'!$M$23))</f>
        <v>4</v>
      </c>
      <c r="E977" s="3" t="str">
        <f t="shared" si="1"/>
        <v>2</v>
      </c>
    </row>
    <row r="978">
      <c r="A978" s="1">
        <v>21.0</v>
      </c>
      <c r="B978" s="48">
        <f t="shared" si="22"/>
        <v>43</v>
      </c>
      <c r="D978" s="2">
        <f>SUM(COUNTIF('2020'!K45:M45,'2020'!$K$23),COUNTIF('2020'!K45:M45,'2020'!$L$23),COUNTIF('2020'!K45:M45,'2020'!$M$23))</f>
        <v>4</v>
      </c>
      <c r="E978" s="3" t="str">
        <f t="shared" si="1"/>
        <v>2</v>
      </c>
    </row>
    <row r="979">
      <c r="A979" s="1">
        <v>21.0</v>
      </c>
      <c r="B979" s="48">
        <f t="shared" si="22"/>
        <v>44</v>
      </c>
      <c r="D979" s="2">
        <f>SUM(COUNTIF('2020'!K46:M46,'2020'!$K$23),COUNTIF('2020'!K46:M46,'2020'!$L$23),COUNTIF('2020'!K46:M46,'2020'!$M$23))</f>
        <v>4</v>
      </c>
      <c r="E979" s="3" t="str">
        <f t="shared" si="1"/>
        <v>2</v>
      </c>
    </row>
    <row r="980">
      <c r="A980" s="1">
        <v>21.0</v>
      </c>
      <c r="B980" s="48">
        <f t="shared" si="22"/>
        <v>45</v>
      </c>
      <c r="D980" s="2">
        <f>SUM(COUNTIF('2020'!K47:M47,'2020'!$K$23),COUNTIF('2020'!K47:M47,'2020'!$L$23),COUNTIF('2020'!K47:M47,'2020'!$M$23))</f>
        <v>4</v>
      </c>
      <c r="E980" s="3" t="str">
        <f t="shared" si="1"/>
        <v>2</v>
      </c>
    </row>
    <row r="981">
      <c r="A981" s="1">
        <v>21.0</v>
      </c>
      <c r="B981" s="48">
        <f t="shared" si="22"/>
        <v>46</v>
      </c>
      <c r="D981" s="2">
        <f>SUM(COUNTIF('2020'!K48:M48,'2020'!$K$23),COUNTIF('2020'!K48:M48,'2020'!$L$23),COUNTIF('2020'!K48:M48,'2020'!$M$23))</f>
        <v>4</v>
      </c>
      <c r="E981" s="3" t="str">
        <f t="shared" si="1"/>
        <v>2</v>
      </c>
    </row>
    <row r="982">
      <c r="A982" s="1">
        <v>21.0</v>
      </c>
      <c r="B982" s="48">
        <f t="shared" si="22"/>
        <v>47</v>
      </c>
      <c r="D982" s="2">
        <f>SUM(COUNTIF('2020'!K49:M49,'2020'!$K$23),COUNTIF('2020'!K49:M49,'2020'!$L$23),COUNTIF('2020'!K49:M49,'2020'!$M$23))</f>
        <v>4</v>
      </c>
      <c r="E982" s="3" t="str">
        <f t="shared" si="1"/>
        <v>2</v>
      </c>
    </row>
    <row r="983">
      <c r="A983" s="1">
        <v>21.0</v>
      </c>
      <c r="B983" s="48">
        <f t="shared" si="22"/>
        <v>48</v>
      </c>
      <c r="D983" s="2">
        <f>SUM(COUNTIF('2020'!K50:M50,'2020'!$K$23),COUNTIF('2020'!K50:M50,'2020'!$L$23),COUNTIF('2020'!K50:M50,'2020'!$M$23))</f>
        <v>4</v>
      </c>
      <c r="E983" s="3" t="str">
        <f t="shared" si="1"/>
        <v>2</v>
      </c>
    </row>
    <row r="984">
      <c r="A984" s="1">
        <v>21.0</v>
      </c>
      <c r="B984" s="48">
        <f t="shared" si="22"/>
        <v>49</v>
      </c>
      <c r="D984" s="2">
        <f>SUM(COUNTIF('2020'!K51:M51,'2020'!$K$23),COUNTIF('2020'!K51:M51,'2020'!$L$23),COUNTIF('2020'!K51:M51,'2020'!$M$23))</f>
        <v>4</v>
      </c>
      <c r="E984" s="3" t="str">
        <f t="shared" si="1"/>
        <v>2</v>
      </c>
    </row>
    <row r="985">
      <c r="A985" s="1">
        <v>21.0</v>
      </c>
      <c r="B985" s="48">
        <f t="shared" si="22"/>
        <v>50</v>
      </c>
      <c r="D985" s="2">
        <f>SUM(COUNTIF('2020'!K52:M52,'2020'!$K$23),COUNTIF('2020'!K52:M52,'2020'!$L$23),COUNTIF('2020'!K52:M52,'2020'!$M$23))</f>
        <v>4</v>
      </c>
      <c r="E985" s="3" t="str">
        <f t="shared" si="1"/>
        <v>2</v>
      </c>
    </row>
    <row r="986">
      <c r="A986" s="1">
        <v>21.0</v>
      </c>
      <c r="B986" s="48">
        <f t="shared" si="22"/>
        <v>51</v>
      </c>
      <c r="D986" s="2">
        <f>SUM(COUNTIF('2020'!K53:M53,'2020'!$K$23),COUNTIF('2020'!K53:M53,'2020'!$L$23),COUNTIF('2020'!K53:M53,'2020'!$M$23))</f>
        <v>4</v>
      </c>
      <c r="E986" s="3" t="str">
        <f t="shared" si="1"/>
        <v>2</v>
      </c>
    </row>
    <row r="987">
      <c r="A987" s="1">
        <v>21.0</v>
      </c>
      <c r="B987" s="48">
        <f t="shared" si="22"/>
        <v>52</v>
      </c>
      <c r="D987" s="2">
        <f>SUM(COUNTIF('2020'!K54:M54,'2020'!$K$23),COUNTIF('2020'!K54:M54,'2020'!$L$23),COUNTIF('2020'!K54:M54,'2020'!$M$23))</f>
        <v>0</v>
      </c>
      <c r="E987" s="3" t="str">
        <f t="shared" si="1"/>
        <v>0</v>
      </c>
    </row>
    <row r="988">
      <c r="A988" s="1">
        <v>21.0</v>
      </c>
      <c r="B988" s="48">
        <f t="shared" si="22"/>
        <v>53</v>
      </c>
      <c r="D988" s="2">
        <f>SUM(COUNTIF('2020'!K55:M55,'2020'!$K$23),COUNTIF('2020'!K55:M55,'2020'!$L$23),COUNTIF('2020'!K55:M55,'2020'!$M$23))</f>
        <v>4</v>
      </c>
      <c r="E988" s="3" t="str">
        <f t="shared" si="1"/>
        <v>2</v>
      </c>
    </row>
    <row r="989">
      <c r="A989" s="1">
        <v>21.0</v>
      </c>
      <c r="B989" s="48">
        <f t="shared" si="22"/>
        <v>54</v>
      </c>
      <c r="D989" s="2">
        <f>SUM(COUNTIF('2020'!K56:M56,'2020'!$K$23),COUNTIF('2020'!K56:M56,'2020'!$L$23),COUNTIF('2020'!K56:M56,'2020'!$M$23))</f>
        <v>4</v>
      </c>
      <c r="E989" s="3" t="str">
        <f t="shared" si="1"/>
        <v>2</v>
      </c>
    </row>
    <row r="990">
      <c r="A990" s="1">
        <v>21.0</v>
      </c>
      <c r="B990" s="48">
        <f t="shared" si="22"/>
        <v>55</v>
      </c>
      <c r="D990" s="2">
        <f>SUM(COUNTIF('2020'!K57:M57,'2020'!$K$23),COUNTIF('2020'!K57:M57,'2020'!$L$23),COUNTIF('2020'!K57:M57,'2020'!$M$23))</f>
        <v>0</v>
      </c>
      <c r="E990" s="3" t="str">
        <f t="shared" si="1"/>
        <v>0</v>
      </c>
    </row>
    <row r="991">
      <c r="A991" s="1">
        <v>21.0</v>
      </c>
      <c r="B991" s="48">
        <f t="shared" si="22"/>
        <v>56</v>
      </c>
      <c r="D991" s="2">
        <f>SUM(COUNTIF('2020'!K58:M58,'2020'!$K$23),COUNTIF('2020'!K58:M58,'2020'!$L$23),COUNTIF('2020'!K58:M58,'2020'!$M$23))</f>
        <v>0</v>
      </c>
      <c r="E991" s="3" t="str">
        <f t="shared" si="1"/>
        <v>0</v>
      </c>
    </row>
    <row r="992">
      <c r="A992" s="1">
        <v>21.0</v>
      </c>
      <c r="B992" s="48">
        <f t="shared" si="22"/>
        <v>57</v>
      </c>
      <c r="D992" s="2">
        <f>SUM(COUNTIF('2020'!K59:M59,'2020'!$K$23),COUNTIF('2020'!K59:M59,'2020'!$L$23),COUNTIF('2020'!K59:M59,'2020'!$M$23))</f>
        <v>4</v>
      </c>
      <c r="E992" s="3" t="str">
        <f t="shared" si="1"/>
        <v>2</v>
      </c>
    </row>
    <row r="993">
      <c r="A993" s="1">
        <v>21.0</v>
      </c>
      <c r="B993" s="48">
        <f t="shared" si="22"/>
        <v>58</v>
      </c>
      <c r="D993" s="2">
        <f>SUM(COUNTIF('2020'!K60:M60,'2020'!$K$23),COUNTIF('2020'!K60:M60,'2020'!$L$23),COUNTIF('2020'!K60:M60,'2020'!$M$23))</f>
        <v>4</v>
      </c>
      <c r="E993" s="3" t="str">
        <f t="shared" si="1"/>
        <v>2</v>
      </c>
    </row>
    <row r="994">
      <c r="A994" s="1">
        <v>21.0</v>
      </c>
      <c r="B994" s="48">
        <f t="shared" si="22"/>
        <v>59</v>
      </c>
      <c r="D994" s="2">
        <f>SUM(COUNTIF('2020'!K61:M61,'2020'!$K$23),COUNTIF('2020'!K61:M61,'2020'!$L$23),COUNTIF('2020'!K61:M61,'2020'!$M$23))</f>
        <v>0</v>
      </c>
      <c r="E994" s="3" t="str">
        <f t="shared" si="1"/>
        <v>0</v>
      </c>
    </row>
    <row r="995">
      <c r="A995" s="1">
        <v>21.0</v>
      </c>
      <c r="B995" s="48">
        <f t="shared" si="22"/>
        <v>60</v>
      </c>
      <c r="D995" s="2">
        <f>SUM(COUNTIF('2020'!K62:M62,'2020'!$K$23),COUNTIF('2020'!K62:M62,'2020'!$L$23),COUNTIF('2020'!K62:M62,'2020'!$M$23))</f>
        <v>0</v>
      </c>
      <c r="E995" s="3" t="str">
        <f t="shared" si="1"/>
        <v>0</v>
      </c>
    </row>
    <row r="996">
      <c r="A996" s="1">
        <v>22.0</v>
      </c>
      <c r="B996" s="1">
        <v>23.0</v>
      </c>
      <c r="D996" s="2">
        <f>SUM(COUNTIF('2020'!K25:M25,'2020'!$K$24),COUNTIF('2020'!K25:M25,'2020'!$L$24),COUNTIF('2020'!K25:M25,'2020'!$M$24))</f>
        <v>0</v>
      </c>
      <c r="E996" s="3" t="str">
        <f t="shared" si="1"/>
        <v>0</v>
      </c>
    </row>
    <row r="997">
      <c r="A997" s="1">
        <v>22.0</v>
      </c>
      <c r="B997" s="48">
        <f t="shared" ref="B997:B1033" si="23">IF(A997&lt;&gt;"",B996+1,"")</f>
        <v>24</v>
      </c>
      <c r="D997" s="2">
        <f>SUM(COUNTIF('2020'!K26:M26,'2020'!$K$24),COUNTIF('2020'!K26:M26,'2020'!$L$24),COUNTIF('2020'!K26:M26,'2020'!$M$24))</f>
        <v>1</v>
      </c>
      <c r="E997" s="3" t="str">
        <f t="shared" si="1"/>
        <v>1</v>
      </c>
    </row>
    <row r="998">
      <c r="A998" s="1">
        <v>22.0</v>
      </c>
      <c r="B998" s="48">
        <f t="shared" si="23"/>
        <v>25</v>
      </c>
      <c r="D998" s="2">
        <f>SUM(COUNTIF('2020'!K27:M27,'2020'!$K$24),COUNTIF('2020'!K27:M27,'2020'!$L$24),COUNTIF('2020'!K27:M27,'2020'!$M$24))</f>
        <v>1</v>
      </c>
      <c r="E998" s="3" t="str">
        <f t="shared" si="1"/>
        <v>1</v>
      </c>
    </row>
    <row r="999">
      <c r="A999" s="1">
        <v>22.0</v>
      </c>
      <c r="B999" s="48">
        <f t="shared" si="23"/>
        <v>26</v>
      </c>
      <c r="D999" s="2">
        <f>SUM(COUNTIF('2020'!K28:M28,'2020'!$K$24),COUNTIF('2020'!K28:M28,'2020'!$L$24),COUNTIF('2020'!K28:M28,'2020'!$M$24))</f>
        <v>1</v>
      </c>
      <c r="E999" s="3" t="str">
        <f t="shared" si="1"/>
        <v>1</v>
      </c>
    </row>
    <row r="1000">
      <c r="A1000" s="1">
        <v>22.0</v>
      </c>
      <c r="B1000" s="48">
        <f t="shared" si="23"/>
        <v>27</v>
      </c>
      <c r="D1000" s="2">
        <f>SUM(COUNTIF('2020'!K29:M29,'2020'!$K$24),COUNTIF('2020'!K29:M29,'2020'!$L$24),COUNTIF('2020'!K29:M29,'2020'!$M$24))</f>
        <v>1</v>
      </c>
      <c r="E1000" s="3" t="str">
        <f t="shared" si="1"/>
        <v>1</v>
      </c>
    </row>
    <row r="1001">
      <c r="A1001" s="1">
        <v>22.0</v>
      </c>
      <c r="B1001" s="48">
        <f t="shared" si="23"/>
        <v>28</v>
      </c>
      <c r="D1001" s="2">
        <f>SUM(COUNTIF('2020'!K30:M30,'2020'!$K$24),COUNTIF('2020'!K30:M30,'2020'!$L$24),COUNTIF('2020'!K30:M30,'2020'!$M$24))</f>
        <v>0</v>
      </c>
      <c r="E1001" s="3" t="str">
        <f t="shared" si="1"/>
        <v>0</v>
      </c>
    </row>
    <row r="1002">
      <c r="A1002" s="1">
        <v>22.0</v>
      </c>
      <c r="B1002" s="48">
        <f t="shared" si="23"/>
        <v>29</v>
      </c>
      <c r="D1002" s="2">
        <f>SUM(COUNTIF('2020'!K31:M31,'2020'!$K$24),COUNTIF('2020'!K31:M31,'2020'!$L$24),COUNTIF('2020'!K31:M31,'2020'!$M$24))</f>
        <v>1</v>
      </c>
      <c r="E1002" s="3" t="str">
        <f t="shared" si="1"/>
        <v>1</v>
      </c>
    </row>
    <row r="1003">
      <c r="A1003" s="1">
        <v>22.0</v>
      </c>
      <c r="B1003" s="48">
        <f t="shared" si="23"/>
        <v>30</v>
      </c>
      <c r="D1003" s="2">
        <f>SUM(COUNTIF('2020'!K32:M32,'2020'!$K$24),COUNTIF('2020'!K32:M32,'2020'!$L$24),COUNTIF('2020'!K32:M32,'2020'!$M$24))</f>
        <v>1</v>
      </c>
      <c r="E1003" s="3" t="str">
        <f t="shared" si="1"/>
        <v>1</v>
      </c>
    </row>
    <row r="1004">
      <c r="A1004" s="1">
        <v>22.0</v>
      </c>
      <c r="B1004" s="48">
        <f t="shared" si="23"/>
        <v>31</v>
      </c>
      <c r="D1004" s="2">
        <f>SUM(COUNTIF('2020'!K33:M33,'2020'!$K$24),COUNTIF('2020'!K33:M33,'2020'!$L$24),COUNTIF('2020'!K33:M33,'2020'!$M$24))</f>
        <v>1</v>
      </c>
      <c r="E1004" s="3" t="str">
        <f t="shared" si="1"/>
        <v>1</v>
      </c>
    </row>
    <row r="1005">
      <c r="A1005" s="1">
        <v>22.0</v>
      </c>
      <c r="B1005" s="48">
        <f t="shared" si="23"/>
        <v>32</v>
      </c>
      <c r="D1005" s="2">
        <f>SUM(COUNTIF('2020'!K34:M34,'2020'!$K$24),COUNTIF('2020'!K34:M34,'2020'!$L$24),COUNTIF('2020'!K34:M34,'2020'!$M$24))</f>
        <v>0</v>
      </c>
      <c r="E1005" s="3" t="str">
        <f t="shared" si="1"/>
        <v>0</v>
      </c>
    </row>
    <row r="1006">
      <c r="A1006" s="1">
        <v>22.0</v>
      </c>
      <c r="B1006" s="48">
        <f t="shared" si="23"/>
        <v>33</v>
      </c>
      <c r="D1006" s="2">
        <f>SUM(COUNTIF('2020'!K35:M35,'2020'!$K$24),COUNTIF('2020'!K35:M35,'2020'!$L$24),COUNTIF('2020'!K35:M35,'2020'!$M$24))</f>
        <v>1</v>
      </c>
      <c r="E1006" s="3" t="str">
        <f t="shared" si="1"/>
        <v>1</v>
      </c>
    </row>
    <row r="1007">
      <c r="A1007" s="1">
        <v>22.0</v>
      </c>
      <c r="B1007" s="48">
        <f t="shared" si="23"/>
        <v>34</v>
      </c>
      <c r="D1007" s="2">
        <f>SUM(COUNTIF('2020'!K36:M36,'2020'!$K$24),COUNTIF('2020'!K36:M36,'2020'!$L$24),COUNTIF('2020'!K36:M36,'2020'!$M$24))</f>
        <v>0</v>
      </c>
      <c r="E1007" s="3" t="str">
        <f t="shared" si="1"/>
        <v>0</v>
      </c>
    </row>
    <row r="1008">
      <c r="A1008" s="1">
        <v>22.0</v>
      </c>
      <c r="B1008" s="48">
        <f t="shared" si="23"/>
        <v>35</v>
      </c>
      <c r="D1008" s="2">
        <f>SUM(COUNTIF('2020'!K37:M37,'2020'!$K$24),COUNTIF('2020'!K37:M37,'2020'!$L$24),COUNTIF('2020'!K37:M37,'2020'!$M$24))</f>
        <v>0</v>
      </c>
      <c r="E1008" s="3" t="str">
        <f t="shared" si="1"/>
        <v>0</v>
      </c>
    </row>
    <row r="1009">
      <c r="A1009" s="1">
        <v>22.0</v>
      </c>
      <c r="B1009" s="48">
        <f t="shared" si="23"/>
        <v>36</v>
      </c>
      <c r="D1009" s="2">
        <f>SUM(COUNTIF('2020'!K38:M38,'2020'!$K$24),COUNTIF('2020'!K38:M38,'2020'!$L$24),COUNTIF('2020'!K38:M38,'2020'!$M$24))</f>
        <v>0</v>
      </c>
      <c r="E1009" s="3" t="str">
        <f t="shared" si="1"/>
        <v>0</v>
      </c>
    </row>
    <row r="1010">
      <c r="A1010" s="1">
        <v>22.0</v>
      </c>
      <c r="B1010" s="48">
        <f t="shared" si="23"/>
        <v>37</v>
      </c>
      <c r="D1010" s="2">
        <f>SUM(COUNTIF('2020'!K39:M39,'2020'!$K$24),COUNTIF('2020'!K39:M39,'2020'!$L$24),COUNTIF('2020'!K39:M39,'2020'!$M$24))</f>
        <v>1</v>
      </c>
      <c r="E1010" s="3" t="str">
        <f t="shared" si="1"/>
        <v>1</v>
      </c>
    </row>
    <row r="1011">
      <c r="A1011" s="1">
        <v>22.0</v>
      </c>
      <c r="B1011" s="48">
        <f t="shared" si="23"/>
        <v>38</v>
      </c>
      <c r="D1011" s="2">
        <f>SUM(COUNTIF('2020'!K40:M40,'2020'!$K$24),COUNTIF('2020'!K40:M40,'2020'!$L$24),COUNTIF('2020'!K40:M40,'2020'!$M$24))</f>
        <v>0</v>
      </c>
      <c r="E1011" s="3" t="str">
        <f t="shared" si="1"/>
        <v>0</v>
      </c>
    </row>
    <row r="1012">
      <c r="A1012" s="1">
        <v>22.0</v>
      </c>
      <c r="B1012" s="48">
        <f t="shared" si="23"/>
        <v>39</v>
      </c>
      <c r="D1012" s="2">
        <f>SUM(COUNTIF('2020'!K41:M41,'2020'!$K$24),COUNTIF('2020'!K41:M41,'2020'!$L$24),COUNTIF('2020'!K41:M41,'2020'!$M$24))</f>
        <v>1</v>
      </c>
      <c r="E1012" s="3" t="str">
        <f t="shared" si="1"/>
        <v>1</v>
      </c>
    </row>
    <row r="1013">
      <c r="A1013" s="1">
        <v>22.0</v>
      </c>
      <c r="B1013" s="48">
        <f t="shared" si="23"/>
        <v>40</v>
      </c>
      <c r="D1013" s="2">
        <f>SUM(COUNTIF('2020'!K42:M42,'2020'!$K$24),COUNTIF('2020'!K42:M42,'2020'!$L$24),COUNTIF('2020'!K42:M42,'2020'!$M$24))</f>
        <v>0</v>
      </c>
      <c r="E1013" s="3" t="str">
        <f t="shared" si="1"/>
        <v>0</v>
      </c>
    </row>
    <row r="1014">
      <c r="A1014" s="1">
        <v>22.0</v>
      </c>
      <c r="B1014" s="48">
        <f t="shared" si="23"/>
        <v>41</v>
      </c>
      <c r="D1014" s="2">
        <f>SUM(COUNTIF('2020'!K43:M43,'2020'!$K$24),COUNTIF('2020'!K43:M43,'2020'!$L$24),COUNTIF('2020'!K43:M43,'2020'!$M$24))</f>
        <v>0</v>
      </c>
      <c r="E1014" s="3" t="str">
        <f t="shared" si="1"/>
        <v>0</v>
      </c>
    </row>
    <row r="1015">
      <c r="A1015" s="1">
        <v>22.0</v>
      </c>
      <c r="B1015" s="48">
        <f t="shared" si="23"/>
        <v>42</v>
      </c>
      <c r="D1015" s="2">
        <f>SUM(COUNTIF('2020'!K44:M44,'2020'!$K$24),COUNTIF('2020'!K44:M44,'2020'!$L$24),COUNTIF('2020'!K44:M44,'2020'!$M$24))</f>
        <v>1</v>
      </c>
      <c r="E1015" s="3" t="str">
        <f t="shared" si="1"/>
        <v>1</v>
      </c>
    </row>
    <row r="1016">
      <c r="A1016" s="1">
        <v>22.0</v>
      </c>
      <c r="B1016" s="48">
        <f t="shared" si="23"/>
        <v>43</v>
      </c>
      <c r="D1016" s="2">
        <f>SUM(COUNTIF('2020'!K45:M45,'2020'!$K$24),COUNTIF('2020'!K45:M45,'2020'!$L$24),COUNTIF('2020'!K45:M45,'2020'!$M$24))</f>
        <v>0</v>
      </c>
      <c r="E1016" s="3" t="str">
        <f t="shared" si="1"/>
        <v>0</v>
      </c>
    </row>
    <row r="1017">
      <c r="A1017" s="1">
        <v>22.0</v>
      </c>
      <c r="B1017" s="48">
        <f t="shared" si="23"/>
        <v>44</v>
      </c>
      <c r="D1017" s="2">
        <f>SUM(COUNTIF('2020'!K46:M46,'2020'!$K$24),COUNTIF('2020'!K46:M46,'2020'!$L$24),COUNTIF('2020'!K46:M46,'2020'!$M$24))</f>
        <v>0</v>
      </c>
      <c r="E1017" s="3" t="str">
        <f t="shared" si="1"/>
        <v>0</v>
      </c>
    </row>
    <row r="1018">
      <c r="A1018" s="1">
        <v>22.0</v>
      </c>
      <c r="B1018" s="48">
        <f t="shared" si="23"/>
        <v>45</v>
      </c>
      <c r="D1018" s="2">
        <f>SUM(COUNTIF('2020'!K47:M47,'2020'!$K$24),COUNTIF('2020'!K47:M47,'2020'!$L$24),COUNTIF('2020'!K47:M47,'2020'!$M$24))</f>
        <v>0</v>
      </c>
      <c r="E1018" s="3" t="str">
        <f t="shared" si="1"/>
        <v>0</v>
      </c>
    </row>
    <row r="1019">
      <c r="A1019" s="1">
        <v>22.0</v>
      </c>
      <c r="B1019" s="48">
        <f t="shared" si="23"/>
        <v>46</v>
      </c>
      <c r="D1019" s="2">
        <f>SUM(COUNTIF('2020'!K48:M48,'2020'!$K$24),COUNTIF('2020'!K48:M48,'2020'!$L$24),COUNTIF('2020'!K48:M48,'2020'!$M$24))</f>
        <v>0</v>
      </c>
      <c r="E1019" s="3" t="str">
        <f t="shared" si="1"/>
        <v>0</v>
      </c>
    </row>
    <row r="1020">
      <c r="A1020" s="1">
        <v>22.0</v>
      </c>
      <c r="B1020" s="48">
        <f t="shared" si="23"/>
        <v>47</v>
      </c>
      <c r="D1020" s="2">
        <f>SUM(COUNTIF('2020'!K49:M49,'2020'!$K$24),COUNTIF('2020'!K49:M49,'2020'!$L$24),COUNTIF('2020'!K49:M49,'2020'!$M$24))</f>
        <v>0</v>
      </c>
      <c r="E1020" s="3" t="str">
        <f t="shared" si="1"/>
        <v>0</v>
      </c>
    </row>
    <row r="1021">
      <c r="A1021" s="1">
        <v>22.0</v>
      </c>
      <c r="B1021" s="48">
        <f t="shared" si="23"/>
        <v>48</v>
      </c>
      <c r="D1021" s="2">
        <f>SUM(COUNTIF('2020'!K50:M50,'2020'!$K$24),COUNTIF('2020'!K50:M50,'2020'!$L$24),COUNTIF('2020'!K50:M50,'2020'!$M$24))</f>
        <v>0</v>
      </c>
      <c r="E1021" s="3" t="str">
        <f t="shared" si="1"/>
        <v>0</v>
      </c>
    </row>
    <row r="1022">
      <c r="A1022" s="1">
        <v>22.0</v>
      </c>
      <c r="B1022" s="48">
        <f t="shared" si="23"/>
        <v>49</v>
      </c>
      <c r="D1022" s="2">
        <f>SUM(COUNTIF('2020'!K51:M51,'2020'!$K$24),COUNTIF('2020'!K51:M51,'2020'!$L$24),COUNTIF('2020'!K51:M51,'2020'!$M$24))</f>
        <v>0</v>
      </c>
      <c r="E1022" s="3" t="str">
        <f t="shared" si="1"/>
        <v>0</v>
      </c>
    </row>
    <row r="1023">
      <c r="A1023" s="1">
        <v>22.0</v>
      </c>
      <c r="B1023" s="48">
        <f t="shared" si="23"/>
        <v>50</v>
      </c>
      <c r="D1023" s="2">
        <f>SUM(COUNTIF('2020'!K52:M52,'2020'!$K$24),COUNTIF('2020'!K52:M52,'2020'!$L$24),COUNTIF('2020'!K52:M52,'2020'!$M$24))</f>
        <v>0</v>
      </c>
      <c r="E1023" s="3" t="str">
        <f t="shared" si="1"/>
        <v>0</v>
      </c>
    </row>
    <row r="1024">
      <c r="A1024" s="1">
        <v>22.0</v>
      </c>
      <c r="B1024" s="48">
        <f t="shared" si="23"/>
        <v>51</v>
      </c>
      <c r="D1024" s="2">
        <f>SUM(COUNTIF('2020'!K53:M53,'2020'!$K$24),COUNTIF('2020'!K53:M53,'2020'!$L$24),COUNTIF('2020'!K53:M53,'2020'!$M$24))</f>
        <v>0</v>
      </c>
      <c r="E1024" s="3" t="str">
        <f t="shared" si="1"/>
        <v>0</v>
      </c>
    </row>
    <row r="1025">
      <c r="A1025" s="1">
        <v>22.0</v>
      </c>
      <c r="B1025" s="48">
        <f t="shared" si="23"/>
        <v>52</v>
      </c>
      <c r="D1025" s="2">
        <f>SUM(COUNTIF('2020'!K54:M54,'2020'!$K$24),COUNTIF('2020'!K54:M54,'2020'!$L$24),COUNTIF('2020'!K54:M54,'2020'!$M$24))</f>
        <v>0</v>
      </c>
      <c r="E1025" s="3" t="str">
        <f t="shared" si="1"/>
        <v>0</v>
      </c>
    </row>
    <row r="1026">
      <c r="A1026" s="1">
        <v>22.0</v>
      </c>
      <c r="B1026" s="48">
        <f t="shared" si="23"/>
        <v>53</v>
      </c>
      <c r="D1026" s="2">
        <f>SUM(COUNTIF('2020'!K55:M55,'2020'!$K$24),COUNTIF('2020'!K55:M55,'2020'!$L$24),COUNTIF('2020'!K55:M55,'2020'!$M$24))</f>
        <v>0</v>
      </c>
      <c r="E1026" s="3" t="str">
        <f t="shared" si="1"/>
        <v>0</v>
      </c>
    </row>
    <row r="1027">
      <c r="A1027" s="1">
        <v>22.0</v>
      </c>
      <c r="B1027" s="48">
        <f t="shared" si="23"/>
        <v>54</v>
      </c>
      <c r="D1027" s="2">
        <f>SUM(COUNTIF('2020'!K56:M56,'2020'!$K$24),COUNTIF('2020'!K56:M56,'2020'!$L$24),COUNTIF('2020'!K56:M56,'2020'!$M$24))</f>
        <v>1</v>
      </c>
      <c r="E1027" s="3" t="str">
        <f t="shared" si="1"/>
        <v>1</v>
      </c>
    </row>
    <row r="1028">
      <c r="A1028" s="1">
        <v>22.0</v>
      </c>
      <c r="B1028" s="48">
        <f t="shared" si="23"/>
        <v>55</v>
      </c>
      <c r="D1028" s="2">
        <f>SUM(COUNTIF('2020'!K57:M57,'2020'!$K$24),COUNTIF('2020'!K57:M57,'2020'!$L$24),COUNTIF('2020'!K57:M57,'2020'!$M$24))</f>
        <v>0</v>
      </c>
      <c r="E1028" s="3" t="str">
        <f t="shared" si="1"/>
        <v>0</v>
      </c>
    </row>
    <row r="1029">
      <c r="A1029" s="1">
        <v>22.0</v>
      </c>
      <c r="B1029" s="48">
        <f t="shared" si="23"/>
        <v>56</v>
      </c>
      <c r="D1029" s="2">
        <f>SUM(COUNTIF('2020'!K58:M58,'2020'!$K$24),COUNTIF('2020'!K58:M58,'2020'!$L$24),COUNTIF('2020'!K58:M58,'2020'!$M$24))</f>
        <v>0</v>
      </c>
      <c r="E1029" s="3" t="str">
        <f t="shared" si="1"/>
        <v>0</v>
      </c>
    </row>
    <row r="1030">
      <c r="A1030" s="1">
        <v>22.0</v>
      </c>
      <c r="B1030" s="48">
        <f t="shared" si="23"/>
        <v>57</v>
      </c>
      <c r="D1030" s="2">
        <f>SUM(COUNTIF('2020'!K59:M59,'2020'!$K$24),COUNTIF('2020'!K59:M59,'2020'!$L$24),COUNTIF('2020'!K59:M59,'2020'!$M$24))</f>
        <v>0</v>
      </c>
      <c r="E1030" s="3" t="str">
        <f t="shared" si="1"/>
        <v>0</v>
      </c>
    </row>
    <row r="1031">
      <c r="A1031" s="1">
        <v>22.0</v>
      </c>
      <c r="B1031" s="48">
        <f t="shared" si="23"/>
        <v>58</v>
      </c>
      <c r="D1031" s="2">
        <f>SUM(COUNTIF('2020'!K60:M60,'2020'!$K$24),COUNTIF('2020'!K60:M60,'2020'!$L$24),COUNTIF('2020'!K60:M60,'2020'!$M$24))</f>
        <v>1</v>
      </c>
      <c r="E1031" s="3" t="str">
        <f t="shared" si="1"/>
        <v>1</v>
      </c>
    </row>
    <row r="1032">
      <c r="A1032" s="1">
        <v>22.0</v>
      </c>
      <c r="B1032" s="48">
        <f t="shared" si="23"/>
        <v>59</v>
      </c>
      <c r="D1032" s="2">
        <f>SUM(COUNTIF('2020'!K61:M61,'2020'!$K$24),COUNTIF('2020'!K61:M61,'2020'!$L$24),COUNTIF('2020'!K61:M61,'2020'!$M$24))</f>
        <v>0</v>
      </c>
      <c r="E1032" s="3" t="str">
        <f t="shared" si="1"/>
        <v>0</v>
      </c>
    </row>
    <row r="1033">
      <c r="A1033" s="1">
        <v>22.0</v>
      </c>
      <c r="B1033" s="48">
        <f t="shared" si="23"/>
        <v>60</v>
      </c>
      <c r="D1033" s="2">
        <f>SUM(COUNTIF('2020'!K62:M62,'2020'!$K$24),COUNTIF('2020'!K62:M62,'2020'!$L$24),COUNTIF('2020'!K62:M62,'2020'!$M$24))</f>
        <v>0</v>
      </c>
      <c r="E1033" s="3" t="str">
        <f t="shared" si="1"/>
        <v>0</v>
      </c>
    </row>
    <row r="1034">
      <c r="A1034" s="1">
        <v>23.0</v>
      </c>
      <c r="B1034" s="1">
        <v>24.0</v>
      </c>
      <c r="D1034" s="2">
        <f>SUM(COUNTIF('2020'!K26:M26,'2020'!$K$25),COUNTIF('2020'!K26:M26,'2020'!$L$25),COUNTIF('2020'!K26:M26,'2020'!$M$25))</f>
        <v>4</v>
      </c>
      <c r="E1034" s="3" t="str">
        <f t="shared" si="1"/>
        <v>2</v>
      </c>
    </row>
    <row r="1035">
      <c r="A1035" s="1">
        <v>23.0</v>
      </c>
      <c r="B1035" s="48">
        <f t="shared" ref="B1035:B1070" si="24">IF(A1035&lt;&gt;"",B1034+1,"")</f>
        <v>25</v>
      </c>
      <c r="D1035" s="2">
        <f>SUM(COUNTIF('2020'!K27:M27,'2020'!$K$25),COUNTIF('2020'!K27:M27,'2020'!$L$25),COUNTIF('2020'!K27:M27,'2020'!$M$25))</f>
        <v>4</v>
      </c>
      <c r="E1035" s="3" t="str">
        <f t="shared" si="1"/>
        <v>2</v>
      </c>
    </row>
    <row r="1036">
      <c r="A1036" s="1">
        <v>23.0</v>
      </c>
      <c r="B1036" s="48">
        <f t="shared" si="24"/>
        <v>26</v>
      </c>
      <c r="D1036" s="2">
        <f>SUM(COUNTIF('2020'!K28:M28,'2020'!$K$25),COUNTIF('2020'!K28:M28,'2020'!$L$25),COUNTIF('2020'!K28:M28,'2020'!$M$25))</f>
        <v>4</v>
      </c>
      <c r="E1036" s="3" t="str">
        <f t="shared" si="1"/>
        <v>2</v>
      </c>
    </row>
    <row r="1037">
      <c r="A1037" s="1">
        <v>23.0</v>
      </c>
      <c r="B1037" s="48">
        <f t="shared" si="24"/>
        <v>27</v>
      </c>
      <c r="D1037" s="2">
        <f>SUM(COUNTIF('2020'!K29:M29,'2020'!$K$25),COUNTIF('2020'!K29:M29,'2020'!$L$25),COUNTIF('2020'!K29:M29,'2020'!$M$25))</f>
        <v>4</v>
      </c>
      <c r="E1037" s="3" t="str">
        <f t="shared" si="1"/>
        <v>2</v>
      </c>
    </row>
    <row r="1038">
      <c r="A1038" s="1">
        <v>23.0</v>
      </c>
      <c r="B1038" s="48">
        <f t="shared" si="24"/>
        <v>28</v>
      </c>
      <c r="D1038" s="2">
        <f>SUM(COUNTIF('2020'!K30:M30,'2020'!$K$25),COUNTIF('2020'!K30:M30,'2020'!$L$25),COUNTIF('2020'!K30:M30,'2020'!$M$25))</f>
        <v>5</v>
      </c>
      <c r="E1038" s="3" t="str">
        <f t="shared" si="1"/>
        <v>3</v>
      </c>
    </row>
    <row r="1039">
      <c r="A1039" s="1">
        <v>23.0</v>
      </c>
      <c r="B1039" s="48">
        <f t="shared" si="24"/>
        <v>29</v>
      </c>
      <c r="D1039" s="2">
        <f>SUM(COUNTIF('2020'!K31:M31,'2020'!$K$25),COUNTIF('2020'!K31:M31,'2020'!$L$25),COUNTIF('2020'!K31:M31,'2020'!$M$25))</f>
        <v>0</v>
      </c>
      <c r="E1039" s="3" t="str">
        <f t="shared" si="1"/>
        <v>0</v>
      </c>
    </row>
    <row r="1040">
      <c r="A1040" s="1">
        <v>23.0</v>
      </c>
      <c r="B1040" s="48">
        <f t="shared" si="24"/>
        <v>30</v>
      </c>
      <c r="D1040" s="2">
        <f>SUM(COUNTIF('2020'!K32:M32,'2020'!$K$25),COUNTIF('2020'!K32:M32,'2020'!$L$25),COUNTIF('2020'!K32:M32,'2020'!$M$25))</f>
        <v>4</v>
      </c>
      <c r="E1040" s="3" t="str">
        <f t="shared" si="1"/>
        <v>2</v>
      </c>
    </row>
    <row r="1041">
      <c r="A1041" s="1">
        <v>23.0</v>
      </c>
      <c r="B1041" s="48">
        <f t="shared" si="24"/>
        <v>31</v>
      </c>
      <c r="D1041" s="2">
        <f>SUM(COUNTIF('2020'!K33:M33,'2020'!$K$25),COUNTIF('2020'!K33:M33,'2020'!$L$25),COUNTIF('2020'!K33:M33,'2020'!$M$25))</f>
        <v>4</v>
      </c>
      <c r="E1041" s="3" t="str">
        <f t="shared" si="1"/>
        <v>2</v>
      </c>
    </row>
    <row r="1042">
      <c r="A1042" s="1">
        <v>23.0</v>
      </c>
      <c r="B1042" s="48">
        <f t="shared" si="24"/>
        <v>32</v>
      </c>
      <c r="D1042" s="2">
        <f>SUM(COUNTIF('2020'!K34:M34,'2020'!$K$25),COUNTIF('2020'!K34:M34,'2020'!$L$25),COUNTIF('2020'!K34:M34,'2020'!$M$25))</f>
        <v>5</v>
      </c>
      <c r="E1042" s="3" t="str">
        <f t="shared" si="1"/>
        <v>3</v>
      </c>
    </row>
    <row r="1043">
      <c r="A1043" s="1">
        <v>23.0</v>
      </c>
      <c r="B1043" s="48">
        <f t="shared" si="24"/>
        <v>33</v>
      </c>
      <c r="D1043" s="2">
        <f>SUM(COUNTIF('2020'!K35:M35,'2020'!$K$25),COUNTIF('2020'!K35:M35,'2020'!$L$25),COUNTIF('2020'!K35:M35,'2020'!$M$25))</f>
        <v>0</v>
      </c>
      <c r="E1043" s="3" t="str">
        <f t="shared" si="1"/>
        <v>0</v>
      </c>
    </row>
    <row r="1044">
      <c r="A1044" s="1">
        <v>23.0</v>
      </c>
      <c r="B1044" s="48">
        <f t="shared" si="24"/>
        <v>34</v>
      </c>
      <c r="D1044" s="2">
        <f>SUM(COUNTIF('2020'!K36:M36,'2020'!$K$25),COUNTIF('2020'!K36:M36,'2020'!$L$25),COUNTIF('2020'!K36:M36,'2020'!$M$25))</f>
        <v>5</v>
      </c>
      <c r="E1044" s="3" t="str">
        <f t="shared" si="1"/>
        <v>3</v>
      </c>
    </row>
    <row r="1045">
      <c r="A1045" s="1">
        <v>23.0</v>
      </c>
      <c r="B1045" s="48">
        <f t="shared" si="24"/>
        <v>35</v>
      </c>
      <c r="D1045" s="2">
        <f>SUM(COUNTIF('2020'!K37:M37,'2020'!$K$25),COUNTIF('2020'!K37:M37,'2020'!$L$25),COUNTIF('2020'!K37:M37,'2020'!$M$25))</f>
        <v>5</v>
      </c>
      <c r="E1045" s="3" t="str">
        <f t="shared" si="1"/>
        <v>3</v>
      </c>
    </row>
    <row r="1046">
      <c r="A1046" s="1">
        <v>23.0</v>
      </c>
      <c r="B1046" s="48">
        <f t="shared" si="24"/>
        <v>36</v>
      </c>
      <c r="D1046" s="2">
        <f>SUM(COUNTIF('2020'!K38:M38,'2020'!$K$25),COUNTIF('2020'!K38:M38,'2020'!$L$25),COUNTIF('2020'!K38:M38,'2020'!$M$25))</f>
        <v>5</v>
      </c>
      <c r="E1046" s="3" t="str">
        <f t="shared" si="1"/>
        <v>3</v>
      </c>
    </row>
    <row r="1047">
      <c r="A1047" s="1">
        <v>23.0</v>
      </c>
      <c r="B1047" s="48">
        <f t="shared" si="24"/>
        <v>37</v>
      </c>
      <c r="D1047" s="2">
        <f>SUM(COUNTIF('2020'!K39:M39,'2020'!$K$25),COUNTIF('2020'!K39:M39,'2020'!$L$25),COUNTIF('2020'!K39:M39,'2020'!$M$25))</f>
        <v>0</v>
      </c>
      <c r="E1047" s="3" t="str">
        <f t="shared" si="1"/>
        <v>0</v>
      </c>
    </row>
    <row r="1048">
      <c r="A1048" s="1">
        <v>23.0</v>
      </c>
      <c r="B1048" s="48">
        <f t="shared" si="24"/>
        <v>38</v>
      </c>
      <c r="D1048" s="2">
        <f>SUM(COUNTIF('2020'!K40:M40,'2020'!$K$25),COUNTIF('2020'!K40:M40,'2020'!$L$25),COUNTIF('2020'!K40:M40,'2020'!$M$25))</f>
        <v>0</v>
      </c>
      <c r="E1048" s="3" t="str">
        <f t="shared" si="1"/>
        <v>0</v>
      </c>
    </row>
    <row r="1049">
      <c r="A1049" s="1">
        <v>23.0</v>
      </c>
      <c r="B1049" s="48">
        <f t="shared" si="24"/>
        <v>39</v>
      </c>
      <c r="D1049" s="2">
        <f>SUM(COUNTIF('2020'!K41:M41,'2020'!$K$25),COUNTIF('2020'!K41:M41,'2020'!$L$25),COUNTIF('2020'!K41:M41,'2020'!$M$25))</f>
        <v>4</v>
      </c>
      <c r="E1049" s="3" t="str">
        <f t="shared" si="1"/>
        <v>2</v>
      </c>
    </row>
    <row r="1050">
      <c r="A1050" s="1">
        <v>23.0</v>
      </c>
      <c r="B1050" s="48">
        <f t="shared" si="24"/>
        <v>40</v>
      </c>
      <c r="D1050" s="2">
        <f>SUM(COUNTIF('2020'!K42:M42,'2020'!$K$25),COUNTIF('2020'!K42:M42,'2020'!$L$25),COUNTIF('2020'!K42:M42,'2020'!$M$25))</f>
        <v>5</v>
      </c>
      <c r="E1050" s="3" t="str">
        <f t="shared" si="1"/>
        <v>3</v>
      </c>
    </row>
    <row r="1051">
      <c r="A1051" s="1">
        <v>23.0</v>
      </c>
      <c r="B1051" s="48">
        <f t="shared" si="24"/>
        <v>41</v>
      </c>
      <c r="D1051" s="2">
        <f>SUM(COUNTIF('2020'!K43:M43,'2020'!$K$25),COUNTIF('2020'!K43:M43,'2020'!$L$25),COUNTIF('2020'!K43:M43,'2020'!$M$25))</f>
        <v>4</v>
      </c>
      <c r="E1051" s="3" t="str">
        <f t="shared" si="1"/>
        <v>2</v>
      </c>
    </row>
    <row r="1052">
      <c r="A1052" s="1">
        <v>23.0</v>
      </c>
      <c r="B1052" s="48">
        <f t="shared" si="24"/>
        <v>42</v>
      </c>
      <c r="D1052" s="2">
        <f>SUM(COUNTIF('2020'!K44:M44,'2020'!$K$25),COUNTIF('2020'!K44:M44,'2020'!$L$25),COUNTIF('2020'!K44:M44,'2020'!$M$25))</f>
        <v>4</v>
      </c>
      <c r="E1052" s="3" t="str">
        <f t="shared" si="1"/>
        <v>2</v>
      </c>
    </row>
    <row r="1053">
      <c r="A1053" s="1">
        <v>23.0</v>
      </c>
      <c r="B1053" s="48">
        <f t="shared" si="24"/>
        <v>43</v>
      </c>
      <c r="D1053" s="2">
        <f>SUM(COUNTIF('2020'!K45:M45,'2020'!$K$25),COUNTIF('2020'!K45:M45,'2020'!$L$25),COUNTIF('2020'!K45:M45,'2020'!$M$25))</f>
        <v>5</v>
      </c>
      <c r="E1053" s="3" t="str">
        <f t="shared" si="1"/>
        <v>3</v>
      </c>
    </row>
    <row r="1054">
      <c r="A1054" s="1">
        <v>23.0</v>
      </c>
      <c r="B1054" s="48">
        <f t="shared" si="24"/>
        <v>44</v>
      </c>
      <c r="D1054" s="2">
        <f>SUM(COUNTIF('2020'!K46:M46,'2020'!$K$25),COUNTIF('2020'!K46:M46,'2020'!$L$25),COUNTIF('2020'!K46:M46,'2020'!$M$25))</f>
        <v>5</v>
      </c>
      <c r="E1054" s="3" t="str">
        <f t="shared" si="1"/>
        <v>3</v>
      </c>
    </row>
    <row r="1055">
      <c r="A1055" s="1">
        <v>23.0</v>
      </c>
      <c r="B1055" s="48">
        <f t="shared" si="24"/>
        <v>45</v>
      </c>
      <c r="D1055" s="2">
        <f>SUM(COUNTIF('2020'!K47:M47,'2020'!$K$25),COUNTIF('2020'!K47:M47,'2020'!$L$25),COUNTIF('2020'!K47:M47,'2020'!$M$25))</f>
        <v>5</v>
      </c>
      <c r="E1055" s="3" t="str">
        <f t="shared" si="1"/>
        <v>3</v>
      </c>
    </row>
    <row r="1056">
      <c r="A1056" s="1">
        <v>23.0</v>
      </c>
      <c r="B1056" s="48">
        <f t="shared" si="24"/>
        <v>46</v>
      </c>
      <c r="D1056" s="2">
        <f>SUM(COUNTIF('2020'!K48:M48,'2020'!$K$25),COUNTIF('2020'!K48:M48,'2020'!$L$25),COUNTIF('2020'!K48:M48,'2020'!$M$25))</f>
        <v>5</v>
      </c>
      <c r="E1056" s="3" t="str">
        <f t="shared" si="1"/>
        <v>3</v>
      </c>
    </row>
    <row r="1057">
      <c r="A1057" s="1">
        <v>23.0</v>
      </c>
      <c r="B1057" s="48">
        <f t="shared" si="24"/>
        <v>47</v>
      </c>
      <c r="D1057" s="2">
        <f>SUM(COUNTIF('2020'!K49:M49,'2020'!$K$25),COUNTIF('2020'!K49:M49,'2020'!$L$25),COUNTIF('2020'!K49:M49,'2020'!$M$25))</f>
        <v>5</v>
      </c>
      <c r="E1057" s="3" t="str">
        <f t="shared" si="1"/>
        <v>3</v>
      </c>
    </row>
    <row r="1058">
      <c r="A1058" s="1">
        <v>23.0</v>
      </c>
      <c r="B1058" s="48">
        <f t="shared" si="24"/>
        <v>48</v>
      </c>
      <c r="D1058" s="2">
        <f>SUM(COUNTIF('2020'!K50:M50,'2020'!$K$25),COUNTIF('2020'!K50:M50,'2020'!$L$25),COUNTIF('2020'!K50:M50,'2020'!$M$25))</f>
        <v>4</v>
      </c>
      <c r="E1058" s="3" t="str">
        <f t="shared" si="1"/>
        <v>2</v>
      </c>
    </row>
    <row r="1059">
      <c r="A1059" s="1">
        <v>23.0</v>
      </c>
      <c r="B1059" s="48">
        <f t="shared" si="24"/>
        <v>49</v>
      </c>
      <c r="D1059" s="2">
        <f>SUM(COUNTIF('2020'!K51:M51,'2020'!$K$25),COUNTIF('2020'!K51:M51,'2020'!$L$25),COUNTIF('2020'!K51:M51,'2020'!$M$25))</f>
        <v>5</v>
      </c>
      <c r="E1059" s="3" t="str">
        <f t="shared" si="1"/>
        <v>3</v>
      </c>
    </row>
    <row r="1060">
      <c r="A1060" s="1">
        <v>23.0</v>
      </c>
      <c r="B1060" s="48">
        <f t="shared" si="24"/>
        <v>50</v>
      </c>
      <c r="D1060" s="2">
        <f>SUM(COUNTIF('2020'!K52:M52,'2020'!$K$25),COUNTIF('2020'!K52:M52,'2020'!$L$25),COUNTIF('2020'!K52:M52,'2020'!$M$25))</f>
        <v>5</v>
      </c>
      <c r="E1060" s="3" t="str">
        <f t="shared" si="1"/>
        <v>3</v>
      </c>
    </row>
    <row r="1061">
      <c r="A1061" s="1">
        <v>23.0</v>
      </c>
      <c r="B1061" s="48">
        <f t="shared" si="24"/>
        <v>51</v>
      </c>
      <c r="D1061" s="2">
        <f>SUM(COUNTIF('2020'!K53:M53,'2020'!$K$25),COUNTIF('2020'!K53:M53,'2020'!$L$25),COUNTIF('2020'!K53:M53,'2020'!$M$25))</f>
        <v>5</v>
      </c>
      <c r="E1061" s="3" t="str">
        <f t="shared" si="1"/>
        <v>3</v>
      </c>
    </row>
    <row r="1062">
      <c r="A1062" s="1">
        <v>23.0</v>
      </c>
      <c r="B1062" s="48">
        <f t="shared" si="24"/>
        <v>52</v>
      </c>
      <c r="D1062" s="2">
        <f>SUM(COUNTIF('2020'!K54:M54,'2020'!$K$25),COUNTIF('2020'!K54:M54,'2020'!$L$25),COUNTIF('2020'!K54:M54,'2020'!$M$25))</f>
        <v>1</v>
      </c>
      <c r="E1062" s="3" t="str">
        <f t="shared" si="1"/>
        <v>1</v>
      </c>
    </row>
    <row r="1063">
      <c r="A1063" s="1">
        <v>23.0</v>
      </c>
      <c r="B1063" s="48">
        <f t="shared" si="24"/>
        <v>53</v>
      </c>
      <c r="D1063" s="2">
        <f>SUM(COUNTIF('2020'!K55:M55,'2020'!$K$25),COUNTIF('2020'!K55:M55,'2020'!$L$25),COUNTIF('2020'!K55:M55,'2020'!$M$25))</f>
        <v>4</v>
      </c>
      <c r="E1063" s="3" t="str">
        <f t="shared" si="1"/>
        <v>2</v>
      </c>
    </row>
    <row r="1064">
      <c r="A1064" s="1">
        <v>23.0</v>
      </c>
      <c r="B1064" s="48">
        <f t="shared" si="24"/>
        <v>54</v>
      </c>
      <c r="D1064" s="2">
        <f>SUM(COUNTIF('2020'!K56:M56,'2020'!$K$25),COUNTIF('2020'!K56:M56,'2020'!$L$25),COUNTIF('2020'!K56:M56,'2020'!$M$25))</f>
        <v>4</v>
      </c>
      <c r="E1064" s="3" t="str">
        <f t="shared" si="1"/>
        <v>2</v>
      </c>
    </row>
    <row r="1065">
      <c r="A1065" s="1">
        <v>23.0</v>
      </c>
      <c r="B1065" s="48">
        <f t="shared" si="24"/>
        <v>55</v>
      </c>
      <c r="D1065" s="2">
        <f>SUM(COUNTIF('2020'!K57:M57,'2020'!$K$25),COUNTIF('2020'!K57:M57,'2020'!$L$25),COUNTIF('2020'!K57:M57,'2020'!$M$25))</f>
        <v>0</v>
      </c>
      <c r="E1065" s="3" t="str">
        <f t="shared" si="1"/>
        <v>0</v>
      </c>
    </row>
    <row r="1066">
      <c r="A1066" s="1">
        <v>23.0</v>
      </c>
      <c r="B1066" s="48">
        <f t="shared" si="24"/>
        <v>56</v>
      </c>
      <c r="D1066" s="2">
        <f>SUM(COUNTIF('2020'!K58:M58,'2020'!$K$25),COUNTIF('2020'!K58:M58,'2020'!$L$25),COUNTIF('2020'!K58:M58,'2020'!$M$25))</f>
        <v>0</v>
      </c>
      <c r="E1066" s="3" t="str">
        <f t="shared" si="1"/>
        <v>0</v>
      </c>
    </row>
    <row r="1067">
      <c r="A1067" s="1">
        <v>23.0</v>
      </c>
      <c r="B1067" s="48">
        <f t="shared" si="24"/>
        <v>57</v>
      </c>
      <c r="D1067" s="2">
        <f>SUM(COUNTIF('2020'!K59:M59,'2020'!$K$25),COUNTIF('2020'!K59:M59,'2020'!$L$25),COUNTIF('2020'!K59:M59,'2020'!$M$25))</f>
        <v>4</v>
      </c>
      <c r="E1067" s="3" t="str">
        <f t="shared" si="1"/>
        <v>2</v>
      </c>
    </row>
    <row r="1068">
      <c r="A1068" s="1">
        <v>23.0</v>
      </c>
      <c r="B1068" s="48">
        <f t="shared" si="24"/>
        <v>58</v>
      </c>
      <c r="D1068" s="2">
        <f>SUM(COUNTIF('2020'!K60:M60,'2020'!$K$25),COUNTIF('2020'!K60:M60,'2020'!$L$25),COUNTIF('2020'!K60:M60,'2020'!$M$25))</f>
        <v>4</v>
      </c>
      <c r="E1068" s="3" t="str">
        <f t="shared" si="1"/>
        <v>2</v>
      </c>
    </row>
    <row r="1069">
      <c r="A1069" s="1">
        <v>23.0</v>
      </c>
      <c r="B1069" s="48">
        <f t="shared" si="24"/>
        <v>59</v>
      </c>
      <c r="D1069" s="2">
        <f>SUM(COUNTIF('2020'!K61:M61,'2020'!$K$25),COUNTIF('2020'!K61:M61,'2020'!$L$25),COUNTIF('2020'!K61:M61,'2020'!$M$25))</f>
        <v>0</v>
      </c>
      <c r="E1069" s="3" t="str">
        <f t="shared" si="1"/>
        <v>0</v>
      </c>
    </row>
    <row r="1070">
      <c r="A1070" s="1">
        <v>23.0</v>
      </c>
      <c r="B1070" s="48">
        <f t="shared" si="24"/>
        <v>60</v>
      </c>
      <c r="D1070" s="2">
        <f>SUM(COUNTIF('2020'!K62:M62,'2020'!$K$25),COUNTIF('2020'!K62:M62,'2020'!$L$25),COUNTIF('2020'!K62:M62,'2020'!$M$25))</f>
        <v>0</v>
      </c>
      <c r="E1070" s="3" t="str">
        <f t="shared" si="1"/>
        <v>0</v>
      </c>
    </row>
    <row r="1071">
      <c r="A1071" s="1">
        <v>24.0</v>
      </c>
      <c r="B1071" s="1">
        <v>25.0</v>
      </c>
      <c r="D1071" s="2">
        <f>SUM(COUNTIF('2020'!K27:M27,'2020'!$K$26),COUNTIF('2020'!K27:M27,'2020'!$L$26),COUNTIF('2020'!K27:M27,'2020'!$M$26))</f>
        <v>5</v>
      </c>
      <c r="E1071" s="3" t="str">
        <f t="shared" si="1"/>
        <v>3</v>
      </c>
    </row>
    <row r="1072">
      <c r="A1072" s="1">
        <v>24.0</v>
      </c>
      <c r="B1072" s="48">
        <f t="shared" ref="B1072:B1106" si="25">IF(A1072&lt;&gt;"",B1071+1,"")</f>
        <v>26</v>
      </c>
      <c r="D1072" s="2">
        <f>SUM(COUNTIF('2020'!K28:M28,'2020'!$K$26),COUNTIF('2020'!K28:M28,'2020'!$L$26),COUNTIF('2020'!K28:M28,'2020'!$M$26))</f>
        <v>5</v>
      </c>
      <c r="E1072" s="3" t="str">
        <f t="shared" si="1"/>
        <v>3</v>
      </c>
    </row>
    <row r="1073">
      <c r="A1073" s="1">
        <v>24.0</v>
      </c>
      <c r="B1073" s="48">
        <f t="shared" si="25"/>
        <v>27</v>
      </c>
      <c r="D1073" s="2">
        <f>SUM(COUNTIF('2020'!K29:M29,'2020'!$K$26),COUNTIF('2020'!K29:M29,'2020'!$L$26),COUNTIF('2020'!K29:M29,'2020'!$M$26))</f>
        <v>5</v>
      </c>
      <c r="E1073" s="3" t="str">
        <f t="shared" si="1"/>
        <v>3</v>
      </c>
    </row>
    <row r="1074">
      <c r="A1074" s="1">
        <v>24.0</v>
      </c>
      <c r="B1074" s="48">
        <f t="shared" si="25"/>
        <v>28</v>
      </c>
      <c r="D1074" s="2">
        <f>SUM(COUNTIF('2020'!K30:M30,'2020'!$K$26),COUNTIF('2020'!K30:M30,'2020'!$L$26),COUNTIF('2020'!K30:M30,'2020'!$M$26))</f>
        <v>4</v>
      </c>
      <c r="E1074" s="3" t="str">
        <f t="shared" si="1"/>
        <v>2</v>
      </c>
    </row>
    <row r="1075">
      <c r="A1075" s="1">
        <v>24.0</v>
      </c>
      <c r="B1075" s="48">
        <f t="shared" si="25"/>
        <v>29</v>
      </c>
      <c r="D1075" s="2">
        <f>SUM(COUNTIF('2020'!K31:M31,'2020'!$K$26),COUNTIF('2020'!K31:M31,'2020'!$L$26),COUNTIF('2020'!K31:M31,'2020'!$M$26))</f>
        <v>1</v>
      </c>
      <c r="E1075" s="3" t="str">
        <f t="shared" si="1"/>
        <v>1</v>
      </c>
    </row>
    <row r="1076">
      <c r="A1076" s="1">
        <v>24.0</v>
      </c>
      <c r="B1076" s="48">
        <f t="shared" si="25"/>
        <v>30</v>
      </c>
      <c r="D1076" s="2">
        <f>SUM(COUNTIF('2020'!K32:M32,'2020'!$K$26),COUNTIF('2020'!K32:M32,'2020'!$L$26),COUNTIF('2020'!K32:M32,'2020'!$M$26))</f>
        <v>5</v>
      </c>
      <c r="E1076" s="3" t="str">
        <f t="shared" si="1"/>
        <v>3</v>
      </c>
    </row>
    <row r="1077">
      <c r="A1077" s="1">
        <v>24.0</v>
      </c>
      <c r="B1077" s="48">
        <f t="shared" si="25"/>
        <v>31</v>
      </c>
      <c r="D1077" s="2">
        <f>SUM(COUNTIF('2020'!K33:M33,'2020'!$K$26),COUNTIF('2020'!K33:M33,'2020'!$L$26),COUNTIF('2020'!K33:M33,'2020'!$M$26))</f>
        <v>5</v>
      </c>
      <c r="E1077" s="3" t="str">
        <f t="shared" si="1"/>
        <v>3</v>
      </c>
    </row>
    <row r="1078">
      <c r="A1078" s="1">
        <v>24.0</v>
      </c>
      <c r="B1078" s="48">
        <f t="shared" si="25"/>
        <v>32</v>
      </c>
      <c r="D1078" s="2">
        <f>SUM(COUNTIF('2020'!K34:M34,'2020'!$K$26),COUNTIF('2020'!K34:M34,'2020'!$L$26),COUNTIF('2020'!K34:M34,'2020'!$M$26))</f>
        <v>4</v>
      </c>
      <c r="E1078" s="3" t="str">
        <f t="shared" si="1"/>
        <v>2</v>
      </c>
    </row>
    <row r="1079">
      <c r="A1079" s="1">
        <v>24.0</v>
      </c>
      <c r="B1079" s="48">
        <f t="shared" si="25"/>
        <v>33</v>
      </c>
      <c r="D1079" s="2">
        <f>SUM(COUNTIF('2020'!K35:M35,'2020'!$K$26),COUNTIF('2020'!K35:M35,'2020'!$L$26),COUNTIF('2020'!K35:M35,'2020'!$M$26))</f>
        <v>1</v>
      </c>
      <c r="E1079" s="3" t="str">
        <f t="shared" si="1"/>
        <v>1</v>
      </c>
    </row>
    <row r="1080">
      <c r="A1080" s="1">
        <v>24.0</v>
      </c>
      <c r="B1080" s="48">
        <f t="shared" si="25"/>
        <v>34</v>
      </c>
      <c r="D1080" s="2">
        <f>SUM(COUNTIF('2020'!K36:M36,'2020'!$K$26),COUNTIF('2020'!K36:M36,'2020'!$L$26),COUNTIF('2020'!K36:M36,'2020'!$M$26))</f>
        <v>4</v>
      </c>
      <c r="E1080" s="3" t="str">
        <f t="shared" si="1"/>
        <v>2</v>
      </c>
    </row>
    <row r="1081">
      <c r="A1081" s="1">
        <v>24.0</v>
      </c>
      <c r="B1081" s="48">
        <f t="shared" si="25"/>
        <v>35</v>
      </c>
      <c r="D1081" s="2">
        <f>SUM(COUNTIF('2020'!K37:M37,'2020'!$K$26),COUNTIF('2020'!K37:M37,'2020'!$L$26),COUNTIF('2020'!K37:M37,'2020'!$M$26))</f>
        <v>4</v>
      </c>
      <c r="E1081" s="3" t="str">
        <f t="shared" si="1"/>
        <v>2</v>
      </c>
    </row>
    <row r="1082">
      <c r="A1082" s="1">
        <v>24.0</v>
      </c>
      <c r="B1082" s="48">
        <f t="shared" si="25"/>
        <v>36</v>
      </c>
      <c r="D1082" s="2">
        <f>SUM(COUNTIF('2020'!K38:M38,'2020'!$K$26),COUNTIF('2020'!K38:M38,'2020'!$L$26),COUNTIF('2020'!K38:M38,'2020'!$M$26))</f>
        <v>4</v>
      </c>
      <c r="E1082" s="3" t="str">
        <f t="shared" si="1"/>
        <v>2</v>
      </c>
    </row>
    <row r="1083">
      <c r="A1083" s="1">
        <v>24.0</v>
      </c>
      <c r="B1083" s="48">
        <f t="shared" si="25"/>
        <v>37</v>
      </c>
      <c r="D1083" s="2">
        <f>SUM(COUNTIF('2020'!K39:M39,'2020'!$K$26),COUNTIF('2020'!K39:M39,'2020'!$L$26),COUNTIF('2020'!K39:M39,'2020'!$M$26))</f>
        <v>1</v>
      </c>
      <c r="E1083" s="3" t="str">
        <f t="shared" si="1"/>
        <v>1</v>
      </c>
    </row>
    <row r="1084">
      <c r="A1084" s="1">
        <v>24.0</v>
      </c>
      <c r="B1084" s="48">
        <f t="shared" si="25"/>
        <v>38</v>
      </c>
      <c r="D1084" s="2">
        <f>SUM(COUNTIF('2020'!K40:M40,'2020'!$K$26),COUNTIF('2020'!K40:M40,'2020'!$L$26),COUNTIF('2020'!K40:M40,'2020'!$M$26))</f>
        <v>0</v>
      </c>
      <c r="E1084" s="3" t="str">
        <f t="shared" si="1"/>
        <v>0</v>
      </c>
    </row>
    <row r="1085">
      <c r="A1085" s="1">
        <v>24.0</v>
      </c>
      <c r="B1085" s="48">
        <f t="shared" si="25"/>
        <v>39</v>
      </c>
      <c r="D1085" s="2">
        <f>SUM(COUNTIF('2020'!K41:M41,'2020'!$K$26),COUNTIF('2020'!K41:M41,'2020'!$L$26),COUNTIF('2020'!K41:M41,'2020'!$M$26))</f>
        <v>5</v>
      </c>
      <c r="E1085" s="3" t="str">
        <f t="shared" si="1"/>
        <v>3</v>
      </c>
    </row>
    <row r="1086">
      <c r="A1086" s="1">
        <v>24.0</v>
      </c>
      <c r="B1086" s="48">
        <f t="shared" si="25"/>
        <v>40</v>
      </c>
      <c r="D1086" s="2">
        <f>SUM(COUNTIF('2020'!K42:M42,'2020'!$K$26),COUNTIF('2020'!K42:M42,'2020'!$L$26),COUNTIF('2020'!K42:M42,'2020'!$M$26))</f>
        <v>4</v>
      </c>
      <c r="E1086" s="3" t="str">
        <f t="shared" si="1"/>
        <v>2</v>
      </c>
    </row>
    <row r="1087">
      <c r="A1087" s="1">
        <v>24.0</v>
      </c>
      <c r="B1087" s="48">
        <f t="shared" si="25"/>
        <v>41</v>
      </c>
      <c r="D1087" s="2">
        <f>SUM(COUNTIF('2020'!K43:M43,'2020'!$K$26),COUNTIF('2020'!K43:M43,'2020'!$L$26),COUNTIF('2020'!K43:M43,'2020'!$M$26))</f>
        <v>4</v>
      </c>
      <c r="E1087" s="3" t="str">
        <f t="shared" si="1"/>
        <v>2</v>
      </c>
    </row>
    <row r="1088">
      <c r="A1088" s="1">
        <v>24.0</v>
      </c>
      <c r="B1088" s="48">
        <f t="shared" si="25"/>
        <v>42</v>
      </c>
      <c r="D1088" s="2">
        <f>SUM(COUNTIF('2020'!K44:M44,'2020'!$K$26),COUNTIF('2020'!K44:M44,'2020'!$L$26),COUNTIF('2020'!K44:M44,'2020'!$M$26))</f>
        <v>5</v>
      </c>
      <c r="E1088" s="3" t="str">
        <f t="shared" si="1"/>
        <v>3</v>
      </c>
    </row>
    <row r="1089">
      <c r="A1089" s="1">
        <v>24.0</v>
      </c>
      <c r="B1089" s="48">
        <f t="shared" si="25"/>
        <v>43</v>
      </c>
      <c r="D1089" s="2">
        <f>SUM(COUNTIF('2020'!K45:M45,'2020'!$K$26),COUNTIF('2020'!K45:M45,'2020'!$L$26),COUNTIF('2020'!K45:M45,'2020'!$M$26))</f>
        <v>4</v>
      </c>
      <c r="E1089" s="3" t="str">
        <f t="shared" si="1"/>
        <v>2</v>
      </c>
    </row>
    <row r="1090">
      <c r="A1090" s="1">
        <v>24.0</v>
      </c>
      <c r="B1090" s="48">
        <f t="shared" si="25"/>
        <v>44</v>
      </c>
      <c r="D1090" s="2">
        <f>SUM(COUNTIF('2020'!K46:M46,'2020'!$K$26),COUNTIF('2020'!K46:M46,'2020'!$L$26),COUNTIF('2020'!K46:M46,'2020'!$M$26))</f>
        <v>4</v>
      </c>
      <c r="E1090" s="3" t="str">
        <f t="shared" si="1"/>
        <v>2</v>
      </c>
    </row>
    <row r="1091">
      <c r="A1091" s="1">
        <v>24.0</v>
      </c>
      <c r="B1091" s="48">
        <f t="shared" si="25"/>
        <v>45</v>
      </c>
      <c r="D1091" s="2">
        <f>SUM(COUNTIF('2020'!K47:M47,'2020'!$K$26),COUNTIF('2020'!K47:M47,'2020'!$L$26),COUNTIF('2020'!K47:M47,'2020'!$M$26))</f>
        <v>4</v>
      </c>
      <c r="E1091" s="3" t="str">
        <f t="shared" si="1"/>
        <v>2</v>
      </c>
    </row>
    <row r="1092">
      <c r="A1092" s="1">
        <v>24.0</v>
      </c>
      <c r="B1092" s="48">
        <f t="shared" si="25"/>
        <v>46</v>
      </c>
      <c r="D1092" s="2">
        <f>SUM(COUNTIF('2020'!K48:M48,'2020'!$K$26),COUNTIF('2020'!K48:M48,'2020'!$L$26),COUNTIF('2020'!K48:M48,'2020'!$M$26))</f>
        <v>4</v>
      </c>
      <c r="E1092" s="3" t="str">
        <f t="shared" si="1"/>
        <v>2</v>
      </c>
    </row>
    <row r="1093">
      <c r="A1093" s="1">
        <v>24.0</v>
      </c>
      <c r="B1093" s="48">
        <f t="shared" si="25"/>
        <v>47</v>
      </c>
      <c r="D1093" s="2">
        <f>SUM(COUNTIF('2020'!K49:M49,'2020'!$K$26),COUNTIF('2020'!K49:M49,'2020'!$L$26),COUNTIF('2020'!K49:M49,'2020'!$M$26))</f>
        <v>4</v>
      </c>
      <c r="E1093" s="3" t="str">
        <f t="shared" si="1"/>
        <v>2</v>
      </c>
    </row>
    <row r="1094">
      <c r="A1094" s="1">
        <v>24.0</v>
      </c>
      <c r="B1094" s="48">
        <f t="shared" si="25"/>
        <v>48</v>
      </c>
      <c r="D1094" s="2">
        <f>SUM(COUNTIF('2020'!K50:M50,'2020'!$K$26),COUNTIF('2020'!K50:M50,'2020'!$L$26),COUNTIF('2020'!K50:M50,'2020'!$M$26))</f>
        <v>4</v>
      </c>
      <c r="E1094" s="3" t="str">
        <f t="shared" si="1"/>
        <v>2</v>
      </c>
    </row>
    <row r="1095">
      <c r="A1095" s="1">
        <v>24.0</v>
      </c>
      <c r="B1095" s="48">
        <f t="shared" si="25"/>
        <v>49</v>
      </c>
      <c r="D1095" s="2">
        <f>SUM(COUNTIF('2020'!K51:M51,'2020'!$K$26),COUNTIF('2020'!K51:M51,'2020'!$L$26),COUNTIF('2020'!K51:M51,'2020'!$M$26))</f>
        <v>4</v>
      </c>
      <c r="E1095" s="3" t="str">
        <f t="shared" si="1"/>
        <v>2</v>
      </c>
    </row>
    <row r="1096">
      <c r="A1096" s="1">
        <v>24.0</v>
      </c>
      <c r="B1096" s="48">
        <f t="shared" si="25"/>
        <v>50</v>
      </c>
      <c r="D1096" s="2">
        <f>SUM(COUNTIF('2020'!K52:M52,'2020'!$K$26),COUNTIF('2020'!K52:M52,'2020'!$L$26),COUNTIF('2020'!K52:M52,'2020'!$M$26))</f>
        <v>4</v>
      </c>
      <c r="E1096" s="3" t="str">
        <f t="shared" si="1"/>
        <v>2</v>
      </c>
    </row>
    <row r="1097">
      <c r="A1097" s="1">
        <v>24.0</v>
      </c>
      <c r="B1097" s="48">
        <f t="shared" si="25"/>
        <v>51</v>
      </c>
      <c r="D1097" s="2">
        <f>SUM(COUNTIF('2020'!K53:M53,'2020'!$K$26),COUNTIF('2020'!K53:M53,'2020'!$L$26),COUNTIF('2020'!K53:M53,'2020'!$M$26))</f>
        <v>4</v>
      </c>
      <c r="E1097" s="3" t="str">
        <f t="shared" si="1"/>
        <v>2</v>
      </c>
    </row>
    <row r="1098">
      <c r="A1098" s="1">
        <v>24.0</v>
      </c>
      <c r="B1098" s="48">
        <f t="shared" si="25"/>
        <v>52</v>
      </c>
      <c r="D1098" s="2">
        <f>SUM(COUNTIF('2020'!K54:M54,'2020'!$K$26),COUNTIF('2020'!K54:M54,'2020'!$L$26),COUNTIF('2020'!K54:M54,'2020'!$M$26))</f>
        <v>0</v>
      </c>
      <c r="E1098" s="3" t="str">
        <f t="shared" si="1"/>
        <v>0</v>
      </c>
    </row>
    <row r="1099">
      <c r="A1099" s="1">
        <v>24.0</v>
      </c>
      <c r="B1099" s="48">
        <f t="shared" si="25"/>
        <v>53</v>
      </c>
      <c r="D1099" s="2">
        <f>SUM(COUNTIF('2020'!K55:M55,'2020'!$K$26),COUNTIF('2020'!K55:M55,'2020'!$L$26),COUNTIF('2020'!K55:M55,'2020'!$M$26))</f>
        <v>4</v>
      </c>
      <c r="E1099" s="3" t="str">
        <f t="shared" si="1"/>
        <v>2</v>
      </c>
    </row>
    <row r="1100">
      <c r="A1100" s="1">
        <v>24.0</v>
      </c>
      <c r="B1100" s="48">
        <f t="shared" si="25"/>
        <v>54</v>
      </c>
      <c r="D1100" s="2">
        <f>SUM(COUNTIF('2020'!K56:M56,'2020'!$K$26),COUNTIF('2020'!K56:M56,'2020'!$L$26),COUNTIF('2020'!K56:M56,'2020'!$M$26))</f>
        <v>5</v>
      </c>
      <c r="E1100" s="3" t="str">
        <f t="shared" si="1"/>
        <v>3</v>
      </c>
    </row>
    <row r="1101">
      <c r="A1101" s="1">
        <v>24.0</v>
      </c>
      <c r="B1101" s="48">
        <f t="shared" si="25"/>
        <v>55</v>
      </c>
      <c r="D1101" s="2">
        <f>SUM(COUNTIF('2020'!K57:M57,'2020'!$K$26),COUNTIF('2020'!K57:M57,'2020'!$L$26),COUNTIF('2020'!K57:M57,'2020'!$M$26))</f>
        <v>0</v>
      </c>
      <c r="E1101" s="3" t="str">
        <f t="shared" si="1"/>
        <v>0</v>
      </c>
    </row>
    <row r="1102">
      <c r="A1102" s="1">
        <v>24.0</v>
      </c>
      <c r="B1102" s="48">
        <f t="shared" si="25"/>
        <v>56</v>
      </c>
      <c r="D1102" s="2">
        <f>SUM(COUNTIF('2020'!K58:M58,'2020'!$K$26),COUNTIF('2020'!K58:M58,'2020'!$L$26),COUNTIF('2020'!K58:M58,'2020'!$M$26))</f>
        <v>0</v>
      </c>
      <c r="E1102" s="3" t="str">
        <f t="shared" si="1"/>
        <v>0</v>
      </c>
    </row>
    <row r="1103">
      <c r="A1103" s="1">
        <v>24.0</v>
      </c>
      <c r="B1103" s="48">
        <f t="shared" si="25"/>
        <v>57</v>
      </c>
      <c r="D1103" s="2">
        <f>SUM(COUNTIF('2020'!K59:M59,'2020'!$K$26),COUNTIF('2020'!K59:M59,'2020'!$L$26),COUNTIF('2020'!K59:M59,'2020'!$M$26))</f>
        <v>4</v>
      </c>
      <c r="E1103" s="3" t="str">
        <f t="shared" si="1"/>
        <v>2</v>
      </c>
    </row>
    <row r="1104">
      <c r="A1104" s="1">
        <v>24.0</v>
      </c>
      <c r="B1104" s="48">
        <f t="shared" si="25"/>
        <v>58</v>
      </c>
      <c r="D1104" s="2">
        <f>SUM(COUNTIF('2020'!K60:M60,'2020'!$K$26),COUNTIF('2020'!K60:M60,'2020'!$L$26),COUNTIF('2020'!K60:M60,'2020'!$M$26))</f>
        <v>5</v>
      </c>
      <c r="E1104" s="3" t="str">
        <f t="shared" si="1"/>
        <v>3</v>
      </c>
    </row>
    <row r="1105">
      <c r="A1105" s="1">
        <v>24.0</v>
      </c>
      <c r="B1105" s="48">
        <f t="shared" si="25"/>
        <v>59</v>
      </c>
      <c r="D1105" s="2">
        <f>SUM(COUNTIF('2020'!K61:M61,'2020'!$K$26),COUNTIF('2020'!K61:M61,'2020'!$L$26),COUNTIF('2020'!K61:M61,'2020'!$M$26))</f>
        <v>0</v>
      </c>
      <c r="E1105" s="3" t="str">
        <f t="shared" si="1"/>
        <v>0</v>
      </c>
    </row>
    <row r="1106">
      <c r="A1106" s="1">
        <v>24.0</v>
      </c>
      <c r="B1106" s="48">
        <f t="shared" si="25"/>
        <v>60</v>
      </c>
      <c r="D1106" s="2">
        <f>SUM(COUNTIF('2020'!K62:M62,'2020'!$K$26),COUNTIF('2020'!K62:M62,'2020'!$L$26),COUNTIF('2020'!K62:M62,'2020'!$M$26))</f>
        <v>0</v>
      </c>
      <c r="E1106" s="3" t="str">
        <f t="shared" si="1"/>
        <v>0</v>
      </c>
    </row>
    <row r="1107">
      <c r="A1107" s="1">
        <v>25.0</v>
      </c>
      <c r="B1107" s="1">
        <v>26.0</v>
      </c>
      <c r="D1107" s="2">
        <f>SUM(COUNTIF('2020'!K28:M28,'2020'!$K$27),COUNTIF('2020'!K28:M28,'2020'!$L$27),COUNTIF('2020'!K28:M28,'2020'!$M$27))</f>
        <v>5</v>
      </c>
      <c r="E1107" s="3" t="str">
        <f t="shared" si="1"/>
        <v>3</v>
      </c>
    </row>
    <row r="1108">
      <c r="A1108" s="1">
        <v>25.0</v>
      </c>
      <c r="B1108" s="48">
        <f t="shared" ref="B1108:B1141" si="26">IF(A1108&lt;&gt;"",B1107+1,"")</f>
        <v>27</v>
      </c>
      <c r="D1108" s="2">
        <f>SUM(COUNTIF('2020'!K29:M29,'2020'!$K$27),COUNTIF('2020'!K29:M29,'2020'!$L$27),COUNTIF('2020'!K29:M29,'2020'!$M$27))</f>
        <v>5</v>
      </c>
      <c r="E1108" s="3" t="str">
        <f t="shared" si="1"/>
        <v>3</v>
      </c>
    </row>
    <row r="1109">
      <c r="A1109" s="1">
        <v>25.0</v>
      </c>
      <c r="B1109" s="48">
        <f t="shared" si="26"/>
        <v>28</v>
      </c>
      <c r="D1109" s="2">
        <f>SUM(COUNTIF('2020'!K30:M30,'2020'!$K$27),COUNTIF('2020'!K30:M30,'2020'!$L$27),COUNTIF('2020'!K30:M30,'2020'!$M$27))</f>
        <v>4</v>
      </c>
      <c r="E1109" s="3" t="str">
        <f t="shared" si="1"/>
        <v>2</v>
      </c>
    </row>
    <row r="1110">
      <c r="A1110" s="1">
        <v>25.0</v>
      </c>
      <c r="B1110" s="48">
        <f t="shared" si="26"/>
        <v>29</v>
      </c>
      <c r="D1110" s="2">
        <f>SUM(COUNTIF('2020'!K31:M31,'2020'!$K$27),COUNTIF('2020'!K31:M31,'2020'!$L$27),COUNTIF('2020'!K31:M31,'2020'!$M$27))</f>
        <v>1</v>
      </c>
      <c r="E1110" s="3" t="str">
        <f t="shared" si="1"/>
        <v>1</v>
      </c>
    </row>
    <row r="1111">
      <c r="A1111" s="1">
        <v>25.0</v>
      </c>
      <c r="B1111" s="48">
        <f t="shared" si="26"/>
        <v>30</v>
      </c>
      <c r="D1111" s="2">
        <f>SUM(COUNTIF('2020'!K32:M32,'2020'!$K$27),COUNTIF('2020'!K32:M32,'2020'!$L$27),COUNTIF('2020'!K32:M32,'2020'!$M$27))</f>
        <v>5</v>
      </c>
      <c r="E1111" s="3" t="str">
        <f t="shared" si="1"/>
        <v>3</v>
      </c>
    </row>
    <row r="1112">
      <c r="A1112" s="1">
        <v>25.0</v>
      </c>
      <c r="B1112" s="48">
        <f t="shared" si="26"/>
        <v>31</v>
      </c>
      <c r="D1112" s="2">
        <f>SUM(COUNTIF('2020'!K33:M33,'2020'!$K$27),COUNTIF('2020'!K33:M33,'2020'!$L$27),COUNTIF('2020'!K33:M33,'2020'!$M$27))</f>
        <v>5</v>
      </c>
      <c r="E1112" s="3" t="str">
        <f t="shared" si="1"/>
        <v>3</v>
      </c>
    </row>
    <row r="1113">
      <c r="A1113" s="1">
        <v>25.0</v>
      </c>
      <c r="B1113" s="48">
        <f t="shared" si="26"/>
        <v>32</v>
      </c>
      <c r="D1113" s="2">
        <f>SUM(COUNTIF('2020'!K34:M34,'2020'!$K$27),COUNTIF('2020'!K34:M34,'2020'!$L$27),COUNTIF('2020'!K34:M34,'2020'!$M$27))</f>
        <v>4</v>
      </c>
      <c r="E1113" s="3" t="str">
        <f t="shared" si="1"/>
        <v>2</v>
      </c>
    </row>
    <row r="1114">
      <c r="A1114" s="1">
        <v>25.0</v>
      </c>
      <c r="B1114" s="48">
        <f t="shared" si="26"/>
        <v>33</v>
      </c>
      <c r="D1114" s="2">
        <f>SUM(COUNTIF('2020'!K35:M35,'2020'!$K$27),COUNTIF('2020'!K35:M35,'2020'!$L$27),COUNTIF('2020'!K35:M35,'2020'!$M$27))</f>
        <v>1</v>
      </c>
      <c r="E1114" s="3" t="str">
        <f t="shared" si="1"/>
        <v>1</v>
      </c>
    </row>
    <row r="1115">
      <c r="A1115" s="1">
        <v>25.0</v>
      </c>
      <c r="B1115" s="48">
        <f t="shared" si="26"/>
        <v>34</v>
      </c>
      <c r="D1115" s="2">
        <f>SUM(COUNTIF('2020'!K36:M36,'2020'!$K$27),COUNTIF('2020'!K36:M36,'2020'!$L$27),COUNTIF('2020'!K36:M36,'2020'!$M$27))</f>
        <v>4</v>
      </c>
      <c r="E1115" s="3" t="str">
        <f t="shared" si="1"/>
        <v>2</v>
      </c>
    </row>
    <row r="1116">
      <c r="A1116" s="1">
        <v>25.0</v>
      </c>
      <c r="B1116" s="48">
        <f t="shared" si="26"/>
        <v>35</v>
      </c>
      <c r="D1116" s="2">
        <f>SUM(COUNTIF('2020'!K37:M37,'2020'!$K$27),COUNTIF('2020'!K37:M37,'2020'!$L$27),COUNTIF('2020'!K37:M37,'2020'!$M$27))</f>
        <v>4</v>
      </c>
      <c r="E1116" s="3" t="str">
        <f t="shared" si="1"/>
        <v>2</v>
      </c>
    </row>
    <row r="1117">
      <c r="A1117" s="1">
        <v>25.0</v>
      </c>
      <c r="B1117" s="48">
        <f t="shared" si="26"/>
        <v>36</v>
      </c>
      <c r="D1117" s="2">
        <f>SUM(COUNTIF('2020'!K38:M38,'2020'!$K$27),COUNTIF('2020'!K38:M38,'2020'!$L$27),COUNTIF('2020'!K38:M38,'2020'!$M$27))</f>
        <v>4</v>
      </c>
      <c r="E1117" s="3" t="str">
        <f t="shared" si="1"/>
        <v>2</v>
      </c>
    </row>
    <row r="1118">
      <c r="A1118" s="1">
        <v>25.0</v>
      </c>
      <c r="B1118" s="48">
        <f t="shared" si="26"/>
        <v>37</v>
      </c>
      <c r="D1118" s="2">
        <f>SUM(COUNTIF('2020'!K39:M39,'2020'!$K$27),COUNTIF('2020'!K39:M39,'2020'!$L$27),COUNTIF('2020'!K39:M39,'2020'!$M$27))</f>
        <v>1</v>
      </c>
      <c r="E1118" s="3" t="str">
        <f t="shared" si="1"/>
        <v>1</v>
      </c>
    </row>
    <row r="1119">
      <c r="A1119" s="1">
        <v>25.0</v>
      </c>
      <c r="B1119" s="48">
        <f t="shared" si="26"/>
        <v>38</v>
      </c>
      <c r="D1119" s="2">
        <f>SUM(COUNTIF('2020'!K40:M40,'2020'!$K$27),COUNTIF('2020'!K40:M40,'2020'!$L$27),COUNTIF('2020'!K40:M40,'2020'!$M$27))</f>
        <v>0</v>
      </c>
      <c r="E1119" s="3" t="str">
        <f t="shared" si="1"/>
        <v>0</v>
      </c>
    </row>
    <row r="1120">
      <c r="A1120" s="1">
        <v>25.0</v>
      </c>
      <c r="B1120" s="48">
        <f t="shared" si="26"/>
        <v>39</v>
      </c>
      <c r="D1120" s="2">
        <f>SUM(COUNTIF('2020'!K41:M41,'2020'!$K$27),COUNTIF('2020'!K41:M41,'2020'!$L$27),COUNTIF('2020'!K41:M41,'2020'!$M$27))</f>
        <v>5</v>
      </c>
      <c r="E1120" s="3" t="str">
        <f t="shared" si="1"/>
        <v>3</v>
      </c>
    </row>
    <row r="1121">
      <c r="A1121" s="1">
        <v>25.0</v>
      </c>
      <c r="B1121" s="48">
        <f t="shared" si="26"/>
        <v>40</v>
      </c>
      <c r="D1121" s="2">
        <f>SUM(COUNTIF('2020'!K42:M42,'2020'!$K$27),COUNTIF('2020'!K42:M42,'2020'!$L$27),COUNTIF('2020'!K42:M42,'2020'!$M$27))</f>
        <v>4</v>
      </c>
      <c r="E1121" s="3" t="str">
        <f t="shared" si="1"/>
        <v>2</v>
      </c>
    </row>
    <row r="1122">
      <c r="A1122" s="1">
        <v>25.0</v>
      </c>
      <c r="B1122" s="48">
        <f t="shared" si="26"/>
        <v>41</v>
      </c>
      <c r="D1122" s="2">
        <f>SUM(COUNTIF('2020'!K43:M43,'2020'!$K$27),COUNTIF('2020'!K43:M43,'2020'!$L$27),COUNTIF('2020'!K43:M43,'2020'!$M$27))</f>
        <v>4</v>
      </c>
      <c r="E1122" s="3" t="str">
        <f t="shared" si="1"/>
        <v>2</v>
      </c>
    </row>
    <row r="1123">
      <c r="A1123" s="1">
        <v>25.0</v>
      </c>
      <c r="B1123" s="48">
        <f t="shared" si="26"/>
        <v>42</v>
      </c>
      <c r="D1123" s="2">
        <f>SUM(COUNTIF('2020'!K44:M44,'2020'!$K$27),COUNTIF('2020'!K44:M44,'2020'!$L$27),COUNTIF('2020'!K44:M44,'2020'!$M$27))</f>
        <v>5</v>
      </c>
      <c r="E1123" s="3" t="str">
        <f t="shared" si="1"/>
        <v>3</v>
      </c>
    </row>
    <row r="1124">
      <c r="A1124" s="1">
        <v>25.0</v>
      </c>
      <c r="B1124" s="48">
        <f t="shared" si="26"/>
        <v>43</v>
      </c>
      <c r="D1124" s="2">
        <f>SUM(COUNTIF('2020'!K45:M45,'2020'!$K$27),COUNTIF('2020'!K45:M45,'2020'!$L$27),COUNTIF('2020'!K45:M45,'2020'!$M$27))</f>
        <v>4</v>
      </c>
      <c r="E1124" s="3" t="str">
        <f t="shared" si="1"/>
        <v>2</v>
      </c>
    </row>
    <row r="1125">
      <c r="A1125" s="1">
        <v>25.0</v>
      </c>
      <c r="B1125" s="48">
        <f t="shared" si="26"/>
        <v>44</v>
      </c>
      <c r="D1125" s="2">
        <f>SUM(COUNTIF('2020'!K46:M46,'2020'!$K$27),COUNTIF('2020'!K46:M46,'2020'!$L$27),COUNTIF('2020'!K46:M46,'2020'!$M$27))</f>
        <v>4</v>
      </c>
      <c r="E1125" s="3" t="str">
        <f t="shared" si="1"/>
        <v>2</v>
      </c>
    </row>
    <row r="1126">
      <c r="A1126" s="1">
        <v>25.0</v>
      </c>
      <c r="B1126" s="48">
        <f t="shared" si="26"/>
        <v>45</v>
      </c>
      <c r="D1126" s="2">
        <f>SUM(COUNTIF('2020'!K47:M47,'2020'!$K$27),COUNTIF('2020'!K47:M47,'2020'!$L$27),COUNTIF('2020'!K47:M47,'2020'!$M$27))</f>
        <v>4</v>
      </c>
      <c r="E1126" s="3" t="str">
        <f t="shared" si="1"/>
        <v>2</v>
      </c>
    </row>
    <row r="1127">
      <c r="A1127" s="1">
        <v>25.0</v>
      </c>
      <c r="B1127" s="48">
        <f t="shared" si="26"/>
        <v>46</v>
      </c>
      <c r="D1127" s="2">
        <f>SUM(COUNTIF('2020'!K48:M48,'2020'!$K$27),COUNTIF('2020'!K48:M48,'2020'!$L$27),COUNTIF('2020'!K48:M48,'2020'!$M$27))</f>
        <v>4</v>
      </c>
      <c r="E1127" s="3" t="str">
        <f t="shared" si="1"/>
        <v>2</v>
      </c>
    </row>
    <row r="1128">
      <c r="A1128" s="1">
        <v>25.0</v>
      </c>
      <c r="B1128" s="48">
        <f t="shared" si="26"/>
        <v>47</v>
      </c>
      <c r="D1128" s="2">
        <f>SUM(COUNTIF('2020'!K49:M49,'2020'!$K$27),COUNTIF('2020'!K49:M49,'2020'!$L$27),COUNTIF('2020'!K49:M49,'2020'!$M$27))</f>
        <v>4</v>
      </c>
      <c r="E1128" s="3" t="str">
        <f t="shared" si="1"/>
        <v>2</v>
      </c>
    </row>
    <row r="1129">
      <c r="A1129" s="1">
        <v>25.0</v>
      </c>
      <c r="B1129" s="48">
        <f t="shared" si="26"/>
        <v>48</v>
      </c>
      <c r="D1129" s="2">
        <f>SUM(COUNTIF('2020'!K50:M50,'2020'!$K$27),COUNTIF('2020'!K50:M50,'2020'!$L$27),COUNTIF('2020'!K50:M50,'2020'!$M$27))</f>
        <v>4</v>
      </c>
      <c r="E1129" s="3" t="str">
        <f t="shared" si="1"/>
        <v>2</v>
      </c>
    </row>
    <row r="1130">
      <c r="A1130" s="1">
        <v>25.0</v>
      </c>
      <c r="B1130" s="48">
        <f t="shared" si="26"/>
        <v>49</v>
      </c>
      <c r="D1130" s="2">
        <f>SUM(COUNTIF('2020'!K51:M51,'2020'!$K$27),COUNTIF('2020'!K51:M51,'2020'!$L$27),COUNTIF('2020'!K51:M51,'2020'!$M$27))</f>
        <v>4</v>
      </c>
      <c r="E1130" s="3" t="str">
        <f t="shared" si="1"/>
        <v>2</v>
      </c>
    </row>
    <row r="1131">
      <c r="A1131" s="1">
        <v>25.0</v>
      </c>
      <c r="B1131" s="48">
        <f t="shared" si="26"/>
        <v>50</v>
      </c>
      <c r="D1131" s="2">
        <f>SUM(COUNTIF('2020'!K52:M52,'2020'!$K$27),COUNTIF('2020'!K52:M52,'2020'!$L$27),COUNTIF('2020'!K52:M52,'2020'!$M$27))</f>
        <v>4</v>
      </c>
      <c r="E1131" s="3" t="str">
        <f t="shared" si="1"/>
        <v>2</v>
      </c>
    </row>
    <row r="1132">
      <c r="A1132" s="1">
        <v>25.0</v>
      </c>
      <c r="B1132" s="48">
        <f t="shared" si="26"/>
        <v>51</v>
      </c>
      <c r="D1132" s="2">
        <f>SUM(COUNTIF('2020'!K53:M53,'2020'!$K$27),COUNTIF('2020'!K53:M53,'2020'!$L$27),COUNTIF('2020'!K53:M53,'2020'!$M$27))</f>
        <v>4</v>
      </c>
      <c r="E1132" s="3" t="str">
        <f t="shared" si="1"/>
        <v>2</v>
      </c>
    </row>
    <row r="1133">
      <c r="A1133" s="1">
        <v>25.0</v>
      </c>
      <c r="B1133" s="48">
        <f t="shared" si="26"/>
        <v>52</v>
      </c>
      <c r="D1133" s="2">
        <f>SUM(COUNTIF('2020'!K54:M54,'2020'!$K$27),COUNTIF('2020'!K54:M54,'2020'!$L$27),COUNTIF('2020'!K54:M54,'2020'!$M$27))</f>
        <v>0</v>
      </c>
      <c r="E1133" s="3" t="str">
        <f t="shared" si="1"/>
        <v>0</v>
      </c>
    </row>
    <row r="1134">
      <c r="A1134" s="1">
        <v>25.0</v>
      </c>
      <c r="B1134" s="48">
        <f t="shared" si="26"/>
        <v>53</v>
      </c>
      <c r="D1134" s="2">
        <f>SUM(COUNTIF('2020'!K55:M55,'2020'!$K$27),COUNTIF('2020'!K55:M55,'2020'!$L$27),COUNTIF('2020'!K55:M55,'2020'!$M$27))</f>
        <v>4</v>
      </c>
      <c r="E1134" s="3" t="str">
        <f t="shared" si="1"/>
        <v>2</v>
      </c>
    </row>
    <row r="1135">
      <c r="A1135" s="1">
        <v>25.0</v>
      </c>
      <c r="B1135" s="48">
        <f t="shared" si="26"/>
        <v>54</v>
      </c>
      <c r="D1135" s="2">
        <f>SUM(COUNTIF('2020'!K56:M56,'2020'!$K$27),COUNTIF('2020'!K56:M56,'2020'!$L$27),COUNTIF('2020'!K56:M56,'2020'!$M$27))</f>
        <v>5</v>
      </c>
      <c r="E1135" s="3" t="str">
        <f t="shared" si="1"/>
        <v>3</v>
      </c>
    </row>
    <row r="1136">
      <c r="A1136" s="1">
        <v>25.0</v>
      </c>
      <c r="B1136" s="48">
        <f t="shared" si="26"/>
        <v>55</v>
      </c>
      <c r="D1136" s="2">
        <f>SUM(COUNTIF('2020'!K57:M57,'2020'!$K$27),COUNTIF('2020'!K57:M57,'2020'!$L$27),COUNTIF('2020'!K57:M57,'2020'!$M$27))</f>
        <v>0</v>
      </c>
      <c r="E1136" s="3" t="str">
        <f t="shared" si="1"/>
        <v>0</v>
      </c>
    </row>
    <row r="1137">
      <c r="A1137" s="1">
        <v>25.0</v>
      </c>
      <c r="B1137" s="48">
        <f t="shared" si="26"/>
        <v>56</v>
      </c>
      <c r="D1137" s="2">
        <f>SUM(COUNTIF('2020'!K58:M58,'2020'!$K$27),COUNTIF('2020'!K58:M58,'2020'!$L$27),COUNTIF('2020'!K58:M58,'2020'!$M$27))</f>
        <v>0</v>
      </c>
      <c r="E1137" s="3" t="str">
        <f t="shared" si="1"/>
        <v>0</v>
      </c>
    </row>
    <row r="1138">
      <c r="A1138" s="1">
        <v>25.0</v>
      </c>
      <c r="B1138" s="48">
        <f t="shared" si="26"/>
        <v>57</v>
      </c>
      <c r="D1138" s="2">
        <f>SUM(COUNTIF('2020'!K59:M59,'2020'!$K$27),COUNTIF('2020'!K59:M59,'2020'!$L$27),COUNTIF('2020'!K59:M59,'2020'!$M$27))</f>
        <v>4</v>
      </c>
      <c r="E1138" s="3" t="str">
        <f t="shared" si="1"/>
        <v>2</v>
      </c>
    </row>
    <row r="1139">
      <c r="A1139" s="1">
        <v>25.0</v>
      </c>
      <c r="B1139" s="48">
        <f t="shared" si="26"/>
        <v>58</v>
      </c>
      <c r="D1139" s="2">
        <f>SUM(COUNTIF('2020'!K60:M60,'2020'!$K$27),COUNTIF('2020'!K60:M60,'2020'!$L$27),COUNTIF('2020'!K60:M60,'2020'!$M$27))</f>
        <v>5</v>
      </c>
      <c r="E1139" s="3" t="str">
        <f t="shared" si="1"/>
        <v>3</v>
      </c>
    </row>
    <row r="1140">
      <c r="A1140" s="1">
        <v>25.0</v>
      </c>
      <c r="B1140" s="48">
        <f t="shared" si="26"/>
        <v>59</v>
      </c>
      <c r="D1140" s="2">
        <f>SUM(COUNTIF('2020'!K61:M61,'2020'!$K$27),COUNTIF('2020'!K61:M61,'2020'!$L$27),COUNTIF('2020'!K61:M61,'2020'!$M$27))</f>
        <v>0</v>
      </c>
      <c r="E1140" s="3" t="str">
        <f t="shared" si="1"/>
        <v>0</v>
      </c>
    </row>
    <row r="1141">
      <c r="A1141" s="1">
        <v>25.0</v>
      </c>
      <c r="B1141" s="48">
        <f t="shared" si="26"/>
        <v>60</v>
      </c>
      <c r="D1141" s="2">
        <f>SUM(COUNTIF('2020'!K62:M62,'2020'!$K$27),COUNTIF('2020'!K62:M62,'2020'!$L$27),COUNTIF('2020'!K62:M62,'2020'!$M$27))</f>
        <v>0</v>
      </c>
      <c r="E1141" s="3" t="str">
        <f t="shared" si="1"/>
        <v>0</v>
      </c>
    </row>
    <row r="1142">
      <c r="A1142" s="1">
        <v>26.0</v>
      </c>
      <c r="B1142" s="49">
        <v>27.0</v>
      </c>
      <c r="D1142" s="2">
        <f>SUM(COUNTIF('2020'!K29:M29,'2020'!$K$28),COUNTIF('2020'!K29:M29,'2020'!$L$28),COUNTIF('2020'!K29:M29,'2020'!$M$28))</f>
        <v>5</v>
      </c>
      <c r="E1142" s="3" t="str">
        <f t="shared" si="1"/>
        <v>3</v>
      </c>
    </row>
    <row r="1143">
      <c r="A1143" s="1">
        <v>26.0</v>
      </c>
      <c r="B1143" s="48">
        <f t="shared" ref="B1143:B1175" si="27">IF(A1143&lt;&gt;"",B1142+1,"")</f>
        <v>28</v>
      </c>
      <c r="D1143" s="2">
        <f>SUM(COUNTIF('2020'!K30:M30,'2020'!$K$28),COUNTIF('2020'!K30:M30,'2020'!$L$28),COUNTIF('2020'!K30:M30,'2020'!$M$28))</f>
        <v>4</v>
      </c>
      <c r="E1143" s="3" t="str">
        <f t="shared" si="1"/>
        <v>2</v>
      </c>
    </row>
    <row r="1144">
      <c r="A1144" s="1">
        <v>26.0</v>
      </c>
      <c r="B1144" s="48">
        <f t="shared" si="27"/>
        <v>29</v>
      </c>
      <c r="D1144" s="2">
        <f>SUM(COUNTIF('2020'!K31:M31,'2020'!$K$28),COUNTIF('2020'!K31:M31,'2020'!$L$28),COUNTIF('2020'!K31:M31,'2020'!$M$28))</f>
        <v>1</v>
      </c>
      <c r="E1144" s="3" t="str">
        <f t="shared" si="1"/>
        <v>1</v>
      </c>
    </row>
    <row r="1145">
      <c r="A1145" s="1">
        <v>26.0</v>
      </c>
      <c r="B1145" s="48">
        <f t="shared" si="27"/>
        <v>30</v>
      </c>
      <c r="D1145" s="2">
        <f>SUM(COUNTIF('2020'!K32:M32,'2020'!$K$28),COUNTIF('2020'!K32:M32,'2020'!$L$28),COUNTIF('2020'!K32:M32,'2020'!$M$28))</f>
        <v>5</v>
      </c>
      <c r="E1145" s="3" t="str">
        <f t="shared" si="1"/>
        <v>3</v>
      </c>
    </row>
    <row r="1146">
      <c r="A1146" s="1">
        <v>26.0</v>
      </c>
      <c r="B1146" s="48">
        <f t="shared" si="27"/>
        <v>31</v>
      </c>
      <c r="D1146" s="2">
        <f>SUM(COUNTIF('2020'!K33:M33,'2020'!$K$28),COUNTIF('2020'!K33:M33,'2020'!$L$28),COUNTIF('2020'!K33:M33,'2020'!$M$28))</f>
        <v>5</v>
      </c>
      <c r="E1146" s="3" t="str">
        <f t="shared" si="1"/>
        <v>3</v>
      </c>
    </row>
    <row r="1147">
      <c r="A1147" s="1">
        <v>26.0</v>
      </c>
      <c r="B1147" s="48">
        <f t="shared" si="27"/>
        <v>32</v>
      </c>
      <c r="D1147" s="2">
        <f>SUM(COUNTIF('2020'!K34:M34,'2020'!$K$28),COUNTIF('2020'!K34:M34,'2020'!$L$28),COUNTIF('2020'!K34:M34,'2020'!$M$28))</f>
        <v>4</v>
      </c>
      <c r="E1147" s="3" t="str">
        <f t="shared" si="1"/>
        <v>2</v>
      </c>
    </row>
    <row r="1148">
      <c r="A1148" s="1">
        <v>26.0</v>
      </c>
      <c r="B1148" s="48">
        <f t="shared" si="27"/>
        <v>33</v>
      </c>
      <c r="D1148" s="2">
        <f>SUM(COUNTIF('2020'!K35:M35,'2020'!$K$28),COUNTIF('2020'!K35:M35,'2020'!$L$28),COUNTIF('2020'!K35:M35,'2020'!$M$28))</f>
        <v>1</v>
      </c>
      <c r="E1148" s="3" t="str">
        <f t="shared" si="1"/>
        <v>1</v>
      </c>
    </row>
    <row r="1149">
      <c r="A1149" s="1">
        <v>26.0</v>
      </c>
      <c r="B1149" s="48">
        <f t="shared" si="27"/>
        <v>34</v>
      </c>
      <c r="D1149" s="2">
        <f>SUM(COUNTIF('2020'!K36:M36,'2020'!$K$28),COUNTIF('2020'!K36:M36,'2020'!$L$28),COUNTIF('2020'!K36:M36,'2020'!$M$28))</f>
        <v>4</v>
      </c>
      <c r="E1149" s="3" t="str">
        <f t="shared" si="1"/>
        <v>2</v>
      </c>
    </row>
    <row r="1150">
      <c r="A1150" s="1">
        <v>26.0</v>
      </c>
      <c r="B1150" s="48">
        <f t="shared" si="27"/>
        <v>35</v>
      </c>
      <c r="D1150" s="2">
        <f>SUM(COUNTIF('2020'!K37:M37,'2020'!$K$28),COUNTIF('2020'!K37:M37,'2020'!$L$28),COUNTIF('2020'!K37:M37,'2020'!$M$28))</f>
        <v>4</v>
      </c>
      <c r="E1150" s="3" t="str">
        <f t="shared" si="1"/>
        <v>2</v>
      </c>
    </row>
    <row r="1151">
      <c r="A1151" s="1">
        <v>26.0</v>
      </c>
      <c r="B1151" s="48">
        <f t="shared" si="27"/>
        <v>36</v>
      </c>
      <c r="D1151" s="2">
        <f>SUM(COUNTIF('2020'!K38:M38,'2020'!$K$28),COUNTIF('2020'!K38:M38,'2020'!$L$28),COUNTIF('2020'!K38:M38,'2020'!$M$28))</f>
        <v>4</v>
      </c>
      <c r="E1151" s="3" t="str">
        <f t="shared" si="1"/>
        <v>2</v>
      </c>
    </row>
    <row r="1152">
      <c r="A1152" s="1">
        <v>26.0</v>
      </c>
      <c r="B1152" s="48">
        <f t="shared" si="27"/>
        <v>37</v>
      </c>
      <c r="D1152" s="2">
        <f>SUM(COUNTIF('2020'!K39:M39,'2020'!$K$28),COUNTIF('2020'!K39:M39,'2020'!$L$28),COUNTIF('2020'!K39:M39,'2020'!$M$28))</f>
        <v>1</v>
      </c>
      <c r="E1152" s="3" t="str">
        <f t="shared" si="1"/>
        <v>1</v>
      </c>
    </row>
    <row r="1153">
      <c r="A1153" s="1">
        <v>26.0</v>
      </c>
      <c r="B1153" s="48">
        <f t="shared" si="27"/>
        <v>38</v>
      </c>
      <c r="D1153" s="2">
        <f>SUM(COUNTIF('2020'!K40:M40,'2020'!$K$28),COUNTIF('2020'!K40:M40,'2020'!$L$28),COUNTIF('2020'!K40:M40,'2020'!$M$28))</f>
        <v>0</v>
      </c>
      <c r="E1153" s="3" t="str">
        <f t="shared" si="1"/>
        <v>0</v>
      </c>
    </row>
    <row r="1154">
      <c r="A1154" s="1">
        <v>26.0</v>
      </c>
      <c r="B1154" s="48">
        <f t="shared" si="27"/>
        <v>39</v>
      </c>
      <c r="D1154" s="2">
        <f>SUM(COUNTIF('2020'!K41:M41,'2020'!$K$28),COUNTIF('2020'!K41:M41,'2020'!$L$28),COUNTIF('2020'!K41:M41,'2020'!$M$28))</f>
        <v>5</v>
      </c>
      <c r="E1154" s="3" t="str">
        <f t="shared" si="1"/>
        <v>3</v>
      </c>
    </row>
    <row r="1155">
      <c r="A1155" s="1">
        <v>26.0</v>
      </c>
      <c r="B1155" s="48">
        <f t="shared" si="27"/>
        <v>40</v>
      </c>
      <c r="D1155" s="2">
        <f>SUM(COUNTIF('2020'!K42:M42,'2020'!$K$28),COUNTIF('2020'!K42:M42,'2020'!$L$28),COUNTIF('2020'!K42:M42,'2020'!$M$28))</f>
        <v>4</v>
      </c>
      <c r="E1155" s="3" t="str">
        <f t="shared" si="1"/>
        <v>2</v>
      </c>
    </row>
    <row r="1156">
      <c r="A1156" s="1">
        <v>26.0</v>
      </c>
      <c r="B1156" s="48">
        <f t="shared" si="27"/>
        <v>41</v>
      </c>
      <c r="D1156" s="2">
        <f>SUM(COUNTIF('2020'!K43:M43,'2020'!$K$28),COUNTIF('2020'!K43:M43,'2020'!$L$28),COUNTIF('2020'!K43:M43,'2020'!$M$28))</f>
        <v>4</v>
      </c>
      <c r="E1156" s="3" t="str">
        <f t="shared" si="1"/>
        <v>2</v>
      </c>
    </row>
    <row r="1157">
      <c r="A1157" s="1">
        <v>26.0</v>
      </c>
      <c r="B1157" s="48">
        <f t="shared" si="27"/>
        <v>42</v>
      </c>
      <c r="D1157" s="2">
        <f>SUM(COUNTIF('2020'!K44:M44,'2020'!$K$28),COUNTIF('2020'!K44:M44,'2020'!$L$28),COUNTIF('2020'!K44:M44,'2020'!$M$28))</f>
        <v>5</v>
      </c>
      <c r="E1157" s="3" t="str">
        <f t="shared" si="1"/>
        <v>3</v>
      </c>
    </row>
    <row r="1158">
      <c r="A1158" s="1">
        <v>26.0</v>
      </c>
      <c r="B1158" s="48">
        <f t="shared" si="27"/>
        <v>43</v>
      </c>
      <c r="D1158" s="2">
        <f>SUM(COUNTIF('2020'!K45:M45,'2020'!$K$28),COUNTIF('2020'!K45:M45,'2020'!$L$28),COUNTIF('2020'!K45:M45,'2020'!$M$28))</f>
        <v>4</v>
      </c>
      <c r="E1158" s="3" t="str">
        <f t="shared" si="1"/>
        <v>2</v>
      </c>
    </row>
    <row r="1159">
      <c r="A1159" s="1">
        <v>26.0</v>
      </c>
      <c r="B1159" s="48">
        <f t="shared" si="27"/>
        <v>44</v>
      </c>
      <c r="D1159" s="2">
        <f>SUM(COUNTIF('2020'!K46:M46,'2020'!$K$28),COUNTIF('2020'!K46:M46,'2020'!$L$28),COUNTIF('2020'!K46:M46,'2020'!$M$28))</f>
        <v>4</v>
      </c>
      <c r="E1159" s="3" t="str">
        <f t="shared" si="1"/>
        <v>2</v>
      </c>
    </row>
    <row r="1160">
      <c r="A1160" s="1">
        <v>26.0</v>
      </c>
      <c r="B1160" s="48">
        <f t="shared" si="27"/>
        <v>45</v>
      </c>
      <c r="D1160" s="2">
        <f>SUM(COUNTIF('2020'!K47:M47,'2020'!$K$28),COUNTIF('2020'!K47:M47,'2020'!$L$28),COUNTIF('2020'!K47:M47,'2020'!$M$28))</f>
        <v>4</v>
      </c>
      <c r="E1160" s="3" t="str">
        <f t="shared" si="1"/>
        <v>2</v>
      </c>
    </row>
    <row r="1161">
      <c r="A1161" s="1">
        <v>26.0</v>
      </c>
      <c r="B1161" s="48">
        <f t="shared" si="27"/>
        <v>46</v>
      </c>
      <c r="D1161" s="2">
        <f>SUM(COUNTIF('2020'!K48:M48,'2020'!$K$28),COUNTIF('2020'!K48:M48,'2020'!$L$28),COUNTIF('2020'!K48:M48,'2020'!$M$28))</f>
        <v>4</v>
      </c>
      <c r="E1161" s="3" t="str">
        <f t="shared" si="1"/>
        <v>2</v>
      </c>
    </row>
    <row r="1162">
      <c r="A1162" s="1">
        <v>26.0</v>
      </c>
      <c r="B1162" s="48">
        <f t="shared" si="27"/>
        <v>47</v>
      </c>
      <c r="D1162" s="2">
        <f>SUM(COUNTIF('2020'!K49:M49,'2020'!$K$28),COUNTIF('2020'!K49:M49,'2020'!$L$28),COUNTIF('2020'!K49:M49,'2020'!$M$28))</f>
        <v>4</v>
      </c>
      <c r="E1162" s="3" t="str">
        <f t="shared" si="1"/>
        <v>2</v>
      </c>
    </row>
    <row r="1163">
      <c r="A1163" s="1">
        <v>26.0</v>
      </c>
      <c r="B1163" s="48">
        <f t="shared" si="27"/>
        <v>48</v>
      </c>
      <c r="D1163" s="2">
        <f>SUM(COUNTIF('2020'!K50:M50,'2020'!$K$28),COUNTIF('2020'!K50:M50,'2020'!$L$28),COUNTIF('2020'!K50:M50,'2020'!$M$28))</f>
        <v>4</v>
      </c>
      <c r="E1163" s="3" t="str">
        <f t="shared" si="1"/>
        <v>2</v>
      </c>
    </row>
    <row r="1164">
      <c r="A1164" s="1">
        <v>26.0</v>
      </c>
      <c r="B1164" s="48">
        <f t="shared" si="27"/>
        <v>49</v>
      </c>
      <c r="D1164" s="2">
        <f>SUM(COUNTIF('2020'!K51:M51,'2020'!$K$28),COUNTIF('2020'!K51:M51,'2020'!$L$28),COUNTIF('2020'!K51:M51,'2020'!$M$28))</f>
        <v>4</v>
      </c>
      <c r="E1164" s="3" t="str">
        <f t="shared" si="1"/>
        <v>2</v>
      </c>
    </row>
    <row r="1165">
      <c r="A1165" s="1">
        <v>26.0</v>
      </c>
      <c r="B1165" s="48">
        <f t="shared" si="27"/>
        <v>50</v>
      </c>
      <c r="D1165" s="2">
        <f>SUM(COUNTIF('2020'!K52:M52,'2020'!$K$28),COUNTIF('2020'!K52:M52,'2020'!$L$28),COUNTIF('2020'!K52:M52,'2020'!$M$28))</f>
        <v>4</v>
      </c>
      <c r="E1165" s="3" t="str">
        <f t="shared" si="1"/>
        <v>2</v>
      </c>
    </row>
    <row r="1166">
      <c r="A1166" s="1">
        <v>26.0</v>
      </c>
      <c r="B1166" s="48">
        <f t="shared" si="27"/>
        <v>51</v>
      </c>
      <c r="D1166" s="2">
        <f>SUM(COUNTIF('2020'!K53:M53,'2020'!$K$28),COUNTIF('2020'!K53:M53,'2020'!$L$28),COUNTIF('2020'!K53:M53,'2020'!$M$28))</f>
        <v>4</v>
      </c>
      <c r="E1166" s="3" t="str">
        <f t="shared" si="1"/>
        <v>2</v>
      </c>
    </row>
    <row r="1167">
      <c r="A1167" s="1">
        <v>26.0</v>
      </c>
      <c r="B1167" s="48">
        <f t="shared" si="27"/>
        <v>52</v>
      </c>
      <c r="D1167" s="2">
        <f>SUM(COUNTIF('2020'!K54:M54,'2020'!$K$28),COUNTIF('2020'!K54:M54,'2020'!$L$28),COUNTIF('2020'!K54:M54,'2020'!$M$28))</f>
        <v>0</v>
      </c>
      <c r="E1167" s="3" t="str">
        <f t="shared" si="1"/>
        <v>0</v>
      </c>
    </row>
    <row r="1168">
      <c r="A1168" s="1">
        <v>26.0</v>
      </c>
      <c r="B1168" s="48">
        <f t="shared" si="27"/>
        <v>53</v>
      </c>
      <c r="D1168" s="2">
        <f>SUM(COUNTIF('2020'!K55:M55,'2020'!$K$28),COUNTIF('2020'!K55:M55,'2020'!$L$28),COUNTIF('2020'!K55:M55,'2020'!$M$28))</f>
        <v>4</v>
      </c>
      <c r="E1168" s="3" t="str">
        <f t="shared" si="1"/>
        <v>2</v>
      </c>
    </row>
    <row r="1169">
      <c r="A1169" s="1">
        <v>26.0</v>
      </c>
      <c r="B1169" s="48">
        <f t="shared" si="27"/>
        <v>54</v>
      </c>
      <c r="D1169" s="2">
        <f>SUM(COUNTIF('2020'!K56:M56,'2020'!$K$28),COUNTIF('2020'!K56:M56,'2020'!$L$28),COUNTIF('2020'!K56:M56,'2020'!$M$28))</f>
        <v>5</v>
      </c>
      <c r="E1169" s="3" t="str">
        <f t="shared" si="1"/>
        <v>3</v>
      </c>
    </row>
    <row r="1170">
      <c r="A1170" s="1">
        <v>26.0</v>
      </c>
      <c r="B1170" s="48">
        <f t="shared" si="27"/>
        <v>55</v>
      </c>
      <c r="D1170" s="2">
        <f>SUM(COUNTIF('2020'!K57:M57,'2020'!$K$28),COUNTIF('2020'!K57:M57,'2020'!$L$28),COUNTIF('2020'!K57:M57,'2020'!$M$28))</f>
        <v>0</v>
      </c>
      <c r="E1170" s="3" t="str">
        <f t="shared" si="1"/>
        <v>0</v>
      </c>
    </row>
    <row r="1171">
      <c r="A1171" s="1">
        <v>26.0</v>
      </c>
      <c r="B1171" s="48">
        <f t="shared" si="27"/>
        <v>56</v>
      </c>
      <c r="D1171" s="2">
        <f>SUM(COUNTIF('2020'!K58:M58,'2020'!$K$28),COUNTIF('2020'!K58:M58,'2020'!$L$28),COUNTIF('2020'!K58:M58,'2020'!$M$28))</f>
        <v>0</v>
      </c>
      <c r="E1171" s="3" t="str">
        <f t="shared" si="1"/>
        <v>0</v>
      </c>
    </row>
    <row r="1172">
      <c r="A1172" s="1">
        <v>26.0</v>
      </c>
      <c r="B1172" s="48">
        <f t="shared" si="27"/>
        <v>57</v>
      </c>
      <c r="D1172" s="2">
        <f>SUM(COUNTIF('2020'!K59:M59,'2020'!$K$28),COUNTIF('2020'!K59:M59,'2020'!$L$28),COUNTIF('2020'!K59:M59,'2020'!$M$28))</f>
        <v>4</v>
      </c>
      <c r="E1172" s="3" t="str">
        <f t="shared" si="1"/>
        <v>2</v>
      </c>
    </row>
    <row r="1173">
      <c r="A1173" s="1">
        <v>26.0</v>
      </c>
      <c r="B1173" s="48">
        <f t="shared" si="27"/>
        <v>58</v>
      </c>
      <c r="D1173" s="2">
        <f>SUM(COUNTIF('2020'!K60:M60,'2020'!$K$28),COUNTIF('2020'!K60:M60,'2020'!$L$28),COUNTIF('2020'!K60:M60,'2020'!$M$28))</f>
        <v>5</v>
      </c>
      <c r="E1173" s="3" t="str">
        <f t="shared" si="1"/>
        <v>3</v>
      </c>
    </row>
    <row r="1174">
      <c r="A1174" s="1">
        <v>26.0</v>
      </c>
      <c r="B1174" s="48">
        <f t="shared" si="27"/>
        <v>59</v>
      </c>
      <c r="D1174" s="2">
        <f>SUM(COUNTIF('2020'!K61:M61,'2020'!$K$28),COUNTIF('2020'!K61:M61,'2020'!$L$28),COUNTIF('2020'!K61:M61,'2020'!$M$28))</f>
        <v>0</v>
      </c>
      <c r="E1174" s="3" t="str">
        <f t="shared" si="1"/>
        <v>0</v>
      </c>
    </row>
    <row r="1175">
      <c r="A1175" s="1">
        <v>26.0</v>
      </c>
      <c r="B1175" s="48">
        <f t="shared" si="27"/>
        <v>60</v>
      </c>
      <c r="D1175" s="2">
        <f>SUM(COUNTIF('2020'!K62:M62,'2020'!$K$28),COUNTIF('2020'!K62:M62,'2020'!$L$28),COUNTIF('2020'!K62:M62,'2020'!$M$28))</f>
        <v>0</v>
      </c>
      <c r="E1175" s="3" t="str">
        <f t="shared" si="1"/>
        <v>0</v>
      </c>
    </row>
    <row r="1176">
      <c r="A1176" s="1">
        <v>27.0</v>
      </c>
      <c r="B1176" s="1">
        <v>28.0</v>
      </c>
      <c r="D1176" s="2">
        <f>SUM(COUNTIF('2020'!K30:M30,'2020'!$K$29),COUNTIF('2020'!K30:M30,'2020'!$L$29),COUNTIF('2020'!K30:M30,'2020'!$M$29))</f>
        <v>4</v>
      </c>
      <c r="E1176" s="3" t="str">
        <f t="shared" si="1"/>
        <v>2</v>
      </c>
    </row>
    <row r="1177">
      <c r="A1177" s="1">
        <v>27.0</v>
      </c>
      <c r="B1177" s="48">
        <f t="shared" ref="B1177:B1208" si="28">IF(A1177&lt;&gt;"",B1176+1,"")</f>
        <v>29</v>
      </c>
      <c r="D1177" s="2">
        <f>SUM(COUNTIF('2020'!K31:M31,'2020'!$K$29),COUNTIF('2020'!K31:M31,'2020'!$L$29),COUNTIF('2020'!K31:M31,'2020'!$M$29))</f>
        <v>1</v>
      </c>
      <c r="E1177" s="3" t="str">
        <f t="shared" si="1"/>
        <v>1</v>
      </c>
    </row>
    <row r="1178">
      <c r="A1178" s="1">
        <v>27.0</v>
      </c>
      <c r="B1178" s="48">
        <f t="shared" si="28"/>
        <v>30</v>
      </c>
      <c r="D1178" s="2">
        <f>SUM(COUNTIF('2020'!K32:M32,'2020'!$K$29),COUNTIF('2020'!K32:M32,'2020'!$L$29),COUNTIF('2020'!K32:M32,'2020'!$M$29))</f>
        <v>5</v>
      </c>
      <c r="E1178" s="3" t="str">
        <f t="shared" si="1"/>
        <v>3</v>
      </c>
    </row>
    <row r="1179">
      <c r="A1179" s="1">
        <v>27.0</v>
      </c>
      <c r="B1179" s="48">
        <f t="shared" si="28"/>
        <v>31</v>
      </c>
      <c r="D1179" s="2">
        <f>SUM(COUNTIF('2020'!K33:M33,'2020'!$K$29),COUNTIF('2020'!K33:M33,'2020'!$L$29),COUNTIF('2020'!K33:M33,'2020'!$M$29))</f>
        <v>5</v>
      </c>
      <c r="E1179" s="3" t="str">
        <f t="shared" si="1"/>
        <v>3</v>
      </c>
    </row>
    <row r="1180">
      <c r="A1180" s="1">
        <v>27.0</v>
      </c>
      <c r="B1180" s="48">
        <f t="shared" si="28"/>
        <v>32</v>
      </c>
      <c r="D1180" s="2">
        <f>SUM(COUNTIF('2020'!K34:M34,'2020'!$K$29),COUNTIF('2020'!K34:M34,'2020'!$L$29),COUNTIF('2020'!K34:M34,'2020'!$M$29))</f>
        <v>4</v>
      </c>
      <c r="E1180" s="3" t="str">
        <f t="shared" si="1"/>
        <v>2</v>
      </c>
    </row>
    <row r="1181">
      <c r="A1181" s="1">
        <v>27.0</v>
      </c>
      <c r="B1181" s="48">
        <f t="shared" si="28"/>
        <v>33</v>
      </c>
      <c r="D1181" s="2">
        <f>SUM(COUNTIF('2020'!K35:M35,'2020'!$K$29),COUNTIF('2020'!K35:M35,'2020'!$L$29),COUNTIF('2020'!K35:M35,'2020'!$M$29))</f>
        <v>1</v>
      </c>
      <c r="E1181" s="3" t="str">
        <f t="shared" si="1"/>
        <v>1</v>
      </c>
    </row>
    <row r="1182">
      <c r="A1182" s="1">
        <v>27.0</v>
      </c>
      <c r="B1182" s="48">
        <f t="shared" si="28"/>
        <v>34</v>
      </c>
      <c r="D1182" s="2">
        <f>SUM(COUNTIF('2020'!K36:M36,'2020'!$K$29),COUNTIF('2020'!K36:M36,'2020'!$L$29),COUNTIF('2020'!K36:M36,'2020'!$M$29))</f>
        <v>4</v>
      </c>
      <c r="E1182" s="3" t="str">
        <f t="shared" si="1"/>
        <v>2</v>
      </c>
    </row>
    <row r="1183">
      <c r="A1183" s="1">
        <v>27.0</v>
      </c>
      <c r="B1183" s="48">
        <f t="shared" si="28"/>
        <v>35</v>
      </c>
      <c r="D1183" s="2">
        <f>SUM(COUNTIF('2020'!K37:M37,'2020'!$K$29),COUNTIF('2020'!K37:M37,'2020'!$L$29),COUNTIF('2020'!K37:M37,'2020'!$M$29))</f>
        <v>4</v>
      </c>
      <c r="E1183" s="3" t="str">
        <f t="shared" si="1"/>
        <v>2</v>
      </c>
    </row>
    <row r="1184">
      <c r="A1184" s="1">
        <v>27.0</v>
      </c>
      <c r="B1184" s="48">
        <f t="shared" si="28"/>
        <v>36</v>
      </c>
      <c r="D1184" s="2">
        <f>SUM(COUNTIF('2020'!K38:M38,'2020'!$K$29),COUNTIF('2020'!K38:M38,'2020'!$L$29),COUNTIF('2020'!K38:M38,'2020'!$M$29))</f>
        <v>4</v>
      </c>
      <c r="E1184" s="3" t="str">
        <f t="shared" si="1"/>
        <v>2</v>
      </c>
    </row>
    <row r="1185">
      <c r="A1185" s="1">
        <v>27.0</v>
      </c>
      <c r="B1185" s="48">
        <f t="shared" si="28"/>
        <v>37</v>
      </c>
      <c r="D1185" s="2">
        <f>SUM(COUNTIF('2020'!K39:M39,'2020'!$K$29),COUNTIF('2020'!K39:M39,'2020'!$L$29),COUNTIF('2020'!K39:M39,'2020'!$M$29))</f>
        <v>1</v>
      </c>
      <c r="E1185" s="3" t="str">
        <f t="shared" si="1"/>
        <v>1</v>
      </c>
    </row>
    <row r="1186">
      <c r="A1186" s="1">
        <v>27.0</v>
      </c>
      <c r="B1186" s="48">
        <f t="shared" si="28"/>
        <v>38</v>
      </c>
      <c r="D1186" s="2">
        <f>SUM(COUNTIF('2020'!K40:M40,'2020'!$K$29),COUNTIF('2020'!K40:M40,'2020'!$L$29),COUNTIF('2020'!K40:M40,'2020'!$M$29))</f>
        <v>0</v>
      </c>
      <c r="E1186" s="3" t="str">
        <f t="shared" si="1"/>
        <v>0</v>
      </c>
    </row>
    <row r="1187">
      <c r="A1187" s="1">
        <v>27.0</v>
      </c>
      <c r="B1187" s="48">
        <f t="shared" si="28"/>
        <v>39</v>
      </c>
      <c r="D1187" s="2">
        <f>SUM(COUNTIF('2020'!K41:M41,'2020'!$K$29),COUNTIF('2020'!K41:M41,'2020'!$L$29),COUNTIF('2020'!K41:M41,'2020'!$M$29))</f>
        <v>5</v>
      </c>
      <c r="E1187" s="3" t="str">
        <f t="shared" si="1"/>
        <v>3</v>
      </c>
    </row>
    <row r="1188">
      <c r="A1188" s="1">
        <v>27.0</v>
      </c>
      <c r="B1188" s="48">
        <f t="shared" si="28"/>
        <v>40</v>
      </c>
      <c r="D1188" s="2">
        <f>SUM(COUNTIF('2020'!K42:M42,'2020'!$K$29),COUNTIF('2020'!K42:M42,'2020'!$L$29),COUNTIF('2020'!K42:M42,'2020'!$M$29))</f>
        <v>4</v>
      </c>
      <c r="E1188" s="3" t="str">
        <f t="shared" si="1"/>
        <v>2</v>
      </c>
    </row>
    <row r="1189">
      <c r="A1189" s="1">
        <v>27.0</v>
      </c>
      <c r="B1189" s="48">
        <f t="shared" si="28"/>
        <v>41</v>
      </c>
      <c r="D1189" s="2">
        <f>SUM(COUNTIF('2020'!K43:M43,'2020'!$K$29),COUNTIF('2020'!K43:M43,'2020'!$L$29),COUNTIF('2020'!K43:M43,'2020'!$M$29))</f>
        <v>4</v>
      </c>
      <c r="E1189" s="3" t="str">
        <f t="shared" si="1"/>
        <v>2</v>
      </c>
    </row>
    <row r="1190">
      <c r="A1190" s="1">
        <v>27.0</v>
      </c>
      <c r="B1190" s="48">
        <f t="shared" si="28"/>
        <v>42</v>
      </c>
      <c r="D1190" s="2">
        <f>SUM(COUNTIF('2020'!K44:M44,'2020'!$K$29),COUNTIF('2020'!K44:M44,'2020'!$L$29),COUNTIF('2020'!K44:M44,'2020'!$M$29))</f>
        <v>5</v>
      </c>
      <c r="E1190" s="3" t="str">
        <f t="shared" si="1"/>
        <v>3</v>
      </c>
    </row>
    <row r="1191">
      <c r="A1191" s="1">
        <v>27.0</v>
      </c>
      <c r="B1191" s="48">
        <f t="shared" si="28"/>
        <v>43</v>
      </c>
      <c r="D1191" s="2">
        <f>SUM(COUNTIF('2020'!K45:M45,'2020'!$K$29),COUNTIF('2020'!K45:M45,'2020'!$L$29),COUNTIF('2020'!K45:M45,'2020'!$M$29))</f>
        <v>4</v>
      </c>
      <c r="E1191" s="3" t="str">
        <f t="shared" si="1"/>
        <v>2</v>
      </c>
    </row>
    <row r="1192">
      <c r="A1192" s="1">
        <v>27.0</v>
      </c>
      <c r="B1192" s="48">
        <f t="shared" si="28"/>
        <v>44</v>
      </c>
      <c r="D1192" s="2">
        <f>SUM(COUNTIF('2020'!K46:M46,'2020'!$K$29),COUNTIF('2020'!K46:M46,'2020'!$L$29),COUNTIF('2020'!K46:M46,'2020'!$M$29))</f>
        <v>4</v>
      </c>
      <c r="E1192" s="3" t="str">
        <f t="shared" si="1"/>
        <v>2</v>
      </c>
    </row>
    <row r="1193">
      <c r="A1193" s="1">
        <v>27.0</v>
      </c>
      <c r="B1193" s="48">
        <f t="shared" si="28"/>
        <v>45</v>
      </c>
      <c r="D1193" s="2">
        <f>SUM(COUNTIF('2020'!K47:M47,'2020'!$K$29),COUNTIF('2020'!K47:M47,'2020'!$L$29),COUNTIF('2020'!K47:M47,'2020'!$M$29))</f>
        <v>4</v>
      </c>
      <c r="E1193" s="3" t="str">
        <f t="shared" si="1"/>
        <v>2</v>
      </c>
    </row>
    <row r="1194">
      <c r="A1194" s="1">
        <v>27.0</v>
      </c>
      <c r="B1194" s="48">
        <f t="shared" si="28"/>
        <v>46</v>
      </c>
      <c r="D1194" s="2">
        <f>SUM(COUNTIF('2020'!K48:M48,'2020'!$K$29),COUNTIF('2020'!K48:M48,'2020'!$L$29),COUNTIF('2020'!K48:M48,'2020'!$M$29))</f>
        <v>4</v>
      </c>
      <c r="E1194" s="3" t="str">
        <f t="shared" si="1"/>
        <v>2</v>
      </c>
    </row>
    <row r="1195">
      <c r="A1195" s="1">
        <v>27.0</v>
      </c>
      <c r="B1195" s="48">
        <f t="shared" si="28"/>
        <v>47</v>
      </c>
      <c r="D1195" s="2">
        <f>SUM(COUNTIF('2020'!K49:M49,'2020'!$K$29),COUNTIF('2020'!K49:M49,'2020'!$L$29),COUNTIF('2020'!K49:M49,'2020'!$M$29))</f>
        <v>4</v>
      </c>
      <c r="E1195" s="3" t="str">
        <f t="shared" si="1"/>
        <v>2</v>
      </c>
    </row>
    <row r="1196">
      <c r="A1196" s="1">
        <v>27.0</v>
      </c>
      <c r="B1196" s="48">
        <f t="shared" si="28"/>
        <v>48</v>
      </c>
      <c r="D1196" s="2">
        <f>SUM(COUNTIF('2020'!K50:M50,'2020'!$K$29),COUNTIF('2020'!K50:M50,'2020'!$L$29),COUNTIF('2020'!K50:M50,'2020'!$M$29))</f>
        <v>4</v>
      </c>
      <c r="E1196" s="3" t="str">
        <f t="shared" si="1"/>
        <v>2</v>
      </c>
    </row>
    <row r="1197">
      <c r="A1197" s="1">
        <v>27.0</v>
      </c>
      <c r="B1197" s="48">
        <f t="shared" si="28"/>
        <v>49</v>
      </c>
      <c r="D1197" s="2">
        <f>SUM(COUNTIF('2020'!K51:M51,'2020'!$K$29),COUNTIF('2020'!K51:M51,'2020'!$L$29),COUNTIF('2020'!K51:M51,'2020'!$M$29))</f>
        <v>4</v>
      </c>
      <c r="E1197" s="3" t="str">
        <f t="shared" si="1"/>
        <v>2</v>
      </c>
    </row>
    <row r="1198">
      <c r="A1198" s="1">
        <v>27.0</v>
      </c>
      <c r="B1198" s="48">
        <f t="shared" si="28"/>
        <v>50</v>
      </c>
      <c r="D1198" s="2">
        <f>SUM(COUNTIF('2020'!K52:M52,'2020'!$K$29),COUNTIF('2020'!K52:M52,'2020'!$L$29),COUNTIF('2020'!K52:M52,'2020'!$M$29))</f>
        <v>4</v>
      </c>
      <c r="E1198" s="3" t="str">
        <f t="shared" si="1"/>
        <v>2</v>
      </c>
    </row>
    <row r="1199">
      <c r="A1199" s="1">
        <v>27.0</v>
      </c>
      <c r="B1199" s="48">
        <f t="shared" si="28"/>
        <v>51</v>
      </c>
      <c r="D1199" s="2">
        <f>SUM(COUNTIF('2020'!K53:M53,'2020'!$K$29),COUNTIF('2020'!K53:M53,'2020'!$L$29),COUNTIF('2020'!K53:M53,'2020'!$M$29))</f>
        <v>4</v>
      </c>
      <c r="E1199" s="3" t="str">
        <f t="shared" si="1"/>
        <v>2</v>
      </c>
    </row>
    <row r="1200">
      <c r="A1200" s="1">
        <v>27.0</v>
      </c>
      <c r="B1200" s="48">
        <f t="shared" si="28"/>
        <v>52</v>
      </c>
      <c r="D1200" s="2">
        <f>SUM(COUNTIF('2020'!K54:M54,'2020'!$K$29),COUNTIF('2020'!K54:M54,'2020'!$L$29),COUNTIF('2020'!K54:M54,'2020'!$M$29))</f>
        <v>0</v>
      </c>
      <c r="E1200" s="3" t="str">
        <f t="shared" si="1"/>
        <v>0</v>
      </c>
    </row>
    <row r="1201">
      <c r="A1201" s="1">
        <v>27.0</v>
      </c>
      <c r="B1201" s="48">
        <f t="shared" si="28"/>
        <v>53</v>
      </c>
      <c r="D1201" s="2">
        <f>SUM(COUNTIF('2020'!K55:M55,'2020'!$K$29),COUNTIF('2020'!K55:M55,'2020'!$L$29),COUNTIF('2020'!K55:M55,'2020'!$M$29))</f>
        <v>4</v>
      </c>
      <c r="E1201" s="3" t="str">
        <f t="shared" si="1"/>
        <v>2</v>
      </c>
    </row>
    <row r="1202">
      <c r="A1202" s="1">
        <v>27.0</v>
      </c>
      <c r="B1202" s="48">
        <f t="shared" si="28"/>
        <v>54</v>
      </c>
      <c r="D1202" s="2">
        <f>SUM(COUNTIF('2020'!K56:M56,'2020'!$K$29),COUNTIF('2020'!K56:M56,'2020'!$L$29),COUNTIF('2020'!K56:M56,'2020'!$M$29))</f>
        <v>5</v>
      </c>
      <c r="E1202" s="3" t="str">
        <f t="shared" si="1"/>
        <v>3</v>
      </c>
    </row>
    <row r="1203">
      <c r="A1203" s="1">
        <v>27.0</v>
      </c>
      <c r="B1203" s="48">
        <f t="shared" si="28"/>
        <v>55</v>
      </c>
      <c r="D1203" s="2">
        <f>SUM(COUNTIF('2020'!K57:M57,'2020'!$K$29),COUNTIF('2020'!K57:M57,'2020'!$L$29),COUNTIF('2020'!K57:M57,'2020'!$M$29))</f>
        <v>0</v>
      </c>
      <c r="E1203" s="3" t="str">
        <f t="shared" si="1"/>
        <v>0</v>
      </c>
    </row>
    <row r="1204">
      <c r="A1204" s="1">
        <v>27.0</v>
      </c>
      <c r="B1204" s="48">
        <f t="shared" si="28"/>
        <v>56</v>
      </c>
      <c r="D1204" s="2">
        <f>SUM(COUNTIF('2020'!K58:M58,'2020'!$K$29),COUNTIF('2020'!K58:M58,'2020'!$L$29),COUNTIF('2020'!K58:M58,'2020'!$M$29))</f>
        <v>0</v>
      </c>
      <c r="E1204" s="3" t="str">
        <f t="shared" si="1"/>
        <v>0</v>
      </c>
    </row>
    <row r="1205">
      <c r="A1205" s="1">
        <v>27.0</v>
      </c>
      <c r="B1205" s="48">
        <f t="shared" si="28"/>
        <v>57</v>
      </c>
      <c r="D1205" s="2">
        <f>SUM(COUNTIF('2020'!K59:M59,'2020'!$K$29),COUNTIF('2020'!K59:M59,'2020'!$L$29),COUNTIF('2020'!K59:M59,'2020'!$M$29))</f>
        <v>4</v>
      </c>
      <c r="E1205" s="3" t="str">
        <f t="shared" si="1"/>
        <v>2</v>
      </c>
    </row>
    <row r="1206">
      <c r="A1206" s="1">
        <v>27.0</v>
      </c>
      <c r="B1206" s="48">
        <f t="shared" si="28"/>
        <v>58</v>
      </c>
      <c r="D1206" s="2">
        <f>SUM(COUNTIF('2020'!K60:M60,'2020'!$K$29),COUNTIF('2020'!K60:M60,'2020'!$L$29),COUNTIF('2020'!K60:M60,'2020'!$M$29))</f>
        <v>5</v>
      </c>
      <c r="E1206" s="3" t="str">
        <f t="shared" si="1"/>
        <v>3</v>
      </c>
    </row>
    <row r="1207">
      <c r="A1207" s="1">
        <v>27.0</v>
      </c>
      <c r="B1207" s="48">
        <f t="shared" si="28"/>
        <v>59</v>
      </c>
      <c r="D1207" s="2">
        <f>SUM(COUNTIF('2020'!K61:M61,'2020'!$K$29),COUNTIF('2020'!K61:M61,'2020'!$L$29),COUNTIF('2020'!K61:M61,'2020'!$M$29))</f>
        <v>0</v>
      </c>
      <c r="E1207" s="3" t="str">
        <f t="shared" si="1"/>
        <v>0</v>
      </c>
    </row>
    <row r="1208">
      <c r="A1208" s="1">
        <v>27.0</v>
      </c>
      <c r="B1208" s="48">
        <f t="shared" si="28"/>
        <v>60</v>
      </c>
      <c r="D1208" s="2">
        <f>SUM(COUNTIF('2020'!K62:M62,'2020'!$K$29),COUNTIF('2020'!K62:M62,'2020'!$L$29),COUNTIF('2020'!K62:M62,'2020'!$M$29))</f>
        <v>0</v>
      </c>
      <c r="E1208" s="3" t="str">
        <f t="shared" si="1"/>
        <v>0</v>
      </c>
    </row>
    <row r="1209">
      <c r="A1209" s="1">
        <v>28.0</v>
      </c>
      <c r="B1209" s="1">
        <v>29.0</v>
      </c>
      <c r="D1209" s="2">
        <f>SUM(COUNTIF('2020'!K31:M31,'2020'!$K$30),COUNTIF('2020'!K31:M31,'2020'!$L$30),COUNTIF('2020'!K31:M31,'2020'!$M$30))</f>
        <v>0</v>
      </c>
      <c r="E1209" s="3" t="str">
        <f t="shared" si="1"/>
        <v>0</v>
      </c>
    </row>
    <row r="1210">
      <c r="A1210" s="1">
        <v>28.0</v>
      </c>
      <c r="B1210" s="48">
        <f t="shared" ref="B1210:B1240" si="29">IF(A1210&lt;&gt;"",B1209+1,"")</f>
        <v>30</v>
      </c>
      <c r="D1210" s="2">
        <f>SUM(COUNTIF('2020'!K32:M32,'2020'!$K$30),COUNTIF('2020'!K32:M32,'2020'!$L$30),COUNTIF('2020'!K32:M32,'2020'!$M$30))</f>
        <v>4</v>
      </c>
      <c r="E1210" s="3" t="str">
        <f t="shared" si="1"/>
        <v>2</v>
      </c>
    </row>
    <row r="1211">
      <c r="A1211" s="1">
        <v>28.0</v>
      </c>
      <c r="B1211" s="48">
        <f t="shared" si="29"/>
        <v>31</v>
      </c>
      <c r="D1211" s="2">
        <f>SUM(COUNTIF('2020'!K33:M33,'2020'!$K$30),COUNTIF('2020'!K33:M33,'2020'!$L$30),COUNTIF('2020'!K33:M33,'2020'!$M$30))</f>
        <v>4</v>
      </c>
      <c r="E1211" s="3" t="str">
        <f t="shared" si="1"/>
        <v>2</v>
      </c>
    </row>
    <row r="1212">
      <c r="A1212" s="1">
        <v>28.0</v>
      </c>
      <c r="B1212" s="48">
        <f t="shared" si="29"/>
        <v>32</v>
      </c>
      <c r="D1212" s="2">
        <f>SUM(COUNTIF('2020'!K34:M34,'2020'!$K$30),COUNTIF('2020'!K34:M34,'2020'!$L$30),COUNTIF('2020'!K34:M34,'2020'!$M$30))</f>
        <v>5</v>
      </c>
      <c r="E1212" s="3" t="str">
        <f t="shared" si="1"/>
        <v>3</v>
      </c>
    </row>
    <row r="1213">
      <c r="A1213" s="1">
        <v>28.0</v>
      </c>
      <c r="B1213" s="48">
        <f t="shared" si="29"/>
        <v>33</v>
      </c>
      <c r="D1213" s="2">
        <f>SUM(COUNTIF('2020'!K35:M35,'2020'!$K$30),COUNTIF('2020'!K35:M35,'2020'!$L$30),COUNTIF('2020'!K35:M35,'2020'!$M$30))</f>
        <v>0</v>
      </c>
      <c r="E1213" s="3" t="str">
        <f t="shared" si="1"/>
        <v>0</v>
      </c>
    </row>
    <row r="1214">
      <c r="A1214" s="1">
        <v>28.0</v>
      </c>
      <c r="B1214" s="48">
        <f t="shared" si="29"/>
        <v>34</v>
      </c>
      <c r="D1214" s="2">
        <f>SUM(COUNTIF('2020'!K36:M36,'2020'!$K$30),COUNTIF('2020'!K36:M36,'2020'!$L$30),COUNTIF('2020'!K36:M36,'2020'!$M$30))</f>
        <v>5</v>
      </c>
      <c r="E1214" s="3" t="str">
        <f t="shared" si="1"/>
        <v>3</v>
      </c>
    </row>
    <row r="1215">
      <c r="A1215" s="1">
        <v>28.0</v>
      </c>
      <c r="B1215" s="48">
        <f t="shared" si="29"/>
        <v>35</v>
      </c>
      <c r="D1215" s="2">
        <f>SUM(COUNTIF('2020'!K37:M37,'2020'!$K$30),COUNTIF('2020'!K37:M37,'2020'!$L$30),COUNTIF('2020'!K37:M37,'2020'!$M$30))</f>
        <v>5</v>
      </c>
      <c r="E1215" s="3" t="str">
        <f t="shared" si="1"/>
        <v>3</v>
      </c>
    </row>
    <row r="1216">
      <c r="A1216" s="1">
        <v>28.0</v>
      </c>
      <c r="B1216" s="48">
        <f t="shared" si="29"/>
        <v>36</v>
      </c>
      <c r="D1216" s="2">
        <f>SUM(COUNTIF('2020'!K38:M38,'2020'!$K$30),COUNTIF('2020'!K38:M38,'2020'!$L$30),COUNTIF('2020'!K38:M38,'2020'!$M$30))</f>
        <v>5</v>
      </c>
      <c r="E1216" s="3" t="str">
        <f t="shared" si="1"/>
        <v>3</v>
      </c>
    </row>
    <row r="1217">
      <c r="A1217" s="1">
        <v>28.0</v>
      </c>
      <c r="B1217" s="48">
        <f t="shared" si="29"/>
        <v>37</v>
      </c>
      <c r="D1217" s="2">
        <f>SUM(COUNTIF('2020'!K39:M39,'2020'!$K$30),COUNTIF('2020'!K39:M39,'2020'!$L$30),COUNTIF('2020'!K39:M39,'2020'!$M$30))</f>
        <v>0</v>
      </c>
      <c r="E1217" s="3" t="str">
        <f t="shared" si="1"/>
        <v>0</v>
      </c>
    </row>
    <row r="1218">
      <c r="A1218" s="1">
        <v>28.0</v>
      </c>
      <c r="B1218" s="48">
        <f t="shared" si="29"/>
        <v>38</v>
      </c>
      <c r="D1218" s="2">
        <f>SUM(COUNTIF('2020'!K40:M40,'2020'!$K$30),COUNTIF('2020'!K40:M40,'2020'!$L$30),COUNTIF('2020'!K40:M40,'2020'!$M$30))</f>
        <v>0</v>
      </c>
      <c r="E1218" s="3" t="str">
        <f t="shared" si="1"/>
        <v>0</v>
      </c>
    </row>
    <row r="1219">
      <c r="A1219" s="1">
        <v>28.0</v>
      </c>
      <c r="B1219" s="48">
        <f t="shared" si="29"/>
        <v>39</v>
      </c>
      <c r="D1219" s="2">
        <f>SUM(COUNTIF('2020'!K41:M41,'2020'!$K$30),COUNTIF('2020'!K41:M41,'2020'!$L$30),COUNTIF('2020'!K41:M41,'2020'!$M$30))</f>
        <v>4</v>
      </c>
      <c r="E1219" s="3" t="str">
        <f t="shared" si="1"/>
        <v>2</v>
      </c>
    </row>
    <row r="1220">
      <c r="A1220" s="1">
        <v>28.0</v>
      </c>
      <c r="B1220" s="48">
        <f t="shared" si="29"/>
        <v>40</v>
      </c>
      <c r="D1220" s="2">
        <f>SUM(COUNTIF('2020'!K42:M42,'2020'!$K$30),COUNTIF('2020'!K42:M42,'2020'!$L$30),COUNTIF('2020'!K42:M42,'2020'!$M$30))</f>
        <v>5</v>
      </c>
      <c r="E1220" s="3" t="str">
        <f t="shared" si="1"/>
        <v>3</v>
      </c>
    </row>
    <row r="1221">
      <c r="A1221" s="1">
        <v>28.0</v>
      </c>
      <c r="B1221" s="48">
        <f t="shared" si="29"/>
        <v>41</v>
      </c>
      <c r="D1221" s="2">
        <f>SUM(COUNTIF('2020'!K43:M43,'2020'!$K$30),COUNTIF('2020'!K43:M43,'2020'!$L$30),COUNTIF('2020'!K43:M43,'2020'!$M$30))</f>
        <v>4</v>
      </c>
      <c r="E1221" s="3" t="str">
        <f t="shared" si="1"/>
        <v>2</v>
      </c>
    </row>
    <row r="1222">
      <c r="A1222" s="1">
        <v>28.0</v>
      </c>
      <c r="B1222" s="48">
        <f t="shared" si="29"/>
        <v>42</v>
      </c>
      <c r="D1222" s="2">
        <f>SUM(COUNTIF('2020'!K44:M44,'2020'!$K$30),COUNTIF('2020'!K44:M44,'2020'!$L$30),COUNTIF('2020'!K44:M44,'2020'!$M$30))</f>
        <v>4</v>
      </c>
      <c r="E1222" s="3" t="str">
        <f t="shared" si="1"/>
        <v>2</v>
      </c>
    </row>
    <row r="1223">
      <c r="A1223" s="1">
        <v>28.0</v>
      </c>
      <c r="B1223" s="48">
        <f t="shared" si="29"/>
        <v>43</v>
      </c>
      <c r="D1223" s="2">
        <f>SUM(COUNTIF('2020'!K45:M45,'2020'!$K$30),COUNTIF('2020'!K45:M45,'2020'!$L$30),COUNTIF('2020'!K45:M45,'2020'!$M$30))</f>
        <v>5</v>
      </c>
      <c r="E1223" s="3" t="str">
        <f t="shared" si="1"/>
        <v>3</v>
      </c>
    </row>
    <row r="1224">
      <c r="A1224" s="1">
        <v>28.0</v>
      </c>
      <c r="B1224" s="48">
        <f t="shared" si="29"/>
        <v>44</v>
      </c>
      <c r="D1224" s="2">
        <f>SUM(COUNTIF('2020'!K46:M46,'2020'!$K$30),COUNTIF('2020'!K46:M46,'2020'!$L$30),COUNTIF('2020'!K46:M46,'2020'!$M$30))</f>
        <v>5</v>
      </c>
      <c r="E1224" s="3" t="str">
        <f t="shared" si="1"/>
        <v>3</v>
      </c>
    </row>
    <row r="1225">
      <c r="A1225" s="1">
        <v>28.0</v>
      </c>
      <c r="B1225" s="48">
        <f t="shared" si="29"/>
        <v>45</v>
      </c>
      <c r="D1225" s="2">
        <f>SUM(COUNTIF('2020'!K47:M47,'2020'!$K$30),COUNTIF('2020'!K47:M47,'2020'!$L$30),COUNTIF('2020'!K47:M47,'2020'!$M$30))</f>
        <v>5</v>
      </c>
      <c r="E1225" s="3" t="str">
        <f t="shared" si="1"/>
        <v>3</v>
      </c>
    </row>
    <row r="1226">
      <c r="A1226" s="1">
        <v>28.0</v>
      </c>
      <c r="B1226" s="48">
        <f t="shared" si="29"/>
        <v>46</v>
      </c>
      <c r="D1226" s="2">
        <f>SUM(COUNTIF('2020'!K48:M48,'2020'!$K$30),COUNTIF('2020'!K48:M48,'2020'!$L$30),COUNTIF('2020'!K48:M48,'2020'!$M$30))</f>
        <v>5</v>
      </c>
      <c r="E1226" s="3" t="str">
        <f t="shared" si="1"/>
        <v>3</v>
      </c>
    </row>
    <row r="1227">
      <c r="A1227" s="1">
        <v>28.0</v>
      </c>
      <c r="B1227" s="48">
        <f t="shared" si="29"/>
        <v>47</v>
      </c>
      <c r="D1227" s="2">
        <f>SUM(COUNTIF('2020'!K49:M49,'2020'!$K$30),COUNTIF('2020'!K49:M49,'2020'!$L$30),COUNTIF('2020'!K49:M49,'2020'!$M$30))</f>
        <v>5</v>
      </c>
      <c r="E1227" s="3" t="str">
        <f t="shared" si="1"/>
        <v>3</v>
      </c>
    </row>
    <row r="1228">
      <c r="A1228" s="1">
        <v>28.0</v>
      </c>
      <c r="B1228" s="48">
        <f t="shared" si="29"/>
        <v>48</v>
      </c>
      <c r="D1228" s="2">
        <f>SUM(COUNTIF('2020'!K50:M50,'2020'!$K$30),COUNTIF('2020'!K50:M50,'2020'!$L$30),COUNTIF('2020'!K50:M50,'2020'!$M$30))</f>
        <v>4</v>
      </c>
      <c r="E1228" s="3" t="str">
        <f t="shared" si="1"/>
        <v>2</v>
      </c>
    </row>
    <row r="1229">
      <c r="A1229" s="1">
        <v>28.0</v>
      </c>
      <c r="B1229" s="48">
        <f t="shared" si="29"/>
        <v>49</v>
      </c>
      <c r="D1229" s="2">
        <f>SUM(COUNTIF('2020'!K51:M51,'2020'!$K$30),COUNTIF('2020'!K51:M51,'2020'!$L$30),COUNTIF('2020'!K51:M51,'2020'!$M$30))</f>
        <v>5</v>
      </c>
      <c r="E1229" s="3" t="str">
        <f t="shared" si="1"/>
        <v>3</v>
      </c>
    </row>
    <row r="1230">
      <c r="A1230" s="1">
        <v>28.0</v>
      </c>
      <c r="B1230" s="48">
        <f t="shared" si="29"/>
        <v>50</v>
      </c>
      <c r="D1230" s="2">
        <f>SUM(COUNTIF('2020'!K52:M52,'2020'!$K$30),COUNTIF('2020'!K52:M52,'2020'!$L$30),COUNTIF('2020'!K52:M52,'2020'!$M$30))</f>
        <v>5</v>
      </c>
      <c r="E1230" s="3" t="str">
        <f t="shared" si="1"/>
        <v>3</v>
      </c>
    </row>
    <row r="1231">
      <c r="A1231" s="1">
        <v>28.0</v>
      </c>
      <c r="B1231" s="48">
        <f t="shared" si="29"/>
        <v>51</v>
      </c>
      <c r="D1231" s="2">
        <f>SUM(COUNTIF('2020'!K53:M53,'2020'!$K$30),COUNTIF('2020'!K53:M53,'2020'!$L$30),COUNTIF('2020'!K53:M53,'2020'!$M$30))</f>
        <v>5</v>
      </c>
      <c r="E1231" s="3" t="str">
        <f t="shared" si="1"/>
        <v>3</v>
      </c>
    </row>
    <row r="1232">
      <c r="A1232" s="1">
        <v>28.0</v>
      </c>
      <c r="B1232" s="48">
        <f t="shared" si="29"/>
        <v>52</v>
      </c>
      <c r="D1232" s="2">
        <f>SUM(COUNTIF('2020'!K54:M54,'2020'!$K$30),COUNTIF('2020'!K54:M54,'2020'!$L$30),COUNTIF('2020'!K54:M54,'2020'!$M$30))</f>
        <v>1</v>
      </c>
      <c r="E1232" s="3" t="str">
        <f t="shared" si="1"/>
        <v>1</v>
      </c>
    </row>
    <row r="1233">
      <c r="A1233" s="1">
        <v>28.0</v>
      </c>
      <c r="B1233" s="48">
        <f t="shared" si="29"/>
        <v>53</v>
      </c>
      <c r="D1233" s="2">
        <f>SUM(COUNTIF('2020'!K55:M55,'2020'!$K$30),COUNTIF('2020'!K55:M55,'2020'!$L$30),COUNTIF('2020'!K55:M55,'2020'!$M$30))</f>
        <v>4</v>
      </c>
      <c r="E1233" s="3" t="str">
        <f t="shared" si="1"/>
        <v>2</v>
      </c>
    </row>
    <row r="1234">
      <c r="A1234" s="1">
        <v>28.0</v>
      </c>
      <c r="B1234" s="48">
        <f t="shared" si="29"/>
        <v>54</v>
      </c>
      <c r="D1234" s="2">
        <f>SUM(COUNTIF('2020'!K56:M56,'2020'!$K$30),COUNTIF('2020'!K56:M56,'2020'!$L$30),COUNTIF('2020'!K56:M56,'2020'!$M$30))</f>
        <v>4</v>
      </c>
      <c r="E1234" s="3" t="str">
        <f t="shared" si="1"/>
        <v>2</v>
      </c>
    </row>
    <row r="1235">
      <c r="A1235" s="1">
        <v>28.0</v>
      </c>
      <c r="B1235" s="48">
        <f t="shared" si="29"/>
        <v>55</v>
      </c>
      <c r="D1235" s="2">
        <f>SUM(COUNTIF('2020'!K57:M57,'2020'!$K$30),COUNTIF('2020'!K57:M57,'2020'!$L$30),COUNTIF('2020'!K57:M57,'2020'!$M$30))</f>
        <v>0</v>
      </c>
      <c r="E1235" s="3" t="str">
        <f t="shared" si="1"/>
        <v>0</v>
      </c>
    </row>
    <row r="1236">
      <c r="A1236" s="1">
        <v>28.0</v>
      </c>
      <c r="B1236" s="48">
        <f t="shared" si="29"/>
        <v>56</v>
      </c>
      <c r="D1236" s="2">
        <f>SUM(COUNTIF('2020'!K58:M58,'2020'!$K$30),COUNTIF('2020'!K58:M58,'2020'!$L$30),COUNTIF('2020'!K58:M58,'2020'!$M$30))</f>
        <v>0</v>
      </c>
      <c r="E1236" s="3" t="str">
        <f t="shared" si="1"/>
        <v>0</v>
      </c>
    </row>
    <row r="1237">
      <c r="A1237" s="1">
        <v>28.0</v>
      </c>
      <c r="B1237" s="48">
        <f t="shared" si="29"/>
        <v>57</v>
      </c>
      <c r="D1237" s="2">
        <f>SUM(COUNTIF('2020'!K59:M59,'2020'!$K$30),COUNTIF('2020'!K59:M59,'2020'!$L$30),COUNTIF('2020'!K59:M59,'2020'!$M$30))</f>
        <v>4</v>
      </c>
      <c r="E1237" s="3" t="str">
        <f t="shared" si="1"/>
        <v>2</v>
      </c>
    </row>
    <row r="1238">
      <c r="A1238" s="1">
        <v>28.0</v>
      </c>
      <c r="B1238" s="48">
        <f t="shared" si="29"/>
        <v>58</v>
      </c>
      <c r="D1238" s="2">
        <f>SUM(COUNTIF('2020'!K60:M60,'2020'!$K$30),COUNTIF('2020'!K60:M60,'2020'!$L$30),COUNTIF('2020'!K60:M60,'2020'!$M$30))</f>
        <v>4</v>
      </c>
      <c r="E1238" s="3" t="str">
        <f t="shared" si="1"/>
        <v>2</v>
      </c>
    </row>
    <row r="1239">
      <c r="A1239" s="1">
        <v>28.0</v>
      </c>
      <c r="B1239" s="48">
        <f t="shared" si="29"/>
        <v>59</v>
      </c>
      <c r="D1239" s="2">
        <f>SUM(COUNTIF('2020'!K61:M61,'2020'!$K$30),COUNTIF('2020'!K61:M61,'2020'!$L$30),COUNTIF('2020'!K61:M61,'2020'!$M$30))</f>
        <v>0</v>
      </c>
      <c r="E1239" s="3" t="str">
        <f t="shared" si="1"/>
        <v>0</v>
      </c>
    </row>
    <row r="1240">
      <c r="A1240" s="1">
        <v>28.0</v>
      </c>
      <c r="B1240" s="48">
        <f t="shared" si="29"/>
        <v>60</v>
      </c>
      <c r="D1240" s="2">
        <f>SUM(COUNTIF('2020'!K62:M62,'2020'!$K$30),COUNTIF('2020'!K62:M62,'2020'!$L$30),COUNTIF('2020'!K62:M62,'2020'!$M$30))</f>
        <v>0</v>
      </c>
      <c r="E1240" s="3" t="str">
        <f t="shared" si="1"/>
        <v>0</v>
      </c>
    </row>
    <row r="1241">
      <c r="A1241" s="1">
        <v>29.0</v>
      </c>
      <c r="B1241" s="1">
        <v>30.0</v>
      </c>
      <c r="D1241" s="2">
        <f>SUM(COUNTIF('2020'!K32:M32,'2020'!$K$31),COUNTIF('2020'!K32:M32,'2020'!$L$31),COUNTIF('2020'!K32:M32,'2020'!$M$31))</f>
        <v>1</v>
      </c>
      <c r="E1241" s="3" t="str">
        <f t="shared" si="1"/>
        <v>1</v>
      </c>
    </row>
    <row r="1242">
      <c r="A1242" s="1">
        <v>29.0</v>
      </c>
      <c r="B1242" s="48">
        <f t="shared" ref="B1242:B1271" si="30">IF(A1242&lt;&gt;"",B1241+1,"")</f>
        <v>31</v>
      </c>
      <c r="D1242" s="2">
        <f>SUM(COUNTIF('2020'!K33:M33,'2020'!$K$31),COUNTIF('2020'!K33:M33,'2020'!$L$31),COUNTIF('2020'!K33:M33,'2020'!$M$31))</f>
        <v>1</v>
      </c>
      <c r="E1242" s="3" t="str">
        <f t="shared" si="1"/>
        <v>1</v>
      </c>
    </row>
    <row r="1243">
      <c r="A1243" s="1">
        <v>29.0</v>
      </c>
      <c r="B1243" s="48">
        <f t="shared" si="30"/>
        <v>32</v>
      </c>
      <c r="D1243" s="2">
        <f>SUM(COUNTIF('2020'!K34:M34,'2020'!$K$31),COUNTIF('2020'!K34:M34,'2020'!$L$31),COUNTIF('2020'!K34:M34,'2020'!$M$31))</f>
        <v>0</v>
      </c>
      <c r="E1243" s="3" t="str">
        <f t="shared" si="1"/>
        <v>0</v>
      </c>
    </row>
    <row r="1244">
      <c r="A1244" s="1">
        <v>29.0</v>
      </c>
      <c r="B1244" s="48">
        <f t="shared" si="30"/>
        <v>33</v>
      </c>
      <c r="D1244" s="2">
        <f>SUM(COUNTIF('2020'!K35:M35,'2020'!$K$31),COUNTIF('2020'!K35:M35,'2020'!$L$31),COUNTIF('2020'!K35:M35,'2020'!$M$31))</f>
        <v>1</v>
      </c>
      <c r="E1244" s="3" t="str">
        <f t="shared" si="1"/>
        <v>1</v>
      </c>
    </row>
    <row r="1245">
      <c r="A1245" s="1">
        <v>29.0</v>
      </c>
      <c r="B1245" s="48">
        <f t="shared" si="30"/>
        <v>34</v>
      </c>
      <c r="D1245" s="2">
        <f>SUM(COUNTIF('2020'!K36:M36,'2020'!$K$31),COUNTIF('2020'!K36:M36,'2020'!$L$31),COUNTIF('2020'!K36:M36,'2020'!$M$31))</f>
        <v>0</v>
      </c>
      <c r="E1245" s="3" t="str">
        <f t="shared" si="1"/>
        <v>0</v>
      </c>
    </row>
    <row r="1246">
      <c r="A1246" s="1">
        <v>29.0</v>
      </c>
      <c r="B1246" s="48">
        <f t="shared" si="30"/>
        <v>35</v>
      </c>
      <c r="D1246" s="2">
        <f>SUM(COUNTIF('2020'!K37:M37,'2020'!$K$31),COUNTIF('2020'!K37:M37,'2020'!$L$31),COUNTIF('2020'!K37:M37,'2020'!$M$31))</f>
        <v>0</v>
      </c>
      <c r="E1246" s="3" t="str">
        <f t="shared" si="1"/>
        <v>0</v>
      </c>
    </row>
    <row r="1247">
      <c r="A1247" s="1">
        <v>29.0</v>
      </c>
      <c r="B1247" s="48">
        <f t="shared" si="30"/>
        <v>36</v>
      </c>
      <c r="D1247" s="2">
        <f>SUM(COUNTIF('2020'!K38:M38,'2020'!$K$31),COUNTIF('2020'!K38:M38,'2020'!$L$31),COUNTIF('2020'!K38:M38,'2020'!$M$31))</f>
        <v>0</v>
      </c>
      <c r="E1247" s="3" t="str">
        <f t="shared" si="1"/>
        <v>0</v>
      </c>
    </row>
    <row r="1248">
      <c r="A1248" s="1">
        <v>29.0</v>
      </c>
      <c r="B1248" s="48">
        <f t="shared" si="30"/>
        <v>37</v>
      </c>
      <c r="D1248" s="2">
        <f>SUM(COUNTIF('2020'!K39:M39,'2020'!$K$31),COUNTIF('2020'!K39:M39,'2020'!$L$31),COUNTIF('2020'!K39:M39,'2020'!$M$31))</f>
        <v>1</v>
      </c>
      <c r="E1248" s="3" t="str">
        <f t="shared" si="1"/>
        <v>1</v>
      </c>
    </row>
    <row r="1249">
      <c r="A1249" s="1">
        <v>29.0</v>
      </c>
      <c r="B1249" s="48">
        <f t="shared" si="30"/>
        <v>38</v>
      </c>
      <c r="D1249" s="2">
        <f>SUM(COUNTIF('2020'!K40:M40,'2020'!$K$31),COUNTIF('2020'!K40:M40,'2020'!$L$31),COUNTIF('2020'!K40:M40,'2020'!$M$31))</f>
        <v>0</v>
      </c>
      <c r="E1249" s="3" t="str">
        <f t="shared" si="1"/>
        <v>0</v>
      </c>
    </row>
    <row r="1250">
      <c r="A1250" s="1">
        <v>29.0</v>
      </c>
      <c r="B1250" s="48">
        <f t="shared" si="30"/>
        <v>39</v>
      </c>
      <c r="D1250" s="2">
        <f>SUM(COUNTIF('2020'!K41:M41,'2020'!$K$31),COUNTIF('2020'!K41:M41,'2020'!$L$31),COUNTIF('2020'!K41:M41,'2020'!$M$31))</f>
        <v>1</v>
      </c>
      <c r="E1250" s="3" t="str">
        <f t="shared" si="1"/>
        <v>1</v>
      </c>
    </row>
    <row r="1251">
      <c r="A1251" s="1">
        <v>29.0</v>
      </c>
      <c r="B1251" s="48">
        <f t="shared" si="30"/>
        <v>40</v>
      </c>
      <c r="D1251" s="2">
        <f>SUM(COUNTIF('2020'!K42:M42,'2020'!$K$31),COUNTIF('2020'!K42:M42,'2020'!$L$31),COUNTIF('2020'!K42:M42,'2020'!$M$31))</f>
        <v>0</v>
      </c>
      <c r="E1251" s="3" t="str">
        <f t="shared" si="1"/>
        <v>0</v>
      </c>
    </row>
    <row r="1252">
      <c r="A1252" s="1">
        <v>29.0</v>
      </c>
      <c r="B1252" s="48">
        <f t="shared" si="30"/>
        <v>41</v>
      </c>
      <c r="D1252" s="2">
        <f>SUM(COUNTIF('2020'!K43:M43,'2020'!$K$31),COUNTIF('2020'!K43:M43,'2020'!$L$31),COUNTIF('2020'!K43:M43,'2020'!$M$31))</f>
        <v>0</v>
      </c>
      <c r="E1252" s="3" t="str">
        <f t="shared" si="1"/>
        <v>0</v>
      </c>
    </row>
    <row r="1253">
      <c r="A1253" s="1">
        <v>29.0</v>
      </c>
      <c r="B1253" s="48">
        <f t="shared" si="30"/>
        <v>42</v>
      </c>
      <c r="D1253" s="2">
        <f>SUM(COUNTIF('2020'!K44:M44,'2020'!$K$31),COUNTIF('2020'!K44:M44,'2020'!$L$31),COUNTIF('2020'!K44:M44,'2020'!$M$31))</f>
        <v>1</v>
      </c>
      <c r="E1253" s="3" t="str">
        <f t="shared" si="1"/>
        <v>1</v>
      </c>
    </row>
    <row r="1254">
      <c r="A1254" s="1">
        <v>29.0</v>
      </c>
      <c r="B1254" s="48">
        <f t="shared" si="30"/>
        <v>43</v>
      </c>
      <c r="D1254" s="2">
        <f>SUM(COUNTIF('2020'!K45:M45,'2020'!$K$31),COUNTIF('2020'!K45:M45,'2020'!$L$31),COUNTIF('2020'!K45:M45,'2020'!$M$31))</f>
        <v>0</v>
      </c>
      <c r="E1254" s="3" t="str">
        <f t="shared" si="1"/>
        <v>0</v>
      </c>
    </row>
    <row r="1255">
      <c r="A1255" s="1">
        <v>29.0</v>
      </c>
      <c r="B1255" s="48">
        <f t="shared" si="30"/>
        <v>44</v>
      </c>
      <c r="D1255" s="2">
        <f>SUM(COUNTIF('2020'!K46:M46,'2020'!$K$31),COUNTIF('2020'!K46:M46,'2020'!$L$31),COUNTIF('2020'!K46:M46,'2020'!$M$31))</f>
        <v>0</v>
      </c>
      <c r="E1255" s="3" t="str">
        <f t="shared" si="1"/>
        <v>0</v>
      </c>
    </row>
    <row r="1256">
      <c r="A1256" s="1">
        <v>29.0</v>
      </c>
      <c r="B1256" s="48">
        <f t="shared" si="30"/>
        <v>45</v>
      </c>
      <c r="D1256" s="2">
        <f>SUM(COUNTIF('2020'!K47:M47,'2020'!$K$31),COUNTIF('2020'!K47:M47,'2020'!$L$31),COUNTIF('2020'!K47:M47,'2020'!$M$31))</f>
        <v>0</v>
      </c>
      <c r="E1256" s="3" t="str">
        <f t="shared" si="1"/>
        <v>0</v>
      </c>
    </row>
    <row r="1257">
      <c r="A1257" s="1">
        <v>29.0</v>
      </c>
      <c r="B1257" s="48">
        <f t="shared" si="30"/>
        <v>46</v>
      </c>
      <c r="D1257" s="2">
        <f>SUM(COUNTIF('2020'!K48:M48,'2020'!$K$31),COUNTIF('2020'!K48:M48,'2020'!$L$31),COUNTIF('2020'!K48:M48,'2020'!$M$31))</f>
        <v>0</v>
      </c>
      <c r="E1257" s="3" t="str">
        <f t="shared" si="1"/>
        <v>0</v>
      </c>
    </row>
    <row r="1258">
      <c r="A1258" s="1">
        <v>29.0</v>
      </c>
      <c r="B1258" s="48">
        <f t="shared" si="30"/>
        <v>47</v>
      </c>
      <c r="D1258" s="2">
        <f>SUM(COUNTIF('2020'!K49:M49,'2020'!$K$31),COUNTIF('2020'!K49:M49,'2020'!$L$31),COUNTIF('2020'!K49:M49,'2020'!$M$31))</f>
        <v>0</v>
      </c>
      <c r="E1258" s="3" t="str">
        <f t="shared" si="1"/>
        <v>0</v>
      </c>
    </row>
    <row r="1259">
      <c r="A1259" s="1">
        <v>29.0</v>
      </c>
      <c r="B1259" s="48">
        <f t="shared" si="30"/>
        <v>48</v>
      </c>
      <c r="D1259" s="2">
        <f>SUM(COUNTIF('2020'!K50:M50,'2020'!$K$31),COUNTIF('2020'!K50:M50,'2020'!$L$31),COUNTIF('2020'!K50:M50,'2020'!$M$31))</f>
        <v>0</v>
      </c>
      <c r="E1259" s="3" t="str">
        <f t="shared" si="1"/>
        <v>0</v>
      </c>
    </row>
    <row r="1260">
      <c r="A1260" s="1">
        <v>29.0</v>
      </c>
      <c r="B1260" s="48">
        <f t="shared" si="30"/>
        <v>49</v>
      </c>
      <c r="D1260" s="2">
        <f>SUM(COUNTIF('2020'!K51:M51,'2020'!$K$31),COUNTIF('2020'!K51:M51,'2020'!$L$31),COUNTIF('2020'!K51:M51,'2020'!$M$31))</f>
        <v>0</v>
      </c>
      <c r="E1260" s="3" t="str">
        <f t="shared" si="1"/>
        <v>0</v>
      </c>
    </row>
    <row r="1261">
      <c r="A1261" s="1">
        <v>29.0</v>
      </c>
      <c r="B1261" s="48">
        <f t="shared" si="30"/>
        <v>50</v>
      </c>
      <c r="D1261" s="2">
        <f>SUM(COUNTIF('2020'!K52:M52,'2020'!$K$31),COUNTIF('2020'!K52:M52,'2020'!$L$31),COUNTIF('2020'!K52:M52,'2020'!$M$31))</f>
        <v>0</v>
      </c>
      <c r="E1261" s="3" t="str">
        <f t="shared" si="1"/>
        <v>0</v>
      </c>
    </row>
    <row r="1262">
      <c r="A1262" s="1">
        <v>29.0</v>
      </c>
      <c r="B1262" s="48">
        <f t="shared" si="30"/>
        <v>51</v>
      </c>
      <c r="D1262" s="2">
        <f>SUM(COUNTIF('2020'!K53:M53,'2020'!$K$31),COUNTIF('2020'!K53:M53,'2020'!$L$31),COUNTIF('2020'!K53:M53,'2020'!$M$31))</f>
        <v>0</v>
      </c>
      <c r="E1262" s="3" t="str">
        <f t="shared" si="1"/>
        <v>0</v>
      </c>
    </row>
    <row r="1263">
      <c r="A1263" s="1">
        <v>29.0</v>
      </c>
      <c r="B1263" s="48">
        <f t="shared" si="30"/>
        <v>52</v>
      </c>
      <c r="D1263" s="2">
        <f>SUM(COUNTIF('2020'!K54:M54,'2020'!$K$31),COUNTIF('2020'!K54:M54,'2020'!$L$31),COUNTIF('2020'!K54:M54,'2020'!$M$31))</f>
        <v>0</v>
      </c>
      <c r="E1263" s="3" t="str">
        <f t="shared" si="1"/>
        <v>0</v>
      </c>
    </row>
    <row r="1264">
      <c r="A1264" s="1">
        <v>29.0</v>
      </c>
      <c r="B1264" s="48">
        <f t="shared" si="30"/>
        <v>53</v>
      </c>
      <c r="D1264" s="2">
        <f>SUM(COUNTIF('2020'!K55:M55,'2020'!$K$31),COUNTIF('2020'!K55:M55,'2020'!$L$31),COUNTIF('2020'!K55:M55,'2020'!$M$31))</f>
        <v>0</v>
      </c>
      <c r="E1264" s="3" t="str">
        <f t="shared" si="1"/>
        <v>0</v>
      </c>
    </row>
    <row r="1265">
      <c r="A1265" s="1">
        <v>29.0</v>
      </c>
      <c r="B1265" s="48">
        <f t="shared" si="30"/>
        <v>54</v>
      </c>
      <c r="D1265" s="2">
        <f>SUM(COUNTIF('2020'!K56:M56,'2020'!$K$31),COUNTIF('2020'!K56:M56,'2020'!$L$31),COUNTIF('2020'!K56:M56,'2020'!$M$31))</f>
        <v>1</v>
      </c>
      <c r="E1265" s="3" t="str">
        <f t="shared" si="1"/>
        <v>1</v>
      </c>
    </row>
    <row r="1266">
      <c r="A1266" s="1">
        <v>29.0</v>
      </c>
      <c r="B1266" s="48">
        <f t="shared" si="30"/>
        <v>55</v>
      </c>
      <c r="D1266" s="2">
        <f>SUM(COUNTIF('2020'!K57:M57,'2020'!$K$31),COUNTIF('2020'!K57:M57,'2020'!$L$31),COUNTIF('2020'!K57:M57,'2020'!$M$31))</f>
        <v>0</v>
      </c>
      <c r="E1266" s="3" t="str">
        <f t="shared" si="1"/>
        <v>0</v>
      </c>
    </row>
    <row r="1267">
      <c r="A1267" s="1">
        <v>29.0</v>
      </c>
      <c r="B1267" s="48">
        <f t="shared" si="30"/>
        <v>56</v>
      </c>
      <c r="D1267" s="2">
        <f>SUM(COUNTIF('2020'!K58:M58,'2020'!$K$31),COUNTIF('2020'!K58:M58,'2020'!$L$31),COUNTIF('2020'!K58:M58,'2020'!$M$31))</f>
        <v>0</v>
      </c>
      <c r="E1267" s="3" t="str">
        <f t="shared" si="1"/>
        <v>0</v>
      </c>
    </row>
    <row r="1268">
      <c r="A1268" s="1">
        <v>29.0</v>
      </c>
      <c r="B1268" s="48">
        <f t="shared" si="30"/>
        <v>57</v>
      </c>
      <c r="D1268" s="2">
        <f>SUM(COUNTIF('2020'!K59:M59,'2020'!$K$31),COUNTIF('2020'!K59:M59,'2020'!$L$31),COUNTIF('2020'!K59:M59,'2020'!$M$31))</f>
        <v>0</v>
      </c>
      <c r="E1268" s="3" t="str">
        <f t="shared" si="1"/>
        <v>0</v>
      </c>
    </row>
    <row r="1269">
      <c r="A1269" s="1">
        <v>29.0</v>
      </c>
      <c r="B1269" s="48">
        <f t="shared" si="30"/>
        <v>58</v>
      </c>
      <c r="D1269" s="2">
        <f>SUM(COUNTIF('2020'!K60:M60,'2020'!$K$31),COUNTIF('2020'!K60:M60,'2020'!$L$31),COUNTIF('2020'!K60:M60,'2020'!$M$31))</f>
        <v>1</v>
      </c>
      <c r="E1269" s="3" t="str">
        <f t="shared" si="1"/>
        <v>1</v>
      </c>
    </row>
    <row r="1270">
      <c r="A1270" s="1">
        <v>29.0</v>
      </c>
      <c r="B1270" s="48">
        <f t="shared" si="30"/>
        <v>59</v>
      </c>
      <c r="D1270" s="2">
        <f>SUM(COUNTIF('2020'!K61:M61,'2020'!$K$31),COUNTIF('2020'!K61:M61,'2020'!$L$31),COUNTIF('2020'!K61:M61,'2020'!$M$31))</f>
        <v>0</v>
      </c>
      <c r="E1270" s="3" t="str">
        <f t="shared" si="1"/>
        <v>0</v>
      </c>
    </row>
    <row r="1271">
      <c r="A1271" s="1">
        <v>29.0</v>
      </c>
      <c r="B1271" s="48">
        <f t="shared" si="30"/>
        <v>60</v>
      </c>
      <c r="D1271" s="2">
        <f>SUM(COUNTIF('2020'!K62:M62,'2020'!$K$31),COUNTIF('2020'!K62:M62,'2020'!$L$31),COUNTIF('2020'!K62:M62,'2020'!$M$31))</f>
        <v>0</v>
      </c>
      <c r="E1271" s="3" t="str">
        <f t="shared" si="1"/>
        <v>0</v>
      </c>
    </row>
    <row r="1272">
      <c r="A1272" s="1">
        <v>30.0</v>
      </c>
      <c r="B1272" s="1">
        <v>31.0</v>
      </c>
      <c r="D1272" s="2">
        <f>SUM(COUNTIF('2020'!K33:M33,'2020'!$K$32),COUNTIF('2020'!K33:M33,'2020'!$L$32),COUNTIF('2020'!K33:M33,'2020'!$M$32))</f>
        <v>5</v>
      </c>
      <c r="E1272" s="3" t="str">
        <f t="shared" si="1"/>
        <v>3</v>
      </c>
    </row>
    <row r="1273">
      <c r="A1273" s="1">
        <v>30.0</v>
      </c>
      <c r="B1273" s="48">
        <f t="shared" ref="B1273:B1301" si="31">IF(A1273&lt;&gt;"",B1272+1,"")</f>
        <v>32</v>
      </c>
      <c r="D1273" s="2">
        <f>SUM(COUNTIF('2020'!K34:M34,'2020'!$K$32),COUNTIF('2020'!K34:M34,'2020'!$L$32),COUNTIF('2020'!K34:M34,'2020'!$M$32))</f>
        <v>4</v>
      </c>
      <c r="E1273" s="3" t="str">
        <f t="shared" si="1"/>
        <v>2</v>
      </c>
    </row>
    <row r="1274">
      <c r="A1274" s="1">
        <v>30.0</v>
      </c>
      <c r="B1274" s="48">
        <f t="shared" si="31"/>
        <v>33</v>
      </c>
      <c r="D1274" s="2">
        <f>SUM(COUNTIF('2020'!K35:M35,'2020'!$K$32),COUNTIF('2020'!K35:M35,'2020'!$L$32),COUNTIF('2020'!K35:M35,'2020'!$M$32))</f>
        <v>1</v>
      </c>
      <c r="E1274" s="3" t="str">
        <f t="shared" si="1"/>
        <v>1</v>
      </c>
    </row>
    <row r="1275">
      <c r="A1275" s="1">
        <v>30.0</v>
      </c>
      <c r="B1275" s="48">
        <f t="shared" si="31"/>
        <v>34</v>
      </c>
      <c r="D1275" s="2">
        <f>SUM(COUNTIF('2020'!K36:M36,'2020'!$K$32),COUNTIF('2020'!K36:M36,'2020'!$L$32),COUNTIF('2020'!K36:M36,'2020'!$M$32))</f>
        <v>4</v>
      </c>
      <c r="E1275" s="3" t="str">
        <f t="shared" si="1"/>
        <v>2</v>
      </c>
    </row>
    <row r="1276">
      <c r="A1276" s="1">
        <v>30.0</v>
      </c>
      <c r="B1276" s="48">
        <f t="shared" si="31"/>
        <v>35</v>
      </c>
      <c r="D1276" s="2">
        <f>SUM(COUNTIF('2020'!K37:M37,'2020'!$K$32),COUNTIF('2020'!K37:M37,'2020'!$L$32),COUNTIF('2020'!K37:M37,'2020'!$M$32))</f>
        <v>4</v>
      </c>
      <c r="E1276" s="3" t="str">
        <f t="shared" si="1"/>
        <v>2</v>
      </c>
    </row>
    <row r="1277">
      <c r="A1277" s="1">
        <v>30.0</v>
      </c>
      <c r="B1277" s="48">
        <f t="shared" si="31"/>
        <v>36</v>
      </c>
      <c r="D1277" s="2">
        <f>SUM(COUNTIF('2020'!K38:M38,'2020'!$K$32),COUNTIF('2020'!K38:M38,'2020'!$L$32),COUNTIF('2020'!K38:M38,'2020'!$M$32))</f>
        <v>4</v>
      </c>
      <c r="E1277" s="3" t="str">
        <f t="shared" si="1"/>
        <v>2</v>
      </c>
    </row>
    <row r="1278">
      <c r="A1278" s="1">
        <v>30.0</v>
      </c>
      <c r="B1278" s="48">
        <f t="shared" si="31"/>
        <v>37</v>
      </c>
      <c r="D1278" s="2">
        <f>SUM(COUNTIF('2020'!K39:M39,'2020'!$K$32),COUNTIF('2020'!K39:M39,'2020'!$L$32),COUNTIF('2020'!K39:M39,'2020'!$M$32))</f>
        <v>1</v>
      </c>
      <c r="E1278" s="3" t="str">
        <f t="shared" si="1"/>
        <v>1</v>
      </c>
    </row>
    <row r="1279">
      <c r="A1279" s="1">
        <v>30.0</v>
      </c>
      <c r="B1279" s="48">
        <f t="shared" si="31"/>
        <v>38</v>
      </c>
      <c r="D1279" s="2">
        <f>SUM(COUNTIF('2020'!K40:M40,'2020'!$K$32),COUNTIF('2020'!K40:M40,'2020'!$L$32),COUNTIF('2020'!K40:M40,'2020'!$M$32))</f>
        <v>0</v>
      </c>
      <c r="E1279" s="3" t="str">
        <f t="shared" si="1"/>
        <v>0</v>
      </c>
    </row>
    <row r="1280">
      <c r="A1280" s="1">
        <v>30.0</v>
      </c>
      <c r="B1280" s="48">
        <f t="shared" si="31"/>
        <v>39</v>
      </c>
      <c r="D1280" s="2">
        <f>SUM(COUNTIF('2020'!K41:M41,'2020'!$K$32),COUNTIF('2020'!K41:M41,'2020'!$L$32),COUNTIF('2020'!K41:M41,'2020'!$M$32))</f>
        <v>5</v>
      </c>
      <c r="E1280" s="3" t="str">
        <f t="shared" si="1"/>
        <v>3</v>
      </c>
    </row>
    <row r="1281">
      <c r="A1281" s="1">
        <v>30.0</v>
      </c>
      <c r="B1281" s="48">
        <f t="shared" si="31"/>
        <v>40</v>
      </c>
      <c r="D1281" s="2">
        <f>SUM(COUNTIF('2020'!K42:M42,'2020'!$K$32),COUNTIF('2020'!K42:M42,'2020'!$L$32),COUNTIF('2020'!K42:M42,'2020'!$M$32))</f>
        <v>4</v>
      </c>
      <c r="E1281" s="3" t="str">
        <f t="shared" si="1"/>
        <v>2</v>
      </c>
    </row>
    <row r="1282">
      <c r="A1282" s="1">
        <v>30.0</v>
      </c>
      <c r="B1282" s="48">
        <f t="shared" si="31"/>
        <v>41</v>
      </c>
      <c r="D1282" s="2">
        <f>SUM(COUNTIF('2020'!K43:M43,'2020'!$K$32),COUNTIF('2020'!K43:M43,'2020'!$L$32),COUNTIF('2020'!K43:M43,'2020'!$M$32))</f>
        <v>4</v>
      </c>
      <c r="E1282" s="3" t="str">
        <f t="shared" si="1"/>
        <v>2</v>
      </c>
    </row>
    <row r="1283">
      <c r="A1283" s="1">
        <v>30.0</v>
      </c>
      <c r="B1283" s="48">
        <f t="shared" si="31"/>
        <v>42</v>
      </c>
      <c r="D1283" s="2">
        <f>SUM(COUNTIF('2020'!K44:M44,'2020'!$K$32),COUNTIF('2020'!K44:M44,'2020'!$L$32),COUNTIF('2020'!K44:M44,'2020'!$M$32))</f>
        <v>5</v>
      </c>
      <c r="E1283" s="3" t="str">
        <f t="shared" si="1"/>
        <v>3</v>
      </c>
    </row>
    <row r="1284">
      <c r="A1284" s="1">
        <v>30.0</v>
      </c>
      <c r="B1284" s="48">
        <f t="shared" si="31"/>
        <v>43</v>
      </c>
      <c r="D1284" s="2">
        <f>SUM(COUNTIF('2020'!K45:M45,'2020'!$K$32),COUNTIF('2020'!K45:M45,'2020'!$L$32),COUNTIF('2020'!K45:M45,'2020'!$M$32))</f>
        <v>4</v>
      </c>
      <c r="E1284" s="3" t="str">
        <f t="shared" si="1"/>
        <v>2</v>
      </c>
    </row>
    <row r="1285">
      <c r="A1285" s="1">
        <v>30.0</v>
      </c>
      <c r="B1285" s="48">
        <f t="shared" si="31"/>
        <v>44</v>
      </c>
      <c r="D1285" s="2">
        <f>SUM(COUNTIF('2020'!K46:M46,'2020'!$K$32),COUNTIF('2020'!K46:M46,'2020'!$L$32),COUNTIF('2020'!K46:M46,'2020'!$M$32))</f>
        <v>4</v>
      </c>
      <c r="E1285" s="3" t="str">
        <f t="shared" si="1"/>
        <v>2</v>
      </c>
    </row>
    <row r="1286">
      <c r="A1286" s="1">
        <v>30.0</v>
      </c>
      <c r="B1286" s="48">
        <f t="shared" si="31"/>
        <v>45</v>
      </c>
      <c r="D1286" s="2">
        <f>SUM(COUNTIF('2020'!K47:M47,'2020'!$K$32),COUNTIF('2020'!K47:M47,'2020'!$L$32),COUNTIF('2020'!K47:M47,'2020'!$M$32))</f>
        <v>4</v>
      </c>
      <c r="E1286" s="3" t="str">
        <f t="shared" si="1"/>
        <v>2</v>
      </c>
    </row>
    <row r="1287">
      <c r="A1287" s="1">
        <v>30.0</v>
      </c>
      <c r="B1287" s="48">
        <f t="shared" si="31"/>
        <v>46</v>
      </c>
      <c r="D1287" s="2">
        <f>SUM(COUNTIF('2020'!K48:M48,'2020'!$K$32),COUNTIF('2020'!K48:M48,'2020'!$L$32),COUNTIF('2020'!K48:M48,'2020'!$M$32))</f>
        <v>4</v>
      </c>
      <c r="E1287" s="3" t="str">
        <f t="shared" si="1"/>
        <v>2</v>
      </c>
    </row>
    <row r="1288">
      <c r="A1288" s="1">
        <v>30.0</v>
      </c>
      <c r="B1288" s="48">
        <f t="shared" si="31"/>
        <v>47</v>
      </c>
      <c r="D1288" s="2">
        <f>SUM(COUNTIF('2020'!K49:M49,'2020'!$K$32),COUNTIF('2020'!K49:M49,'2020'!$L$32),COUNTIF('2020'!K49:M49,'2020'!$M$32))</f>
        <v>4</v>
      </c>
      <c r="E1288" s="3" t="str">
        <f t="shared" si="1"/>
        <v>2</v>
      </c>
    </row>
    <row r="1289">
      <c r="A1289" s="1">
        <v>30.0</v>
      </c>
      <c r="B1289" s="48">
        <f t="shared" si="31"/>
        <v>48</v>
      </c>
      <c r="D1289" s="2">
        <f>SUM(COUNTIF('2020'!K50:M50,'2020'!$K$32),COUNTIF('2020'!K50:M50,'2020'!$L$32),COUNTIF('2020'!K50:M50,'2020'!$M$32))</f>
        <v>4</v>
      </c>
      <c r="E1289" s="3" t="str">
        <f t="shared" si="1"/>
        <v>2</v>
      </c>
    </row>
    <row r="1290">
      <c r="A1290" s="1">
        <v>30.0</v>
      </c>
      <c r="B1290" s="48">
        <f t="shared" si="31"/>
        <v>49</v>
      </c>
      <c r="D1290" s="2">
        <f>SUM(COUNTIF('2020'!K51:M51,'2020'!$K$32),COUNTIF('2020'!K51:M51,'2020'!$L$32),COUNTIF('2020'!K51:M51,'2020'!$M$32))</f>
        <v>4</v>
      </c>
      <c r="E1290" s="3" t="str">
        <f t="shared" si="1"/>
        <v>2</v>
      </c>
    </row>
    <row r="1291">
      <c r="A1291" s="1">
        <v>30.0</v>
      </c>
      <c r="B1291" s="48">
        <f t="shared" si="31"/>
        <v>50</v>
      </c>
      <c r="D1291" s="2">
        <f>SUM(COUNTIF('2020'!K52:M52,'2020'!$K$32),COUNTIF('2020'!K52:M52,'2020'!$L$32),COUNTIF('2020'!K52:M52,'2020'!$M$32))</f>
        <v>4</v>
      </c>
      <c r="E1291" s="3" t="str">
        <f t="shared" si="1"/>
        <v>2</v>
      </c>
    </row>
    <row r="1292">
      <c r="A1292" s="1">
        <v>30.0</v>
      </c>
      <c r="B1292" s="48">
        <f t="shared" si="31"/>
        <v>51</v>
      </c>
      <c r="D1292" s="2">
        <f>SUM(COUNTIF('2020'!K53:M53,'2020'!$K$32),COUNTIF('2020'!K53:M53,'2020'!$L$32),COUNTIF('2020'!K53:M53,'2020'!$M$32))</f>
        <v>4</v>
      </c>
      <c r="E1292" s="3" t="str">
        <f t="shared" si="1"/>
        <v>2</v>
      </c>
    </row>
    <row r="1293">
      <c r="A1293" s="1">
        <v>30.0</v>
      </c>
      <c r="B1293" s="48">
        <f t="shared" si="31"/>
        <v>52</v>
      </c>
      <c r="D1293" s="2">
        <f>SUM(COUNTIF('2020'!K54:M54,'2020'!$K$32),COUNTIF('2020'!K54:M54,'2020'!$L$32),COUNTIF('2020'!K54:M54,'2020'!$M$32))</f>
        <v>0</v>
      </c>
      <c r="E1293" s="3" t="str">
        <f t="shared" si="1"/>
        <v>0</v>
      </c>
    </row>
    <row r="1294">
      <c r="A1294" s="1">
        <v>30.0</v>
      </c>
      <c r="B1294" s="48">
        <f t="shared" si="31"/>
        <v>53</v>
      </c>
      <c r="D1294" s="2">
        <f>SUM(COUNTIF('2020'!K55:M55,'2020'!$K$32),COUNTIF('2020'!K55:M55,'2020'!$L$32),COUNTIF('2020'!K55:M55,'2020'!$M$32))</f>
        <v>4</v>
      </c>
      <c r="E1294" s="3" t="str">
        <f t="shared" si="1"/>
        <v>2</v>
      </c>
    </row>
    <row r="1295">
      <c r="A1295" s="1">
        <v>30.0</v>
      </c>
      <c r="B1295" s="48">
        <f t="shared" si="31"/>
        <v>54</v>
      </c>
      <c r="D1295" s="2">
        <f>SUM(COUNTIF('2020'!K56:M56,'2020'!$K$32),COUNTIF('2020'!K56:M56,'2020'!$L$32),COUNTIF('2020'!K56:M56,'2020'!$M$32))</f>
        <v>5</v>
      </c>
      <c r="E1295" s="3" t="str">
        <f t="shared" si="1"/>
        <v>3</v>
      </c>
    </row>
    <row r="1296">
      <c r="A1296" s="1">
        <v>30.0</v>
      </c>
      <c r="B1296" s="48">
        <f t="shared" si="31"/>
        <v>55</v>
      </c>
      <c r="D1296" s="2">
        <f>SUM(COUNTIF('2020'!K57:M57,'2020'!$K$32),COUNTIF('2020'!K57:M57,'2020'!$L$32),COUNTIF('2020'!K57:M57,'2020'!$M$32))</f>
        <v>0</v>
      </c>
      <c r="E1296" s="3" t="str">
        <f t="shared" si="1"/>
        <v>0</v>
      </c>
    </row>
    <row r="1297">
      <c r="A1297" s="1">
        <v>30.0</v>
      </c>
      <c r="B1297" s="48">
        <f t="shared" si="31"/>
        <v>56</v>
      </c>
      <c r="D1297" s="2">
        <f>SUM(COUNTIF('2020'!K58:M58,'2020'!$K$32),COUNTIF('2020'!K58:M58,'2020'!$L$32),COUNTIF('2020'!K58:M58,'2020'!$M$32))</f>
        <v>0</v>
      </c>
      <c r="E1297" s="3" t="str">
        <f t="shared" si="1"/>
        <v>0</v>
      </c>
    </row>
    <row r="1298">
      <c r="A1298" s="1">
        <v>30.0</v>
      </c>
      <c r="B1298" s="48">
        <f t="shared" si="31"/>
        <v>57</v>
      </c>
      <c r="D1298" s="2">
        <f>SUM(COUNTIF('2020'!K59:M59,'2020'!$K$32),COUNTIF('2020'!K59:M59,'2020'!$L$32),COUNTIF('2020'!K59:M59,'2020'!$M$32))</f>
        <v>4</v>
      </c>
      <c r="E1298" s="3" t="str">
        <f t="shared" si="1"/>
        <v>2</v>
      </c>
    </row>
    <row r="1299">
      <c r="A1299" s="1">
        <v>30.0</v>
      </c>
      <c r="B1299" s="48">
        <f t="shared" si="31"/>
        <v>58</v>
      </c>
      <c r="D1299" s="2">
        <f>SUM(COUNTIF('2020'!K60:M60,'2020'!$K$32),COUNTIF('2020'!K60:M60,'2020'!$L$32),COUNTIF('2020'!K60:M60,'2020'!$M$32))</f>
        <v>5</v>
      </c>
      <c r="E1299" s="3" t="str">
        <f t="shared" si="1"/>
        <v>3</v>
      </c>
    </row>
    <row r="1300">
      <c r="A1300" s="1">
        <v>30.0</v>
      </c>
      <c r="B1300" s="48">
        <f t="shared" si="31"/>
        <v>59</v>
      </c>
      <c r="D1300" s="2">
        <f>SUM(COUNTIF('2020'!K61:M61,'2020'!$K$32),COUNTIF('2020'!K61:M61,'2020'!$L$32),COUNTIF('2020'!K61:M61,'2020'!$M$32))</f>
        <v>0</v>
      </c>
      <c r="E1300" s="3" t="str">
        <f t="shared" si="1"/>
        <v>0</v>
      </c>
    </row>
    <row r="1301">
      <c r="A1301" s="1">
        <v>30.0</v>
      </c>
      <c r="B1301" s="48">
        <f t="shared" si="31"/>
        <v>60</v>
      </c>
      <c r="D1301" s="2">
        <f>SUM(COUNTIF('2020'!K62:M62,'2020'!$K$32),COUNTIF('2020'!K62:M62,'2020'!$L$32),COUNTIF('2020'!K62:M62,'2020'!$M$32))</f>
        <v>0</v>
      </c>
      <c r="E1301" s="3" t="str">
        <f t="shared" si="1"/>
        <v>0</v>
      </c>
    </row>
    <row r="1302">
      <c r="A1302" s="1">
        <v>31.0</v>
      </c>
      <c r="B1302" s="1">
        <v>32.0</v>
      </c>
      <c r="D1302" s="2">
        <f>SUM(COUNTIF('2020'!K34:M34,'2020'!$K$33),COUNTIF('2020'!K34:M34,'2020'!$L$33),COUNTIF('2020'!K34:M34,'2020'!$M$33))</f>
        <v>4</v>
      </c>
      <c r="E1302" s="3" t="str">
        <f t="shared" si="1"/>
        <v>2</v>
      </c>
    </row>
    <row r="1303">
      <c r="A1303" s="1">
        <v>31.0</v>
      </c>
      <c r="B1303" s="48">
        <f t="shared" ref="B1303:B1330" si="32">IF(A1303&lt;&gt;"",B1302+1,"")</f>
        <v>33</v>
      </c>
      <c r="D1303" s="2">
        <f>SUM(COUNTIF('2020'!K35:M35,'2020'!$K$33),COUNTIF('2020'!K35:M35,'2020'!$L$33),COUNTIF('2020'!K35:M35,'2020'!$M$33))</f>
        <v>1</v>
      </c>
      <c r="E1303" s="3" t="str">
        <f t="shared" si="1"/>
        <v>1</v>
      </c>
    </row>
    <row r="1304">
      <c r="A1304" s="1">
        <v>31.0</v>
      </c>
      <c r="B1304" s="48">
        <f t="shared" si="32"/>
        <v>34</v>
      </c>
      <c r="D1304" s="2">
        <f>SUM(COUNTIF('2020'!K36:M36,'2020'!$K$33),COUNTIF('2020'!K36:M36,'2020'!$L$33),COUNTIF('2020'!K36:M36,'2020'!$M$33))</f>
        <v>4</v>
      </c>
      <c r="E1304" s="3" t="str">
        <f t="shared" si="1"/>
        <v>2</v>
      </c>
    </row>
    <row r="1305">
      <c r="A1305" s="1">
        <v>31.0</v>
      </c>
      <c r="B1305" s="48">
        <f t="shared" si="32"/>
        <v>35</v>
      </c>
      <c r="D1305" s="2">
        <f>SUM(COUNTIF('2020'!K37:M37,'2020'!$K$33),COUNTIF('2020'!K37:M37,'2020'!$L$33),COUNTIF('2020'!K37:M37,'2020'!$M$33))</f>
        <v>4</v>
      </c>
      <c r="E1305" s="3" t="str">
        <f t="shared" si="1"/>
        <v>2</v>
      </c>
    </row>
    <row r="1306">
      <c r="A1306" s="1">
        <v>31.0</v>
      </c>
      <c r="B1306" s="48">
        <f t="shared" si="32"/>
        <v>36</v>
      </c>
      <c r="D1306" s="2">
        <f>SUM(COUNTIF('2020'!K38:M38,'2020'!$K$33),COUNTIF('2020'!K38:M38,'2020'!$L$33),COUNTIF('2020'!K38:M38,'2020'!$M$33))</f>
        <v>4</v>
      </c>
      <c r="E1306" s="3" t="str">
        <f t="shared" si="1"/>
        <v>2</v>
      </c>
    </row>
    <row r="1307">
      <c r="A1307" s="1">
        <v>31.0</v>
      </c>
      <c r="B1307" s="48">
        <f t="shared" si="32"/>
        <v>37</v>
      </c>
      <c r="D1307" s="2">
        <f>SUM(COUNTIF('2020'!K39:M39,'2020'!$K$33),COUNTIF('2020'!K39:M39,'2020'!$L$33),COUNTIF('2020'!K39:M39,'2020'!$M$33))</f>
        <v>1</v>
      </c>
      <c r="E1307" s="3" t="str">
        <f t="shared" si="1"/>
        <v>1</v>
      </c>
    </row>
    <row r="1308">
      <c r="A1308" s="1">
        <v>31.0</v>
      </c>
      <c r="B1308" s="48">
        <f t="shared" si="32"/>
        <v>38</v>
      </c>
      <c r="D1308" s="2">
        <f>SUM(COUNTIF('2020'!K40:M40,'2020'!$K$33),COUNTIF('2020'!K40:M40,'2020'!$L$33),COUNTIF('2020'!K40:M40,'2020'!$M$33))</f>
        <v>0</v>
      </c>
      <c r="E1308" s="3" t="str">
        <f t="shared" si="1"/>
        <v>0</v>
      </c>
    </row>
    <row r="1309">
      <c r="A1309" s="1">
        <v>31.0</v>
      </c>
      <c r="B1309" s="48">
        <f t="shared" si="32"/>
        <v>39</v>
      </c>
      <c r="D1309" s="2">
        <f>SUM(COUNTIF('2020'!K41:M41,'2020'!$K$33),COUNTIF('2020'!K41:M41,'2020'!$L$33),COUNTIF('2020'!K41:M41,'2020'!$M$33))</f>
        <v>5</v>
      </c>
      <c r="E1309" s="3" t="str">
        <f t="shared" si="1"/>
        <v>3</v>
      </c>
    </row>
    <row r="1310">
      <c r="A1310" s="1">
        <v>31.0</v>
      </c>
      <c r="B1310" s="48">
        <f t="shared" si="32"/>
        <v>40</v>
      </c>
      <c r="D1310" s="2">
        <f>SUM(COUNTIF('2020'!K42:M42,'2020'!$K$33),COUNTIF('2020'!K42:M42,'2020'!$L$33),COUNTIF('2020'!K42:M42,'2020'!$M$33))</f>
        <v>4</v>
      </c>
      <c r="E1310" s="3" t="str">
        <f t="shared" si="1"/>
        <v>2</v>
      </c>
    </row>
    <row r="1311">
      <c r="A1311" s="1">
        <v>31.0</v>
      </c>
      <c r="B1311" s="48">
        <f t="shared" si="32"/>
        <v>41</v>
      </c>
      <c r="D1311" s="2">
        <f>SUM(COUNTIF('2020'!K43:M43,'2020'!$K$33),COUNTIF('2020'!K43:M43,'2020'!$L$33),COUNTIF('2020'!K43:M43,'2020'!$M$33))</f>
        <v>4</v>
      </c>
      <c r="E1311" s="3" t="str">
        <f t="shared" si="1"/>
        <v>2</v>
      </c>
    </row>
    <row r="1312">
      <c r="A1312" s="1">
        <v>31.0</v>
      </c>
      <c r="B1312" s="48">
        <f t="shared" si="32"/>
        <v>42</v>
      </c>
      <c r="D1312" s="2">
        <f>SUM(COUNTIF('2020'!K44:M44,'2020'!$K$33),COUNTIF('2020'!K44:M44,'2020'!$L$33),COUNTIF('2020'!K44:M44,'2020'!$M$33))</f>
        <v>5</v>
      </c>
      <c r="E1312" s="3" t="str">
        <f t="shared" si="1"/>
        <v>3</v>
      </c>
    </row>
    <row r="1313">
      <c r="A1313" s="1">
        <v>31.0</v>
      </c>
      <c r="B1313" s="48">
        <f t="shared" si="32"/>
        <v>43</v>
      </c>
      <c r="D1313" s="2">
        <f>SUM(COUNTIF('2020'!K45:M45,'2020'!$K$33),COUNTIF('2020'!K45:M45,'2020'!$L$33),COUNTIF('2020'!K45:M45,'2020'!$M$33))</f>
        <v>4</v>
      </c>
      <c r="E1313" s="3" t="str">
        <f t="shared" si="1"/>
        <v>2</v>
      </c>
    </row>
    <row r="1314">
      <c r="A1314" s="1">
        <v>31.0</v>
      </c>
      <c r="B1314" s="48">
        <f t="shared" si="32"/>
        <v>44</v>
      </c>
      <c r="D1314" s="2">
        <f>SUM(COUNTIF('2020'!K46:M46,'2020'!$K$33),COUNTIF('2020'!K46:M46,'2020'!$L$33),COUNTIF('2020'!K46:M46,'2020'!$M$33))</f>
        <v>4</v>
      </c>
      <c r="E1314" s="3" t="str">
        <f t="shared" si="1"/>
        <v>2</v>
      </c>
    </row>
    <row r="1315">
      <c r="A1315" s="1">
        <v>31.0</v>
      </c>
      <c r="B1315" s="48">
        <f t="shared" si="32"/>
        <v>45</v>
      </c>
      <c r="D1315" s="2">
        <f>SUM(COUNTIF('2020'!K47:M47,'2020'!$K$33),COUNTIF('2020'!K47:M47,'2020'!$L$33),COUNTIF('2020'!K47:M47,'2020'!$M$33))</f>
        <v>4</v>
      </c>
      <c r="E1315" s="3" t="str">
        <f t="shared" si="1"/>
        <v>2</v>
      </c>
    </row>
    <row r="1316">
      <c r="A1316" s="1">
        <v>31.0</v>
      </c>
      <c r="B1316" s="48">
        <f t="shared" si="32"/>
        <v>46</v>
      </c>
      <c r="D1316" s="2">
        <f>SUM(COUNTIF('2020'!K48:M48,'2020'!$K$33),COUNTIF('2020'!K48:M48,'2020'!$L$33),COUNTIF('2020'!K48:M48,'2020'!$M$33))</f>
        <v>4</v>
      </c>
      <c r="E1316" s="3" t="str">
        <f t="shared" si="1"/>
        <v>2</v>
      </c>
    </row>
    <row r="1317">
      <c r="A1317" s="1">
        <v>31.0</v>
      </c>
      <c r="B1317" s="48">
        <f t="shared" si="32"/>
        <v>47</v>
      </c>
      <c r="D1317" s="2">
        <f>SUM(COUNTIF('2020'!K49:M49,'2020'!$K$33),COUNTIF('2020'!K49:M49,'2020'!$L$33),COUNTIF('2020'!K49:M49,'2020'!$M$33))</f>
        <v>4</v>
      </c>
      <c r="E1317" s="3" t="str">
        <f t="shared" si="1"/>
        <v>2</v>
      </c>
    </row>
    <row r="1318">
      <c r="A1318" s="1">
        <v>31.0</v>
      </c>
      <c r="B1318" s="48">
        <f t="shared" si="32"/>
        <v>48</v>
      </c>
      <c r="D1318" s="2">
        <f>SUM(COUNTIF('2020'!K50:M50,'2020'!$K$33),COUNTIF('2020'!K50:M50,'2020'!$L$33),COUNTIF('2020'!K50:M50,'2020'!$M$33))</f>
        <v>4</v>
      </c>
      <c r="E1318" s="3" t="str">
        <f t="shared" si="1"/>
        <v>2</v>
      </c>
    </row>
    <row r="1319">
      <c r="A1319" s="1">
        <v>31.0</v>
      </c>
      <c r="B1319" s="48">
        <f t="shared" si="32"/>
        <v>49</v>
      </c>
      <c r="D1319" s="2">
        <f>SUM(COUNTIF('2020'!K51:M51,'2020'!$K$33),COUNTIF('2020'!K51:M51,'2020'!$L$33),COUNTIF('2020'!K51:M51,'2020'!$M$33))</f>
        <v>4</v>
      </c>
      <c r="E1319" s="3" t="str">
        <f t="shared" si="1"/>
        <v>2</v>
      </c>
    </row>
    <row r="1320">
      <c r="A1320" s="1">
        <v>31.0</v>
      </c>
      <c r="B1320" s="48">
        <f t="shared" si="32"/>
        <v>50</v>
      </c>
      <c r="D1320" s="2">
        <f>SUM(COUNTIF('2020'!K52:M52,'2020'!$K$33),COUNTIF('2020'!K52:M52,'2020'!$L$33),COUNTIF('2020'!K52:M52,'2020'!$M$33))</f>
        <v>4</v>
      </c>
      <c r="E1320" s="3" t="str">
        <f t="shared" si="1"/>
        <v>2</v>
      </c>
    </row>
    <row r="1321">
      <c r="A1321" s="1">
        <v>31.0</v>
      </c>
      <c r="B1321" s="48">
        <f t="shared" si="32"/>
        <v>51</v>
      </c>
      <c r="D1321" s="2">
        <f>SUM(COUNTIF('2020'!K53:M53,'2020'!$K$33),COUNTIF('2020'!K53:M53,'2020'!$L$33),COUNTIF('2020'!K53:M53,'2020'!$M$33))</f>
        <v>4</v>
      </c>
      <c r="E1321" s="3" t="str">
        <f t="shared" si="1"/>
        <v>2</v>
      </c>
    </row>
    <row r="1322">
      <c r="A1322" s="1">
        <v>31.0</v>
      </c>
      <c r="B1322" s="48">
        <f t="shared" si="32"/>
        <v>52</v>
      </c>
      <c r="D1322" s="2">
        <f>SUM(COUNTIF('2020'!K54:M54,'2020'!$K$33),COUNTIF('2020'!K54:M54,'2020'!$L$33),COUNTIF('2020'!K54:M54,'2020'!$M$33))</f>
        <v>0</v>
      </c>
      <c r="E1322" s="3" t="str">
        <f t="shared" si="1"/>
        <v>0</v>
      </c>
    </row>
    <row r="1323">
      <c r="A1323" s="1">
        <v>31.0</v>
      </c>
      <c r="B1323" s="48">
        <f t="shared" si="32"/>
        <v>53</v>
      </c>
      <c r="D1323" s="2">
        <f>SUM(COUNTIF('2020'!K55:M55,'2020'!$K$33),COUNTIF('2020'!K55:M55,'2020'!$L$33),COUNTIF('2020'!K55:M55,'2020'!$M$33))</f>
        <v>4</v>
      </c>
      <c r="E1323" s="3" t="str">
        <f t="shared" si="1"/>
        <v>2</v>
      </c>
    </row>
    <row r="1324">
      <c r="A1324" s="1">
        <v>31.0</v>
      </c>
      <c r="B1324" s="48">
        <f t="shared" si="32"/>
        <v>54</v>
      </c>
      <c r="D1324" s="2">
        <f>SUM(COUNTIF('2020'!K56:M56,'2020'!$K$33),COUNTIF('2020'!K56:M56,'2020'!$L$33),COUNTIF('2020'!K56:M56,'2020'!$M$33))</f>
        <v>5</v>
      </c>
      <c r="E1324" s="3" t="str">
        <f t="shared" si="1"/>
        <v>3</v>
      </c>
    </row>
    <row r="1325">
      <c r="A1325" s="1">
        <v>31.0</v>
      </c>
      <c r="B1325" s="48">
        <f t="shared" si="32"/>
        <v>55</v>
      </c>
      <c r="D1325" s="2">
        <f>SUM(COUNTIF('2020'!K57:M57,'2020'!$K$33),COUNTIF('2020'!K57:M57,'2020'!$L$33),COUNTIF('2020'!K57:M57,'2020'!$M$33))</f>
        <v>0</v>
      </c>
      <c r="E1325" s="3" t="str">
        <f t="shared" si="1"/>
        <v>0</v>
      </c>
    </row>
    <row r="1326">
      <c r="A1326" s="1">
        <v>31.0</v>
      </c>
      <c r="B1326" s="48">
        <f t="shared" si="32"/>
        <v>56</v>
      </c>
      <c r="D1326" s="2">
        <f>SUM(COUNTIF('2020'!K58:M58,'2020'!$K$33),COUNTIF('2020'!K58:M58,'2020'!$L$33),COUNTIF('2020'!K58:M58,'2020'!$M$33))</f>
        <v>0</v>
      </c>
      <c r="E1326" s="3" t="str">
        <f t="shared" si="1"/>
        <v>0</v>
      </c>
    </row>
    <row r="1327">
      <c r="A1327" s="1">
        <v>31.0</v>
      </c>
      <c r="B1327" s="48">
        <f t="shared" si="32"/>
        <v>57</v>
      </c>
      <c r="D1327" s="2">
        <f>SUM(COUNTIF('2020'!K59:M59,'2020'!$K$33),COUNTIF('2020'!K59:M59,'2020'!$L$33),COUNTIF('2020'!K59:M59,'2020'!$M$33))</f>
        <v>4</v>
      </c>
      <c r="E1327" s="3" t="str">
        <f t="shared" si="1"/>
        <v>2</v>
      </c>
    </row>
    <row r="1328">
      <c r="A1328" s="1">
        <v>31.0</v>
      </c>
      <c r="B1328" s="48">
        <f t="shared" si="32"/>
        <v>58</v>
      </c>
      <c r="D1328" s="2">
        <f>SUM(COUNTIF('2020'!K60:M60,'2020'!$K$33),COUNTIF('2020'!K60:M60,'2020'!$L$33),COUNTIF('2020'!K60:M60,'2020'!$M$33))</f>
        <v>5</v>
      </c>
      <c r="E1328" s="3" t="str">
        <f t="shared" si="1"/>
        <v>3</v>
      </c>
    </row>
    <row r="1329">
      <c r="A1329" s="1">
        <v>31.0</v>
      </c>
      <c r="B1329" s="48">
        <f t="shared" si="32"/>
        <v>59</v>
      </c>
      <c r="D1329" s="2">
        <f>SUM(COUNTIF('2020'!K61:M61,'2020'!$K$33),COUNTIF('2020'!K61:M61,'2020'!$L$33),COUNTIF('2020'!K61:M61,'2020'!$M$33))</f>
        <v>0</v>
      </c>
      <c r="E1329" s="3" t="str">
        <f t="shared" si="1"/>
        <v>0</v>
      </c>
    </row>
    <row r="1330">
      <c r="A1330" s="1">
        <v>31.0</v>
      </c>
      <c r="B1330" s="48">
        <f t="shared" si="32"/>
        <v>60</v>
      </c>
      <c r="D1330" s="2">
        <f>SUM(COUNTIF('2020'!K62:M62,'2020'!$K$33),COUNTIF('2020'!K62:M62,'2020'!$L$33),COUNTIF('2020'!K62:M62,'2020'!$M$33))</f>
        <v>0</v>
      </c>
      <c r="E1330" s="3" t="str">
        <f t="shared" si="1"/>
        <v>0</v>
      </c>
    </row>
    <row r="1331">
      <c r="A1331" s="1">
        <v>32.0</v>
      </c>
      <c r="B1331" s="1">
        <v>33.0</v>
      </c>
      <c r="D1331" s="2">
        <f>SUM(COUNTIF('2020'!K35:M35,'2020'!$K$34),COUNTIF('2020'!K35:M35,'2020'!$L$34),COUNTIF('2020'!K35:M35,'2020'!$M$34))</f>
        <v>0</v>
      </c>
      <c r="E1331" s="3" t="str">
        <f t="shared" si="1"/>
        <v>0</v>
      </c>
    </row>
    <row r="1332">
      <c r="A1332" s="1">
        <v>32.0</v>
      </c>
      <c r="B1332" s="48">
        <f t="shared" ref="B1332:B1358" si="33">IF(A1332&lt;&gt;"",B1331+1,"")</f>
        <v>34</v>
      </c>
      <c r="D1332" s="2">
        <f>SUM(COUNTIF('2020'!K36:M36,'2020'!$K$34),COUNTIF('2020'!K36:M36,'2020'!$L$34),COUNTIF('2020'!K36:M36,'2020'!$M$34))</f>
        <v>5</v>
      </c>
      <c r="E1332" s="3" t="str">
        <f t="shared" si="1"/>
        <v>3</v>
      </c>
    </row>
    <row r="1333">
      <c r="A1333" s="1">
        <v>32.0</v>
      </c>
      <c r="B1333" s="48">
        <f t="shared" si="33"/>
        <v>35</v>
      </c>
      <c r="D1333" s="2">
        <f>SUM(COUNTIF('2020'!K37:M37,'2020'!$K$34),COUNTIF('2020'!K37:M37,'2020'!$L$34),COUNTIF('2020'!K37:M37,'2020'!$M$34))</f>
        <v>5</v>
      </c>
      <c r="E1333" s="3" t="str">
        <f t="shared" si="1"/>
        <v>3</v>
      </c>
    </row>
    <row r="1334">
      <c r="A1334" s="1">
        <v>32.0</v>
      </c>
      <c r="B1334" s="48">
        <f t="shared" si="33"/>
        <v>36</v>
      </c>
      <c r="D1334" s="2">
        <f>SUM(COUNTIF('2020'!K38:M38,'2020'!$K$34),COUNTIF('2020'!K38:M38,'2020'!$L$34),COUNTIF('2020'!K38:M38,'2020'!$M$34))</f>
        <v>5</v>
      </c>
      <c r="E1334" s="3" t="str">
        <f t="shared" si="1"/>
        <v>3</v>
      </c>
    </row>
    <row r="1335">
      <c r="A1335" s="1">
        <v>32.0</v>
      </c>
      <c r="B1335" s="48">
        <f t="shared" si="33"/>
        <v>37</v>
      </c>
      <c r="D1335" s="2">
        <f>SUM(COUNTIF('2020'!K39:M39,'2020'!$K$34),COUNTIF('2020'!K39:M39,'2020'!$L$34),COUNTIF('2020'!K39:M39,'2020'!$M$34))</f>
        <v>0</v>
      </c>
      <c r="E1335" s="3" t="str">
        <f t="shared" si="1"/>
        <v>0</v>
      </c>
    </row>
    <row r="1336">
      <c r="A1336" s="1">
        <v>32.0</v>
      </c>
      <c r="B1336" s="48">
        <f t="shared" si="33"/>
        <v>38</v>
      </c>
      <c r="D1336" s="2">
        <f>SUM(COUNTIF('2020'!K40:M40,'2020'!$K$34),COUNTIF('2020'!K40:M40,'2020'!$L$34),COUNTIF('2020'!K40:M40,'2020'!$M$34))</f>
        <v>0</v>
      </c>
      <c r="E1336" s="3" t="str">
        <f t="shared" si="1"/>
        <v>0</v>
      </c>
    </row>
    <row r="1337">
      <c r="A1337" s="1">
        <v>32.0</v>
      </c>
      <c r="B1337" s="48">
        <f t="shared" si="33"/>
        <v>39</v>
      </c>
      <c r="D1337" s="2">
        <f>SUM(COUNTIF('2020'!K41:M41,'2020'!$K$34),COUNTIF('2020'!K41:M41,'2020'!$L$34),COUNTIF('2020'!K41:M41,'2020'!$M$34))</f>
        <v>4</v>
      </c>
      <c r="E1337" s="3" t="str">
        <f t="shared" si="1"/>
        <v>2</v>
      </c>
    </row>
    <row r="1338">
      <c r="A1338" s="1">
        <v>32.0</v>
      </c>
      <c r="B1338" s="48">
        <f t="shared" si="33"/>
        <v>40</v>
      </c>
      <c r="D1338" s="2">
        <f>SUM(COUNTIF('2020'!K42:M42,'2020'!$K$34),COUNTIF('2020'!K42:M42,'2020'!$L$34),COUNTIF('2020'!K42:M42,'2020'!$M$34))</f>
        <v>5</v>
      </c>
      <c r="E1338" s="3" t="str">
        <f t="shared" si="1"/>
        <v>3</v>
      </c>
    </row>
    <row r="1339">
      <c r="A1339" s="1">
        <v>32.0</v>
      </c>
      <c r="B1339" s="48">
        <f t="shared" si="33"/>
        <v>41</v>
      </c>
      <c r="D1339" s="2">
        <f>SUM(COUNTIF('2020'!K43:M43,'2020'!$K$34),COUNTIF('2020'!K43:M43,'2020'!$L$34),COUNTIF('2020'!K43:M43,'2020'!$M$34))</f>
        <v>4</v>
      </c>
      <c r="E1339" s="3" t="str">
        <f t="shared" si="1"/>
        <v>2</v>
      </c>
    </row>
    <row r="1340">
      <c r="A1340" s="1">
        <v>32.0</v>
      </c>
      <c r="B1340" s="48">
        <f t="shared" si="33"/>
        <v>42</v>
      </c>
      <c r="D1340" s="2">
        <f>SUM(COUNTIF('2020'!K44:M44,'2020'!$K$34),COUNTIF('2020'!K44:M44,'2020'!$L$34),COUNTIF('2020'!K44:M44,'2020'!$M$34))</f>
        <v>4</v>
      </c>
      <c r="E1340" s="3" t="str">
        <f t="shared" si="1"/>
        <v>2</v>
      </c>
    </row>
    <row r="1341">
      <c r="A1341" s="1">
        <v>32.0</v>
      </c>
      <c r="B1341" s="48">
        <f t="shared" si="33"/>
        <v>43</v>
      </c>
      <c r="D1341" s="2">
        <f>SUM(COUNTIF('2020'!K45:M45,'2020'!$K$34),COUNTIF('2020'!K45:M45,'2020'!$L$34),COUNTIF('2020'!K45:M45,'2020'!$M$34))</f>
        <v>5</v>
      </c>
      <c r="E1341" s="3" t="str">
        <f t="shared" si="1"/>
        <v>3</v>
      </c>
    </row>
    <row r="1342">
      <c r="A1342" s="1">
        <v>32.0</v>
      </c>
      <c r="B1342" s="48">
        <f t="shared" si="33"/>
        <v>44</v>
      </c>
      <c r="D1342" s="2">
        <f>SUM(COUNTIF('2020'!K46:M46,'2020'!$K$34),COUNTIF('2020'!K46:M46,'2020'!$L$34),COUNTIF('2020'!K46:M46,'2020'!$M$34))</f>
        <v>5</v>
      </c>
      <c r="E1342" s="3" t="str">
        <f t="shared" si="1"/>
        <v>3</v>
      </c>
    </row>
    <row r="1343">
      <c r="A1343" s="1">
        <v>32.0</v>
      </c>
      <c r="B1343" s="48">
        <f t="shared" si="33"/>
        <v>45</v>
      </c>
      <c r="D1343" s="2">
        <f>SUM(COUNTIF('2020'!K47:M47,'2020'!$K$34),COUNTIF('2020'!K47:M47,'2020'!$L$34),COUNTIF('2020'!K47:M47,'2020'!$M$34))</f>
        <v>5</v>
      </c>
      <c r="E1343" s="3" t="str">
        <f t="shared" si="1"/>
        <v>3</v>
      </c>
    </row>
    <row r="1344">
      <c r="A1344" s="1">
        <v>32.0</v>
      </c>
      <c r="B1344" s="48">
        <f t="shared" si="33"/>
        <v>46</v>
      </c>
      <c r="D1344" s="2">
        <f>SUM(COUNTIF('2020'!K48:M48,'2020'!$K$34),COUNTIF('2020'!K48:M48,'2020'!$L$34),COUNTIF('2020'!K48:M48,'2020'!$M$34))</f>
        <v>5</v>
      </c>
      <c r="E1344" s="3" t="str">
        <f t="shared" si="1"/>
        <v>3</v>
      </c>
    </row>
    <row r="1345">
      <c r="A1345" s="1">
        <v>32.0</v>
      </c>
      <c r="B1345" s="48">
        <f t="shared" si="33"/>
        <v>47</v>
      </c>
      <c r="D1345" s="2">
        <f>SUM(COUNTIF('2020'!K49:M49,'2020'!$K$34),COUNTIF('2020'!K49:M49,'2020'!$L$34),COUNTIF('2020'!K49:M49,'2020'!$M$34))</f>
        <v>5</v>
      </c>
      <c r="E1345" s="3" t="str">
        <f t="shared" si="1"/>
        <v>3</v>
      </c>
    </row>
    <row r="1346">
      <c r="A1346" s="1">
        <v>32.0</v>
      </c>
      <c r="B1346" s="48">
        <f t="shared" si="33"/>
        <v>48</v>
      </c>
      <c r="D1346" s="2">
        <f>SUM(COUNTIF('2020'!K50:M50,'2020'!$K$34),COUNTIF('2020'!K50:M50,'2020'!$L$34),COUNTIF('2020'!K50:M50,'2020'!$M$34))</f>
        <v>4</v>
      </c>
      <c r="E1346" s="3" t="str">
        <f t="shared" si="1"/>
        <v>2</v>
      </c>
    </row>
    <row r="1347">
      <c r="A1347" s="1">
        <v>32.0</v>
      </c>
      <c r="B1347" s="48">
        <f t="shared" si="33"/>
        <v>49</v>
      </c>
      <c r="D1347" s="2">
        <f>SUM(COUNTIF('2020'!K51:M51,'2020'!$K$34),COUNTIF('2020'!K51:M51,'2020'!$L$34),COUNTIF('2020'!K51:M51,'2020'!$M$34))</f>
        <v>5</v>
      </c>
      <c r="E1347" s="3" t="str">
        <f t="shared" si="1"/>
        <v>3</v>
      </c>
    </row>
    <row r="1348">
      <c r="A1348" s="1">
        <v>32.0</v>
      </c>
      <c r="B1348" s="48">
        <f t="shared" si="33"/>
        <v>50</v>
      </c>
      <c r="D1348" s="2">
        <f>SUM(COUNTIF('2020'!K52:M52,'2020'!$K$34),COUNTIF('2020'!K52:M52,'2020'!$L$34),COUNTIF('2020'!K52:M52,'2020'!$M$34))</f>
        <v>5</v>
      </c>
      <c r="E1348" s="3" t="str">
        <f t="shared" si="1"/>
        <v>3</v>
      </c>
    </row>
    <row r="1349">
      <c r="A1349" s="1">
        <v>32.0</v>
      </c>
      <c r="B1349" s="48">
        <f t="shared" si="33"/>
        <v>51</v>
      </c>
      <c r="D1349" s="2">
        <f>SUM(COUNTIF('2020'!K53:M53,'2020'!$K$34),COUNTIF('2020'!K53:M53,'2020'!$L$34),COUNTIF('2020'!K53:M53,'2020'!$M$34))</f>
        <v>5</v>
      </c>
      <c r="E1349" s="3" t="str">
        <f t="shared" si="1"/>
        <v>3</v>
      </c>
    </row>
    <row r="1350">
      <c r="A1350" s="1">
        <v>32.0</v>
      </c>
      <c r="B1350" s="48">
        <f t="shared" si="33"/>
        <v>52</v>
      </c>
      <c r="D1350" s="2">
        <f>SUM(COUNTIF('2020'!K54:M54,'2020'!$K$34),COUNTIF('2020'!K54:M54,'2020'!$L$34),COUNTIF('2020'!K54:M54,'2020'!$M$34))</f>
        <v>1</v>
      </c>
      <c r="E1350" s="3" t="str">
        <f t="shared" si="1"/>
        <v>1</v>
      </c>
    </row>
    <row r="1351">
      <c r="A1351" s="1">
        <v>32.0</v>
      </c>
      <c r="B1351" s="48">
        <f t="shared" si="33"/>
        <v>53</v>
      </c>
      <c r="D1351" s="2">
        <f>SUM(COUNTIF('2020'!K55:M55,'2020'!$K$34),COUNTIF('2020'!K55:M55,'2020'!$L$34),COUNTIF('2020'!K55:M55,'2020'!$M$34))</f>
        <v>4</v>
      </c>
      <c r="E1351" s="3" t="str">
        <f t="shared" si="1"/>
        <v>2</v>
      </c>
    </row>
    <row r="1352">
      <c r="A1352" s="1">
        <v>32.0</v>
      </c>
      <c r="B1352" s="48">
        <f t="shared" si="33"/>
        <v>54</v>
      </c>
      <c r="D1352" s="2">
        <f>SUM(COUNTIF('2020'!K56:M56,'2020'!$K$34),COUNTIF('2020'!K56:M56,'2020'!$L$34),COUNTIF('2020'!K56:M56,'2020'!$M$34))</f>
        <v>4</v>
      </c>
      <c r="E1352" s="3" t="str">
        <f t="shared" si="1"/>
        <v>2</v>
      </c>
    </row>
    <row r="1353">
      <c r="A1353" s="1">
        <v>32.0</v>
      </c>
      <c r="B1353" s="48">
        <f t="shared" si="33"/>
        <v>55</v>
      </c>
      <c r="D1353" s="2">
        <f>SUM(COUNTIF('2020'!K57:M57,'2020'!$K$34),COUNTIF('2020'!K57:M57,'2020'!$L$34),COUNTIF('2020'!K57:M57,'2020'!$M$34))</f>
        <v>0</v>
      </c>
      <c r="E1353" s="3" t="str">
        <f t="shared" si="1"/>
        <v>0</v>
      </c>
    </row>
    <row r="1354">
      <c r="A1354" s="1">
        <v>32.0</v>
      </c>
      <c r="B1354" s="48">
        <f t="shared" si="33"/>
        <v>56</v>
      </c>
      <c r="D1354" s="2">
        <f>SUM(COUNTIF('2020'!K58:M58,'2020'!$K$34),COUNTIF('2020'!K58:M58,'2020'!$L$34),COUNTIF('2020'!K58:M58,'2020'!$M$34))</f>
        <v>0</v>
      </c>
      <c r="E1354" s="3" t="str">
        <f t="shared" si="1"/>
        <v>0</v>
      </c>
    </row>
    <row r="1355">
      <c r="A1355" s="1">
        <v>32.0</v>
      </c>
      <c r="B1355" s="48">
        <f t="shared" si="33"/>
        <v>57</v>
      </c>
      <c r="D1355" s="2">
        <f>SUM(COUNTIF('2020'!K59:M59,'2020'!$K$34),COUNTIF('2020'!K59:M59,'2020'!$L$34),COUNTIF('2020'!K59:M59,'2020'!$M$34))</f>
        <v>4</v>
      </c>
      <c r="E1355" s="3" t="str">
        <f t="shared" si="1"/>
        <v>2</v>
      </c>
    </row>
    <row r="1356">
      <c r="A1356" s="1">
        <v>32.0</v>
      </c>
      <c r="B1356" s="48">
        <f t="shared" si="33"/>
        <v>58</v>
      </c>
      <c r="D1356" s="2">
        <f>SUM(COUNTIF('2020'!K60:M60,'2020'!$K$34),COUNTIF('2020'!K60:M60,'2020'!$L$34),COUNTIF('2020'!K60:M60,'2020'!$M$34))</f>
        <v>4</v>
      </c>
      <c r="E1356" s="3" t="str">
        <f t="shared" si="1"/>
        <v>2</v>
      </c>
    </row>
    <row r="1357">
      <c r="A1357" s="1">
        <v>32.0</v>
      </c>
      <c r="B1357" s="48">
        <f t="shared" si="33"/>
        <v>59</v>
      </c>
      <c r="D1357" s="2">
        <f>SUM(COUNTIF('2020'!K61:M61,'2020'!$K$34),COUNTIF('2020'!K61:M61,'2020'!$L$34),COUNTIF('2020'!K61:M61,'2020'!$M$34))</f>
        <v>0</v>
      </c>
      <c r="E1357" s="3" t="str">
        <f t="shared" si="1"/>
        <v>0</v>
      </c>
    </row>
    <row r="1358">
      <c r="A1358" s="1">
        <v>32.0</v>
      </c>
      <c r="B1358" s="48">
        <f t="shared" si="33"/>
        <v>60</v>
      </c>
      <c r="D1358" s="2">
        <f>SUM(COUNTIF('2020'!K62:M62,'2020'!$K$34),COUNTIF('2020'!K62:M62,'2020'!$L$34),COUNTIF('2020'!K62:M62,'2020'!$M$34))</f>
        <v>0</v>
      </c>
      <c r="E1358" s="3" t="str">
        <f t="shared" si="1"/>
        <v>0</v>
      </c>
    </row>
    <row r="1359">
      <c r="A1359" s="1">
        <v>33.0</v>
      </c>
      <c r="B1359" s="49">
        <v>34.0</v>
      </c>
      <c r="D1359" s="2">
        <f>SUM(COUNTIF('2020'!K36:M36,'2020'!$K$35),COUNTIF('2020'!K36:M36,'2020'!$L$35),COUNTIF('2020'!K36:M36,'2020'!$M$35))</f>
        <v>0</v>
      </c>
      <c r="E1359" s="3" t="str">
        <f t="shared" si="1"/>
        <v>0</v>
      </c>
    </row>
    <row r="1360">
      <c r="A1360" s="1">
        <v>33.0</v>
      </c>
      <c r="B1360" s="48">
        <f t="shared" ref="B1360:B1385" si="34">IF(A1360&lt;&gt;"",B1359+1,"")</f>
        <v>35</v>
      </c>
      <c r="D1360" s="2">
        <f>SUM(COUNTIF('2020'!K37:M37,'2020'!$K$35),COUNTIF('2020'!K37:M37,'2020'!$L$35),COUNTIF('2020'!K37:M37,'2020'!$M$35))</f>
        <v>0</v>
      </c>
      <c r="E1360" s="3" t="str">
        <f t="shared" si="1"/>
        <v>0</v>
      </c>
    </row>
    <row r="1361">
      <c r="A1361" s="1">
        <v>33.0</v>
      </c>
      <c r="B1361" s="48">
        <f t="shared" si="34"/>
        <v>36</v>
      </c>
      <c r="D1361" s="2">
        <f>SUM(COUNTIF('2020'!K38:M38,'2020'!$K$35),COUNTIF('2020'!K38:M38,'2020'!$L$35),COUNTIF('2020'!K38:M38,'2020'!$M$35))</f>
        <v>0</v>
      </c>
      <c r="E1361" s="3" t="str">
        <f t="shared" si="1"/>
        <v>0</v>
      </c>
    </row>
    <row r="1362">
      <c r="A1362" s="1">
        <v>33.0</v>
      </c>
      <c r="B1362" s="48">
        <f t="shared" si="34"/>
        <v>37</v>
      </c>
      <c r="D1362" s="2">
        <f>SUM(COUNTIF('2020'!K39:M39,'2020'!$K$35),COUNTIF('2020'!K39:M39,'2020'!$L$35),COUNTIF('2020'!K39:M39,'2020'!$M$35))</f>
        <v>5</v>
      </c>
      <c r="E1362" s="3" t="str">
        <f t="shared" si="1"/>
        <v>3</v>
      </c>
    </row>
    <row r="1363">
      <c r="A1363" s="1">
        <v>33.0</v>
      </c>
      <c r="B1363" s="48">
        <f t="shared" si="34"/>
        <v>38</v>
      </c>
      <c r="D1363" s="2">
        <f>SUM(COUNTIF('2020'!K40:M40,'2020'!$K$35),COUNTIF('2020'!K40:M40,'2020'!$L$35),COUNTIF('2020'!K40:M40,'2020'!$M$35))</f>
        <v>0</v>
      </c>
      <c r="E1363" s="3" t="str">
        <f t="shared" si="1"/>
        <v>0</v>
      </c>
    </row>
    <row r="1364">
      <c r="A1364" s="1">
        <v>33.0</v>
      </c>
      <c r="B1364" s="48">
        <f t="shared" si="34"/>
        <v>39</v>
      </c>
      <c r="D1364" s="2">
        <f>SUM(COUNTIF('2020'!K41:M41,'2020'!$K$35),COUNTIF('2020'!K41:M41,'2020'!$L$35),COUNTIF('2020'!K41:M41,'2020'!$M$35))</f>
        <v>1</v>
      </c>
      <c r="E1364" s="3" t="str">
        <f t="shared" si="1"/>
        <v>1</v>
      </c>
    </row>
    <row r="1365">
      <c r="A1365" s="1">
        <v>33.0</v>
      </c>
      <c r="B1365" s="48">
        <f t="shared" si="34"/>
        <v>40</v>
      </c>
      <c r="D1365" s="2">
        <f>SUM(COUNTIF('2020'!K42:M42,'2020'!$K$35),COUNTIF('2020'!K42:M42,'2020'!$L$35),COUNTIF('2020'!K42:M42,'2020'!$M$35))</f>
        <v>0</v>
      </c>
      <c r="E1365" s="3" t="str">
        <f t="shared" si="1"/>
        <v>0</v>
      </c>
    </row>
    <row r="1366">
      <c r="A1366" s="1">
        <v>33.0</v>
      </c>
      <c r="B1366" s="48">
        <f t="shared" si="34"/>
        <v>41</v>
      </c>
      <c r="D1366" s="2">
        <f>SUM(COUNTIF('2020'!K43:M43,'2020'!$K$35),COUNTIF('2020'!K43:M43,'2020'!$L$35),COUNTIF('2020'!K43:M43,'2020'!$M$35))</f>
        <v>0</v>
      </c>
      <c r="E1366" s="3" t="str">
        <f t="shared" si="1"/>
        <v>0</v>
      </c>
    </row>
    <row r="1367">
      <c r="A1367" s="1">
        <v>33.0</v>
      </c>
      <c r="B1367" s="48">
        <f t="shared" si="34"/>
        <v>42</v>
      </c>
      <c r="D1367" s="2">
        <f>SUM(COUNTIF('2020'!K44:M44,'2020'!$K$35),COUNTIF('2020'!K44:M44,'2020'!$L$35),COUNTIF('2020'!K44:M44,'2020'!$M$35))</f>
        <v>1</v>
      </c>
      <c r="E1367" s="3" t="str">
        <f t="shared" si="1"/>
        <v>1</v>
      </c>
    </row>
    <row r="1368">
      <c r="A1368" s="1">
        <v>33.0</v>
      </c>
      <c r="B1368" s="48">
        <f t="shared" si="34"/>
        <v>43</v>
      </c>
      <c r="D1368" s="2">
        <f>SUM(COUNTIF('2020'!K45:M45,'2020'!$K$35),COUNTIF('2020'!K45:M45,'2020'!$L$35),COUNTIF('2020'!K45:M45,'2020'!$M$35))</f>
        <v>0</v>
      </c>
      <c r="E1368" s="3" t="str">
        <f t="shared" si="1"/>
        <v>0</v>
      </c>
    </row>
    <row r="1369">
      <c r="A1369" s="1">
        <v>33.0</v>
      </c>
      <c r="B1369" s="48">
        <f t="shared" si="34"/>
        <v>44</v>
      </c>
      <c r="D1369" s="2">
        <f>SUM(COUNTIF('2020'!K46:M46,'2020'!$K$35),COUNTIF('2020'!K46:M46,'2020'!$L$35),COUNTIF('2020'!K46:M46,'2020'!$M$35))</f>
        <v>0</v>
      </c>
      <c r="E1369" s="3" t="str">
        <f t="shared" si="1"/>
        <v>0</v>
      </c>
    </row>
    <row r="1370">
      <c r="A1370" s="1">
        <v>33.0</v>
      </c>
      <c r="B1370" s="48">
        <f t="shared" si="34"/>
        <v>45</v>
      </c>
      <c r="D1370" s="2">
        <f>SUM(COUNTIF('2020'!K47:M47,'2020'!$K$35),COUNTIF('2020'!K47:M47,'2020'!$L$35),COUNTIF('2020'!K47:M47,'2020'!$M$35))</f>
        <v>0</v>
      </c>
      <c r="E1370" s="3" t="str">
        <f t="shared" si="1"/>
        <v>0</v>
      </c>
    </row>
    <row r="1371">
      <c r="A1371" s="1">
        <v>33.0</v>
      </c>
      <c r="B1371" s="48">
        <f t="shared" si="34"/>
        <v>46</v>
      </c>
      <c r="D1371" s="2">
        <f>SUM(COUNTIF('2020'!K48:M48,'2020'!$K$35),COUNTIF('2020'!K48:M48,'2020'!$L$35),COUNTIF('2020'!K48:M48,'2020'!$M$35))</f>
        <v>0</v>
      </c>
      <c r="E1371" s="3" t="str">
        <f t="shared" si="1"/>
        <v>0</v>
      </c>
    </row>
    <row r="1372">
      <c r="A1372" s="1">
        <v>33.0</v>
      </c>
      <c r="B1372" s="48">
        <f t="shared" si="34"/>
        <v>47</v>
      </c>
      <c r="D1372" s="2">
        <f>SUM(COUNTIF('2020'!K49:M49,'2020'!$K$35),COUNTIF('2020'!K49:M49,'2020'!$L$35),COUNTIF('2020'!K49:M49,'2020'!$M$35))</f>
        <v>0</v>
      </c>
      <c r="E1372" s="3" t="str">
        <f t="shared" si="1"/>
        <v>0</v>
      </c>
    </row>
    <row r="1373">
      <c r="A1373" s="1">
        <v>33.0</v>
      </c>
      <c r="B1373" s="48">
        <f t="shared" si="34"/>
        <v>48</v>
      </c>
      <c r="D1373" s="2">
        <f>SUM(COUNTIF('2020'!K50:M50,'2020'!$K$35),COUNTIF('2020'!K50:M50,'2020'!$L$35),COUNTIF('2020'!K50:M50,'2020'!$M$35))</f>
        <v>0</v>
      </c>
      <c r="E1373" s="3" t="str">
        <f t="shared" si="1"/>
        <v>0</v>
      </c>
    </row>
    <row r="1374">
      <c r="A1374" s="1">
        <v>33.0</v>
      </c>
      <c r="B1374" s="48">
        <f t="shared" si="34"/>
        <v>49</v>
      </c>
      <c r="D1374" s="2">
        <f>SUM(COUNTIF('2020'!K51:M51,'2020'!$K$35),COUNTIF('2020'!K51:M51,'2020'!$L$35),COUNTIF('2020'!K51:M51,'2020'!$M$35))</f>
        <v>0</v>
      </c>
      <c r="E1374" s="3" t="str">
        <f t="shared" si="1"/>
        <v>0</v>
      </c>
    </row>
    <row r="1375">
      <c r="A1375" s="1">
        <v>33.0</v>
      </c>
      <c r="B1375" s="48">
        <f t="shared" si="34"/>
        <v>50</v>
      </c>
      <c r="D1375" s="2">
        <f>SUM(COUNTIF('2020'!K52:M52,'2020'!$K$35),COUNTIF('2020'!K52:M52,'2020'!$L$35),COUNTIF('2020'!K52:M52,'2020'!$M$35))</f>
        <v>0</v>
      </c>
      <c r="E1375" s="3" t="str">
        <f t="shared" si="1"/>
        <v>0</v>
      </c>
    </row>
    <row r="1376">
      <c r="A1376" s="1">
        <v>33.0</v>
      </c>
      <c r="B1376" s="48">
        <f t="shared" si="34"/>
        <v>51</v>
      </c>
      <c r="D1376" s="2">
        <f>SUM(COUNTIF('2020'!K53:M53,'2020'!$K$35),COUNTIF('2020'!K53:M53,'2020'!$L$35),COUNTIF('2020'!K53:M53,'2020'!$M$35))</f>
        <v>0</v>
      </c>
      <c r="E1376" s="3" t="str">
        <f t="shared" si="1"/>
        <v>0</v>
      </c>
    </row>
    <row r="1377">
      <c r="A1377" s="1">
        <v>33.0</v>
      </c>
      <c r="B1377" s="48">
        <f t="shared" si="34"/>
        <v>52</v>
      </c>
      <c r="D1377" s="2">
        <f>SUM(COUNTIF('2020'!K54:M54,'2020'!$K$35),COUNTIF('2020'!K54:M54,'2020'!$L$35),COUNTIF('2020'!K54:M54,'2020'!$M$35))</f>
        <v>4</v>
      </c>
      <c r="E1377" s="3" t="str">
        <f t="shared" si="1"/>
        <v>2</v>
      </c>
    </row>
    <row r="1378">
      <c r="A1378" s="1">
        <v>33.0</v>
      </c>
      <c r="B1378" s="48">
        <f t="shared" si="34"/>
        <v>53</v>
      </c>
      <c r="D1378" s="2">
        <f>SUM(COUNTIF('2020'!K55:M55,'2020'!$K$35),COUNTIF('2020'!K55:M55,'2020'!$L$35),COUNTIF('2020'!K55:M55,'2020'!$M$35))</f>
        <v>0</v>
      </c>
      <c r="E1378" s="3" t="str">
        <f t="shared" si="1"/>
        <v>0</v>
      </c>
    </row>
    <row r="1379">
      <c r="A1379" s="1">
        <v>33.0</v>
      </c>
      <c r="B1379" s="48">
        <f t="shared" si="34"/>
        <v>54</v>
      </c>
      <c r="D1379" s="2">
        <f>SUM(COUNTIF('2020'!K56:M56,'2020'!$K$35),COUNTIF('2020'!K56:M56,'2020'!$L$35),COUNTIF('2020'!K56:M56,'2020'!$M$35))</f>
        <v>1</v>
      </c>
      <c r="E1379" s="3" t="str">
        <f t="shared" si="1"/>
        <v>1</v>
      </c>
    </row>
    <row r="1380">
      <c r="A1380" s="1">
        <v>33.0</v>
      </c>
      <c r="B1380" s="48">
        <f t="shared" si="34"/>
        <v>55</v>
      </c>
      <c r="D1380" s="2">
        <f>SUM(COUNTIF('2020'!K57:M57,'2020'!$K$35),COUNTIF('2020'!K57:M57,'2020'!$L$35),COUNTIF('2020'!K57:M57,'2020'!$M$35))</f>
        <v>0</v>
      </c>
      <c r="E1380" s="3" t="str">
        <f t="shared" si="1"/>
        <v>0</v>
      </c>
    </row>
    <row r="1381">
      <c r="A1381" s="1">
        <v>33.0</v>
      </c>
      <c r="B1381" s="48">
        <f t="shared" si="34"/>
        <v>56</v>
      </c>
      <c r="D1381" s="2">
        <f>SUM(COUNTIF('2020'!K58:M58,'2020'!$K$35),COUNTIF('2020'!K58:M58,'2020'!$L$35),COUNTIF('2020'!K58:M58,'2020'!$M$35))</f>
        <v>0</v>
      </c>
      <c r="E1381" s="3" t="str">
        <f t="shared" si="1"/>
        <v>0</v>
      </c>
    </row>
    <row r="1382">
      <c r="A1382" s="1">
        <v>33.0</v>
      </c>
      <c r="B1382" s="48">
        <f t="shared" si="34"/>
        <v>57</v>
      </c>
      <c r="D1382" s="2">
        <f>SUM(COUNTIF('2020'!K59:M59,'2020'!$K$35),COUNTIF('2020'!K59:M59,'2020'!$L$35),COUNTIF('2020'!K59:M59,'2020'!$M$35))</f>
        <v>0</v>
      </c>
      <c r="E1382" s="3" t="str">
        <f t="shared" si="1"/>
        <v>0</v>
      </c>
    </row>
    <row r="1383">
      <c r="A1383" s="1">
        <v>33.0</v>
      </c>
      <c r="B1383" s="48">
        <f t="shared" si="34"/>
        <v>58</v>
      </c>
      <c r="D1383" s="2">
        <f>SUM(COUNTIF('2020'!K60:M60,'2020'!$K$35),COUNTIF('2020'!K60:M60,'2020'!$L$35),COUNTIF('2020'!K60:M60,'2020'!$M$35))</f>
        <v>1</v>
      </c>
      <c r="E1383" s="3" t="str">
        <f t="shared" si="1"/>
        <v>1</v>
      </c>
    </row>
    <row r="1384">
      <c r="A1384" s="1">
        <v>33.0</v>
      </c>
      <c r="B1384" s="48">
        <f t="shared" si="34"/>
        <v>59</v>
      </c>
      <c r="D1384" s="2">
        <f>SUM(COUNTIF('2020'!K61:M61,'2020'!$K$35),COUNTIF('2020'!K61:M61,'2020'!$L$35),COUNTIF('2020'!K61:M61,'2020'!$M$35))</f>
        <v>0</v>
      </c>
      <c r="E1384" s="3" t="str">
        <f t="shared" si="1"/>
        <v>0</v>
      </c>
    </row>
    <row r="1385">
      <c r="A1385" s="1">
        <v>33.0</v>
      </c>
      <c r="B1385" s="48">
        <f t="shared" si="34"/>
        <v>60</v>
      </c>
      <c r="D1385" s="2">
        <f>SUM(COUNTIF('2020'!K62:M62,'2020'!$K$35),COUNTIF('2020'!K62:M62,'2020'!$L$35),COUNTIF('2020'!K62:M62,'2020'!$M$35))</f>
        <v>0</v>
      </c>
      <c r="E1385" s="3" t="str">
        <f t="shared" si="1"/>
        <v>0</v>
      </c>
    </row>
    <row r="1386">
      <c r="A1386" s="1">
        <v>34.0</v>
      </c>
      <c r="B1386" s="49">
        <v>35.0</v>
      </c>
      <c r="D1386" s="2">
        <f>SUM(COUNTIF('2020'!K37:M37,'2020'!$K$36),COUNTIF('2020'!K37:M37,'2020'!$L$36),COUNTIF('2020'!K37:M37,'2020'!$M$36))</f>
        <v>5</v>
      </c>
      <c r="E1386" s="3" t="str">
        <f t="shared" si="1"/>
        <v>3</v>
      </c>
    </row>
    <row r="1387">
      <c r="A1387" s="1">
        <v>34.0</v>
      </c>
      <c r="B1387" s="48">
        <f t="shared" ref="B1387:B1411" si="35">IF(A1387&lt;&gt;"",B1386+1,"")</f>
        <v>36</v>
      </c>
      <c r="D1387" s="2">
        <f>SUM(COUNTIF('2020'!K38:M38,'2020'!$K$36),COUNTIF('2020'!K38:M38,'2020'!$L$36),COUNTIF('2020'!K38:M38,'2020'!$M$36))</f>
        <v>5</v>
      </c>
      <c r="E1387" s="3" t="str">
        <f t="shared" si="1"/>
        <v>3</v>
      </c>
    </row>
    <row r="1388">
      <c r="A1388" s="1">
        <v>34.0</v>
      </c>
      <c r="B1388" s="48">
        <f t="shared" si="35"/>
        <v>37</v>
      </c>
      <c r="D1388" s="2">
        <f>SUM(COUNTIF('2020'!K39:M39,'2020'!$K$36),COUNTIF('2020'!K39:M39,'2020'!$L$36),COUNTIF('2020'!K39:M39,'2020'!$M$36))</f>
        <v>0</v>
      </c>
      <c r="E1388" s="3" t="str">
        <f t="shared" si="1"/>
        <v>0</v>
      </c>
    </row>
    <row r="1389">
      <c r="A1389" s="1">
        <v>34.0</v>
      </c>
      <c r="B1389" s="48">
        <f t="shared" si="35"/>
        <v>38</v>
      </c>
      <c r="D1389" s="2">
        <f>SUM(COUNTIF('2020'!K40:M40,'2020'!$K$36),COUNTIF('2020'!K40:M40,'2020'!$L$36),COUNTIF('2020'!K40:M40,'2020'!$M$36))</f>
        <v>0</v>
      </c>
      <c r="E1389" s="3" t="str">
        <f t="shared" si="1"/>
        <v>0</v>
      </c>
    </row>
    <row r="1390">
      <c r="A1390" s="1">
        <v>34.0</v>
      </c>
      <c r="B1390" s="48">
        <f t="shared" si="35"/>
        <v>39</v>
      </c>
      <c r="D1390" s="2">
        <f>SUM(COUNTIF('2020'!K41:M41,'2020'!$K$36),COUNTIF('2020'!K41:M41,'2020'!$L$36),COUNTIF('2020'!K41:M41,'2020'!$M$36))</f>
        <v>4</v>
      </c>
      <c r="E1390" s="3" t="str">
        <f t="shared" si="1"/>
        <v>2</v>
      </c>
    </row>
    <row r="1391">
      <c r="A1391" s="1">
        <v>34.0</v>
      </c>
      <c r="B1391" s="48">
        <f t="shared" si="35"/>
        <v>40</v>
      </c>
      <c r="D1391" s="2">
        <f>SUM(COUNTIF('2020'!K42:M42,'2020'!$K$36),COUNTIF('2020'!K42:M42,'2020'!$L$36),COUNTIF('2020'!K42:M42,'2020'!$M$36))</f>
        <v>5</v>
      </c>
      <c r="E1391" s="3" t="str">
        <f t="shared" si="1"/>
        <v>3</v>
      </c>
    </row>
    <row r="1392">
      <c r="A1392" s="1">
        <v>34.0</v>
      </c>
      <c r="B1392" s="48">
        <f t="shared" si="35"/>
        <v>41</v>
      </c>
      <c r="D1392" s="2">
        <f>SUM(COUNTIF('2020'!K43:M43,'2020'!$K$36),COUNTIF('2020'!K43:M43,'2020'!$L$36),COUNTIF('2020'!K43:M43,'2020'!$M$36))</f>
        <v>4</v>
      </c>
      <c r="E1392" s="3" t="str">
        <f t="shared" si="1"/>
        <v>2</v>
      </c>
    </row>
    <row r="1393">
      <c r="A1393" s="1">
        <v>34.0</v>
      </c>
      <c r="B1393" s="48">
        <f t="shared" si="35"/>
        <v>42</v>
      </c>
      <c r="D1393" s="2">
        <f>SUM(COUNTIF('2020'!K44:M44,'2020'!$K$36),COUNTIF('2020'!K44:M44,'2020'!$L$36),COUNTIF('2020'!K44:M44,'2020'!$M$36))</f>
        <v>4</v>
      </c>
      <c r="E1393" s="3" t="str">
        <f t="shared" si="1"/>
        <v>2</v>
      </c>
    </row>
    <row r="1394">
      <c r="A1394" s="1">
        <v>34.0</v>
      </c>
      <c r="B1394" s="48">
        <f t="shared" si="35"/>
        <v>43</v>
      </c>
      <c r="D1394" s="2">
        <f>SUM(COUNTIF('2020'!K45:M45,'2020'!$K$36),COUNTIF('2020'!K45:M45,'2020'!$L$36),COUNTIF('2020'!K45:M45,'2020'!$M$36))</f>
        <v>5</v>
      </c>
      <c r="E1394" s="3" t="str">
        <f t="shared" si="1"/>
        <v>3</v>
      </c>
    </row>
    <row r="1395">
      <c r="A1395" s="1">
        <v>34.0</v>
      </c>
      <c r="B1395" s="48">
        <f t="shared" si="35"/>
        <v>44</v>
      </c>
      <c r="D1395" s="2">
        <f>SUM(COUNTIF('2020'!K46:M46,'2020'!$K$36),COUNTIF('2020'!K46:M46,'2020'!$L$36),COUNTIF('2020'!K46:M46,'2020'!$M$36))</f>
        <v>5</v>
      </c>
      <c r="E1395" s="3" t="str">
        <f t="shared" si="1"/>
        <v>3</v>
      </c>
    </row>
    <row r="1396">
      <c r="A1396" s="1">
        <v>34.0</v>
      </c>
      <c r="B1396" s="48">
        <f t="shared" si="35"/>
        <v>45</v>
      </c>
      <c r="D1396" s="2">
        <f>SUM(COUNTIF('2020'!K47:M47,'2020'!$K$36),COUNTIF('2020'!K47:M47,'2020'!$L$36),COUNTIF('2020'!K47:M47,'2020'!$M$36))</f>
        <v>5</v>
      </c>
      <c r="E1396" s="3" t="str">
        <f t="shared" si="1"/>
        <v>3</v>
      </c>
    </row>
    <row r="1397">
      <c r="A1397" s="1">
        <v>34.0</v>
      </c>
      <c r="B1397" s="48">
        <f t="shared" si="35"/>
        <v>46</v>
      </c>
      <c r="D1397" s="2">
        <f>SUM(COUNTIF('2020'!K48:M48,'2020'!$K$36),COUNTIF('2020'!K48:M48,'2020'!$L$36),COUNTIF('2020'!K48:M48,'2020'!$M$36))</f>
        <v>5</v>
      </c>
      <c r="E1397" s="3" t="str">
        <f t="shared" si="1"/>
        <v>3</v>
      </c>
    </row>
    <row r="1398">
      <c r="A1398" s="1">
        <v>34.0</v>
      </c>
      <c r="B1398" s="48">
        <f t="shared" si="35"/>
        <v>47</v>
      </c>
      <c r="D1398" s="2">
        <f>SUM(COUNTIF('2020'!K49:M49,'2020'!$K$36),COUNTIF('2020'!K49:M49,'2020'!$L$36),COUNTIF('2020'!K49:M49,'2020'!$M$36))</f>
        <v>5</v>
      </c>
      <c r="E1398" s="3" t="str">
        <f t="shared" si="1"/>
        <v>3</v>
      </c>
    </row>
    <row r="1399">
      <c r="A1399" s="1">
        <v>34.0</v>
      </c>
      <c r="B1399" s="48">
        <f t="shared" si="35"/>
        <v>48</v>
      </c>
      <c r="D1399" s="2">
        <f>SUM(COUNTIF('2020'!K50:M50,'2020'!$K$36),COUNTIF('2020'!K50:M50,'2020'!$L$36),COUNTIF('2020'!K50:M50,'2020'!$M$36))</f>
        <v>4</v>
      </c>
      <c r="E1399" s="3" t="str">
        <f t="shared" si="1"/>
        <v>2</v>
      </c>
    </row>
    <row r="1400">
      <c r="A1400" s="1">
        <v>34.0</v>
      </c>
      <c r="B1400" s="48">
        <f t="shared" si="35"/>
        <v>49</v>
      </c>
      <c r="D1400" s="2">
        <f>SUM(COUNTIF('2020'!K51:M51,'2020'!$K$36),COUNTIF('2020'!K51:M51,'2020'!$L$36),COUNTIF('2020'!K51:M51,'2020'!$M$36))</f>
        <v>5</v>
      </c>
      <c r="E1400" s="3" t="str">
        <f t="shared" si="1"/>
        <v>3</v>
      </c>
    </row>
    <row r="1401">
      <c r="A1401" s="1">
        <v>34.0</v>
      </c>
      <c r="B1401" s="48">
        <f t="shared" si="35"/>
        <v>50</v>
      </c>
      <c r="D1401" s="2">
        <f>SUM(COUNTIF('2020'!K52:M52,'2020'!$K$36),COUNTIF('2020'!K52:M52,'2020'!$L$36),COUNTIF('2020'!K52:M52,'2020'!$M$36))</f>
        <v>5</v>
      </c>
      <c r="E1401" s="3" t="str">
        <f t="shared" si="1"/>
        <v>3</v>
      </c>
    </row>
    <row r="1402">
      <c r="A1402" s="1">
        <v>34.0</v>
      </c>
      <c r="B1402" s="48">
        <f t="shared" si="35"/>
        <v>51</v>
      </c>
      <c r="D1402" s="2">
        <f>SUM(COUNTIF('2020'!K53:M53,'2020'!$K$36),COUNTIF('2020'!K53:M53,'2020'!$L$36),COUNTIF('2020'!K53:M53,'2020'!$M$36))</f>
        <v>5</v>
      </c>
      <c r="E1402" s="3" t="str">
        <f t="shared" si="1"/>
        <v>3</v>
      </c>
    </row>
    <row r="1403">
      <c r="A1403" s="1">
        <v>34.0</v>
      </c>
      <c r="B1403" s="48">
        <f t="shared" si="35"/>
        <v>52</v>
      </c>
      <c r="D1403" s="2">
        <f>SUM(COUNTIF('2020'!K54:M54,'2020'!$K$36),COUNTIF('2020'!K54:M54,'2020'!$L$36),COUNTIF('2020'!K54:M54,'2020'!$M$36))</f>
        <v>1</v>
      </c>
      <c r="E1403" s="3" t="str">
        <f t="shared" si="1"/>
        <v>1</v>
      </c>
    </row>
    <row r="1404">
      <c r="A1404" s="1">
        <v>34.0</v>
      </c>
      <c r="B1404" s="48">
        <f t="shared" si="35"/>
        <v>53</v>
      </c>
      <c r="D1404" s="2">
        <f>SUM(COUNTIF('2020'!K55:M55,'2020'!$K$36),COUNTIF('2020'!K55:M55,'2020'!$L$36),COUNTIF('2020'!K55:M55,'2020'!$M$36))</f>
        <v>4</v>
      </c>
      <c r="E1404" s="3" t="str">
        <f t="shared" si="1"/>
        <v>2</v>
      </c>
    </row>
    <row r="1405">
      <c r="A1405" s="1">
        <v>34.0</v>
      </c>
      <c r="B1405" s="48">
        <f t="shared" si="35"/>
        <v>54</v>
      </c>
      <c r="D1405" s="2">
        <f>SUM(COUNTIF('2020'!K56:M56,'2020'!$K$36),COUNTIF('2020'!K56:M56,'2020'!$L$36),COUNTIF('2020'!K56:M56,'2020'!$M$36))</f>
        <v>4</v>
      </c>
      <c r="E1405" s="3" t="str">
        <f t="shared" si="1"/>
        <v>2</v>
      </c>
    </row>
    <row r="1406">
      <c r="A1406" s="1">
        <v>34.0</v>
      </c>
      <c r="B1406" s="48">
        <f t="shared" si="35"/>
        <v>55</v>
      </c>
      <c r="D1406" s="2">
        <f>SUM(COUNTIF('2020'!K57:M57,'2020'!$K$36),COUNTIF('2020'!K57:M57,'2020'!$L$36),COUNTIF('2020'!K57:M57,'2020'!$M$36))</f>
        <v>0</v>
      </c>
      <c r="E1406" s="3" t="str">
        <f t="shared" si="1"/>
        <v>0</v>
      </c>
    </row>
    <row r="1407">
      <c r="A1407" s="1">
        <v>34.0</v>
      </c>
      <c r="B1407" s="48">
        <f t="shared" si="35"/>
        <v>56</v>
      </c>
      <c r="D1407" s="2">
        <f>SUM(COUNTIF('2020'!K58:M58,'2020'!$K$36),COUNTIF('2020'!K58:M58,'2020'!$L$36),COUNTIF('2020'!K58:M58,'2020'!$M$36))</f>
        <v>0</v>
      </c>
      <c r="E1407" s="3" t="str">
        <f t="shared" si="1"/>
        <v>0</v>
      </c>
    </row>
    <row r="1408">
      <c r="A1408" s="1">
        <v>34.0</v>
      </c>
      <c r="B1408" s="48">
        <f t="shared" si="35"/>
        <v>57</v>
      </c>
      <c r="D1408" s="2">
        <f>SUM(COUNTIF('2020'!K59:M59,'2020'!$K$36),COUNTIF('2020'!K59:M59,'2020'!$L$36),COUNTIF('2020'!K59:M59,'2020'!$M$36))</f>
        <v>4</v>
      </c>
      <c r="E1408" s="3" t="str">
        <f t="shared" si="1"/>
        <v>2</v>
      </c>
    </row>
    <row r="1409">
      <c r="A1409" s="1">
        <v>34.0</v>
      </c>
      <c r="B1409" s="48">
        <f t="shared" si="35"/>
        <v>58</v>
      </c>
      <c r="D1409" s="2">
        <f>SUM(COUNTIF('2020'!K60:M60,'2020'!$K$36),COUNTIF('2020'!K60:M60,'2020'!$L$36),COUNTIF('2020'!K60:M60,'2020'!$M$36))</f>
        <v>4</v>
      </c>
      <c r="E1409" s="3" t="str">
        <f t="shared" si="1"/>
        <v>2</v>
      </c>
    </row>
    <row r="1410">
      <c r="A1410" s="1">
        <v>34.0</v>
      </c>
      <c r="B1410" s="48">
        <f t="shared" si="35"/>
        <v>59</v>
      </c>
      <c r="D1410" s="2">
        <f>SUM(COUNTIF('2020'!K61:M61,'2020'!$K$36),COUNTIF('2020'!K61:M61,'2020'!$L$36),COUNTIF('2020'!K61:M61,'2020'!$M$36))</f>
        <v>0</v>
      </c>
      <c r="E1410" s="3" t="str">
        <f t="shared" si="1"/>
        <v>0</v>
      </c>
    </row>
    <row r="1411">
      <c r="A1411" s="1">
        <v>34.0</v>
      </c>
      <c r="B1411" s="48">
        <f t="shared" si="35"/>
        <v>60</v>
      </c>
      <c r="D1411" s="2">
        <f>SUM(COUNTIF('2020'!K62:M62,'2020'!$K$36),COUNTIF('2020'!K62:M62,'2020'!$L$36),COUNTIF('2020'!K62:M62,'2020'!$M$36))</f>
        <v>0</v>
      </c>
      <c r="E1411" s="3" t="str">
        <f t="shared" si="1"/>
        <v>0</v>
      </c>
    </row>
    <row r="1412">
      <c r="A1412" s="1">
        <v>35.0</v>
      </c>
      <c r="B1412" s="49">
        <v>36.0</v>
      </c>
      <c r="D1412" s="2">
        <f>SUM(COUNTIF('2020'!K38:M38,'2020'!$K$37),COUNTIF('2020'!K38:M38,'2020'!$L$37),COUNTIF('2020'!K38:M38,'2020'!$M$37))</f>
        <v>5</v>
      </c>
      <c r="E1412" s="3" t="str">
        <f t="shared" si="1"/>
        <v>3</v>
      </c>
    </row>
    <row r="1413">
      <c r="A1413" s="1">
        <v>35.0</v>
      </c>
      <c r="B1413" s="48">
        <f t="shared" ref="B1413:B1436" si="36">IF(A1413&lt;&gt;"",B1412+1,"")</f>
        <v>37</v>
      </c>
      <c r="D1413" s="2">
        <f>SUM(COUNTIF('2020'!K39:M39,'2020'!$K$37),COUNTIF('2020'!K39:M39,'2020'!$L$37),COUNTIF('2020'!K39:M39,'2020'!$M$37))</f>
        <v>0</v>
      </c>
      <c r="E1413" s="3" t="str">
        <f t="shared" si="1"/>
        <v>0</v>
      </c>
    </row>
    <row r="1414">
      <c r="A1414" s="1">
        <v>35.0</v>
      </c>
      <c r="B1414" s="48">
        <f t="shared" si="36"/>
        <v>38</v>
      </c>
      <c r="D1414" s="2">
        <f>SUM(COUNTIF('2020'!K40:M40,'2020'!$K$37),COUNTIF('2020'!K40:M40,'2020'!$L$37),COUNTIF('2020'!K40:M40,'2020'!$M$37))</f>
        <v>0</v>
      </c>
      <c r="E1414" s="3" t="str">
        <f t="shared" si="1"/>
        <v>0</v>
      </c>
    </row>
    <row r="1415">
      <c r="A1415" s="1">
        <v>35.0</v>
      </c>
      <c r="B1415" s="48">
        <f t="shared" si="36"/>
        <v>39</v>
      </c>
      <c r="D1415" s="2">
        <f>SUM(COUNTIF('2020'!K41:M41,'2020'!$K$37),COUNTIF('2020'!K41:M41,'2020'!$L$37),COUNTIF('2020'!K41:M41,'2020'!$M$37))</f>
        <v>4</v>
      </c>
      <c r="E1415" s="3" t="str">
        <f t="shared" si="1"/>
        <v>2</v>
      </c>
    </row>
    <row r="1416">
      <c r="A1416" s="1">
        <v>35.0</v>
      </c>
      <c r="B1416" s="48">
        <f t="shared" si="36"/>
        <v>40</v>
      </c>
      <c r="D1416" s="2">
        <f>SUM(COUNTIF('2020'!K42:M42,'2020'!$K$37),COUNTIF('2020'!K42:M42,'2020'!$L$37),COUNTIF('2020'!K42:M42,'2020'!$M$37))</f>
        <v>5</v>
      </c>
      <c r="E1416" s="3" t="str">
        <f t="shared" si="1"/>
        <v>3</v>
      </c>
    </row>
    <row r="1417">
      <c r="A1417" s="1">
        <v>35.0</v>
      </c>
      <c r="B1417" s="48">
        <f t="shared" si="36"/>
        <v>41</v>
      </c>
      <c r="D1417" s="2">
        <f>SUM(COUNTIF('2020'!K43:M43,'2020'!$K$37),COUNTIF('2020'!K43:M43,'2020'!$L$37),COUNTIF('2020'!K43:M43,'2020'!$M$37))</f>
        <v>4</v>
      </c>
      <c r="E1417" s="3" t="str">
        <f t="shared" si="1"/>
        <v>2</v>
      </c>
    </row>
    <row r="1418">
      <c r="A1418" s="1">
        <v>35.0</v>
      </c>
      <c r="B1418" s="48">
        <f t="shared" si="36"/>
        <v>42</v>
      </c>
      <c r="D1418" s="2">
        <f>SUM(COUNTIF('2020'!K44:M44,'2020'!$K$37),COUNTIF('2020'!K44:M44,'2020'!$L$37),COUNTIF('2020'!K44:M44,'2020'!$M$37))</f>
        <v>4</v>
      </c>
      <c r="E1418" s="3" t="str">
        <f t="shared" si="1"/>
        <v>2</v>
      </c>
    </row>
    <row r="1419">
      <c r="A1419" s="1">
        <v>35.0</v>
      </c>
      <c r="B1419" s="48">
        <f t="shared" si="36"/>
        <v>43</v>
      </c>
      <c r="D1419" s="2">
        <f>SUM(COUNTIF('2020'!K45:M45,'2020'!$K$37),COUNTIF('2020'!K45:M45,'2020'!$L$37),COUNTIF('2020'!K45:M45,'2020'!$M$37))</f>
        <v>5</v>
      </c>
      <c r="E1419" s="3" t="str">
        <f t="shared" si="1"/>
        <v>3</v>
      </c>
    </row>
    <row r="1420">
      <c r="A1420" s="1">
        <v>35.0</v>
      </c>
      <c r="B1420" s="48">
        <f t="shared" si="36"/>
        <v>44</v>
      </c>
      <c r="D1420" s="2">
        <f>SUM(COUNTIF('2020'!K46:M46,'2020'!$K$37),COUNTIF('2020'!K46:M46,'2020'!$L$37),COUNTIF('2020'!K46:M46,'2020'!$M$37))</f>
        <v>5</v>
      </c>
      <c r="E1420" s="3" t="str">
        <f t="shared" si="1"/>
        <v>3</v>
      </c>
    </row>
    <row r="1421">
      <c r="A1421" s="1">
        <v>35.0</v>
      </c>
      <c r="B1421" s="48">
        <f t="shared" si="36"/>
        <v>45</v>
      </c>
      <c r="D1421" s="2">
        <f>SUM(COUNTIF('2020'!K47:M47,'2020'!$K$37),COUNTIF('2020'!K47:M47,'2020'!$L$37),COUNTIF('2020'!K47:M47,'2020'!$M$37))</f>
        <v>5</v>
      </c>
      <c r="E1421" s="3" t="str">
        <f t="shared" si="1"/>
        <v>3</v>
      </c>
    </row>
    <row r="1422">
      <c r="A1422" s="1">
        <v>35.0</v>
      </c>
      <c r="B1422" s="48">
        <f t="shared" si="36"/>
        <v>46</v>
      </c>
      <c r="D1422" s="2">
        <f>SUM(COUNTIF('2020'!K48:M48,'2020'!$K$37),COUNTIF('2020'!K48:M48,'2020'!$L$37),COUNTIF('2020'!K48:M48,'2020'!$M$37))</f>
        <v>5</v>
      </c>
      <c r="E1422" s="3" t="str">
        <f t="shared" si="1"/>
        <v>3</v>
      </c>
    </row>
    <row r="1423">
      <c r="A1423" s="1">
        <v>35.0</v>
      </c>
      <c r="B1423" s="48">
        <f t="shared" si="36"/>
        <v>47</v>
      </c>
      <c r="D1423" s="2">
        <f>SUM(COUNTIF('2020'!K49:M49,'2020'!$K$37),COUNTIF('2020'!K49:M49,'2020'!$L$37),COUNTIF('2020'!K49:M49,'2020'!$M$37))</f>
        <v>5</v>
      </c>
      <c r="E1423" s="3" t="str">
        <f t="shared" si="1"/>
        <v>3</v>
      </c>
    </row>
    <row r="1424">
      <c r="A1424" s="1">
        <v>35.0</v>
      </c>
      <c r="B1424" s="48">
        <f t="shared" si="36"/>
        <v>48</v>
      </c>
      <c r="D1424" s="2">
        <f>SUM(COUNTIF('2020'!K50:M50,'2020'!$K$37),COUNTIF('2020'!K50:M50,'2020'!$L$37),COUNTIF('2020'!K50:M50,'2020'!$M$37))</f>
        <v>4</v>
      </c>
      <c r="E1424" s="3" t="str">
        <f t="shared" si="1"/>
        <v>2</v>
      </c>
    </row>
    <row r="1425">
      <c r="A1425" s="1">
        <v>35.0</v>
      </c>
      <c r="B1425" s="48">
        <f t="shared" si="36"/>
        <v>49</v>
      </c>
      <c r="D1425" s="2">
        <f>SUM(COUNTIF('2020'!K51:M51,'2020'!$K$37),COUNTIF('2020'!K51:M51,'2020'!$L$37),COUNTIF('2020'!K51:M51,'2020'!$M$37))</f>
        <v>5</v>
      </c>
      <c r="E1425" s="3" t="str">
        <f t="shared" si="1"/>
        <v>3</v>
      </c>
    </row>
    <row r="1426">
      <c r="A1426" s="1">
        <v>35.0</v>
      </c>
      <c r="B1426" s="48">
        <f t="shared" si="36"/>
        <v>50</v>
      </c>
      <c r="D1426" s="2">
        <f>SUM(COUNTIF('2020'!K52:M52,'2020'!$K$37),COUNTIF('2020'!K52:M52,'2020'!$L$37),COUNTIF('2020'!K52:M52,'2020'!$M$37))</f>
        <v>5</v>
      </c>
      <c r="E1426" s="3" t="str">
        <f t="shared" si="1"/>
        <v>3</v>
      </c>
    </row>
    <row r="1427">
      <c r="A1427" s="1">
        <v>35.0</v>
      </c>
      <c r="B1427" s="48">
        <f t="shared" si="36"/>
        <v>51</v>
      </c>
      <c r="D1427" s="2">
        <f>SUM(COUNTIF('2020'!K53:M53,'2020'!$K$37),COUNTIF('2020'!K53:M53,'2020'!$L$37),COUNTIF('2020'!K53:M53,'2020'!$M$37))</f>
        <v>5</v>
      </c>
      <c r="E1427" s="3" t="str">
        <f t="shared" si="1"/>
        <v>3</v>
      </c>
    </row>
    <row r="1428">
      <c r="A1428" s="1">
        <v>35.0</v>
      </c>
      <c r="B1428" s="48">
        <f t="shared" si="36"/>
        <v>52</v>
      </c>
      <c r="D1428" s="2">
        <f>SUM(COUNTIF('2020'!K54:M54,'2020'!$K$37),COUNTIF('2020'!K54:M54,'2020'!$L$37),COUNTIF('2020'!K54:M54,'2020'!$M$37))</f>
        <v>1</v>
      </c>
      <c r="E1428" s="3" t="str">
        <f t="shared" si="1"/>
        <v>1</v>
      </c>
    </row>
    <row r="1429">
      <c r="A1429" s="1">
        <v>35.0</v>
      </c>
      <c r="B1429" s="48">
        <f t="shared" si="36"/>
        <v>53</v>
      </c>
      <c r="D1429" s="2">
        <f>SUM(COUNTIF('2020'!K55:M55,'2020'!$K$37),COUNTIF('2020'!K55:M55,'2020'!$L$37),COUNTIF('2020'!K55:M55,'2020'!$M$37))</f>
        <v>4</v>
      </c>
      <c r="E1429" s="3" t="str">
        <f t="shared" si="1"/>
        <v>2</v>
      </c>
    </row>
    <row r="1430">
      <c r="A1430" s="1">
        <v>35.0</v>
      </c>
      <c r="B1430" s="48">
        <f t="shared" si="36"/>
        <v>54</v>
      </c>
      <c r="D1430" s="2">
        <f>SUM(COUNTIF('2020'!K56:M56,'2020'!$K$37),COUNTIF('2020'!K56:M56,'2020'!$L$37),COUNTIF('2020'!K56:M56,'2020'!$M$37))</f>
        <v>4</v>
      </c>
      <c r="E1430" s="3" t="str">
        <f t="shared" si="1"/>
        <v>2</v>
      </c>
    </row>
    <row r="1431">
      <c r="A1431" s="1">
        <v>35.0</v>
      </c>
      <c r="B1431" s="48">
        <f t="shared" si="36"/>
        <v>55</v>
      </c>
      <c r="D1431" s="2">
        <f>SUM(COUNTIF('2020'!K57:M57,'2020'!$K$37),COUNTIF('2020'!K57:M57,'2020'!$L$37),COUNTIF('2020'!K57:M57,'2020'!$M$37))</f>
        <v>0</v>
      </c>
      <c r="E1431" s="3" t="str">
        <f t="shared" si="1"/>
        <v>0</v>
      </c>
    </row>
    <row r="1432">
      <c r="A1432" s="1">
        <v>35.0</v>
      </c>
      <c r="B1432" s="48">
        <f t="shared" si="36"/>
        <v>56</v>
      </c>
      <c r="D1432" s="2">
        <f>SUM(COUNTIF('2020'!K58:M58,'2020'!$K$37),COUNTIF('2020'!K58:M58,'2020'!$L$37),COUNTIF('2020'!K58:M58,'2020'!$M$37))</f>
        <v>0</v>
      </c>
      <c r="E1432" s="3" t="str">
        <f t="shared" si="1"/>
        <v>0</v>
      </c>
    </row>
    <row r="1433">
      <c r="A1433" s="1">
        <v>35.0</v>
      </c>
      <c r="B1433" s="48">
        <f t="shared" si="36"/>
        <v>57</v>
      </c>
      <c r="D1433" s="2">
        <f>SUM(COUNTIF('2020'!K59:M59,'2020'!$K$37),COUNTIF('2020'!K59:M59,'2020'!$L$37),COUNTIF('2020'!K59:M59,'2020'!$M$37))</f>
        <v>4</v>
      </c>
      <c r="E1433" s="3" t="str">
        <f t="shared" si="1"/>
        <v>2</v>
      </c>
    </row>
    <row r="1434">
      <c r="A1434" s="1">
        <v>35.0</v>
      </c>
      <c r="B1434" s="48">
        <f t="shared" si="36"/>
        <v>58</v>
      </c>
      <c r="D1434" s="2">
        <f>SUM(COUNTIF('2020'!K60:M60,'2020'!$K$37),COUNTIF('2020'!K60:M60,'2020'!$L$37),COUNTIF('2020'!K60:M60,'2020'!$M$37))</f>
        <v>4</v>
      </c>
      <c r="E1434" s="3" t="str">
        <f t="shared" si="1"/>
        <v>2</v>
      </c>
    </row>
    <row r="1435">
      <c r="A1435" s="1">
        <v>35.0</v>
      </c>
      <c r="B1435" s="48">
        <f t="shared" si="36"/>
        <v>59</v>
      </c>
      <c r="D1435" s="2">
        <f>SUM(COUNTIF('2020'!K61:M61,'2020'!$K$37),COUNTIF('2020'!K61:M61,'2020'!$L$37),COUNTIF('2020'!K61:M61,'2020'!$M$37))</f>
        <v>0</v>
      </c>
      <c r="E1435" s="3" t="str">
        <f t="shared" si="1"/>
        <v>0</v>
      </c>
    </row>
    <row r="1436">
      <c r="A1436" s="1">
        <v>35.0</v>
      </c>
      <c r="B1436" s="48">
        <f t="shared" si="36"/>
        <v>60</v>
      </c>
      <c r="D1436" s="2">
        <f>SUM(COUNTIF('2020'!K62:M62,'2020'!$K$37),COUNTIF('2020'!K62:M62,'2020'!$L$37),COUNTIF('2020'!K62:M62,'2020'!$M$37))</f>
        <v>0</v>
      </c>
      <c r="E1436" s="3" t="str">
        <f t="shared" si="1"/>
        <v>0</v>
      </c>
    </row>
    <row r="1437">
      <c r="A1437" s="1">
        <v>36.0</v>
      </c>
      <c r="B1437" s="1">
        <v>37.0</v>
      </c>
      <c r="D1437" s="2">
        <f>SUM(COUNTIF('2020'!K39:M39,'2020'!$K$38),COUNTIF('2020'!K39:M39,'2020'!$L$38),COUNTIF('2020'!K39:M39,'2020'!$M$38))</f>
        <v>0</v>
      </c>
      <c r="E1437" s="3" t="str">
        <f t="shared" si="1"/>
        <v>0</v>
      </c>
    </row>
    <row r="1438">
      <c r="A1438" s="1">
        <v>36.0</v>
      </c>
      <c r="B1438" s="48">
        <f t="shared" ref="B1438:B1460" si="37">IF(A1438&lt;&gt;"",B1437+1,"")</f>
        <v>38</v>
      </c>
      <c r="D1438" s="2">
        <f>SUM(COUNTIF('2020'!K40:M40,'2020'!$K$38),COUNTIF('2020'!K40:M40,'2020'!$L$38),COUNTIF('2020'!K40:M40,'2020'!$M$38))</f>
        <v>0</v>
      </c>
      <c r="E1438" s="3" t="str">
        <f t="shared" si="1"/>
        <v>0</v>
      </c>
    </row>
    <row r="1439">
      <c r="A1439" s="1">
        <v>36.0</v>
      </c>
      <c r="B1439" s="48">
        <f t="shared" si="37"/>
        <v>39</v>
      </c>
      <c r="D1439" s="2">
        <f>SUM(COUNTIF('2020'!K41:M41,'2020'!$K$38),COUNTIF('2020'!K41:M41,'2020'!$L$38),COUNTIF('2020'!K41:M41,'2020'!$M$38))</f>
        <v>4</v>
      </c>
      <c r="E1439" s="3" t="str">
        <f t="shared" si="1"/>
        <v>2</v>
      </c>
    </row>
    <row r="1440">
      <c r="A1440" s="1">
        <v>36.0</v>
      </c>
      <c r="B1440" s="48">
        <f t="shared" si="37"/>
        <v>40</v>
      </c>
      <c r="D1440" s="2">
        <f>SUM(COUNTIF('2020'!K42:M42,'2020'!$K$38),COUNTIF('2020'!K42:M42,'2020'!$L$38),COUNTIF('2020'!K42:M42,'2020'!$M$38))</f>
        <v>5</v>
      </c>
      <c r="E1440" s="3" t="str">
        <f t="shared" si="1"/>
        <v>3</v>
      </c>
    </row>
    <row r="1441">
      <c r="A1441" s="1">
        <v>36.0</v>
      </c>
      <c r="B1441" s="48">
        <f t="shared" si="37"/>
        <v>41</v>
      </c>
      <c r="D1441" s="2">
        <f>SUM(COUNTIF('2020'!K43:M43,'2020'!$K$38),COUNTIF('2020'!K43:M43,'2020'!$L$38),COUNTIF('2020'!K43:M43,'2020'!$M$38))</f>
        <v>4</v>
      </c>
      <c r="E1441" s="3" t="str">
        <f t="shared" si="1"/>
        <v>2</v>
      </c>
    </row>
    <row r="1442">
      <c r="A1442" s="1">
        <v>36.0</v>
      </c>
      <c r="B1442" s="48">
        <f t="shared" si="37"/>
        <v>42</v>
      </c>
      <c r="D1442" s="2">
        <f>SUM(COUNTIF('2020'!K44:M44,'2020'!$K$38),COUNTIF('2020'!K44:M44,'2020'!$L$38),COUNTIF('2020'!K44:M44,'2020'!$M$38))</f>
        <v>4</v>
      </c>
      <c r="E1442" s="3" t="str">
        <f t="shared" si="1"/>
        <v>2</v>
      </c>
    </row>
    <row r="1443">
      <c r="A1443" s="1">
        <v>36.0</v>
      </c>
      <c r="B1443" s="48">
        <f t="shared" si="37"/>
        <v>43</v>
      </c>
      <c r="D1443" s="2">
        <f>SUM(COUNTIF('2020'!K45:M45,'2020'!$K$38),COUNTIF('2020'!K45:M45,'2020'!$L$38),COUNTIF('2020'!K45:M45,'2020'!$M$38))</f>
        <v>5</v>
      </c>
      <c r="E1443" s="3" t="str">
        <f t="shared" si="1"/>
        <v>3</v>
      </c>
    </row>
    <row r="1444">
      <c r="A1444" s="1">
        <v>36.0</v>
      </c>
      <c r="B1444" s="48">
        <f t="shared" si="37"/>
        <v>44</v>
      </c>
      <c r="D1444" s="2">
        <f>SUM(COUNTIF('2020'!K46:M46,'2020'!$K$38),COUNTIF('2020'!K46:M46,'2020'!$L$38),COUNTIF('2020'!K46:M46,'2020'!$M$38))</f>
        <v>5</v>
      </c>
      <c r="E1444" s="3" t="str">
        <f t="shared" si="1"/>
        <v>3</v>
      </c>
    </row>
    <row r="1445">
      <c r="A1445" s="1">
        <v>36.0</v>
      </c>
      <c r="B1445" s="48">
        <f t="shared" si="37"/>
        <v>45</v>
      </c>
      <c r="D1445" s="2">
        <f>SUM(COUNTIF('2020'!K47:M47,'2020'!$K$38),COUNTIF('2020'!K47:M47,'2020'!$L$38),COUNTIF('2020'!K47:M47,'2020'!$M$38))</f>
        <v>5</v>
      </c>
      <c r="E1445" s="3" t="str">
        <f t="shared" si="1"/>
        <v>3</v>
      </c>
    </row>
    <row r="1446">
      <c r="A1446" s="1">
        <v>36.0</v>
      </c>
      <c r="B1446" s="48">
        <f t="shared" si="37"/>
        <v>46</v>
      </c>
      <c r="D1446" s="2">
        <f>SUM(COUNTIF('2020'!K48:M48,'2020'!$K$38),COUNTIF('2020'!K48:M48,'2020'!$L$38),COUNTIF('2020'!K48:M48,'2020'!$M$38))</f>
        <v>5</v>
      </c>
      <c r="E1446" s="3" t="str">
        <f t="shared" si="1"/>
        <v>3</v>
      </c>
    </row>
    <row r="1447">
      <c r="A1447" s="1">
        <v>36.0</v>
      </c>
      <c r="B1447" s="48">
        <f t="shared" si="37"/>
        <v>47</v>
      </c>
      <c r="D1447" s="2">
        <f>SUM(COUNTIF('2020'!K49:M49,'2020'!$K$38),COUNTIF('2020'!K49:M49,'2020'!$L$38),COUNTIF('2020'!K49:M49,'2020'!$M$38))</f>
        <v>5</v>
      </c>
      <c r="E1447" s="3" t="str">
        <f t="shared" si="1"/>
        <v>3</v>
      </c>
    </row>
    <row r="1448">
      <c r="A1448" s="1">
        <v>36.0</v>
      </c>
      <c r="B1448" s="48">
        <f t="shared" si="37"/>
        <v>48</v>
      </c>
      <c r="D1448" s="2">
        <f>SUM(COUNTIF('2020'!K50:M50,'2020'!$K$38),COUNTIF('2020'!K50:M50,'2020'!$L$38),COUNTIF('2020'!K50:M50,'2020'!$M$38))</f>
        <v>4</v>
      </c>
      <c r="E1448" s="3" t="str">
        <f t="shared" si="1"/>
        <v>2</v>
      </c>
    </row>
    <row r="1449">
      <c r="A1449" s="1">
        <v>36.0</v>
      </c>
      <c r="B1449" s="48">
        <f t="shared" si="37"/>
        <v>49</v>
      </c>
      <c r="D1449" s="2">
        <f>SUM(COUNTIF('2020'!K51:M51,'2020'!$K$38),COUNTIF('2020'!K51:M51,'2020'!$L$38),COUNTIF('2020'!K51:M51,'2020'!$M$38))</f>
        <v>5</v>
      </c>
      <c r="E1449" s="3" t="str">
        <f t="shared" si="1"/>
        <v>3</v>
      </c>
    </row>
    <row r="1450">
      <c r="A1450" s="1">
        <v>36.0</v>
      </c>
      <c r="B1450" s="48">
        <f t="shared" si="37"/>
        <v>50</v>
      </c>
      <c r="D1450" s="2">
        <f>SUM(COUNTIF('2020'!K52:M52,'2020'!$K$38),COUNTIF('2020'!K52:M52,'2020'!$L$38),COUNTIF('2020'!K52:M52,'2020'!$M$38))</f>
        <v>5</v>
      </c>
      <c r="E1450" s="3" t="str">
        <f t="shared" si="1"/>
        <v>3</v>
      </c>
    </row>
    <row r="1451">
      <c r="A1451" s="1">
        <v>36.0</v>
      </c>
      <c r="B1451" s="48">
        <f t="shared" si="37"/>
        <v>51</v>
      </c>
      <c r="D1451" s="2">
        <f>SUM(COUNTIF('2020'!K53:M53,'2020'!$K$38),COUNTIF('2020'!K53:M53,'2020'!$L$38),COUNTIF('2020'!K53:M53,'2020'!$M$38))</f>
        <v>5</v>
      </c>
      <c r="E1451" s="3" t="str">
        <f t="shared" si="1"/>
        <v>3</v>
      </c>
    </row>
    <row r="1452">
      <c r="A1452" s="1">
        <v>36.0</v>
      </c>
      <c r="B1452" s="48">
        <f t="shared" si="37"/>
        <v>52</v>
      </c>
      <c r="D1452" s="2">
        <f>SUM(COUNTIF('2020'!K54:M54,'2020'!$K$38),COUNTIF('2020'!K54:M54,'2020'!$L$38),COUNTIF('2020'!K54:M54,'2020'!$M$38))</f>
        <v>1</v>
      </c>
      <c r="E1452" s="3" t="str">
        <f t="shared" si="1"/>
        <v>1</v>
      </c>
    </row>
    <row r="1453">
      <c r="A1453" s="1">
        <v>36.0</v>
      </c>
      <c r="B1453" s="48">
        <f t="shared" si="37"/>
        <v>53</v>
      </c>
      <c r="D1453" s="2">
        <f>SUM(COUNTIF('2020'!K55:M55,'2020'!$K$38),COUNTIF('2020'!K55:M55,'2020'!$L$38),COUNTIF('2020'!K55:M55,'2020'!$M$38))</f>
        <v>4</v>
      </c>
      <c r="E1453" s="3" t="str">
        <f t="shared" si="1"/>
        <v>2</v>
      </c>
    </row>
    <row r="1454">
      <c r="A1454" s="1">
        <v>36.0</v>
      </c>
      <c r="B1454" s="48">
        <f t="shared" si="37"/>
        <v>54</v>
      </c>
      <c r="D1454" s="2">
        <f>SUM(COUNTIF('2020'!K56:M56,'2020'!$K$38),COUNTIF('2020'!K56:M56,'2020'!$L$38),COUNTIF('2020'!K56:M56,'2020'!$M$38))</f>
        <v>4</v>
      </c>
      <c r="E1454" s="3" t="str">
        <f t="shared" si="1"/>
        <v>2</v>
      </c>
    </row>
    <row r="1455">
      <c r="A1455" s="1">
        <v>36.0</v>
      </c>
      <c r="B1455" s="48">
        <f t="shared" si="37"/>
        <v>55</v>
      </c>
      <c r="D1455" s="2">
        <f>SUM(COUNTIF('2020'!K57:M57,'2020'!$K$38),COUNTIF('2020'!K57:M57,'2020'!$L$38),COUNTIF('2020'!K57:M57,'2020'!$M$38))</f>
        <v>0</v>
      </c>
      <c r="E1455" s="3" t="str">
        <f t="shared" si="1"/>
        <v>0</v>
      </c>
    </row>
    <row r="1456">
      <c r="A1456" s="1">
        <v>36.0</v>
      </c>
      <c r="B1456" s="48">
        <f t="shared" si="37"/>
        <v>56</v>
      </c>
      <c r="D1456" s="2">
        <f>SUM(COUNTIF('2020'!K58:M58,'2020'!$K$38),COUNTIF('2020'!K58:M58,'2020'!$L$38),COUNTIF('2020'!K58:M58,'2020'!$M$38))</f>
        <v>0</v>
      </c>
      <c r="E1456" s="3" t="str">
        <f t="shared" si="1"/>
        <v>0</v>
      </c>
    </row>
    <row r="1457">
      <c r="A1457" s="1">
        <v>36.0</v>
      </c>
      <c r="B1457" s="48">
        <f t="shared" si="37"/>
        <v>57</v>
      </c>
      <c r="D1457" s="2">
        <f>SUM(COUNTIF('2020'!K59:M59,'2020'!$K$38),COUNTIF('2020'!K59:M59,'2020'!$L$38),COUNTIF('2020'!K59:M59,'2020'!$M$38))</f>
        <v>4</v>
      </c>
      <c r="E1457" s="3" t="str">
        <f t="shared" si="1"/>
        <v>2</v>
      </c>
    </row>
    <row r="1458">
      <c r="A1458" s="1">
        <v>36.0</v>
      </c>
      <c r="B1458" s="48">
        <f t="shared" si="37"/>
        <v>58</v>
      </c>
      <c r="D1458" s="2">
        <f>SUM(COUNTIF('2020'!K60:M60,'2020'!$K$38),COUNTIF('2020'!K60:M60,'2020'!$L$38),COUNTIF('2020'!K60:M60,'2020'!$M$38))</f>
        <v>4</v>
      </c>
      <c r="E1458" s="3" t="str">
        <f t="shared" si="1"/>
        <v>2</v>
      </c>
    </row>
    <row r="1459">
      <c r="A1459" s="1">
        <v>36.0</v>
      </c>
      <c r="B1459" s="48">
        <f t="shared" si="37"/>
        <v>59</v>
      </c>
      <c r="D1459" s="2">
        <f>SUM(COUNTIF('2020'!K61:M61,'2020'!$K$38),COUNTIF('2020'!K61:M61,'2020'!$L$38),COUNTIF('2020'!K61:M61,'2020'!$M$38))</f>
        <v>0</v>
      </c>
      <c r="E1459" s="3" t="str">
        <f t="shared" si="1"/>
        <v>0</v>
      </c>
    </row>
    <row r="1460">
      <c r="A1460" s="1">
        <v>36.0</v>
      </c>
      <c r="B1460" s="48">
        <f t="shared" si="37"/>
        <v>60</v>
      </c>
      <c r="D1460" s="2">
        <f>SUM(COUNTIF('2020'!K62:M62,'2020'!$K$38),COUNTIF('2020'!K62:M62,'2020'!$L$38),COUNTIF('2020'!K62:M62,'2020'!$M$38))</f>
        <v>0</v>
      </c>
      <c r="E1460" s="3" t="str">
        <f t="shared" si="1"/>
        <v>0</v>
      </c>
    </row>
    <row r="1461">
      <c r="A1461" s="1">
        <v>37.0</v>
      </c>
      <c r="B1461" s="49">
        <v>38.0</v>
      </c>
      <c r="D1461" s="2">
        <f>SUM(COUNTIF('2020'!K40:M40,'2020'!$K$39),COUNTIF('2020'!K40:M40,'2020'!$L$39),COUNTIF('2020'!K40:M40,'2020'!$M$39))</f>
        <v>0</v>
      </c>
      <c r="E1461" s="3" t="str">
        <f t="shared" si="1"/>
        <v>0</v>
      </c>
    </row>
    <row r="1462">
      <c r="A1462" s="1">
        <v>37.0</v>
      </c>
      <c r="B1462" s="48">
        <f t="shared" ref="B1462:B1483" si="38">IF(A1462&lt;&gt;"",B1461+1,"")</f>
        <v>39</v>
      </c>
      <c r="D1462" s="2">
        <f>SUM(COUNTIF('2020'!K41:M41,'2020'!$K$39),COUNTIF('2020'!K41:M41,'2020'!$L$39),COUNTIF('2020'!K41:M41,'2020'!$M$39))</f>
        <v>1</v>
      </c>
      <c r="E1462" s="3" t="str">
        <f t="shared" si="1"/>
        <v>1</v>
      </c>
    </row>
    <row r="1463">
      <c r="A1463" s="1">
        <v>37.0</v>
      </c>
      <c r="B1463" s="48">
        <f t="shared" si="38"/>
        <v>40</v>
      </c>
      <c r="D1463" s="2">
        <f>SUM(COUNTIF('2020'!K42:M42,'2020'!$K$39),COUNTIF('2020'!K42:M42,'2020'!$L$39),COUNTIF('2020'!K42:M42,'2020'!$M$39))</f>
        <v>0</v>
      </c>
      <c r="E1463" s="3" t="str">
        <f t="shared" si="1"/>
        <v>0</v>
      </c>
    </row>
    <row r="1464">
      <c r="A1464" s="1">
        <v>37.0</v>
      </c>
      <c r="B1464" s="48">
        <f t="shared" si="38"/>
        <v>41</v>
      </c>
      <c r="D1464" s="2">
        <f>SUM(COUNTIF('2020'!K43:M43,'2020'!$K$39),COUNTIF('2020'!K43:M43,'2020'!$L$39),COUNTIF('2020'!K43:M43,'2020'!$M$39))</f>
        <v>0</v>
      </c>
      <c r="E1464" s="3" t="str">
        <f t="shared" si="1"/>
        <v>0</v>
      </c>
    </row>
    <row r="1465">
      <c r="A1465" s="1">
        <v>37.0</v>
      </c>
      <c r="B1465" s="48">
        <f t="shared" si="38"/>
        <v>42</v>
      </c>
      <c r="D1465" s="2">
        <f>SUM(COUNTIF('2020'!K44:M44,'2020'!$K$39),COUNTIF('2020'!K44:M44,'2020'!$L$39),COUNTIF('2020'!K44:M44,'2020'!$M$39))</f>
        <v>1</v>
      </c>
      <c r="E1465" s="3" t="str">
        <f t="shared" si="1"/>
        <v>1</v>
      </c>
    </row>
    <row r="1466">
      <c r="A1466" s="1">
        <v>37.0</v>
      </c>
      <c r="B1466" s="48">
        <f t="shared" si="38"/>
        <v>43</v>
      </c>
      <c r="D1466" s="2">
        <f>SUM(COUNTIF('2020'!K45:M45,'2020'!$K$39),COUNTIF('2020'!K45:M45,'2020'!$L$39),COUNTIF('2020'!K45:M45,'2020'!$M$39))</f>
        <v>0</v>
      </c>
      <c r="E1466" s="3" t="str">
        <f t="shared" si="1"/>
        <v>0</v>
      </c>
    </row>
    <row r="1467">
      <c r="A1467" s="1">
        <v>37.0</v>
      </c>
      <c r="B1467" s="48">
        <f t="shared" si="38"/>
        <v>44</v>
      </c>
      <c r="D1467" s="2">
        <f>SUM(COUNTIF('2020'!K46:M46,'2020'!$K$39),COUNTIF('2020'!K46:M46,'2020'!$L$39),COUNTIF('2020'!K46:M46,'2020'!$M$39))</f>
        <v>0</v>
      </c>
      <c r="E1467" s="3" t="str">
        <f t="shared" si="1"/>
        <v>0</v>
      </c>
    </row>
    <row r="1468">
      <c r="A1468" s="1">
        <v>37.0</v>
      </c>
      <c r="B1468" s="48">
        <f t="shared" si="38"/>
        <v>45</v>
      </c>
      <c r="D1468" s="2">
        <f>SUM(COUNTIF('2020'!K47:M47,'2020'!$K$39),COUNTIF('2020'!K47:M47,'2020'!$L$39),COUNTIF('2020'!K47:M47,'2020'!$M$39))</f>
        <v>0</v>
      </c>
      <c r="E1468" s="3" t="str">
        <f t="shared" si="1"/>
        <v>0</v>
      </c>
    </row>
    <row r="1469">
      <c r="A1469" s="1">
        <v>37.0</v>
      </c>
      <c r="B1469" s="48">
        <f t="shared" si="38"/>
        <v>46</v>
      </c>
      <c r="D1469" s="2">
        <f>SUM(COUNTIF('2020'!K48:M48,'2020'!$K$39),COUNTIF('2020'!K48:M48,'2020'!$L$39),COUNTIF('2020'!K48:M48,'2020'!$M$39))</f>
        <v>0</v>
      </c>
      <c r="E1469" s="3" t="str">
        <f t="shared" si="1"/>
        <v>0</v>
      </c>
    </row>
    <row r="1470">
      <c r="A1470" s="1">
        <v>37.0</v>
      </c>
      <c r="B1470" s="48">
        <f t="shared" si="38"/>
        <v>47</v>
      </c>
      <c r="D1470" s="2">
        <f>SUM(COUNTIF('2020'!K49:M49,'2020'!$K$39),COUNTIF('2020'!K49:M49,'2020'!$L$39),COUNTIF('2020'!K49:M49,'2020'!$M$39))</f>
        <v>0</v>
      </c>
      <c r="E1470" s="3" t="str">
        <f t="shared" si="1"/>
        <v>0</v>
      </c>
    </row>
    <row r="1471">
      <c r="A1471" s="1">
        <v>37.0</v>
      </c>
      <c r="B1471" s="48">
        <f t="shared" si="38"/>
        <v>48</v>
      </c>
      <c r="D1471" s="2">
        <f>SUM(COUNTIF('2020'!K50:M50,'2020'!$K$39),COUNTIF('2020'!K50:M50,'2020'!$L$39),COUNTIF('2020'!K50:M50,'2020'!$M$39))</f>
        <v>0</v>
      </c>
      <c r="E1471" s="3" t="str">
        <f t="shared" si="1"/>
        <v>0</v>
      </c>
    </row>
    <row r="1472">
      <c r="A1472" s="1">
        <v>37.0</v>
      </c>
      <c r="B1472" s="48">
        <f t="shared" si="38"/>
        <v>49</v>
      </c>
      <c r="D1472" s="2">
        <f>SUM(COUNTIF('2020'!K51:M51,'2020'!$K$39),COUNTIF('2020'!K51:M51,'2020'!$L$39),COUNTIF('2020'!K51:M51,'2020'!$M$39))</f>
        <v>0</v>
      </c>
      <c r="E1472" s="3" t="str">
        <f t="shared" si="1"/>
        <v>0</v>
      </c>
    </row>
    <row r="1473">
      <c r="A1473" s="1">
        <v>37.0</v>
      </c>
      <c r="B1473" s="48">
        <f t="shared" si="38"/>
        <v>50</v>
      </c>
      <c r="D1473" s="2">
        <f>SUM(COUNTIF('2020'!K52:M52,'2020'!$K$39),COUNTIF('2020'!K52:M52,'2020'!$L$39),COUNTIF('2020'!K52:M52,'2020'!$M$39))</f>
        <v>0</v>
      </c>
      <c r="E1473" s="3" t="str">
        <f t="shared" si="1"/>
        <v>0</v>
      </c>
    </row>
    <row r="1474">
      <c r="A1474" s="1">
        <v>37.0</v>
      </c>
      <c r="B1474" s="48">
        <f t="shared" si="38"/>
        <v>51</v>
      </c>
      <c r="D1474" s="2">
        <f>SUM(COUNTIF('2020'!K53:M53,'2020'!$K$39),COUNTIF('2020'!K53:M53,'2020'!$L$39),COUNTIF('2020'!K53:M53,'2020'!$M$39))</f>
        <v>0</v>
      </c>
      <c r="E1474" s="3" t="str">
        <f t="shared" si="1"/>
        <v>0</v>
      </c>
    </row>
    <row r="1475">
      <c r="A1475" s="1">
        <v>37.0</v>
      </c>
      <c r="B1475" s="48">
        <f t="shared" si="38"/>
        <v>52</v>
      </c>
      <c r="D1475" s="2">
        <f>SUM(COUNTIF('2020'!K54:M54,'2020'!$K$39),COUNTIF('2020'!K54:M54,'2020'!$L$39),COUNTIF('2020'!K54:M54,'2020'!$M$39))</f>
        <v>4</v>
      </c>
      <c r="E1475" s="3" t="str">
        <f t="shared" si="1"/>
        <v>2</v>
      </c>
    </row>
    <row r="1476">
      <c r="A1476" s="1">
        <v>37.0</v>
      </c>
      <c r="B1476" s="48">
        <f t="shared" si="38"/>
        <v>53</v>
      </c>
      <c r="D1476" s="2">
        <f>SUM(COUNTIF('2020'!K55:M55,'2020'!$K$39),COUNTIF('2020'!K55:M55,'2020'!$L$39),COUNTIF('2020'!K55:M55,'2020'!$M$39))</f>
        <v>0</v>
      </c>
      <c r="E1476" s="3" t="str">
        <f t="shared" si="1"/>
        <v>0</v>
      </c>
    </row>
    <row r="1477">
      <c r="A1477" s="1">
        <v>37.0</v>
      </c>
      <c r="B1477" s="48">
        <f t="shared" si="38"/>
        <v>54</v>
      </c>
      <c r="D1477" s="2">
        <f>SUM(COUNTIF('2020'!K56:M56,'2020'!$K$39),COUNTIF('2020'!K56:M56,'2020'!$L$39),COUNTIF('2020'!K56:M56,'2020'!$M$39))</f>
        <v>1</v>
      </c>
      <c r="E1477" s="3" t="str">
        <f t="shared" si="1"/>
        <v>1</v>
      </c>
    </row>
    <row r="1478">
      <c r="A1478" s="1">
        <v>37.0</v>
      </c>
      <c r="B1478" s="48">
        <f t="shared" si="38"/>
        <v>55</v>
      </c>
      <c r="D1478" s="2">
        <f>SUM(COUNTIF('2020'!K57:M57,'2020'!$K$39),COUNTIF('2020'!K57:M57,'2020'!$L$39),COUNTIF('2020'!K57:M57,'2020'!$M$39))</f>
        <v>0</v>
      </c>
      <c r="E1478" s="3" t="str">
        <f t="shared" si="1"/>
        <v>0</v>
      </c>
    </row>
    <row r="1479">
      <c r="A1479" s="1">
        <v>37.0</v>
      </c>
      <c r="B1479" s="48">
        <f t="shared" si="38"/>
        <v>56</v>
      </c>
      <c r="D1479" s="2">
        <f>SUM(COUNTIF('2020'!K58:M58,'2020'!$K$39),COUNTIF('2020'!K58:M58,'2020'!$L$39),COUNTIF('2020'!K58:M58,'2020'!$M$39))</f>
        <v>0</v>
      </c>
      <c r="E1479" s="3" t="str">
        <f t="shared" si="1"/>
        <v>0</v>
      </c>
    </row>
    <row r="1480">
      <c r="A1480" s="1">
        <v>37.0</v>
      </c>
      <c r="B1480" s="48">
        <f t="shared" si="38"/>
        <v>57</v>
      </c>
      <c r="D1480" s="2">
        <f>SUM(COUNTIF('2020'!K59:M59,'2020'!$K$39),COUNTIF('2020'!K59:M59,'2020'!$L$39),COUNTIF('2020'!K59:M59,'2020'!$M$39))</f>
        <v>0</v>
      </c>
      <c r="E1480" s="3" t="str">
        <f t="shared" si="1"/>
        <v>0</v>
      </c>
    </row>
    <row r="1481">
      <c r="A1481" s="1">
        <v>37.0</v>
      </c>
      <c r="B1481" s="48">
        <f t="shared" si="38"/>
        <v>58</v>
      </c>
      <c r="D1481" s="2">
        <f>SUM(COUNTIF('2020'!K60:M60,'2020'!$K$39),COUNTIF('2020'!K60:M60,'2020'!$L$39),COUNTIF('2020'!K60:M60,'2020'!$M$39))</f>
        <v>1</v>
      </c>
      <c r="E1481" s="3" t="str">
        <f t="shared" si="1"/>
        <v>1</v>
      </c>
    </row>
    <row r="1482">
      <c r="A1482" s="1">
        <v>37.0</v>
      </c>
      <c r="B1482" s="48">
        <f t="shared" si="38"/>
        <v>59</v>
      </c>
      <c r="D1482" s="2">
        <f>SUM(COUNTIF('2020'!K61:M61,'2020'!$K$39),COUNTIF('2020'!K61:M61,'2020'!$L$39),COUNTIF('2020'!K61:M61,'2020'!$M$39))</f>
        <v>0</v>
      </c>
      <c r="E1482" s="3" t="str">
        <f t="shared" si="1"/>
        <v>0</v>
      </c>
    </row>
    <row r="1483">
      <c r="A1483" s="1">
        <v>37.0</v>
      </c>
      <c r="B1483" s="48">
        <f t="shared" si="38"/>
        <v>60</v>
      </c>
      <c r="D1483" s="2">
        <f>SUM(COUNTIF('2020'!K62:M62,'2020'!$K$39),COUNTIF('2020'!K62:M62,'2020'!$L$39),COUNTIF('2020'!K62:M62,'2020'!$M$39))</f>
        <v>0</v>
      </c>
      <c r="E1483" s="3" t="str">
        <f t="shared" si="1"/>
        <v>0</v>
      </c>
    </row>
    <row r="1484">
      <c r="A1484" s="1">
        <v>38.0</v>
      </c>
      <c r="B1484" s="1">
        <v>39.0</v>
      </c>
      <c r="D1484" s="2">
        <f>SUM(COUNTIF('2020'!K41:M41,'2020'!$K$40),COUNTIF('2020'!K41:M41,'2020'!$L$40),COUNTIF('2020'!K41:M41,'2020'!$M$40))</f>
        <v>0</v>
      </c>
      <c r="E1484" s="3" t="str">
        <f t="shared" si="1"/>
        <v>0</v>
      </c>
    </row>
    <row r="1485">
      <c r="A1485" s="1">
        <v>38.0</v>
      </c>
      <c r="B1485" s="48">
        <f t="shared" ref="B1485:B1505" si="39">IF(A1485&lt;&gt;"",B1484+1,"")</f>
        <v>40</v>
      </c>
      <c r="D1485" s="2">
        <f>SUM(COUNTIF('2020'!K42:M42,'2020'!$K$40),COUNTIF('2020'!K42:M42,'2020'!$L$40),COUNTIF('2020'!K42:M42,'2020'!$M$40))</f>
        <v>0</v>
      </c>
      <c r="E1485" s="3" t="str">
        <f t="shared" si="1"/>
        <v>0</v>
      </c>
    </row>
    <row r="1486">
      <c r="A1486" s="1">
        <v>38.0</v>
      </c>
      <c r="B1486" s="48">
        <f t="shared" si="39"/>
        <v>41</v>
      </c>
      <c r="D1486" s="2">
        <f>SUM(COUNTIF('2020'!K43:M43,'2020'!$K$40),COUNTIF('2020'!K43:M43,'2020'!$L$40),COUNTIF('2020'!K43:M43,'2020'!$M$40))</f>
        <v>0</v>
      </c>
      <c r="E1486" s="3" t="str">
        <f t="shared" si="1"/>
        <v>0</v>
      </c>
    </row>
    <row r="1487">
      <c r="A1487" s="1">
        <v>38.0</v>
      </c>
      <c r="B1487" s="48">
        <f t="shared" si="39"/>
        <v>42</v>
      </c>
      <c r="D1487" s="2">
        <f>SUM(COUNTIF('2020'!K44:M44,'2020'!$K$40),COUNTIF('2020'!K44:M44,'2020'!$L$40),COUNTIF('2020'!K44:M44,'2020'!$M$40))</f>
        <v>0</v>
      </c>
      <c r="E1487" s="3" t="str">
        <f t="shared" si="1"/>
        <v>0</v>
      </c>
    </row>
    <row r="1488">
      <c r="A1488" s="1">
        <v>38.0</v>
      </c>
      <c r="B1488" s="48">
        <f t="shared" si="39"/>
        <v>43</v>
      </c>
      <c r="D1488" s="2">
        <f>SUM(COUNTIF('2020'!K45:M45,'2020'!$K$40),COUNTIF('2020'!K45:M45,'2020'!$L$40),COUNTIF('2020'!K45:M45,'2020'!$M$40))</f>
        <v>0</v>
      </c>
      <c r="E1488" s="3" t="str">
        <f t="shared" si="1"/>
        <v>0</v>
      </c>
    </row>
    <row r="1489">
      <c r="A1489" s="1">
        <v>38.0</v>
      </c>
      <c r="B1489" s="48">
        <f t="shared" si="39"/>
        <v>44</v>
      </c>
      <c r="D1489" s="2">
        <f>SUM(COUNTIF('2020'!K46:M46,'2020'!$K$40),COUNTIF('2020'!K46:M46,'2020'!$L$40),COUNTIF('2020'!K46:M46,'2020'!$M$40))</f>
        <v>0</v>
      </c>
      <c r="E1489" s="3" t="str">
        <f t="shared" si="1"/>
        <v>0</v>
      </c>
    </row>
    <row r="1490">
      <c r="A1490" s="1">
        <v>38.0</v>
      </c>
      <c r="B1490" s="48">
        <f t="shared" si="39"/>
        <v>45</v>
      </c>
      <c r="D1490" s="2">
        <f>SUM(COUNTIF('2020'!K47:M47,'2020'!$K$40),COUNTIF('2020'!K47:M47,'2020'!$L$40),COUNTIF('2020'!K47:M47,'2020'!$M$40))</f>
        <v>0</v>
      </c>
      <c r="E1490" s="3" t="str">
        <f t="shared" si="1"/>
        <v>0</v>
      </c>
    </row>
    <row r="1491">
      <c r="A1491" s="1">
        <v>38.0</v>
      </c>
      <c r="B1491" s="48">
        <f t="shared" si="39"/>
        <v>46</v>
      </c>
      <c r="D1491" s="2">
        <f>SUM(COUNTIF('2020'!K48:M48,'2020'!$K$40),COUNTIF('2020'!K48:M48,'2020'!$L$40),COUNTIF('2020'!K48:M48,'2020'!$M$40))</f>
        <v>0</v>
      </c>
      <c r="E1491" s="3" t="str">
        <f t="shared" si="1"/>
        <v>0</v>
      </c>
    </row>
    <row r="1492">
      <c r="A1492" s="1">
        <v>38.0</v>
      </c>
      <c r="B1492" s="48">
        <f t="shared" si="39"/>
        <v>47</v>
      </c>
      <c r="D1492" s="2">
        <f>SUM(COUNTIF('2020'!K49:M49,'2020'!$K$40),COUNTIF('2020'!K49:M49,'2020'!$L$40),COUNTIF('2020'!K49:M49,'2020'!$M$40))</f>
        <v>0</v>
      </c>
      <c r="E1492" s="3" t="str">
        <f t="shared" si="1"/>
        <v>0</v>
      </c>
    </row>
    <row r="1493">
      <c r="A1493" s="1">
        <v>38.0</v>
      </c>
      <c r="B1493" s="48">
        <f t="shared" si="39"/>
        <v>48</v>
      </c>
      <c r="D1493" s="2">
        <f>SUM(COUNTIF('2020'!K50:M50,'2020'!$K$40),COUNTIF('2020'!K50:M50,'2020'!$L$40),COUNTIF('2020'!K50:M50,'2020'!$M$40))</f>
        <v>1</v>
      </c>
      <c r="E1493" s="3" t="str">
        <f t="shared" si="1"/>
        <v>1</v>
      </c>
    </row>
    <row r="1494">
      <c r="A1494" s="1">
        <v>38.0</v>
      </c>
      <c r="B1494" s="48">
        <f t="shared" si="39"/>
        <v>49</v>
      </c>
      <c r="D1494" s="2">
        <f>SUM(COUNTIF('2020'!K51:M51,'2020'!$K$40),COUNTIF('2020'!K51:M51,'2020'!$L$40),COUNTIF('2020'!K51:M51,'2020'!$M$40))</f>
        <v>0</v>
      </c>
      <c r="E1494" s="3" t="str">
        <f t="shared" si="1"/>
        <v>0</v>
      </c>
    </row>
    <row r="1495">
      <c r="A1495" s="1">
        <v>38.0</v>
      </c>
      <c r="B1495" s="48">
        <f t="shared" si="39"/>
        <v>50</v>
      </c>
      <c r="D1495" s="2">
        <f>SUM(COUNTIF('2020'!K52:M52,'2020'!$K$40),COUNTIF('2020'!K52:M52,'2020'!$L$40),COUNTIF('2020'!K52:M52,'2020'!$M$40))</f>
        <v>0</v>
      </c>
      <c r="E1495" s="3" t="str">
        <f t="shared" si="1"/>
        <v>0</v>
      </c>
    </row>
    <row r="1496">
      <c r="A1496" s="1">
        <v>38.0</v>
      </c>
      <c r="B1496" s="48">
        <f t="shared" si="39"/>
        <v>51</v>
      </c>
      <c r="D1496" s="2">
        <f>SUM(COUNTIF('2020'!K53:M53,'2020'!$K$40),COUNTIF('2020'!K53:M53,'2020'!$L$40),COUNTIF('2020'!K53:M53,'2020'!$M$40))</f>
        <v>0</v>
      </c>
      <c r="E1496" s="3" t="str">
        <f t="shared" si="1"/>
        <v>0</v>
      </c>
    </row>
    <row r="1497">
      <c r="A1497" s="1">
        <v>38.0</v>
      </c>
      <c r="B1497" s="48">
        <f t="shared" si="39"/>
        <v>52</v>
      </c>
      <c r="D1497" s="2">
        <f>SUM(COUNTIF('2020'!K54:M54,'2020'!$K$40),COUNTIF('2020'!K54:M54,'2020'!$L$40),COUNTIF('2020'!K54:M54,'2020'!$M$40))</f>
        <v>0</v>
      </c>
      <c r="E1497" s="3" t="str">
        <f t="shared" si="1"/>
        <v>0</v>
      </c>
    </row>
    <row r="1498">
      <c r="A1498" s="1">
        <v>38.0</v>
      </c>
      <c r="B1498" s="48">
        <f t="shared" si="39"/>
        <v>53</v>
      </c>
      <c r="D1498" s="2">
        <f>SUM(COUNTIF('2020'!K55:M55,'2020'!$K$40),COUNTIF('2020'!K55:M55,'2020'!$L$40),COUNTIF('2020'!K55:M55,'2020'!$M$40))</f>
        <v>0</v>
      </c>
      <c r="E1498" s="3" t="str">
        <f t="shared" si="1"/>
        <v>0</v>
      </c>
    </row>
    <row r="1499">
      <c r="A1499" s="1">
        <v>38.0</v>
      </c>
      <c r="B1499" s="48">
        <f t="shared" si="39"/>
        <v>54</v>
      </c>
      <c r="D1499" s="2">
        <f>SUM(COUNTIF('2020'!K56:M56,'2020'!$K$40),COUNTIF('2020'!K56:M56,'2020'!$L$40),COUNTIF('2020'!K56:M56,'2020'!$M$40))</f>
        <v>0</v>
      </c>
      <c r="E1499" s="3" t="str">
        <f t="shared" si="1"/>
        <v>0</v>
      </c>
    </row>
    <row r="1500">
      <c r="A1500" s="1">
        <v>38.0</v>
      </c>
      <c r="B1500" s="48">
        <f t="shared" si="39"/>
        <v>55</v>
      </c>
      <c r="D1500" s="2">
        <f>SUM(COUNTIF('2020'!K57:M57,'2020'!$K$40),COUNTIF('2020'!K57:M57,'2020'!$L$40),COUNTIF('2020'!K57:M57,'2020'!$M$40))</f>
        <v>0</v>
      </c>
      <c r="E1500" s="3" t="str">
        <f t="shared" si="1"/>
        <v>0</v>
      </c>
    </row>
    <row r="1501">
      <c r="A1501" s="1">
        <v>38.0</v>
      </c>
      <c r="B1501" s="48">
        <f t="shared" si="39"/>
        <v>56</v>
      </c>
      <c r="D1501" s="2">
        <f>SUM(COUNTIF('2020'!K58:M58,'2020'!$K$40),COUNTIF('2020'!K58:M58,'2020'!$L$40),COUNTIF('2020'!K58:M58,'2020'!$M$40))</f>
        <v>0</v>
      </c>
      <c r="E1501" s="3" t="str">
        <f t="shared" si="1"/>
        <v>0</v>
      </c>
    </row>
    <row r="1502">
      <c r="A1502" s="1">
        <v>38.0</v>
      </c>
      <c r="B1502" s="48">
        <f t="shared" si="39"/>
        <v>57</v>
      </c>
      <c r="D1502" s="2">
        <f>SUM(COUNTIF('2020'!K59:M59,'2020'!$K$40),COUNTIF('2020'!K59:M59,'2020'!$L$40),COUNTIF('2020'!K59:M59,'2020'!$M$40))</f>
        <v>0</v>
      </c>
      <c r="E1502" s="3" t="str">
        <f t="shared" si="1"/>
        <v>0</v>
      </c>
    </row>
    <row r="1503">
      <c r="A1503" s="1">
        <v>38.0</v>
      </c>
      <c r="B1503" s="48">
        <f t="shared" si="39"/>
        <v>58</v>
      </c>
      <c r="D1503" s="2">
        <f>SUM(COUNTIF('2020'!K60:M60,'2020'!$K$40),COUNTIF('2020'!K60:M60,'2020'!$L$40),COUNTIF('2020'!K60:M60,'2020'!$M$40))</f>
        <v>0</v>
      </c>
      <c r="E1503" s="3" t="str">
        <f t="shared" si="1"/>
        <v>0</v>
      </c>
    </row>
    <row r="1504">
      <c r="A1504" s="1">
        <v>38.0</v>
      </c>
      <c r="B1504" s="48">
        <f t="shared" si="39"/>
        <v>59</v>
      </c>
      <c r="D1504" s="2">
        <f>SUM(COUNTIF('2020'!K61:M61,'2020'!$K$40),COUNTIF('2020'!K61:M61,'2020'!$L$40),COUNTIF('2020'!K61:M61,'2020'!$M$40))</f>
        <v>0</v>
      </c>
      <c r="E1504" s="3" t="str">
        <f t="shared" si="1"/>
        <v>0</v>
      </c>
    </row>
    <row r="1505">
      <c r="A1505" s="1">
        <v>38.0</v>
      </c>
      <c r="B1505" s="48">
        <f t="shared" si="39"/>
        <v>60</v>
      </c>
      <c r="D1505" s="2">
        <f>SUM(COUNTIF('2020'!K62:M62,'2020'!$K$40),COUNTIF('2020'!K62:M62,'2020'!$L$40),COUNTIF('2020'!K62:M62,'2020'!$M$40))</f>
        <v>0</v>
      </c>
      <c r="E1505" s="3" t="str">
        <f t="shared" si="1"/>
        <v>0</v>
      </c>
    </row>
    <row r="1506">
      <c r="A1506" s="1">
        <v>39.0</v>
      </c>
      <c r="B1506" s="1">
        <v>40.0</v>
      </c>
      <c r="D1506" s="2">
        <f>SUM(COUNTIF('2020'!K42:M42,'2020'!$K$41),COUNTIF('2020'!K42:M42,'2020'!$L$41),COUNTIF('2020'!K42:M42,'2020'!$M$41))</f>
        <v>4</v>
      </c>
      <c r="E1506" s="3" t="str">
        <f t="shared" si="1"/>
        <v>2</v>
      </c>
    </row>
    <row r="1507">
      <c r="A1507" s="1">
        <v>39.0</v>
      </c>
      <c r="B1507" s="48">
        <f t="shared" ref="B1507:B1526" si="40">IF(A1507&lt;&gt;"",B1506+1,"")</f>
        <v>41</v>
      </c>
      <c r="D1507" s="2">
        <f>SUM(COUNTIF('2020'!K43:M43,'2020'!$K$41),COUNTIF('2020'!K43:M43,'2020'!$L$41),COUNTIF('2020'!K43:M43,'2020'!$M$41))</f>
        <v>4</v>
      </c>
      <c r="E1507" s="3" t="str">
        <f t="shared" si="1"/>
        <v>2</v>
      </c>
    </row>
    <row r="1508">
      <c r="A1508" s="1">
        <v>39.0</v>
      </c>
      <c r="B1508" s="48">
        <f t="shared" si="40"/>
        <v>42</v>
      </c>
      <c r="D1508" s="2">
        <f>SUM(COUNTIF('2020'!K44:M44,'2020'!$K$41),COUNTIF('2020'!K44:M44,'2020'!$L$41),COUNTIF('2020'!K44:M44,'2020'!$M$41))</f>
        <v>5</v>
      </c>
      <c r="E1508" s="3" t="str">
        <f t="shared" si="1"/>
        <v>3</v>
      </c>
    </row>
    <row r="1509">
      <c r="A1509" s="1">
        <v>39.0</v>
      </c>
      <c r="B1509" s="48">
        <f t="shared" si="40"/>
        <v>43</v>
      </c>
      <c r="D1509" s="2">
        <f>SUM(COUNTIF('2020'!K45:M45,'2020'!$K$41),COUNTIF('2020'!K45:M45,'2020'!$L$41),COUNTIF('2020'!K45:M45,'2020'!$M$41))</f>
        <v>4</v>
      </c>
      <c r="E1509" s="3" t="str">
        <f t="shared" si="1"/>
        <v>2</v>
      </c>
    </row>
    <row r="1510">
      <c r="A1510" s="1">
        <v>39.0</v>
      </c>
      <c r="B1510" s="48">
        <f t="shared" si="40"/>
        <v>44</v>
      </c>
      <c r="D1510" s="2">
        <f>SUM(COUNTIF('2020'!K46:M46,'2020'!$K$41),COUNTIF('2020'!K46:M46,'2020'!$L$41),COUNTIF('2020'!K46:M46,'2020'!$M$41))</f>
        <v>4</v>
      </c>
      <c r="E1510" s="3" t="str">
        <f t="shared" si="1"/>
        <v>2</v>
      </c>
    </row>
    <row r="1511">
      <c r="A1511" s="1">
        <v>39.0</v>
      </c>
      <c r="B1511" s="48">
        <f t="shared" si="40"/>
        <v>45</v>
      </c>
      <c r="D1511" s="2">
        <f>SUM(COUNTIF('2020'!K47:M47,'2020'!$K$41),COUNTIF('2020'!K47:M47,'2020'!$L$41),COUNTIF('2020'!K47:M47,'2020'!$M$41))</f>
        <v>4</v>
      </c>
      <c r="E1511" s="3" t="str">
        <f t="shared" si="1"/>
        <v>2</v>
      </c>
    </row>
    <row r="1512">
      <c r="A1512" s="1">
        <v>39.0</v>
      </c>
      <c r="B1512" s="48">
        <f t="shared" si="40"/>
        <v>46</v>
      </c>
      <c r="D1512" s="2">
        <f>SUM(COUNTIF('2020'!K48:M48,'2020'!$K$41),COUNTIF('2020'!K48:M48,'2020'!$L$41),COUNTIF('2020'!K48:M48,'2020'!$M$41))</f>
        <v>4</v>
      </c>
      <c r="E1512" s="3" t="str">
        <f t="shared" si="1"/>
        <v>2</v>
      </c>
    </row>
    <row r="1513">
      <c r="A1513" s="1">
        <v>39.0</v>
      </c>
      <c r="B1513" s="48">
        <f t="shared" si="40"/>
        <v>47</v>
      </c>
      <c r="D1513" s="2">
        <f>SUM(COUNTIF('2020'!K49:M49,'2020'!$K$41),COUNTIF('2020'!K49:M49,'2020'!$L$41),COUNTIF('2020'!K49:M49,'2020'!$M$41))</f>
        <v>4</v>
      </c>
      <c r="E1513" s="3" t="str">
        <f t="shared" si="1"/>
        <v>2</v>
      </c>
    </row>
    <row r="1514">
      <c r="A1514" s="1">
        <v>39.0</v>
      </c>
      <c r="B1514" s="48">
        <f t="shared" si="40"/>
        <v>48</v>
      </c>
      <c r="D1514" s="2">
        <f>SUM(COUNTIF('2020'!K50:M50,'2020'!$K$41),COUNTIF('2020'!K50:M50,'2020'!$L$41),COUNTIF('2020'!K50:M50,'2020'!$M$41))</f>
        <v>4</v>
      </c>
      <c r="E1514" s="3" t="str">
        <f t="shared" si="1"/>
        <v>2</v>
      </c>
    </row>
    <row r="1515">
      <c r="A1515" s="1">
        <v>39.0</v>
      </c>
      <c r="B1515" s="48">
        <f t="shared" si="40"/>
        <v>49</v>
      </c>
      <c r="D1515" s="2">
        <f>SUM(COUNTIF('2020'!K51:M51,'2020'!$K$41),COUNTIF('2020'!K51:M51,'2020'!$L$41),COUNTIF('2020'!K51:M51,'2020'!$M$41))</f>
        <v>4</v>
      </c>
      <c r="E1515" s="3" t="str">
        <f t="shared" si="1"/>
        <v>2</v>
      </c>
    </row>
    <row r="1516">
      <c r="A1516" s="1">
        <v>39.0</v>
      </c>
      <c r="B1516" s="48">
        <f t="shared" si="40"/>
        <v>50</v>
      </c>
      <c r="D1516" s="2">
        <f>SUM(COUNTIF('2020'!K52:M52,'2020'!$K$41),COUNTIF('2020'!K52:M52,'2020'!$L$41),COUNTIF('2020'!K52:M52,'2020'!$M$41))</f>
        <v>4</v>
      </c>
      <c r="E1516" s="3" t="str">
        <f t="shared" si="1"/>
        <v>2</v>
      </c>
    </row>
    <row r="1517">
      <c r="A1517" s="1">
        <v>39.0</v>
      </c>
      <c r="B1517" s="48">
        <f t="shared" si="40"/>
        <v>51</v>
      </c>
      <c r="D1517" s="2">
        <f>SUM(COUNTIF('2020'!K53:M53,'2020'!$K$41),COUNTIF('2020'!K53:M53,'2020'!$L$41),COUNTIF('2020'!K53:M53,'2020'!$M$41))</f>
        <v>4</v>
      </c>
      <c r="E1517" s="3" t="str">
        <f t="shared" si="1"/>
        <v>2</v>
      </c>
    </row>
    <row r="1518">
      <c r="A1518" s="1">
        <v>39.0</v>
      </c>
      <c r="B1518" s="48">
        <f t="shared" si="40"/>
        <v>52</v>
      </c>
      <c r="D1518" s="2">
        <f>SUM(COUNTIF('2020'!K54:M54,'2020'!$K$41),COUNTIF('2020'!K54:M54,'2020'!$L$41),COUNTIF('2020'!K54:M54,'2020'!$M$41))</f>
        <v>0</v>
      </c>
      <c r="E1518" s="3" t="str">
        <f t="shared" si="1"/>
        <v>0</v>
      </c>
    </row>
    <row r="1519">
      <c r="A1519" s="1">
        <v>39.0</v>
      </c>
      <c r="B1519" s="48">
        <f t="shared" si="40"/>
        <v>53</v>
      </c>
      <c r="D1519" s="2">
        <f>SUM(COUNTIF('2020'!K55:M55,'2020'!$K$41),COUNTIF('2020'!K55:M55,'2020'!$L$41),COUNTIF('2020'!K55:M55,'2020'!$M$41))</f>
        <v>4</v>
      </c>
      <c r="E1519" s="3" t="str">
        <f t="shared" si="1"/>
        <v>2</v>
      </c>
    </row>
    <row r="1520">
      <c r="A1520" s="1">
        <v>39.0</v>
      </c>
      <c r="B1520" s="48">
        <f t="shared" si="40"/>
        <v>54</v>
      </c>
      <c r="D1520" s="2">
        <f>SUM(COUNTIF('2020'!K56:M56,'2020'!$K$41),COUNTIF('2020'!K56:M56,'2020'!$L$41),COUNTIF('2020'!K56:M56,'2020'!$M$41))</f>
        <v>5</v>
      </c>
      <c r="E1520" s="3" t="str">
        <f t="shared" si="1"/>
        <v>3</v>
      </c>
    </row>
    <row r="1521">
      <c r="A1521" s="1">
        <v>39.0</v>
      </c>
      <c r="B1521" s="48">
        <f t="shared" si="40"/>
        <v>55</v>
      </c>
      <c r="D1521" s="2">
        <f>SUM(COUNTIF('2020'!K57:M57,'2020'!$K$41),COUNTIF('2020'!K57:M57,'2020'!$L$41),COUNTIF('2020'!K57:M57,'2020'!$M$41))</f>
        <v>0</v>
      </c>
      <c r="E1521" s="3" t="str">
        <f t="shared" si="1"/>
        <v>0</v>
      </c>
    </row>
    <row r="1522">
      <c r="A1522" s="1">
        <v>39.0</v>
      </c>
      <c r="B1522" s="48">
        <f t="shared" si="40"/>
        <v>56</v>
      </c>
      <c r="D1522" s="2">
        <f>SUM(COUNTIF('2020'!K58:M58,'2020'!$K$41),COUNTIF('2020'!K58:M58,'2020'!$L$41),COUNTIF('2020'!K58:M58,'2020'!$M$41))</f>
        <v>0</v>
      </c>
      <c r="E1522" s="3" t="str">
        <f t="shared" si="1"/>
        <v>0</v>
      </c>
    </row>
    <row r="1523">
      <c r="A1523" s="1">
        <v>39.0</v>
      </c>
      <c r="B1523" s="48">
        <f t="shared" si="40"/>
        <v>57</v>
      </c>
      <c r="D1523" s="2">
        <f>SUM(COUNTIF('2020'!K59:M59,'2020'!$K$41),COUNTIF('2020'!K59:M59,'2020'!$L$41),COUNTIF('2020'!K59:M59,'2020'!$M$41))</f>
        <v>4</v>
      </c>
      <c r="E1523" s="3" t="str">
        <f t="shared" si="1"/>
        <v>2</v>
      </c>
    </row>
    <row r="1524">
      <c r="A1524" s="1">
        <v>39.0</v>
      </c>
      <c r="B1524" s="48">
        <f t="shared" si="40"/>
        <v>58</v>
      </c>
      <c r="D1524" s="2">
        <f>SUM(COUNTIF('2020'!K60:M60,'2020'!$K$41),COUNTIF('2020'!K60:M60,'2020'!$L$41),COUNTIF('2020'!K60:M60,'2020'!$M$41))</f>
        <v>5</v>
      </c>
      <c r="E1524" s="3" t="str">
        <f t="shared" si="1"/>
        <v>3</v>
      </c>
    </row>
    <row r="1525">
      <c r="A1525" s="1">
        <v>39.0</v>
      </c>
      <c r="B1525" s="48">
        <f t="shared" si="40"/>
        <v>59</v>
      </c>
      <c r="D1525" s="2">
        <f>SUM(COUNTIF('2020'!K61:M61,'2020'!$K$41),COUNTIF('2020'!K61:M61,'2020'!$L$41),COUNTIF('2020'!K61:M61,'2020'!$M$41))</f>
        <v>0</v>
      </c>
      <c r="E1525" s="3" t="str">
        <f t="shared" si="1"/>
        <v>0</v>
      </c>
    </row>
    <row r="1526">
      <c r="A1526" s="1">
        <v>39.0</v>
      </c>
      <c r="B1526" s="48">
        <f t="shared" si="40"/>
        <v>60</v>
      </c>
      <c r="D1526" s="2">
        <f>SUM(COUNTIF('2020'!K62:M62,'2020'!$K$41),COUNTIF('2020'!K62:M62,'2020'!$L$41),COUNTIF('2020'!K62:M62,'2020'!$M$41))</f>
        <v>0</v>
      </c>
      <c r="E1526" s="3" t="str">
        <f t="shared" si="1"/>
        <v>0</v>
      </c>
    </row>
    <row r="1527">
      <c r="A1527" s="1">
        <v>40.0</v>
      </c>
      <c r="B1527" s="1">
        <v>41.0</v>
      </c>
      <c r="D1527" s="2">
        <f>SUM(COUNTIF('2020'!K43:M43,'2020'!$K$42),COUNTIF('2020'!K43:M43,'2020'!$L$42),COUNTIF('2020'!K43:M43,'2020'!$M$42))</f>
        <v>4</v>
      </c>
      <c r="E1527" s="3" t="str">
        <f t="shared" si="1"/>
        <v>2</v>
      </c>
    </row>
    <row r="1528">
      <c r="A1528" s="1">
        <v>40.0</v>
      </c>
      <c r="B1528" s="48">
        <f t="shared" ref="B1528:B1546" si="41">IF(A1528&lt;&gt;"",B1527+1,"")</f>
        <v>42</v>
      </c>
      <c r="D1528" s="2">
        <f>SUM(COUNTIF('2020'!K44:M44,'2020'!$K$42),COUNTIF('2020'!K44:M44,'2020'!$L$42),COUNTIF('2020'!K44:M44,'2020'!$M$42))</f>
        <v>4</v>
      </c>
      <c r="E1528" s="3" t="str">
        <f t="shared" si="1"/>
        <v>2</v>
      </c>
    </row>
    <row r="1529">
      <c r="A1529" s="1">
        <v>40.0</v>
      </c>
      <c r="B1529" s="48">
        <f t="shared" si="41"/>
        <v>43</v>
      </c>
      <c r="D1529" s="2">
        <f>SUM(COUNTIF('2020'!K45:M45,'2020'!$K$42),COUNTIF('2020'!K45:M45,'2020'!$L$42),COUNTIF('2020'!K45:M45,'2020'!$M$42))</f>
        <v>5</v>
      </c>
      <c r="E1529" s="3" t="str">
        <f t="shared" si="1"/>
        <v>3</v>
      </c>
    </row>
    <row r="1530">
      <c r="A1530" s="1">
        <v>40.0</v>
      </c>
      <c r="B1530" s="48">
        <f t="shared" si="41"/>
        <v>44</v>
      </c>
      <c r="D1530" s="2">
        <f>SUM(COUNTIF('2020'!K46:M46,'2020'!$K$42),COUNTIF('2020'!K46:M46,'2020'!$L$42),COUNTIF('2020'!K46:M46,'2020'!$M$42))</f>
        <v>5</v>
      </c>
      <c r="E1530" s="3" t="str">
        <f t="shared" si="1"/>
        <v>3</v>
      </c>
    </row>
    <row r="1531">
      <c r="A1531" s="1">
        <v>40.0</v>
      </c>
      <c r="B1531" s="48">
        <f t="shared" si="41"/>
        <v>45</v>
      </c>
      <c r="D1531" s="2">
        <f>SUM(COUNTIF('2020'!K47:M47,'2020'!$K$42),COUNTIF('2020'!K47:M47,'2020'!$L$42),COUNTIF('2020'!K47:M47,'2020'!$M$42))</f>
        <v>5</v>
      </c>
      <c r="E1531" s="3" t="str">
        <f t="shared" si="1"/>
        <v>3</v>
      </c>
    </row>
    <row r="1532">
      <c r="A1532" s="1">
        <v>40.0</v>
      </c>
      <c r="B1532" s="48">
        <f t="shared" si="41"/>
        <v>46</v>
      </c>
      <c r="D1532" s="2">
        <f>SUM(COUNTIF('2020'!K48:M48,'2020'!$K$42),COUNTIF('2020'!K48:M48,'2020'!$L$42),COUNTIF('2020'!K48:M48,'2020'!$M$42))</f>
        <v>5</v>
      </c>
      <c r="E1532" s="3" t="str">
        <f t="shared" si="1"/>
        <v>3</v>
      </c>
    </row>
    <row r="1533">
      <c r="A1533" s="1">
        <v>40.0</v>
      </c>
      <c r="B1533" s="48">
        <f t="shared" si="41"/>
        <v>47</v>
      </c>
      <c r="D1533" s="2">
        <f>SUM(COUNTIF('2020'!K49:M49,'2020'!$K$42),COUNTIF('2020'!K49:M49,'2020'!$L$42),COUNTIF('2020'!K49:M49,'2020'!$M$42))</f>
        <v>5</v>
      </c>
      <c r="E1533" s="3" t="str">
        <f t="shared" si="1"/>
        <v>3</v>
      </c>
    </row>
    <row r="1534">
      <c r="A1534" s="1">
        <v>40.0</v>
      </c>
      <c r="B1534" s="48">
        <f t="shared" si="41"/>
        <v>48</v>
      </c>
      <c r="D1534" s="2">
        <f>SUM(COUNTIF('2020'!K50:M50,'2020'!$K$42),COUNTIF('2020'!K50:M50,'2020'!$L$42),COUNTIF('2020'!K50:M50,'2020'!$M$42))</f>
        <v>4</v>
      </c>
      <c r="E1534" s="3" t="str">
        <f t="shared" si="1"/>
        <v>2</v>
      </c>
    </row>
    <row r="1535">
      <c r="A1535" s="1">
        <v>40.0</v>
      </c>
      <c r="B1535" s="48">
        <f t="shared" si="41"/>
        <v>49</v>
      </c>
      <c r="D1535" s="2">
        <f>SUM(COUNTIF('2020'!K51:M51,'2020'!$K$42),COUNTIF('2020'!K51:M51,'2020'!$L$42),COUNTIF('2020'!K51:M51,'2020'!$M$42))</f>
        <v>5</v>
      </c>
      <c r="E1535" s="3" t="str">
        <f t="shared" si="1"/>
        <v>3</v>
      </c>
    </row>
    <row r="1536">
      <c r="A1536" s="1">
        <v>40.0</v>
      </c>
      <c r="B1536" s="48">
        <f t="shared" si="41"/>
        <v>50</v>
      </c>
      <c r="D1536" s="2">
        <f>SUM(COUNTIF('2020'!K52:M52,'2020'!$K$42),COUNTIF('2020'!K52:M52,'2020'!$L$42),COUNTIF('2020'!K52:M52,'2020'!$M$42))</f>
        <v>5</v>
      </c>
      <c r="E1536" s="3" t="str">
        <f t="shared" si="1"/>
        <v>3</v>
      </c>
    </row>
    <row r="1537">
      <c r="A1537" s="1">
        <v>40.0</v>
      </c>
      <c r="B1537" s="48">
        <f t="shared" si="41"/>
        <v>51</v>
      </c>
      <c r="D1537" s="2">
        <f>SUM(COUNTIF('2020'!K53:M53,'2020'!$K$42),COUNTIF('2020'!K53:M53,'2020'!$L$42),COUNTIF('2020'!K53:M53,'2020'!$M$42))</f>
        <v>5</v>
      </c>
      <c r="E1537" s="3" t="str">
        <f t="shared" si="1"/>
        <v>3</v>
      </c>
    </row>
    <row r="1538">
      <c r="A1538" s="1">
        <v>40.0</v>
      </c>
      <c r="B1538" s="48">
        <f t="shared" si="41"/>
        <v>52</v>
      </c>
      <c r="D1538" s="2">
        <f>SUM(COUNTIF('2020'!K54:M54,'2020'!$K$42),COUNTIF('2020'!K54:M54,'2020'!$L$42),COUNTIF('2020'!K54:M54,'2020'!$M$42))</f>
        <v>1</v>
      </c>
      <c r="E1538" s="3" t="str">
        <f t="shared" si="1"/>
        <v>1</v>
      </c>
    </row>
    <row r="1539">
      <c r="A1539" s="1">
        <v>40.0</v>
      </c>
      <c r="B1539" s="48">
        <f t="shared" si="41"/>
        <v>53</v>
      </c>
      <c r="D1539" s="2">
        <f>SUM(COUNTIF('2020'!K55:M55,'2020'!$K$42),COUNTIF('2020'!K55:M55,'2020'!$L$42),COUNTIF('2020'!K55:M55,'2020'!$M$42))</f>
        <v>4</v>
      </c>
      <c r="E1539" s="3" t="str">
        <f t="shared" si="1"/>
        <v>2</v>
      </c>
    </row>
    <row r="1540">
      <c r="A1540" s="1">
        <v>40.0</v>
      </c>
      <c r="B1540" s="48">
        <f t="shared" si="41"/>
        <v>54</v>
      </c>
      <c r="D1540" s="2">
        <f>SUM(COUNTIF('2020'!K56:M56,'2020'!$K$42),COUNTIF('2020'!K56:M56,'2020'!$L$42),COUNTIF('2020'!K56:M56,'2020'!$M$42))</f>
        <v>4</v>
      </c>
      <c r="E1540" s="3" t="str">
        <f t="shared" si="1"/>
        <v>2</v>
      </c>
    </row>
    <row r="1541">
      <c r="A1541" s="1">
        <v>40.0</v>
      </c>
      <c r="B1541" s="48">
        <f t="shared" si="41"/>
        <v>55</v>
      </c>
      <c r="D1541" s="2">
        <f>SUM(COUNTIF('2020'!K57:M57,'2020'!$K$42),COUNTIF('2020'!K57:M57,'2020'!$L$42),COUNTIF('2020'!K57:M57,'2020'!$M$42))</f>
        <v>0</v>
      </c>
      <c r="E1541" s="3" t="str">
        <f t="shared" si="1"/>
        <v>0</v>
      </c>
    </row>
    <row r="1542">
      <c r="A1542" s="1">
        <v>40.0</v>
      </c>
      <c r="B1542" s="48">
        <f t="shared" si="41"/>
        <v>56</v>
      </c>
      <c r="D1542" s="2">
        <f>SUM(COUNTIF('2020'!K58:M58,'2020'!$K$42),COUNTIF('2020'!K58:M58,'2020'!$L$42),COUNTIF('2020'!K58:M58,'2020'!$M$42))</f>
        <v>0</v>
      </c>
      <c r="E1542" s="3" t="str">
        <f t="shared" si="1"/>
        <v>0</v>
      </c>
    </row>
    <row r="1543">
      <c r="A1543" s="1">
        <v>40.0</v>
      </c>
      <c r="B1543" s="48">
        <f t="shared" si="41"/>
        <v>57</v>
      </c>
      <c r="D1543" s="2">
        <f>SUM(COUNTIF('2020'!K59:M59,'2020'!$K$42),COUNTIF('2020'!K59:M59,'2020'!$L$42),COUNTIF('2020'!K59:M59,'2020'!$M$42))</f>
        <v>4</v>
      </c>
      <c r="E1543" s="3" t="str">
        <f t="shared" si="1"/>
        <v>2</v>
      </c>
    </row>
    <row r="1544">
      <c r="A1544" s="1">
        <v>40.0</v>
      </c>
      <c r="B1544" s="48">
        <f t="shared" si="41"/>
        <v>58</v>
      </c>
      <c r="D1544" s="2">
        <f>SUM(COUNTIF('2020'!K60:M60,'2020'!$K$42),COUNTIF('2020'!K60:M60,'2020'!$L$42),COUNTIF('2020'!K60:M60,'2020'!$M$42))</f>
        <v>4</v>
      </c>
      <c r="E1544" s="3" t="str">
        <f t="shared" si="1"/>
        <v>2</v>
      </c>
    </row>
    <row r="1545">
      <c r="A1545" s="1">
        <v>40.0</v>
      </c>
      <c r="B1545" s="48">
        <f t="shared" si="41"/>
        <v>59</v>
      </c>
      <c r="D1545" s="2">
        <f>SUM(COUNTIF('2020'!K61:M61,'2020'!$K$42),COUNTIF('2020'!K61:M61,'2020'!$L$42),COUNTIF('2020'!K61:M61,'2020'!$M$42))</f>
        <v>0</v>
      </c>
      <c r="E1545" s="3" t="str">
        <f t="shared" si="1"/>
        <v>0</v>
      </c>
    </row>
    <row r="1546">
      <c r="A1546" s="1">
        <v>40.0</v>
      </c>
      <c r="B1546" s="48">
        <f t="shared" si="41"/>
        <v>60</v>
      </c>
      <c r="D1546" s="2">
        <f>SUM(COUNTIF('2020'!K62:M62,'2020'!$K$42),COUNTIF('2020'!K62:M62,'2020'!$L$42),COUNTIF('2020'!K62:M62,'2020'!$M$42))</f>
        <v>0</v>
      </c>
      <c r="E1546" s="3" t="str">
        <f t="shared" si="1"/>
        <v>0</v>
      </c>
    </row>
    <row r="1547">
      <c r="A1547" s="1">
        <v>41.0</v>
      </c>
      <c r="B1547" s="1">
        <v>42.0</v>
      </c>
      <c r="D1547" s="2">
        <f>SUM(COUNTIF('2020'!K44:M44,'2020'!$K$43),COUNTIF('2020'!K44:M44,'2020'!$L$43),COUNTIF('2020'!K44:M44,'2020'!$M$43))</f>
        <v>4</v>
      </c>
      <c r="E1547" s="3" t="str">
        <f t="shared" si="1"/>
        <v>2</v>
      </c>
    </row>
    <row r="1548">
      <c r="A1548" s="1">
        <v>41.0</v>
      </c>
      <c r="B1548" s="48">
        <f t="shared" ref="B1548:B1565" si="42">IF(A1548&lt;&gt;"",B1547+1,"")</f>
        <v>43</v>
      </c>
      <c r="D1548" s="2">
        <f>SUM(COUNTIF('2020'!K45:M45,'2020'!$K$43),COUNTIF('2020'!K45:M45,'2020'!$L$43),COUNTIF('2020'!K45:M45,'2020'!$M$43))</f>
        <v>4</v>
      </c>
      <c r="E1548" s="3" t="str">
        <f t="shared" si="1"/>
        <v>2</v>
      </c>
    </row>
    <row r="1549">
      <c r="A1549" s="1">
        <v>41.0</v>
      </c>
      <c r="B1549" s="48">
        <f t="shared" si="42"/>
        <v>44</v>
      </c>
      <c r="D1549" s="2">
        <f>SUM(COUNTIF('2020'!K46:M46,'2020'!$K$43),COUNTIF('2020'!K46:M46,'2020'!$L$43),COUNTIF('2020'!K46:M46,'2020'!$M$43))</f>
        <v>4</v>
      </c>
      <c r="E1549" s="3" t="str">
        <f t="shared" si="1"/>
        <v>2</v>
      </c>
    </row>
    <row r="1550">
      <c r="A1550" s="1">
        <v>41.0</v>
      </c>
      <c r="B1550" s="48">
        <f t="shared" si="42"/>
        <v>45</v>
      </c>
      <c r="D1550" s="2">
        <f>SUM(COUNTIF('2020'!K47:M47,'2020'!$K$43),COUNTIF('2020'!K47:M47,'2020'!$L$43),COUNTIF('2020'!K47:M47,'2020'!$M$43))</f>
        <v>4</v>
      </c>
      <c r="E1550" s="3" t="str">
        <f t="shared" si="1"/>
        <v>2</v>
      </c>
    </row>
    <row r="1551">
      <c r="A1551" s="1">
        <v>41.0</v>
      </c>
      <c r="B1551" s="48">
        <f t="shared" si="42"/>
        <v>46</v>
      </c>
      <c r="D1551" s="2">
        <f>SUM(COUNTIF('2020'!K48:M48,'2020'!$K$43),COUNTIF('2020'!K48:M48,'2020'!$L$43),COUNTIF('2020'!K48:M48,'2020'!$M$43))</f>
        <v>4</v>
      </c>
      <c r="E1551" s="3" t="str">
        <f t="shared" si="1"/>
        <v>2</v>
      </c>
    </row>
    <row r="1552">
      <c r="A1552" s="1">
        <v>41.0</v>
      </c>
      <c r="B1552" s="48">
        <f t="shared" si="42"/>
        <v>47</v>
      </c>
      <c r="D1552" s="2">
        <f>SUM(COUNTIF('2020'!K49:M49,'2020'!$K$43),COUNTIF('2020'!K49:M49,'2020'!$L$43),COUNTIF('2020'!K49:M49,'2020'!$M$43))</f>
        <v>4</v>
      </c>
      <c r="E1552" s="3" t="str">
        <f t="shared" si="1"/>
        <v>2</v>
      </c>
    </row>
    <row r="1553">
      <c r="A1553" s="1">
        <v>41.0</v>
      </c>
      <c r="B1553" s="48">
        <f t="shared" si="42"/>
        <v>48</v>
      </c>
      <c r="D1553" s="2">
        <f>SUM(COUNTIF('2020'!K50:M50,'2020'!$K$43),COUNTIF('2020'!K50:M50,'2020'!$L$43),COUNTIF('2020'!K50:M50,'2020'!$M$43))</f>
        <v>4</v>
      </c>
      <c r="E1553" s="3" t="str">
        <f t="shared" si="1"/>
        <v>2</v>
      </c>
    </row>
    <row r="1554">
      <c r="A1554" s="1">
        <v>41.0</v>
      </c>
      <c r="B1554" s="48">
        <f t="shared" si="42"/>
        <v>49</v>
      </c>
      <c r="D1554" s="2">
        <f>SUM(COUNTIF('2020'!K51:M51,'2020'!$K$43),COUNTIF('2020'!K51:M51,'2020'!$L$43),COUNTIF('2020'!K51:M51,'2020'!$M$43))</f>
        <v>4</v>
      </c>
      <c r="E1554" s="3" t="str">
        <f t="shared" si="1"/>
        <v>2</v>
      </c>
    </row>
    <row r="1555">
      <c r="A1555" s="1">
        <v>41.0</v>
      </c>
      <c r="B1555" s="48">
        <f t="shared" si="42"/>
        <v>50</v>
      </c>
      <c r="D1555" s="2">
        <f>SUM(COUNTIF('2020'!K52:M52,'2020'!$K$43),COUNTIF('2020'!K52:M52,'2020'!$L$43),COUNTIF('2020'!K52:M52,'2020'!$M$43))</f>
        <v>4</v>
      </c>
      <c r="E1555" s="3" t="str">
        <f t="shared" si="1"/>
        <v>2</v>
      </c>
    </row>
    <row r="1556">
      <c r="A1556" s="1">
        <v>41.0</v>
      </c>
      <c r="B1556" s="48">
        <f t="shared" si="42"/>
        <v>51</v>
      </c>
      <c r="D1556" s="2">
        <f>SUM(COUNTIF('2020'!K53:M53,'2020'!$K$43),COUNTIF('2020'!K53:M53,'2020'!$L$43),COUNTIF('2020'!K53:M53,'2020'!$M$43))</f>
        <v>4</v>
      </c>
      <c r="E1556" s="3" t="str">
        <f t="shared" si="1"/>
        <v>2</v>
      </c>
    </row>
    <row r="1557">
      <c r="A1557" s="1">
        <v>41.0</v>
      </c>
      <c r="B1557" s="48">
        <f t="shared" si="42"/>
        <v>52</v>
      </c>
      <c r="D1557" s="2">
        <f>SUM(COUNTIF('2020'!K54:M54,'2020'!$K$43),COUNTIF('2020'!K54:M54,'2020'!$L$43),COUNTIF('2020'!K54:M54,'2020'!$M$43))</f>
        <v>0</v>
      </c>
      <c r="E1557" s="3" t="str">
        <f t="shared" si="1"/>
        <v>0</v>
      </c>
    </row>
    <row r="1558">
      <c r="A1558" s="1">
        <v>41.0</v>
      </c>
      <c r="B1558" s="48">
        <f t="shared" si="42"/>
        <v>53</v>
      </c>
      <c r="D1558" s="2">
        <f>SUM(COUNTIF('2020'!K55:M55,'2020'!$K$43),COUNTIF('2020'!K55:M55,'2020'!$L$43),COUNTIF('2020'!K55:M55,'2020'!$M$43))</f>
        <v>5</v>
      </c>
      <c r="E1558" s="3" t="str">
        <f t="shared" si="1"/>
        <v>3</v>
      </c>
    </row>
    <row r="1559">
      <c r="A1559" s="1">
        <v>41.0</v>
      </c>
      <c r="B1559" s="48">
        <f t="shared" si="42"/>
        <v>54</v>
      </c>
      <c r="D1559" s="2">
        <f>SUM(COUNTIF('2020'!K56:M56,'2020'!$K$43),COUNTIF('2020'!K56:M56,'2020'!$L$43),COUNTIF('2020'!K56:M56,'2020'!$M$43))</f>
        <v>4</v>
      </c>
      <c r="E1559" s="3" t="str">
        <f t="shared" si="1"/>
        <v>2</v>
      </c>
    </row>
    <row r="1560">
      <c r="A1560" s="1">
        <v>41.0</v>
      </c>
      <c r="B1560" s="48">
        <f t="shared" si="42"/>
        <v>55</v>
      </c>
      <c r="D1560" s="2">
        <f>SUM(COUNTIF('2020'!K57:M57,'2020'!$K$43),COUNTIF('2020'!K57:M57,'2020'!$L$43),COUNTIF('2020'!K57:M57,'2020'!$M$43))</f>
        <v>0</v>
      </c>
      <c r="E1560" s="3" t="str">
        <f t="shared" si="1"/>
        <v>0</v>
      </c>
    </row>
    <row r="1561">
      <c r="A1561" s="1">
        <v>41.0</v>
      </c>
      <c r="B1561" s="48">
        <f t="shared" si="42"/>
        <v>56</v>
      </c>
      <c r="D1561" s="2">
        <f>SUM(COUNTIF('2020'!K58:M58,'2020'!$K$43),COUNTIF('2020'!K58:M58,'2020'!$L$43),COUNTIF('2020'!K58:M58,'2020'!$M$43))</f>
        <v>0</v>
      </c>
      <c r="E1561" s="3" t="str">
        <f t="shared" si="1"/>
        <v>0</v>
      </c>
    </row>
    <row r="1562">
      <c r="A1562" s="1">
        <v>41.0</v>
      </c>
      <c r="B1562" s="48">
        <f t="shared" si="42"/>
        <v>57</v>
      </c>
      <c r="D1562" s="2">
        <f>SUM(COUNTIF('2020'!K59:M59,'2020'!$K$43),COUNTIF('2020'!K59:M59,'2020'!$L$43),COUNTIF('2020'!K59:M59,'2020'!$M$43))</f>
        <v>5</v>
      </c>
      <c r="E1562" s="3" t="str">
        <f t="shared" si="1"/>
        <v>3</v>
      </c>
    </row>
    <row r="1563">
      <c r="A1563" s="1">
        <v>41.0</v>
      </c>
      <c r="B1563" s="48">
        <f t="shared" si="42"/>
        <v>58</v>
      </c>
      <c r="D1563" s="2">
        <f>SUM(COUNTIF('2020'!K60:M60,'2020'!$K$43),COUNTIF('2020'!K60:M60,'2020'!$L$43),COUNTIF('2020'!K60:M60,'2020'!$M$43))</f>
        <v>4</v>
      </c>
      <c r="E1563" s="3" t="str">
        <f t="shared" si="1"/>
        <v>2</v>
      </c>
    </row>
    <row r="1564">
      <c r="A1564" s="1">
        <v>41.0</v>
      </c>
      <c r="B1564" s="48">
        <f t="shared" si="42"/>
        <v>59</v>
      </c>
      <c r="D1564" s="2">
        <f>SUM(COUNTIF('2020'!K61:M61,'2020'!$K$43),COUNTIF('2020'!K61:M61,'2020'!$L$43),COUNTIF('2020'!K61:M61,'2020'!$M$43))</f>
        <v>0</v>
      </c>
      <c r="E1564" s="3" t="str">
        <f t="shared" si="1"/>
        <v>0</v>
      </c>
    </row>
    <row r="1565">
      <c r="A1565" s="1">
        <v>41.0</v>
      </c>
      <c r="B1565" s="48">
        <f t="shared" si="42"/>
        <v>60</v>
      </c>
      <c r="D1565" s="2">
        <f>SUM(COUNTIF('2020'!K62:M62,'2020'!$K$43),COUNTIF('2020'!K62:M62,'2020'!$L$43),COUNTIF('2020'!K62:M62,'2020'!$M$43))</f>
        <v>0</v>
      </c>
      <c r="E1565" s="3" t="str">
        <f t="shared" si="1"/>
        <v>0</v>
      </c>
    </row>
    <row r="1566">
      <c r="A1566" s="1">
        <v>42.0</v>
      </c>
      <c r="B1566" s="49">
        <v>43.0</v>
      </c>
      <c r="D1566" s="2">
        <f>SUM(COUNTIF('2020'!K45:M45,'2020'!$K$44),COUNTIF('2020'!K45:M45,'2020'!$L$44),COUNTIF('2020'!K45:M45,'2020'!$M$44))</f>
        <v>4</v>
      </c>
      <c r="E1566" s="3" t="str">
        <f t="shared" si="1"/>
        <v>2</v>
      </c>
    </row>
    <row r="1567">
      <c r="A1567" s="1">
        <v>42.0</v>
      </c>
      <c r="B1567" s="48">
        <f t="shared" ref="B1567:B1583" si="43">IF(A1567&lt;&gt;"",B1566+1,"")</f>
        <v>44</v>
      </c>
      <c r="D1567" s="2">
        <f>SUM(COUNTIF('2020'!K46:M46,'2020'!$K$44),COUNTIF('2020'!K46:M46,'2020'!$L$44),COUNTIF('2020'!K46:M46,'2020'!$M$44))</f>
        <v>4</v>
      </c>
      <c r="E1567" s="3" t="str">
        <f t="shared" si="1"/>
        <v>2</v>
      </c>
    </row>
    <row r="1568">
      <c r="A1568" s="1">
        <v>42.0</v>
      </c>
      <c r="B1568" s="48">
        <f t="shared" si="43"/>
        <v>45</v>
      </c>
      <c r="D1568" s="2">
        <f>SUM(COUNTIF('2020'!K47:M47,'2020'!$K$44),COUNTIF('2020'!K47:M47,'2020'!$L$44),COUNTIF('2020'!K47:M47,'2020'!$M$44))</f>
        <v>4</v>
      </c>
      <c r="E1568" s="3" t="str">
        <f t="shared" si="1"/>
        <v>2</v>
      </c>
    </row>
    <row r="1569">
      <c r="A1569" s="1">
        <v>42.0</v>
      </c>
      <c r="B1569" s="48">
        <f t="shared" si="43"/>
        <v>46</v>
      </c>
      <c r="D1569" s="2">
        <f>SUM(COUNTIF('2020'!K48:M48,'2020'!$K$44),COUNTIF('2020'!K48:M48,'2020'!$L$44),COUNTIF('2020'!K48:M48,'2020'!$M$44))</f>
        <v>4</v>
      </c>
      <c r="E1569" s="3" t="str">
        <f t="shared" si="1"/>
        <v>2</v>
      </c>
    </row>
    <row r="1570">
      <c r="A1570" s="1">
        <v>42.0</v>
      </c>
      <c r="B1570" s="48">
        <f t="shared" si="43"/>
        <v>47</v>
      </c>
      <c r="D1570" s="2">
        <f>SUM(COUNTIF('2020'!K49:M49,'2020'!$K$44),COUNTIF('2020'!K49:M49,'2020'!$L$44),COUNTIF('2020'!K49:M49,'2020'!$M$44))</f>
        <v>4</v>
      </c>
      <c r="E1570" s="3" t="str">
        <f t="shared" si="1"/>
        <v>2</v>
      </c>
    </row>
    <row r="1571">
      <c r="A1571" s="1">
        <v>42.0</v>
      </c>
      <c r="B1571" s="48">
        <f t="shared" si="43"/>
        <v>48</v>
      </c>
      <c r="D1571" s="2">
        <f>SUM(COUNTIF('2020'!K50:M50,'2020'!$K$44),COUNTIF('2020'!K50:M50,'2020'!$L$44),COUNTIF('2020'!K50:M50,'2020'!$M$44))</f>
        <v>4</v>
      </c>
      <c r="E1571" s="3" t="str">
        <f t="shared" si="1"/>
        <v>2</v>
      </c>
    </row>
    <row r="1572">
      <c r="A1572" s="1">
        <v>42.0</v>
      </c>
      <c r="B1572" s="48">
        <f t="shared" si="43"/>
        <v>49</v>
      </c>
      <c r="D1572" s="2">
        <f>SUM(COUNTIF('2020'!K51:M51,'2020'!$K$44),COUNTIF('2020'!K51:M51,'2020'!$L$44),COUNTIF('2020'!K51:M51,'2020'!$M$44))</f>
        <v>4</v>
      </c>
      <c r="E1572" s="3" t="str">
        <f t="shared" si="1"/>
        <v>2</v>
      </c>
    </row>
    <row r="1573">
      <c r="A1573" s="1">
        <v>42.0</v>
      </c>
      <c r="B1573" s="48">
        <f t="shared" si="43"/>
        <v>50</v>
      </c>
      <c r="D1573" s="2">
        <f>SUM(COUNTIF('2020'!K52:M52,'2020'!$K$44),COUNTIF('2020'!K52:M52,'2020'!$L$44),COUNTIF('2020'!K52:M52,'2020'!$M$44))</f>
        <v>4</v>
      </c>
      <c r="E1573" s="3" t="str">
        <f t="shared" si="1"/>
        <v>2</v>
      </c>
    </row>
    <row r="1574">
      <c r="A1574" s="1">
        <v>42.0</v>
      </c>
      <c r="B1574" s="48">
        <f t="shared" si="43"/>
        <v>51</v>
      </c>
      <c r="D1574" s="2">
        <f>SUM(COUNTIF('2020'!K53:M53,'2020'!$K$44),COUNTIF('2020'!K53:M53,'2020'!$L$44),COUNTIF('2020'!K53:M53,'2020'!$M$44))</f>
        <v>4</v>
      </c>
      <c r="E1574" s="3" t="str">
        <f t="shared" si="1"/>
        <v>2</v>
      </c>
    </row>
    <row r="1575">
      <c r="A1575" s="1">
        <v>42.0</v>
      </c>
      <c r="B1575" s="48">
        <f t="shared" si="43"/>
        <v>52</v>
      </c>
      <c r="D1575" s="2">
        <f>SUM(COUNTIF('2020'!K54:M54,'2020'!$K$44),COUNTIF('2020'!K54:M54,'2020'!$L$44),COUNTIF('2020'!K54:M54,'2020'!$M$44))</f>
        <v>0</v>
      </c>
      <c r="E1575" s="3" t="str">
        <f t="shared" si="1"/>
        <v>0</v>
      </c>
    </row>
    <row r="1576">
      <c r="A1576" s="1">
        <v>42.0</v>
      </c>
      <c r="B1576" s="48">
        <f t="shared" si="43"/>
        <v>53</v>
      </c>
      <c r="D1576" s="2">
        <f>SUM(COUNTIF('2020'!K55:M55,'2020'!$K$44),COUNTIF('2020'!K55:M55,'2020'!$L$44),COUNTIF('2020'!K55:M55,'2020'!$M$44))</f>
        <v>4</v>
      </c>
      <c r="E1576" s="3" t="str">
        <f t="shared" si="1"/>
        <v>2</v>
      </c>
    </row>
    <row r="1577">
      <c r="A1577" s="1">
        <v>42.0</v>
      </c>
      <c r="B1577" s="48">
        <f t="shared" si="43"/>
        <v>54</v>
      </c>
      <c r="D1577" s="2">
        <f>SUM(COUNTIF('2020'!K56:M56,'2020'!$K$44),COUNTIF('2020'!K56:M56,'2020'!$L$44),COUNTIF('2020'!K56:M56,'2020'!$M$44))</f>
        <v>5</v>
      </c>
      <c r="E1577" s="3" t="str">
        <f t="shared" si="1"/>
        <v>3</v>
      </c>
    </row>
    <row r="1578">
      <c r="A1578" s="1">
        <v>42.0</v>
      </c>
      <c r="B1578" s="48">
        <f t="shared" si="43"/>
        <v>55</v>
      </c>
      <c r="D1578" s="2">
        <f>SUM(COUNTIF('2020'!K57:M57,'2020'!$K$44),COUNTIF('2020'!K57:M57,'2020'!$L$44),COUNTIF('2020'!K57:M57,'2020'!$M$44))</f>
        <v>0</v>
      </c>
      <c r="E1578" s="3" t="str">
        <f t="shared" si="1"/>
        <v>0</v>
      </c>
    </row>
    <row r="1579">
      <c r="A1579" s="1">
        <v>42.0</v>
      </c>
      <c r="B1579" s="48">
        <f t="shared" si="43"/>
        <v>56</v>
      </c>
      <c r="D1579" s="2">
        <f>SUM(COUNTIF('2020'!K58:M58,'2020'!$K$44),COUNTIF('2020'!K58:M58,'2020'!$L$44),COUNTIF('2020'!K58:M58,'2020'!$M$44))</f>
        <v>0</v>
      </c>
      <c r="E1579" s="3" t="str">
        <f t="shared" si="1"/>
        <v>0</v>
      </c>
    </row>
    <row r="1580">
      <c r="A1580" s="1">
        <v>42.0</v>
      </c>
      <c r="B1580" s="48">
        <f t="shared" si="43"/>
        <v>57</v>
      </c>
      <c r="D1580" s="2">
        <f>SUM(COUNTIF('2020'!K59:M59,'2020'!$K$44),COUNTIF('2020'!K59:M59,'2020'!$L$44),COUNTIF('2020'!K59:M59,'2020'!$M$44))</f>
        <v>4</v>
      </c>
      <c r="E1580" s="3" t="str">
        <f t="shared" si="1"/>
        <v>2</v>
      </c>
    </row>
    <row r="1581">
      <c r="A1581" s="1">
        <v>42.0</v>
      </c>
      <c r="B1581" s="48">
        <f t="shared" si="43"/>
        <v>58</v>
      </c>
      <c r="D1581" s="2">
        <f>SUM(COUNTIF('2020'!K60:M60,'2020'!$K$44),COUNTIF('2020'!K60:M60,'2020'!$L$44),COUNTIF('2020'!K60:M60,'2020'!$M$44))</f>
        <v>5</v>
      </c>
      <c r="E1581" s="3" t="str">
        <f t="shared" si="1"/>
        <v>3</v>
      </c>
    </row>
    <row r="1582">
      <c r="A1582" s="1">
        <v>42.0</v>
      </c>
      <c r="B1582" s="48">
        <f t="shared" si="43"/>
        <v>59</v>
      </c>
      <c r="D1582" s="2">
        <f>SUM(COUNTIF('2020'!K61:M61,'2020'!$K$44),COUNTIF('2020'!K61:M61,'2020'!$L$44),COUNTIF('2020'!K61:M61,'2020'!$M$44))</f>
        <v>0</v>
      </c>
      <c r="E1582" s="3" t="str">
        <f t="shared" si="1"/>
        <v>0</v>
      </c>
    </row>
    <row r="1583">
      <c r="A1583" s="1">
        <v>42.0</v>
      </c>
      <c r="B1583" s="48">
        <f t="shared" si="43"/>
        <v>60</v>
      </c>
      <c r="D1583" s="2">
        <f>SUM(COUNTIF('2020'!K62:M62,'2020'!$K$44),COUNTIF('2020'!K62:M62,'2020'!$L$44),COUNTIF('2020'!K62:M62,'2020'!$M$44))</f>
        <v>0</v>
      </c>
      <c r="E1583" s="3" t="str">
        <f t="shared" si="1"/>
        <v>0</v>
      </c>
    </row>
    <row r="1584">
      <c r="A1584" s="1">
        <v>43.0</v>
      </c>
      <c r="B1584" s="49">
        <v>44.0</v>
      </c>
      <c r="D1584" s="2">
        <f>SUM(COUNTIF('2020'!K46:M46,'2020'!$K$45),COUNTIF('2020'!K46:M46,'2020'!$L$45),COUNTIF('2020'!K46:M46,'2020'!$M$45))</f>
        <v>5</v>
      </c>
      <c r="E1584" s="3" t="str">
        <f t="shared" si="1"/>
        <v>3</v>
      </c>
    </row>
    <row r="1585">
      <c r="A1585" s="1">
        <v>43.0</v>
      </c>
      <c r="B1585" s="48">
        <f t="shared" ref="B1585:B1600" si="44">IF(A1585&lt;&gt;"",B1584+1,"")</f>
        <v>45</v>
      </c>
      <c r="D1585" s="2">
        <f>SUM(COUNTIF('2020'!K47:M47,'2020'!$K$45),COUNTIF('2020'!K47:M47,'2020'!$L$45),COUNTIF('2020'!K47:M47,'2020'!$M$45))</f>
        <v>5</v>
      </c>
      <c r="E1585" s="3" t="str">
        <f t="shared" si="1"/>
        <v>3</v>
      </c>
    </row>
    <row r="1586">
      <c r="A1586" s="1">
        <v>43.0</v>
      </c>
      <c r="B1586" s="48">
        <f t="shared" si="44"/>
        <v>46</v>
      </c>
      <c r="D1586" s="2">
        <f>SUM(COUNTIF('2020'!K48:M48,'2020'!$K$45),COUNTIF('2020'!K48:M48,'2020'!$L$45),COUNTIF('2020'!K48:M48,'2020'!$M$45))</f>
        <v>5</v>
      </c>
      <c r="E1586" s="3" t="str">
        <f t="shared" si="1"/>
        <v>3</v>
      </c>
    </row>
    <row r="1587">
      <c r="A1587" s="1">
        <v>43.0</v>
      </c>
      <c r="B1587" s="48">
        <f t="shared" si="44"/>
        <v>47</v>
      </c>
      <c r="D1587" s="2">
        <f>SUM(COUNTIF('2020'!K49:M49,'2020'!$K$45),COUNTIF('2020'!K49:M49,'2020'!$L$45),COUNTIF('2020'!K49:M49,'2020'!$M$45))</f>
        <v>5</v>
      </c>
      <c r="E1587" s="3" t="str">
        <f t="shared" si="1"/>
        <v>3</v>
      </c>
    </row>
    <row r="1588">
      <c r="A1588" s="1">
        <v>43.0</v>
      </c>
      <c r="B1588" s="48">
        <f t="shared" si="44"/>
        <v>48</v>
      </c>
      <c r="D1588" s="2">
        <f>SUM(COUNTIF('2020'!K50:M50,'2020'!$K$45),COUNTIF('2020'!K50:M50,'2020'!$L$45),COUNTIF('2020'!K50:M50,'2020'!$M$45))</f>
        <v>4</v>
      </c>
      <c r="E1588" s="3" t="str">
        <f t="shared" si="1"/>
        <v>2</v>
      </c>
    </row>
    <row r="1589">
      <c r="A1589" s="1">
        <v>43.0</v>
      </c>
      <c r="B1589" s="48">
        <f t="shared" si="44"/>
        <v>49</v>
      </c>
      <c r="D1589" s="2">
        <f>SUM(COUNTIF('2020'!K51:M51,'2020'!$K$45),COUNTIF('2020'!K51:M51,'2020'!$L$45),COUNTIF('2020'!K51:M51,'2020'!$M$45))</f>
        <v>5</v>
      </c>
      <c r="E1589" s="3" t="str">
        <f t="shared" si="1"/>
        <v>3</v>
      </c>
    </row>
    <row r="1590">
      <c r="A1590" s="1">
        <v>43.0</v>
      </c>
      <c r="B1590" s="48">
        <f t="shared" si="44"/>
        <v>50</v>
      </c>
      <c r="D1590" s="2">
        <f>SUM(COUNTIF('2020'!K52:M52,'2020'!$K$45),COUNTIF('2020'!K52:M52,'2020'!$L$45),COUNTIF('2020'!K52:M52,'2020'!$M$45))</f>
        <v>5</v>
      </c>
      <c r="E1590" s="3" t="str">
        <f t="shared" si="1"/>
        <v>3</v>
      </c>
    </row>
    <row r="1591">
      <c r="A1591" s="1">
        <v>43.0</v>
      </c>
      <c r="B1591" s="48">
        <f t="shared" si="44"/>
        <v>51</v>
      </c>
      <c r="D1591" s="2">
        <f>SUM(COUNTIF('2020'!K53:M53,'2020'!$K$45),COUNTIF('2020'!K53:M53,'2020'!$L$45),COUNTIF('2020'!K53:M53,'2020'!$M$45))</f>
        <v>5</v>
      </c>
      <c r="E1591" s="3" t="str">
        <f t="shared" si="1"/>
        <v>3</v>
      </c>
    </row>
    <row r="1592">
      <c r="A1592" s="1">
        <v>43.0</v>
      </c>
      <c r="B1592" s="48">
        <f t="shared" si="44"/>
        <v>52</v>
      </c>
      <c r="D1592" s="2">
        <f>SUM(COUNTIF('2020'!K54:M54,'2020'!$K$45),COUNTIF('2020'!K54:M54,'2020'!$L$45),COUNTIF('2020'!K54:M54,'2020'!$M$45))</f>
        <v>1</v>
      </c>
      <c r="E1592" s="3" t="str">
        <f t="shared" si="1"/>
        <v>1</v>
      </c>
    </row>
    <row r="1593">
      <c r="A1593" s="1">
        <v>43.0</v>
      </c>
      <c r="B1593" s="48">
        <f t="shared" si="44"/>
        <v>53</v>
      </c>
      <c r="D1593" s="2">
        <f>SUM(COUNTIF('2020'!K55:M55,'2020'!$K$45),COUNTIF('2020'!K55:M55,'2020'!$L$45),COUNTIF('2020'!K55:M55,'2020'!$M$45))</f>
        <v>4</v>
      </c>
      <c r="E1593" s="3" t="str">
        <f t="shared" si="1"/>
        <v>2</v>
      </c>
    </row>
    <row r="1594">
      <c r="A1594" s="1">
        <v>43.0</v>
      </c>
      <c r="B1594" s="48">
        <f t="shared" si="44"/>
        <v>54</v>
      </c>
      <c r="D1594" s="2">
        <f>SUM(COUNTIF('2020'!K56:M56,'2020'!$K$45),COUNTIF('2020'!K56:M56,'2020'!$L$45),COUNTIF('2020'!K56:M56,'2020'!$M$45))</f>
        <v>4</v>
      </c>
      <c r="E1594" s="3" t="str">
        <f t="shared" si="1"/>
        <v>2</v>
      </c>
    </row>
    <row r="1595">
      <c r="A1595" s="1">
        <v>43.0</v>
      </c>
      <c r="B1595" s="48">
        <f t="shared" si="44"/>
        <v>55</v>
      </c>
      <c r="D1595" s="2">
        <f>SUM(COUNTIF('2020'!K57:M57,'2020'!$K$45),COUNTIF('2020'!K57:M57,'2020'!$L$45),COUNTIF('2020'!K57:M57,'2020'!$M$45))</f>
        <v>0</v>
      </c>
      <c r="E1595" s="3" t="str">
        <f t="shared" si="1"/>
        <v>0</v>
      </c>
    </row>
    <row r="1596">
      <c r="A1596" s="1">
        <v>43.0</v>
      </c>
      <c r="B1596" s="48">
        <f t="shared" si="44"/>
        <v>56</v>
      </c>
      <c r="D1596" s="2">
        <f>SUM(COUNTIF('2020'!K58:M58,'2020'!$K$45),COUNTIF('2020'!K58:M58,'2020'!$L$45),COUNTIF('2020'!K58:M58,'2020'!$M$45))</f>
        <v>0</v>
      </c>
      <c r="E1596" s="3" t="str">
        <f t="shared" si="1"/>
        <v>0</v>
      </c>
    </row>
    <row r="1597">
      <c r="A1597" s="1">
        <v>43.0</v>
      </c>
      <c r="B1597" s="48">
        <f t="shared" si="44"/>
        <v>57</v>
      </c>
      <c r="D1597" s="2">
        <f>SUM(COUNTIF('2020'!K59:M59,'2020'!$K$45),COUNTIF('2020'!K59:M59,'2020'!$L$45),COUNTIF('2020'!K59:M59,'2020'!$M$45))</f>
        <v>4</v>
      </c>
      <c r="E1597" s="3" t="str">
        <f t="shared" si="1"/>
        <v>2</v>
      </c>
    </row>
    <row r="1598">
      <c r="A1598" s="1">
        <v>43.0</v>
      </c>
      <c r="B1598" s="48">
        <f t="shared" si="44"/>
        <v>58</v>
      </c>
      <c r="D1598" s="2">
        <f>SUM(COUNTIF('2020'!K60:M60,'2020'!$K$45),COUNTIF('2020'!K60:M60,'2020'!$L$45),COUNTIF('2020'!K60:M60,'2020'!$M$45))</f>
        <v>4</v>
      </c>
      <c r="E1598" s="3" t="str">
        <f t="shared" si="1"/>
        <v>2</v>
      </c>
    </row>
    <row r="1599">
      <c r="A1599" s="1">
        <v>43.0</v>
      </c>
      <c r="B1599" s="48">
        <f t="shared" si="44"/>
        <v>59</v>
      </c>
      <c r="D1599" s="2">
        <f>SUM(COUNTIF('2020'!K61:M61,'2020'!$K$45),COUNTIF('2020'!K61:M61,'2020'!$L$45),COUNTIF('2020'!K61:M61,'2020'!$M$45))</f>
        <v>0</v>
      </c>
      <c r="E1599" s="3" t="str">
        <f t="shared" si="1"/>
        <v>0</v>
      </c>
    </row>
    <row r="1600">
      <c r="A1600" s="1">
        <v>43.0</v>
      </c>
      <c r="B1600" s="48">
        <f t="shared" si="44"/>
        <v>60</v>
      </c>
      <c r="D1600" s="2">
        <f>SUM(COUNTIF('2020'!K62:M62,'2020'!$K$45),COUNTIF('2020'!K62:M62,'2020'!$L$45),COUNTIF('2020'!K62:M62,'2020'!$M$45))</f>
        <v>0</v>
      </c>
      <c r="E1600" s="3" t="str">
        <f t="shared" si="1"/>
        <v>0</v>
      </c>
    </row>
    <row r="1601">
      <c r="A1601" s="1">
        <v>44.0</v>
      </c>
      <c r="B1601" s="1">
        <v>45.0</v>
      </c>
      <c r="D1601" s="2">
        <f>SUM(COUNTIF('2020'!K47:M47,'2020'!$K$46),COUNTIF('2020'!K47:M47,'2020'!$L$46),COUNTIF('2020'!K47:M47,'2020'!$M$46))</f>
        <v>5</v>
      </c>
      <c r="E1601" s="3" t="str">
        <f t="shared" si="1"/>
        <v>3</v>
      </c>
    </row>
    <row r="1602">
      <c r="A1602" s="1">
        <v>44.0</v>
      </c>
      <c r="B1602" s="48">
        <f t="shared" ref="B1602:B1616" si="45">IF(A1602&lt;&gt;"",B1601+1,"")</f>
        <v>46</v>
      </c>
      <c r="D1602" s="2">
        <f>SUM(COUNTIF('2020'!K48:M48,'2020'!$K$46),COUNTIF('2020'!K48:M48,'2020'!$L$46),COUNTIF('2020'!K48:M48,'2020'!$M$46))</f>
        <v>5</v>
      </c>
      <c r="E1602" s="3" t="str">
        <f t="shared" si="1"/>
        <v>3</v>
      </c>
    </row>
    <row r="1603">
      <c r="A1603" s="1">
        <v>44.0</v>
      </c>
      <c r="B1603" s="48">
        <f t="shared" si="45"/>
        <v>47</v>
      </c>
      <c r="D1603" s="2">
        <f>SUM(COUNTIF('2020'!K49:M49,'2020'!$K$46),COUNTIF('2020'!K49:M49,'2020'!$L$46),COUNTIF('2020'!K49:M49,'2020'!$M$46))</f>
        <v>5</v>
      </c>
      <c r="E1603" s="3" t="str">
        <f t="shared" si="1"/>
        <v>3</v>
      </c>
    </row>
    <row r="1604">
      <c r="A1604" s="1">
        <v>44.0</v>
      </c>
      <c r="B1604" s="48">
        <f t="shared" si="45"/>
        <v>48</v>
      </c>
      <c r="D1604" s="2">
        <f>SUM(COUNTIF('2020'!K50:M50,'2020'!$K$46),COUNTIF('2020'!K50:M50,'2020'!$L$46),COUNTIF('2020'!K50:M50,'2020'!$M$46))</f>
        <v>4</v>
      </c>
      <c r="E1604" s="3" t="str">
        <f t="shared" si="1"/>
        <v>2</v>
      </c>
    </row>
    <row r="1605">
      <c r="A1605" s="1">
        <v>44.0</v>
      </c>
      <c r="B1605" s="48">
        <f t="shared" si="45"/>
        <v>49</v>
      </c>
      <c r="D1605" s="2">
        <f>SUM(COUNTIF('2020'!K51:M51,'2020'!$K$46),COUNTIF('2020'!K51:M51,'2020'!$L$46),COUNTIF('2020'!K51:M51,'2020'!$M$46))</f>
        <v>5</v>
      </c>
      <c r="E1605" s="3" t="str">
        <f t="shared" si="1"/>
        <v>3</v>
      </c>
    </row>
    <row r="1606">
      <c r="A1606" s="1">
        <v>44.0</v>
      </c>
      <c r="B1606" s="48">
        <f t="shared" si="45"/>
        <v>50</v>
      </c>
      <c r="D1606" s="2">
        <f>SUM(COUNTIF('2020'!K52:M52,'2020'!$K$46),COUNTIF('2020'!K52:M52,'2020'!$L$46),COUNTIF('2020'!K52:M52,'2020'!$M$46))</f>
        <v>5</v>
      </c>
      <c r="E1606" s="3" t="str">
        <f t="shared" si="1"/>
        <v>3</v>
      </c>
    </row>
    <row r="1607">
      <c r="A1607" s="1">
        <v>44.0</v>
      </c>
      <c r="B1607" s="48">
        <f t="shared" si="45"/>
        <v>51</v>
      </c>
      <c r="D1607" s="2">
        <f>SUM(COUNTIF('2020'!K53:M53,'2020'!$K$46),COUNTIF('2020'!K53:M53,'2020'!$L$46),COUNTIF('2020'!K53:M53,'2020'!$M$46))</f>
        <v>5</v>
      </c>
      <c r="E1607" s="3" t="str">
        <f t="shared" si="1"/>
        <v>3</v>
      </c>
    </row>
    <row r="1608">
      <c r="A1608" s="1">
        <v>44.0</v>
      </c>
      <c r="B1608" s="48">
        <f t="shared" si="45"/>
        <v>52</v>
      </c>
      <c r="D1608" s="2">
        <f>SUM(COUNTIF('2020'!K54:M54,'2020'!$K$46),COUNTIF('2020'!K54:M54,'2020'!$L$46),COUNTIF('2020'!K54:M54,'2020'!$M$46))</f>
        <v>1</v>
      </c>
      <c r="E1608" s="3" t="str">
        <f t="shared" si="1"/>
        <v>1</v>
      </c>
    </row>
    <row r="1609">
      <c r="A1609" s="1">
        <v>44.0</v>
      </c>
      <c r="B1609" s="48">
        <f t="shared" si="45"/>
        <v>53</v>
      </c>
      <c r="D1609" s="2">
        <f>SUM(COUNTIF('2020'!K55:M55,'2020'!$K$46),COUNTIF('2020'!K55:M55,'2020'!$L$46),COUNTIF('2020'!K55:M55,'2020'!$M$46))</f>
        <v>4</v>
      </c>
      <c r="E1609" s="3" t="str">
        <f t="shared" si="1"/>
        <v>2</v>
      </c>
    </row>
    <row r="1610">
      <c r="A1610" s="1">
        <v>44.0</v>
      </c>
      <c r="B1610" s="48">
        <f t="shared" si="45"/>
        <v>54</v>
      </c>
      <c r="D1610" s="2">
        <f>SUM(COUNTIF('2020'!K56:M56,'2020'!$K$46),COUNTIF('2020'!K56:M56,'2020'!$L$46),COUNTIF('2020'!K56:M56,'2020'!$M$46))</f>
        <v>4</v>
      </c>
      <c r="E1610" s="3" t="str">
        <f t="shared" si="1"/>
        <v>2</v>
      </c>
    </row>
    <row r="1611">
      <c r="A1611" s="1">
        <v>44.0</v>
      </c>
      <c r="B1611" s="48">
        <f t="shared" si="45"/>
        <v>55</v>
      </c>
      <c r="D1611" s="2">
        <f>SUM(COUNTIF('2020'!K57:M57,'2020'!$K$46),COUNTIF('2020'!K57:M57,'2020'!$L$46),COUNTIF('2020'!K57:M57,'2020'!$M$46))</f>
        <v>0</v>
      </c>
      <c r="E1611" s="3" t="str">
        <f t="shared" si="1"/>
        <v>0</v>
      </c>
    </row>
    <row r="1612">
      <c r="A1612" s="1">
        <v>44.0</v>
      </c>
      <c r="B1612" s="48">
        <f t="shared" si="45"/>
        <v>56</v>
      </c>
      <c r="D1612" s="2">
        <f>SUM(COUNTIF('2020'!K58:M58,'2020'!$K$46),COUNTIF('2020'!K58:M58,'2020'!$L$46),COUNTIF('2020'!K58:M58,'2020'!$M$46))</f>
        <v>0</v>
      </c>
      <c r="E1612" s="3" t="str">
        <f t="shared" si="1"/>
        <v>0</v>
      </c>
    </row>
    <row r="1613">
      <c r="A1613" s="1">
        <v>44.0</v>
      </c>
      <c r="B1613" s="48">
        <f t="shared" si="45"/>
        <v>57</v>
      </c>
      <c r="D1613" s="2">
        <f>SUM(COUNTIF('2020'!K59:M59,'2020'!$K$46),COUNTIF('2020'!K59:M59,'2020'!$L$46),COUNTIF('2020'!K59:M59,'2020'!$M$46))</f>
        <v>4</v>
      </c>
      <c r="E1613" s="3" t="str">
        <f t="shared" si="1"/>
        <v>2</v>
      </c>
    </row>
    <row r="1614">
      <c r="A1614" s="1">
        <v>44.0</v>
      </c>
      <c r="B1614" s="48">
        <f t="shared" si="45"/>
        <v>58</v>
      </c>
      <c r="D1614" s="2">
        <f>SUM(COUNTIF('2020'!K60:M60,'2020'!$K$46),COUNTIF('2020'!K60:M60,'2020'!$L$46),COUNTIF('2020'!K60:M60,'2020'!$M$46))</f>
        <v>4</v>
      </c>
      <c r="E1614" s="3" t="str">
        <f t="shared" si="1"/>
        <v>2</v>
      </c>
    </row>
    <row r="1615">
      <c r="A1615" s="1">
        <v>44.0</v>
      </c>
      <c r="B1615" s="48">
        <f t="shared" si="45"/>
        <v>59</v>
      </c>
      <c r="D1615" s="2">
        <f>SUM(COUNTIF('2020'!K61:M61,'2020'!$K$46),COUNTIF('2020'!K61:M61,'2020'!$L$46),COUNTIF('2020'!K61:M61,'2020'!$M$46))</f>
        <v>0</v>
      </c>
      <c r="E1615" s="3" t="str">
        <f t="shared" si="1"/>
        <v>0</v>
      </c>
    </row>
    <row r="1616">
      <c r="A1616" s="1">
        <v>44.0</v>
      </c>
      <c r="B1616" s="48">
        <f t="shared" si="45"/>
        <v>60</v>
      </c>
      <c r="D1616" s="2">
        <f>SUM(COUNTIF('2020'!K62:M62,'2020'!$K$46),COUNTIF('2020'!K62:M62,'2020'!$L$46),COUNTIF('2020'!K62:M62,'2020'!$M$46))</f>
        <v>0</v>
      </c>
      <c r="E1616" s="3" t="str">
        <f t="shared" si="1"/>
        <v>0</v>
      </c>
    </row>
    <row r="1617">
      <c r="A1617" s="1">
        <v>45.0</v>
      </c>
      <c r="B1617" s="1">
        <v>46.0</v>
      </c>
      <c r="D1617" s="2">
        <f>SUM(COUNTIF('2020'!K48:M48,'2020'!$K$47),COUNTIF('2020'!K48:M48,'2020'!$L$47),COUNTIF('2020'!K48:M48,'2020'!$M$47))</f>
        <v>5</v>
      </c>
      <c r="E1617" s="3" t="str">
        <f t="shared" si="1"/>
        <v>3</v>
      </c>
    </row>
    <row r="1618">
      <c r="A1618" s="1">
        <v>45.0</v>
      </c>
      <c r="B1618" s="48">
        <f t="shared" ref="B1618:B1631" si="46">IF(A1618&lt;&gt;"",B1617+1,"")</f>
        <v>47</v>
      </c>
      <c r="D1618" s="2">
        <f>SUM(COUNTIF('2020'!K49:M49,'2020'!$K$47),COUNTIF('2020'!K49:M49,'2020'!$L$47),COUNTIF('2020'!K49:M49,'2020'!$M$47))</f>
        <v>5</v>
      </c>
      <c r="E1618" s="3" t="str">
        <f t="shared" si="1"/>
        <v>3</v>
      </c>
    </row>
    <row r="1619">
      <c r="A1619" s="1">
        <v>45.0</v>
      </c>
      <c r="B1619" s="48">
        <f t="shared" si="46"/>
        <v>48</v>
      </c>
      <c r="D1619" s="2">
        <f>SUM(COUNTIF('2020'!K50:M50,'2020'!$K$47),COUNTIF('2020'!K50:M50,'2020'!$L$47),COUNTIF('2020'!K50:M50,'2020'!$M$47))</f>
        <v>4</v>
      </c>
      <c r="E1619" s="3" t="str">
        <f t="shared" si="1"/>
        <v>2</v>
      </c>
    </row>
    <row r="1620">
      <c r="A1620" s="1">
        <v>45.0</v>
      </c>
      <c r="B1620" s="48">
        <f t="shared" si="46"/>
        <v>49</v>
      </c>
      <c r="D1620" s="2">
        <f>SUM(COUNTIF('2020'!K51:M51,'2020'!$K$47),COUNTIF('2020'!K51:M51,'2020'!$L$47),COUNTIF('2020'!K51:M51,'2020'!$M$47))</f>
        <v>5</v>
      </c>
      <c r="E1620" s="3" t="str">
        <f t="shared" si="1"/>
        <v>3</v>
      </c>
    </row>
    <row r="1621">
      <c r="A1621" s="1">
        <v>45.0</v>
      </c>
      <c r="B1621" s="48">
        <f t="shared" si="46"/>
        <v>50</v>
      </c>
      <c r="D1621" s="2">
        <f>SUM(COUNTIF('2020'!K52:M52,'2020'!$K$47),COUNTIF('2020'!K52:M52,'2020'!$L$47),COUNTIF('2020'!K52:M52,'2020'!$M$47))</f>
        <v>5</v>
      </c>
      <c r="E1621" s="3" t="str">
        <f t="shared" si="1"/>
        <v>3</v>
      </c>
    </row>
    <row r="1622">
      <c r="A1622" s="1">
        <v>45.0</v>
      </c>
      <c r="B1622" s="48">
        <f t="shared" si="46"/>
        <v>51</v>
      </c>
      <c r="D1622" s="2">
        <f>SUM(COUNTIF('2020'!K53:M53,'2020'!$K$47),COUNTIF('2020'!K53:M53,'2020'!$L$47),COUNTIF('2020'!K53:M53,'2020'!$M$47))</f>
        <v>5</v>
      </c>
      <c r="E1622" s="3" t="str">
        <f t="shared" si="1"/>
        <v>3</v>
      </c>
    </row>
    <row r="1623">
      <c r="A1623" s="1">
        <v>45.0</v>
      </c>
      <c r="B1623" s="48">
        <f t="shared" si="46"/>
        <v>52</v>
      </c>
      <c r="D1623" s="2">
        <f>SUM(COUNTIF('2020'!K54:M54,'2020'!$K$47),COUNTIF('2020'!K54:M54,'2020'!$L$47),COUNTIF('2020'!K54:M54,'2020'!$M$47))</f>
        <v>1</v>
      </c>
      <c r="E1623" s="3" t="str">
        <f t="shared" si="1"/>
        <v>1</v>
      </c>
    </row>
    <row r="1624">
      <c r="A1624" s="1">
        <v>45.0</v>
      </c>
      <c r="B1624" s="48">
        <f t="shared" si="46"/>
        <v>53</v>
      </c>
      <c r="D1624" s="2">
        <f>SUM(COUNTIF('2020'!K55:M55,'2020'!$K$47),COUNTIF('2020'!K55:M55,'2020'!$L$47),COUNTIF('2020'!K55:M55,'2020'!$M$47))</f>
        <v>4</v>
      </c>
      <c r="E1624" s="3" t="str">
        <f t="shared" si="1"/>
        <v>2</v>
      </c>
    </row>
    <row r="1625">
      <c r="A1625" s="1">
        <v>45.0</v>
      </c>
      <c r="B1625" s="48">
        <f t="shared" si="46"/>
        <v>54</v>
      </c>
      <c r="D1625" s="2">
        <f>SUM(COUNTIF('2020'!K56:M56,'2020'!$K$47),COUNTIF('2020'!K56:M56,'2020'!$L$47),COUNTIF('2020'!K56:M56,'2020'!$M$47))</f>
        <v>4</v>
      </c>
      <c r="E1625" s="3" t="str">
        <f t="shared" si="1"/>
        <v>2</v>
      </c>
    </row>
    <row r="1626">
      <c r="A1626" s="1">
        <v>45.0</v>
      </c>
      <c r="B1626" s="48">
        <f t="shared" si="46"/>
        <v>55</v>
      </c>
      <c r="D1626" s="2">
        <f>SUM(COUNTIF('2020'!K57:M57,'2020'!$K$47),COUNTIF('2020'!K57:M57,'2020'!$L$47),COUNTIF('2020'!K57:M57,'2020'!$M$47))</f>
        <v>0</v>
      </c>
      <c r="E1626" s="3" t="str">
        <f t="shared" si="1"/>
        <v>0</v>
      </c>
    </row>
    <row r="1627">
      <c r="A1627" s="1">
        <v>45.0</v>
      </c>
      <c r="B1627" s="48">
        <f t="shared" si="46"/>
        <v>56</v>
      </c>
      <c r="D1627" s="2">
        <f>SUM(COUNTIF('2020'!K58:M58,'2020'!$K$47),COUNTIF('2020'!K58:M58,'2020'!$L$47),COUNTIF('2020'!K58:M58,'2020'!$M$47))</f>
        <v>0</v>
      </c>
      <c r="E1627" s="3" t="str">
        <f t="shared" si="1"/>
        <v>0</v>
      </c>
    </row>
    <row r="1628">
      <c r="A1628" s="1">
        <v>45.0</v>
      </c>
      <c r="B1628" s="48">
        <f t="shared" si="46"/>
        <v>57</v>
      </c>
      <c r="D1628" s="2">
        <f>SUM(COUNTIF('2020'!K59:M59,'2020'!$K$47),COUNTIF('2020'!K59:M59,'2020'!$L$47),COUNTIF('2020'!K59:M59,'2020'!$M$47))</f>
        <v>4</v>
      </c>
      <c r="E1628" s="3" t="str">
        <f t="shared" si="1"/>
        <v>2</v>
      </c>
    </row>
    <row r="1629">
      <c r="A1629" s="1">
        <v>45.0</v>
      </c>
      <c r="B1629" s="48">
        <f t="shared" si="46"/>
        <v>58</v>
      </c>
      <c r="D1629" s="2">
        <f>SUM(COUNTIF('2020'!K60:M60,'2020'!$K$47),COUNTIF('2020'!K60:M60,'2020'!$L$47),COUNTIF('2020'!K60:M60,'2020'!$M$47))</f>
        <v>4</v>
      </c>
      <c r="E1629" s="3" t="str">
        <f t="shared" si="1"/>
        <v>2</v>
      </c>
    </row>
    <row r="1630">
      <c r="A1630" s="1">
        <v>45.0</v>
      </c>
      <c r="B1630" s="48">
        <f t="shared" si="46"/>
        <v>59</v>
      </c>
      <c r="D1630" s="2">
        <f>SUM(COUNTIF('2020'!K61:M61,'2020'!$K$47),COUNTIF('2020'!K61:M61,'2020'!$L$47),COUNTIF('2020'!K61:M61,'2020'!$M$47))</f>
        <v>0</v>
      </c>
      <c r="E1630" s="3" t="str">
        <f t="shared" si="1"/>
        <v>0</v>
      </c>
    </row>
    <row r="1631">
      <c r="A1631" s="1">
        <v>45.0</v>
      </c>
      <c r="B1631" s="48">
        <f t="shared" si="46"/>
        <v>60</v>
      </c>
      <c r="D1631" s="2">
        <f>SUM(COUNTIF('2020'!K62:M62,'2020'!$K$47),COUNTIF('2020'!K62:M62,'2020'!$L$47),COUNTIF('2020'!K62:M62,'2020'!$M$47))</f>
        <v>0</v>
      </c>
      <c r="E1631" s="3" t="str">
        <f t="shared" si="1"/>
        <v>0</v>
      </c>
    </row>
    <row r="1632">
      <c r="A1632" s="1">
        <v>46.0</v>
      </c>
      <c r="B1632" s="1">
        <v>47.0</v>
      </c>
      <c r="D1632" s="2">
        <f>SUM(COUNTIF('2020'!K49:M49,'2020'!$K$48),COUNTIF('2020'!K49:M49,'2020'!$L$48),COUNTIF('2020'!K49:M49,'2020'!$M$48))</f>
        <v>5</v>
      </c>
      <c r="E1632" s="3" t="str">
        <f t="shared" si="1"/>
        <v>3</v>
      </c>
    </row>
    <row r="1633">
      <c r="A1633" s="1">
        <v>46.0</v>
      </c>
      <c r="B1633" s="48">
        <f t="shared" ref="B1633:B1645" si="47">IF(A1633&lt;&gt;"",B1632+1,"")</f>
        <v>48</v>
      </c>
      <c r="D1633" s="2">
        <f>SUM(COUNTIF('2020'!K50:M50,'2020'!$K$48),COUNTIF('2020'!K50:M50,'2020'!$L$48),COUNTIF('2020'!K50:M50,'2020'!$M$48))</f>
        <v>4</v>
      </c>
      <c r="E1633" s="3" t="str">
        <f t="shared" si="1"/>
        <v>2</v>
      </c>
    </row>
    <row r="1634">
      <c r="A1634" s="1">
        <v>46.0</v>
      </c>
      <c r="B1634" s="48">
        <f t="shared" si="47"/>
        <v>49</v>
      </c>
      <c r="D1634" s="2">
        <f>SUM(COUNTIF('2020'!K51:M51,'2020'!$K$48),COUNTIF('2020'!K51:M51,'2020'!$L$48),COUNTIF('2020'!K51:M51,'2020'!$M$48))</f>
        <v>5</v>
      </c>
      <c r="E1634" s="3" t="str">
        <f t="shared" si="1"/>
        <v>3</v>
      </c>
    </row>
    <row r="1635">
      <c r="A1635" s="1">
        <v>46.0</v>
      </c>
      <c r="B1635" s="48">
        <f t="shared" si="47"/>
        <v>50</v>
      </c>
      <c r="D1635" s="2">
        <f>SUM(COUNTIF('2020'!K52:M52,'2020'!$K$48),COUNTIF('2020'!K52:M52,'2020'!$L$48),COUNTIF('2020'!K52:M52,'2020'!$M$48))</f>
        <v>5</v>
      </c>
      <c r="E1635" s="3" t="str">
        <f t="shared" si="1"/>
        <v>3</v>
      </c>
    </row>
    <row r="1636">
      <c r="A1636" s="1">
        <v>46.0</v>
      </c>
      <c r="B1636" s="48">
        <f t="shared" si="47"/>
        <v>51</v>
      </c>
      <c r="D1636" s="2">
        <f>SUM(COUNTIF('2020'!K53:M53,'2020'!$K$48),COUNTIF('2020'!K53:M53,'2020'!$L$48),COUNTIF('2020'!K53:M53,'2020'!$M$48))</f>
        <v>5</v>
      </c>
      <c r="E1636" s="3" t="str">
        <f t="shared" si="1"/>
        <v>3</v>
      </c>
    </row>
    <row r="1637">
      <c r="A1637" s="1">
        <v>46.0</v>
      </c>
      <c r="B1637" s="48">
        <f t="shared" si="47"/>
        <v>52</v>
      </c>
      <c r="D1637" s="2">
        <f>SUM(COUNTIF('2020'!K54:M54,'2020'!$K$48),COUNTIF('2020'!K54:M54,'2020'!$L$48),COUNTIF('2020'!K54:M54,'2020'!$M$48))</f>
        <v>1</v>
      </c>
      <c r="E1637" s="3" t="str">
        <f t="shared" si="1"/>
        <v>1</v>
      </c>
    </row>
    <row r="1638">
      <c r="A1638" s="1">
        <v>46.0</v>
      </c>
      <c r="B1638" s="48">
        <f t="shared" si="47"/>
        <v>53</v>
      </c>
      <c r="D1638" s="2">
        <f>SUM(COUNTIF('2020'!K55:M55,'2020'!$K$48),COUNTIF('2020'!K55:M55,'2020'!$L$48),COUNTIF('2020'!K55:M55,'2020'!$M$48))</f>
        <v>4</v>
      </c>
      <c r="E1638" s="3" t="str">
        <f t="shared" si="1"/>
        <v>2</v>
      </c>
    </row>
    <row r="1639">
      <c r="A1639" s="1">
        <v>46.0</v>
      </c>
      <c r="B1639" s="48">
        <f t="shared" si="47"/>
        <v>54</v>
      </c>
      <c r="D1639" s="2">
        <f>SUM(COUNTIF('2020'!K56:M56,'2020'!$K$48),COUNTIF('2020'!K56:M56,'2020'!$L$48),COUNTIF('2020'!K56:M56,'2020'!$M$48))</f>
        <v>4</v>
      </c>
      <c r="E1639" s="3" t="str">
        <f t="shared" si="1"/>
        <v>2</v>
      </c>
    </row>
    <row r="1640">
      <c r="A1640" s="1">
        <v>46.0</v>
      </c>
      <c r="B1640" s="48">
        <f t="shared" si="47"/>
        <v>55</v>
      </c>
      <c r="D1640" s="2">
        <f>SUM(COUNTIF('2020'!K57:M57,'2020'!$K$48),COUNTIF('2020'!K57:M57,'2020'!$L$48),COUNTIF('2020'!K57:M57,'2020'!$M$48))</f>
        <v>0</v>
      </c>
      <c r="E1640" s="3" t="str">
        <f t="shared" si="1"/>
        <v>0</v>
      </c>
    </row>
    <row r="1641">
      <c r="A1641" s="1">
        <v>46.0</v>
      </c>
      <c r="B1641" s="48">
        <f t="shared" si="47"/>
        <v>56</v>
      </c>
      <c r="D1641" s="2">
        <f>SUM(COUNTIF('2020'!K58:M58,'2020'!$K$48),COUNTIF('2020'!K58:M58,'2020'!$L$48),COUNTIF('2020'!K58:M58,'2020'!$M$48))</f>
        <v>0</v>
      </c>
      <c r="E1641" s="3" t="str">
        <f t="shared" si="1"/>
        <v>0</v>
      </c>
    </row>
    <row r="1642">
      <c r="A1642" s="1">
        <v>46.0</v>
      </c>
      <c r="B1642" s="48">
        <f t="shared" si="47"/>
        <v>57</v>
      </c>
      <c r="D1642" s="2">
        <f>SUM(COUNTIF('2020'!K59:M59,'2020'!$K$48),COUNTIF('2020'!K59:M59,'2020'!$L$48),COUNTIF('2020'!K59:M59,'2020'!$M$48))</f>
        <v>4</v>
      </c>
      <c r="E1642" s="3" t="str">
        <f t="shared" si="1"/>
        <v>2</v>
      </c>
    </row>
    <row r="1643">
      <c r="A1643" s="1">
        <v>46.0</v>
      </c>
      <c r="B1643" s="48">
        <f t="shared" si="47"/>
        <v>58</v>
      </c>
      <c r="D1643" s="2">
        <f>SUM(COUNTIF('2020'!K60:M60,'2020'!$K$48),COUNTIF('2020'!K60:M60,'2020'!$L$48),COUNTIF('2020'!K60:M60,'2020'!$M$48))</f>
        <v>4</v>
      </c>
      <c r="E1643" s="3" t="str">
        <f t="shared" si="1"/>
        <v>2</v>
      </c>
    </row>
    <row r="1644">
      <c r="A1644" s="1">
        <v>46.0</v>
      </c>
      <c r="B1644" s="48">
        <f t="shared" si="47"/>
        <v>59</v>
      </c>
      <c r="D1644" s="2">
        <f>SUM(COUNTIF('2020'!K61:M61,'2020'!$K$48),COUNTIF('2020'!K61:M61,'2020'!$L$48),COUNTIF('2020'!K61:M61,'2020'!$M$48))</f>
        <v>0</v>
      </c>
      <c r="E1644" s="3" t="str">
        <f t="shared" si="1"/>
        <v>0</v>
      </c>
    </row>
    <row r="1645">
      <c r="A1645" s="1">
        <v>46.0</v>
      </c>
      <c r="B1645" s="48">
        <f t="shared" si="47"/>
        <v>60</v>
      </c>
      <c r="D1645" s="2">
        <f>SUM(COUNTIF('2020'!K62:M62,'2020'!$K$48),COUNTIF('2020'!K62:M62,'2020'!$L$48),COUNTIF('2020'!K62:M62,'2020'!$M$48))</f>
        <v>0</v>
      </c>
      <c r="E1645" s="3" t="str">
        <f t="shared" si="1"/>
        <v>0</v>
      </c>
    </row>
    <row r="1646">
      <c r="A1646" s="1">
        <v>47.0</v>
      </c>
      <c r="B1646" s="1">
        <v>48.0</v>
      </c>
      <c r="D1646" s="2">
        <f>SUM(COUNTIF('2020'!K50:M50,'2020'!$K$49),COUNTIF('2020'!K50:M50,'2020'!$L$49),COUNTIF('2020'!K50:M50,'2020'!$M$49))</f>
        <v>4</v>
      </c>
      <c r="E1646" s="3" t="str">
        <f t="shared" si="1"/>
        <v>2</v>
      </c>
    </row>
    <row r="1647">
      <c r="A1647" s="1">
        <v>47.0</v>
      </c>
      <c r="B1647" s="48">
        <f t="shared" ref="B1647:B1658" si="48">IF(A1647&lt;&gt;"",B1646+1,"")</f>
        <v>49</v>
      </c>
      <c r="D1647" s="2">
        <f>SUM(COUNTIF('2020'!K51:M51,'2020'!$K$49),COUNTIF('2020'!K51:M51,'2020'!$L$49),COUNTIF('2020'!K51:M51,'2020'!$M$49))</f>
        <v>5</v>
      </c>
      <c r="E1647" s="3" t="str">
        <f t="shared" si="1"/>
        <v>3</v>
      </c>
    </row>
    <row r="1648">
      <c r="A1648" s="1">
        <v>47.0</v>
      </c>
      <c r="B1648" s="48">
        <f t="shared" si="48"/>
        <v>50</v>
      </c>
      <c r="D1648" s="2">
        <f>SUM(COUNTIF('2020'!K52:M52,'2020'!$K$49),COUNTIF('2020'!K52:M52,'2020'!$L$49),COUNTIF('2020'!K52:M52,'2020'!$M$49))</f>
        <v>5</v>
      </c>
      <c r="E1648" s="3" t="str">
        <f t="shared" si="1"/>
        <v>3</v>
      </c>
    </row>
    <row r="1649">
      <c r="A1649" s="1">
        <v>47.0</v>
      </c>
      <c r="B1649" s="48">
        <f t="shared" si="48"/>
        <v>51</v>
      </c>
      <c r="D1649" s="2">
        <f>SUM(COUNTIF('2020'!K53:M53,'2020'!$K$49),COUNTIF('2020'!K53:M53,'2020'!$L$49),COUNTIF('2020'!K53:M53,'2020'!$M$49))</f>
        <v>5</v>
      </c>
      <c r="E1649" s="3" t="str">
        <f t="shared" si="1"/>
        <v>3</v>
      </c>
    </row>
    <row r="1650">
      <c r="A1650" s="1">
        <v>47.0</v>
      </c>
      <c r="B1650" s="48">
        <f t="shared" si="48"/>
        <v>52</v>
      </c>
      <c r="D1650" s="2">
        <f>SUM(COUNTIF('2020'!K54:M54,'2020'!$K$49),COUNTIF('2020'!K54:M54,'2020'!$L$49),COUNTIF('2020'!K54:M54,'2020'!$M$49))</f>
        <v>1</v>
      </c>
      <c r="E1650" s="3" t="str">
        <f t="shared" si="1"/>
        <v>1</v>
      </c>
    </row>
    <row r="1651">
      <c r="A1651" s="1">
        <v>47.0</v>
      </c>
      <c r="B1651" s="48">
        <f t="shared" si="48"/>
        <v>53</v>
      </c>
      <c r="D1651" s="2">
        <f>SUM(COUNTIF('2020'!K55:M55,'2020'!$K$49),COUNTIF('2020'!K55:M55,'2020'!$L$49),COUNTIF('2020'!K55:M55,'2020'!$M$49))</f>
        <v>4</v>
      </c>
      <c r="E1651" s="3" t="str">
        <f t="shared" si="1"/>
        <v>2</v>
      </c>
    </row>
    <row r="1652">
      <c r="A1652" s="1">
        <v>47.0</v>
      </c>
      <c r="B1652" s="48">
        <f t="shared" si="48"/>
        <v>54</v>
      </c>
      <c r="D1652" s="2">
        <f>SUM(COUNTIF('2020'!K56:M56,'2020'!$K$49),COUNTIF('2020'!K56:M56,'2020'!$L$49),COUNTIF('2020'!K56:M56,'2020'!$M$49))</f>
        <v>4</v>
      </c>
      <c r="E1652" s="3" t="str">
        <f t="shared" si="1"/>
        <v>2</v>
      </c>
    </row>
    <row r="1653">
      <c r="A1653" s="1">
        <v>47.0</v>
      </c>
      <c r="B1653" s="48">
        <f t="shared" si="48"/>
        <v>55</v>
      </c>
      <c r="D1653" s="2">
        <f>SUM(COUNTIF('2020'!K57:M57,'2020'!$K$49),COUNTIF('2020'!K57:M57,'2020'!$L$49),COUNTIF('2020'!K57:M57,'2020'!$M$49))</f>
        <v>0</v>
      </c>
      <c r="E1653" s="3" t="str">
        <f t="shared" si="1"/>
        <v>0</v>
      </c>
    </row>
    <row r="1654">
      <c r="A1654" s="1">
        <v>47.0</v>
      </c>
      <c r="B1654" s="48">
        <f t="shared" si="48"/>
        <v>56</v>
      </c>
      <c r="D1654" s="2">
        <f>SUM(COUNTIF('2020'!K58:M58,'2020'!$K$49),COUNTIF('2020'!K58:M58,'2020'!$L$49),COUNTIF('2020'!K58:M58,'2020'!$M$49))</f>
        <v>0</v>
      </c>
      <c r="E1654" s="3" t="str">
        <f t="shared" si="1"/>
        <v>0</v>
      </c>
    </row>
    <row r="1655">
      <c r="A1655" s="1">
        <v>47.0</v>
      </c>
      <c r="B1655" s="48">
        <f t="shared" si="48"/>
        <v>57</v>
      </c>
      <c r="D1655" s="2">
        <f>SUM(COUNTIF('2020'!K59:M59,'2020'!$K$49),COUNTIF('2020'!K59:M59,'2020'!$L$49),COUNTIF('2020'!K59:M59,'2020'!$M$49))</f>
        <v>4</v>
      </c>
      <c r="E1655" s="3" t="str">
        <f t="shared" si="1"/>
        <v>2</v>
      </c>
    </row>
    <row r="1656">
      <c r="A1656" s="1">
        <v>47.0</v>
      </c>
      <c r="B1656" s="48">
        <f t="shared" si="48"/>
        <v>58</v>
      </c>
      <c r="D1656" s="2">
        <f>SUM(COUNTIF('2020'!K60:M60,'2020'!$K$49),COUNTIF('2020'!K60:M60,'2020'!$L$49),COUNTIF('2020'!K60:M60,'2020'!$M$49))</f>
        <v>4</v>
      </c>
      <c r="E1656" s="3" t="str">
        <f t="shared" si="1"/>
        <v>2</v>
      </c>
    </row>
    <row r="1657">
      <c r="A1657" s="1">
        <v>47.0</v>
      </c>
      <c r="B1657" s="48">
        <f t="shared" si="48"/>
        <v>59</v>
      </c>
      <c r="D1657" s="2">
        <f>SUM(COUNTIF('2020'!K61:M61,'2020'!$K$49),COUNTIF('2020'!K61:M61,'2020'!$L$49),COUNTIF('2020'!K61:M61,'2020'!$M$49))</f>
        <v>0</v>
      </c>
      <c r="E1657" s="3" t="str">
        <f t="shared" si="1"/>
        <v>0</v>
      </c>
    </row>
    <row r="1658">
      <c r="A1658" s="1">
        <v>47.0</v>
      </c>
      <c r="B1658" s="48">
        <f t="shared" si="48"/>
        <v>60</v>
      </c>
      <c r="D1658" s="2">
        <f>SUM(COUNTIF('2020'!K62:M62,'2020'!$K$49),COUNTIF('2020'!K62:M62,'2020'!$L$49),COUNTIF('2020'!K62:M62,'2020'!$M$49))</f>
        <v>0</v>
      </c>
      <c r="E1658" s="3" t="str">
        <f t="shared" si="1"/>
        <v>0</v>
      </c>
    </row>
    <row r="1659">
      <c r="A1659" s="1">
        <v>48.0</v>
      </c>
      <c r="B1659" s="1">
        <v>49.0</v>
      </c>
      <c r="D1659" s="2">
        <f>SUM(COUNTIF('2020'!K51:M51,'2020'!$K$50),COUNTIF('2020'!K51:M51,'2020'!$L$50),COUNTIF('2020'!K51:M51,'2020'!$M$50))</f>
        <v>4</v>
      </c>
      <c r="E1659" s="3" t="str">
        <f t="shared" si="1"/>
        <v>2</v>
      </c>
    </row>
    <row r="1660">
      <c r="A1660" s="1">
        <v>48.0</v>
      </c>
      <c r="B1660" s="48">
        <f t="shared" ref="B1660:B1670" si="49">IF(A1660&lt;&gt;"",B1659+1,"")</f>
        <v>50</v>
      </c>
      <c r="D1660" s="2">
        <f>SUM(COUNTIF('2020'!K52:M52,'2020'!$K$50),COUNTIF('2020'!K52:M52,'2020'!$L$50),COUNTIF('2020'!K52:M52,'2020'!$M$50))</f>
        <v>4</v>
      </c>
      <c r="E1660" s="3" t="str">
        <f t="shared" si="1"/>
        <v>2</v>
      </c>
    </row>
    <row r="1661">
      <c r="A1661" s="1">
        <v>48.0</v>
      </c>
      <c r="B1661" s="48">
        <f t="shared" si="49"/>
        <v>51</v>
      </c>
      <c r="D1661" s="2">
        <f>SUM(COUNTIF('2020'!K53:M53,'2020'!$K$50),COUNTIF('2020'!K53:M53,'2020'!$L$50),COUNTIF('2020'!K53:M53,'2020'!$M$50))</f>
        <v>4</v>
      </c>
      <c r="E1661" s="3" t="str">
        <f t="shared" si="1"/>
        <v>2</v>
      </c>
    </row>
    <row r="1662">
      <c r="A1662" s="1">
        <v>48.0</v>
      </c>
      <c r="B1662" s="48">
        <f t="shared" si="49"/>
        <v>52</v>
      </c>
      <c r="D1662" s="2">
        <f>SUM(COUNTIF('2020'!K54:M54,'2020'!$K$50),COUNTIF('2020'!K54:M54,'2020'!$L$50),COUNTIF('2020'!K54:M54,'2020'!$M$50))</f>
        <v>0</v>
      </c>
      <c r="E1662" s="3" t="str">
        <f t="shared" si="1"/>
        <v>0</v>
      </c>
    </row>
    <row r="1663">
      <c r="A1663" s="1">
        <v>48.0</v>
      </c>
      <c r="B1663" s="48">
        <f t="shared" si="49"/>
        <v>53</v>
      </c>
      <c r="D1663" s="2">
        <f>SUM(COUNTIF('2020'!K55:M55,'2020'!$K$50),COUNTIF('2020'!K55:M55,'2020'!$L$50),COUNTIF('2020'!K55:M55,'2020'!$M$50))</f>
        <v>4</v>
      </c>
      <c r="E1663" s="3" t="str">
        <f t="shared" si="1"/>
        <v>2</v>
      </c>
    </row>
    <row r="1664">
      <c r="A1664" s="1">
        <v>48.0</v>
      </c>
      <c r="B1664" s="48">
        <f t="shared" si="49"/>
        <v>54</v>
      </c>
      <c r="D1664" s="2">
        <f>SUM(COUNTIF('2020'!K56:M56,'2020'!$K$50),COUNTIF('2020'!K56:M56,'2020'!$L$50),COUNTIF('2020'!K56:M56,'2020'!$M$50))</f>
        <v>4</v>
      </c>
      <c r="E1664" s="3" t="str">
        <f t="shared" si="1"/>
        <v>2</v>
      </c>
    </row>
    <row r="1665">
      <c r="A1665" s="1">
        <v>48.0</v>
      </c>
      <c r="B1665" s="48">
        <f t="shared" si="49"/>
        <v>55</v>
      </c>
      <c r="D1665" s="2">
        <f>SUM(COUNTIF('2020'!K57:M57,'2020'!$K$50),COUNTIF('2020'!K57:M57,'2020'!$L$50),COUNTIF('2020'!K57:M57,'2020'!$M$50))</f>
        <v>0</v>
      </c>
      <c r="E1665" s="3" t="str">
        <f t="shared" si="1"/>
        <v>0</v>
      </c>
    </row>
    <row r="1666">
      <c r="A1666" s="1">
        <v>48.0</v>
      </c>
      <c r="B1666" s="48">
        <f t="shared" si="49"/>
        <v>56</v>
      </c>
      <c r="D1666" s="2">
        <f>SUM(COUNTIF('2020'!K58:M58,'2020'!$K$50),COUNTIF('2020'!K58:M58,'2020'!$L$50),COUNTIF('2020'!K58:M58,'2020'!$M$50))</f>
        <v>0</v>
      </c>
      <c r="E1666" s="3" t="str">
        <f t="shared" si="1"/>
        <v>0</v>
      </c>
    </row>
    <row r="1667">
      <c r="A1667" s="1">
        <v>48.0</v>
      </c>
      <c r="B1667" s="48">
        <f t="shared" si="49"/>
        <v>57</v>
      </c>
      <c r="D1667" s="2">
        <f>SUM(COUNTIF('2020'!K59:M59,'2020'!$K$50),COUNTIF('2020'!K59:M59,'2020'!$L$50),COUNTIF('2020'!K59:M59,'2020'!$M$50))</f>
        <v>4</v>
      </c>
      <c r="E1667" s="3" t="str">
        <f t="shared" si="1"/>
        <v>2</v>
      </c>
    </row>
    <row r="1668">
      <c r="A1668" s="1">
        <v>48.0</v>
      </c>
      <c r="B1668" s="48">
        <f t="shared" si="49"/>
        <v>58</v>
      </c>
      <c r="D1668" s="2">
        <f>SUM(COUNTIF('2020'!K60:M60,'2020'!$K$50),COUNTIF('2020'!K60:M60,'2020'!$L$50),COUNTIF('2020'!K60:M60,'2020'!$M$50))</f>
        <v>4</v>
      </c>
      <c r="E1668" s="3" t="str">
        <f t="shared" si="1"/>
        <v>2</v>
      </c>
    </row>
    <row r="1669">
      <c r="A1669" s="1">
        <v>48.0</v>
      </c>
      <c r="B1669" s="48">
        <f t="shared" si="49"/>
        <v>59</v>
      </c>
      <c r="D1669" s="2">
        <f>SUM(COUNTIF('2020'!K61:M61,'2020'!$K$50),COUNTIF('2020'!K61:M61,'2020'!$L$50),COUNTIF('2020'!K61:M61,'2020'!$M$50))</f>
        <v>0</v>
      </c>
      <c r="E1669" s="3" t="str">
        <f t="shared" si="1"/>
        <v>0</v>
      </c>
    </row>
    <row r="1670">
      <c r="A1670" s="1">
        <v>48.0</v>
      </c>
      <c r="B1670" s="48">
        <f t="shared" si="49"/>
        <v>60</v>
      </c>
      <c r="D1670" s="2">
        <f>SUM(COUNTIF('2020'!K62:M62,'2020'!$K$50),COUNTIF('2020'!K62:M62,'2020'!$L$50),COUNTIF('2020'!K62:M62,'2020'!$M$50))</f>
        <v>0</v>
      </c>
      <c r="E1670" s="3" t="str">
        <f t="shared" si="1"/>
        <v>0</v>
      </c>
    </row>
    <row r="1671">
      <c r="A1671" s="1">
        <v>49.0</v>
      </c>
      <c r="B1671" s="1">
        <v>50.0</v>
      </c>
      <c r="D1671" s="2">
        <f>SUM(COUNTIF('2020'!K52:M52,'2020'!$K$51),COUNTIF('2020'!K52:M52,'2020'!$L$51),COUNTIF('2020'!K52:M52,'2020'!$M$51))</f>
        <v>5</v>
      </c>
      <c r="E1671" s="3" t="str">
        <f t="shared" si="1"/>
        <v>3</v>
      </c>
    </row>
    <row r="1672">
      <c r="A1672" s="1">
        <v>49.0</v>
      </c>
      <c r="B1672" s="48">
        <f t="shared" ref="B1672:B1681" si="50">IF(A1672&lt;&gt;"",B1671+1,"")</f>
        <v>51</v>
      </c>
      <c r="D1672" s="2">
        <f>SUM(COUNTIF('2020'!K53:M53,'2020'!$K$51),COUNTIF('2020'!K53:M53,'2020'!$L$51),COUNTIF('2020'!K53:M53,'2020'!$M$51))</f>
        <v>5</v>
      </c>
      <c r="E1672" s="3" t="str">
        <f t="shared" si="1"/>
        <v>3</v>
      </c>
    </row>
    <row r="1673">
      <c r="A1673" s="1">
        <v>49.0</v>
      </c>
      <c r="B1673" s="48">
        <f t="shared" si="50"/>
        <v>52</v>
      </c>
      <c r="D1673" s="2">
        <f>SUM(COUNTIF('2020'!K54:M54,'2020'!$K$51),COUNTIF('2020'!K54:M54,'2020'!$L$51),COUNTIF('2020'!K54:M54,'2020'!$M$51))</f>
        <v>1</v>
      </c>
      <c r="E1673" s="3" t="str">
        <f t="shared" si="1"/>
        <v>1</v>
      </c>
    </row>
    <row r="1674">
      <c r="A1674" s="1">
        <v>49.0</v>
      </c>
      <c r="B1674" s="48">
        <f t="shared" si="50"/>
        <v>53</v>
      </c>
      <c r="D1674" s="2">
        <f>SUM(COUNTIF('2020'!K55:M55,'2020'!$K$51),COUNTIF('2020'!K55:M55,'2020'!$L$51),COUNTIF('2020'!K55:M55,'2020'!$M$51))</f>
        <v>4</v>
      </c>
      <c r="E1674" s="3" t="str">
        <f t="shared" si="1"/>
        <v>2</v>
      </c>
    </row>
    <row r="1675">
      <c r="A1675" s="1">
        <v>49.0</v>
      </c>
      <c r="B1675" s="48">
        <f t="shared" si="50"/>
        <v>54</v>
      </c>
      <c r="D1675" s="2">
        <f>SUM(COUNTIF('2020'!K56:M56,'2020'!$K$51),COUNTIF('2020'!K56:M56,'2020'!$L$51),COUNTIF('2020'!K56:M56,'2020'!$M$51))</f>
        <v>4</v>
      </c>
      <c r="E1675" s="3" t="str">
        <f t="shared" si="1"/>
        <v>2</v>
      </c>
    </row>
    <row r="1676">
      <c r="A1676" s="1">
        <v>49.0</v>
      </c>
      <c r="B1676" s="48">
        <f t="shared" si="50"/>
        <v>55</v>
      </c>
      <c r="D1676" s="2">
        <f>SUM(COUNTIF('2020'!K57:M57,'2020'!$K$51),COUNTIF('2020'!K57:M57,'2020'!$L$51),COUNTIF('2020'!K57:M57,'2020'!$M$51))</f>
        <v>0</v>
      </c>
      <c r="E1676" s="3" t="str">
        <f t="shared" si="1"/>
        <v>0</v>
      </c>
    </row>
    <row r="1677">
      <c r="A1677" s="1">
        <v>49.0</v>
      </c>
      <c r="B1677" s="48">
        <f t="shared" si="50"/>
        <v>56</v>
      </c>
      <c r="D1677" s="2">
        <f>SUM(COUNTIF('2020'!K58:M58,'2020'!$K$51),COUNTIF('2020'!K58:M58,'2020'!$L$51),COUNTIF('2020'!K58:M58,'2020'!$M$51))</f>
        <v>0</v>
      </c>
      <c r="E1677" s="3" t="str">
        <f t="shared" si="1"/>
        <v>0</v>
      </c>
    </row>
    <row r="1678">
      <c r="A1678" s="1">
        <v>49.0</v>
      </c>
      <c r="B1678" s="48">
        <f t="shared" si="50"/>
        <v>57</v>
      </c>
      <c r="D1678" s="2">
        <f>SUM(COUNTIF('2020'!K59:M59,'2020'!$K$51),COUNTIF('2020'!K59:M59,'2020'!$L$51),COUNTIF('2020'!K59:M59,'2020'!$M$51))</f>
        <v>4</v>
      </c>
      <c r="E1678" s="3" t="str">
        <f t="shared" si="1"/>
        <v>2</v>
      </c>
    </row>
    <row r="1679">
      <c r="A1679" s="1">
        <v>49.0</v>
      </c>
      <c r="B1679" s="48">
        <f t="shared" si="50"/>
        <v>58</v>
      </c>
      <c r="D1679" s="2">
        <f>SUM(COUNTIF('2020'!K60:M60,'2020'!$K$51),COUNTIF('2020'!K60:M60,'2020'!$L$51),COUNTIF('2020'!K60:M60,'2020'!$M$51))</f>
        <v>4</v>
      </c>
      <c r="E1679" s="3" t="str">
        <f t="shared" si="1"/>
        <v>2</v>
      </c>
    </row>
    <row r="1680">
      <c r="A1680" s="1">
        <v>49.0</v>
      </c>
      <c r="B1680" s="48">
        <f t="shared" si="50"/>
        <v>59</v>
      </c>
      <c r="D1680" s="2">
        <f>SUM(COUNTIF('2020'!K61:M61,'2020'!$K$51),COUNTIF('2020'!K61:M61,'2020'!$L$51),COUNTIF('2020'!K61:M61,'2020'!$M$51))</f>
        <v>0</v>
      </c>
      <c r="E1680" s="3" t="str">
        <f t="shared" si="1"/>
        <v>0</v>
      </c>
    </row>
    <row r="1681">
      <c r="A1681" s="1">
        <v>49.0</v>
      </c>
      <c r="B1681" s="48">
        <f t="shared" si="50"/>
        <v>60</v>
      </c>
      <c r="D1681" s="2">
        <f>SUM(COUNTIF('2020'!K62:M62,'2020'!$K$51),COUNTIF('2020'!K62:M62,'2020'!$L$51),COUNTIF('2020'!K62:M62,'2020'!$M$51))</f>
        <v>0</v>
      </c>
      <c r="E1681" s="3" t="str">
        <f t="shared" si="1"/>
        <v>0</v>
      </c>
    </row>
    <row r="1682">
      <c r="A1682" s="1">
        <v>50.0</v>
      </c>
      <c r="B1682" s="1">
        <v>51.0</v>
      </c>
      <c r="D1682" s="2">
        <f>SUM(COUNTIF('2020'!K53:M53,'2020'!$K$52),COUNTIF('2020'!K53:M53,'2020'!$L$52),COUNTIF('2020'!K53:M53,'2020'!$M$52))</f>
        <v>5</v>
      </c>
      <c r="E1682" s="3" t="str">
        <f t="shared" si="1"/>
        <v>3</v>
      </c>
    </row>
    <row r="1683">
      <c r="A1683" s="1">
        <v>50.0</v>
      </c>
      <c r="B1683" s="48">
        <f t="shared" ref="B1683:B1691" si="51">IF(A1683&lt;&gt;"",B1682+1,"")</f>
        <v>52</v>
      </c>
      <c r="D1683" s="2">
        <f>SUM(COUNTIF('2020'!K54:M54,'2020'!$K$52),COUNTIF('2020'!K54:M54,'2020'!$L$52),COUNTIF('2020'!K54:M54,'2020'!$M$52))</f>
        <v>1</v>
      </c>
      <c r="E1683" s="3" t="str">
        <f t="shared" si="1"/>
        <v>1</v>
      </c>
    </row>
    <row r="1684">
      <c r="A1684" s="1">
        <v>50.0</v>
      </c>
      <c r="B1684" s="48">
        <f t="shared" si="51"/>
        <v>53</v>
      </c>
      <c r="D1684" s="2">
        <f>SUM(COUNTIF('2020'!K55:M55,'2020'!$K$52),COUNTIF('2020'!K55:M55,'2020'!$L$52),COUNTIF('2020'!K55:M55,'2020'!$M$52))</f>
        <v>4</v>
      </c>
      <c r="E1684" s="3" t="str">
        <f t="shared" si="1"/>
        <v>2</v>
      </c>
    </row>
    <row r="1685">
      <c r="A1685" s="1">
        <v>50.0</v>
      </c>
      <c r="B1685" s="48">
        <f t="shared" si="51"/>
        <v>54</v>
      </c>
      <c r="D1685" s="2">
        <f>SUM(COUNTIF('2020'!K56:M56,'2020'!$K$52),COUNTIF('2020'!K56:M56,'2020'!$L$52),COUNTIF('2020'!K56:M56,'2020'!$M$52))</f>
        <v>4</v>
      </c>
      <c r="E1685" s="3" t="str">
        <f t="shared" si="1"/>
        <v>2</v>
      </c>
    </row>
    <row r="1686">
      <c r="A1686" s="1">
        <v>50.0</v>
      </c>
      <c r="B1686" s="48">
        <f t="shared" si="51"/>
        <v>55</v>
      </c>
      <c r="D1686" s="2">
        <f>SUM(COUNTIF('2020'!K57:M57,'2020'!$K$52),COUNTIF('2020'!K57:M57,'2020'!$L$52),COUNTIF('2020'!K57:M57,'2020'!$M$52))</f>
        <v>0</v>
      </c>
      <c r="E1686" s="3" t="str">
        <f t="shared" si="1"/>
        <v>0</v>
      </c>
    </row>
    <row r="1687">
      <c r="A1687" s="1">
        <v>50.0</v>
      </c>
      <c r="B1687" s="48">
        <f t="shared" si="51"/>
        <v>56</v>
      </c>
      <c r="D1687" s="2">
        <f>SUM(COUNTIF('2020'!K58:M58,'2020'!$K$52),COUNTIF('2020'!K58:M58,'2020'!$L$52),COUNTIF('2020'!K58:M58,'2020'!$M$52))</f>
        <v>0</v>
      </c>
      <c r="E1687" s="3" t="str">
        <f t="shared" si="1"/>
        <v>0</v>
      </c>
    </row>
    <row r="1688">
      <c r="A1688" s="1">
        <v>50.0</v>
      </c>
      <c r="B1688" s="48">
        <f t="shared" si="51"/>
        <v>57</v>
      </c>
      <c r="D1688" s="2">
        <f>SUM(COUNTIF('2020'!K59:M59,'2020'!$K$52),COUNTIF('2020'!K59:M59,'2020'!$L$52),COUNTIF('2020'!K59:M59,'2020'!$M$52))</f>
        <v>4</v>
      </c>
      <c r="E1688" s="3" t="str">
        <f t="shared" si="1"/>
        <v>2</v>
      </c>
    </row>
    <row r="1689">
      <c r="A1689" s="1">
        <v>50.0</v>
      </c>
      <c r="B1689" s="48">
        <f t="shared" si="51"/>
        <v>58</v>
      </c>
      <c r="D1689" s="2">
        <f>SUM(COUNTIF('2020'!K60:M60,'2020'!$K$52),COUNTIF('2020'!K60:M60,'2020'!$L$52),COUNTIF('2020'!K60:M60,'2020'!$M$52))</f>
        <v>4</v>
      </c>
      <c r="E1689" s="3" t="str">
        <f t="shared" si="1"/>
        <v>2</v>
      </c>
    </row>
    <row r="1690">
      <c r="A1690" s="1">
        <v>50.0</v>
      </c>
      <c r="B1690" s="48">
        <f t="shared" si="51"/>
        <v>59</v>
      </c>
      <c r="D1690" s="2">
        <f>SUM(COUNTIF('2020'!K61:M61,'2020'!$K$52),COUNTIF('2020'!K61:M61,'2020'!$L$52),COUNTIF('2020'!K61:M61,'2020'!$M$52))</f>
        <v>0</v>
      </c>
      <c r="E1690" s="3" t="str">
        <f t="shared" si="1"/>
        <v>0</v>
      </c>
    </row>
    <row r="1691">
      <c r="A1691" s="1">
        <v>50.0</v>
      </c>
      <c r="B1691" s="48">
        <f t="shared" si="51"/>
        <v>60</v>
      </c>
      <c r="D1691" s="2">
        <f>SUM(COUNTIF('2020'!K62:M62,'2020'!$K$52),COUNTIF('2020'!K62:M62,'2020'!$L$52),COUNTIF('2020'!K62:M62,'2020'!$M$52))</f>
        <v>0</v>
      </c>
      <c r="E1691" s="3" t="str">
        <f t="shared" si="1"/>
        <v>0</v>
      </c>
    </row>
    <row r="1692">
      <c r="A1692" s="1">
        <v>51.0</v>
      </c>
      <c r="B1692" s="1">
        <v>52.0</v>
      </c>
      <c r="D1692" s="2">
        <f>SUM(COUNTIF('2020'!K54:M54,'2020'!$K$53),COUNTIF('2020'!K54:M54,'2020'!$L$53),COUNTIF('2020'!K54:M54,'2020'!$M$53))</f>
        <v>1</v>
      </c>
      <c r="E1692" s="3" t="str">
        <f t="shared" si="1"/>
        <v>1</v>
      </c>
    </row>
    <row r="1693">
      <c r="A1693" s="1">
        <v>51.0</v>
      </c>
      <c r="B1693" s="48">
        <f t="shared" ref="B1693:B1700" si="52">IF(A1693&lt;&gt;"",B1692+1,"")</f>
        <v>53</v>
      </c>
      <c r="D1693" s="2">
        <f>SUM(COUNTIF('2020'!K55:M55,'2020'!$K$53),COUNTIF('2020'!K55:M55,'2020'!$L$53),COUNTIF('2020'!K55:M55,'2020'!$M$53))</f>
        <v>4</v>
      </c>
      <c r="E1693" s="3" t="str">
        <f t="shared" si="1"/>
        <v>2</v>
      </c>
    </row>
    <row r="1694">
      <c r="A1694" s="1">
        <v>51.0</v>
      </c>
      <c r="B1694" s="48">
        <f t="shared" si="52"/>
        <v>54</v>
      </c>
      <c r="D1694" s="2">
        <f>SUM(COUNTIF('2020'!K56:M56,'2020'!$K$53),COUNTIF('2020'!K56:M56,'2020'!$L$53),COUNTIF('2020'!K56:M56,'2020'!$M$53))</f>
        <v>4</v>
      </c>
      <c r="E1694" s="3" t="str">
        <f t="shared" si="1"/>
        <v>2</v>
      </c>
    </row>
    <row r="1695">
      <c r="A1695" s="1">
        <v>51.0</v>
      </c>
      <c r="B1695" s="48">
        <f t="shared" si="52"/>
        <v>55</v>
      </c>
      <c r="D1695" s="2">
        <f>SUM(COUNTIF('2020'!K57:M57,'2020'!$K$53),COUNTIF('2020'!K57:M57,'2020'!$L$53),COUNTIF('2020'!K57:M57,'2020'!$M$53))</f>
        <v>0</v>
      </c>
      <c r="E1695" s="3" t="str">
        <f t="shared" si="1"/>
        <v>0</v>
      </c>
    </row>
    <row r="1696">
      <c r="A1696" s="1">
        <v>51.0</v>
      </c>
      <c r="B1696" s="48">
        <f t="shared" si="52"/>
        <v>56</v>
      </c>
      <c r="D1696" s="2">
        <f>SUM(COUNTIF('2020'!K58:M58,'2020'!$K$53),COUNTIF('2020'!K58:M58,'2020'!$L$53),COUNTIF('2020'!K58:M58,'2020'!$M$53))</f>
        <v>0</v>
      </c>
      <c r="E1696" s="3" t="str">
        <f t="shared" si="1"/>
        <v>0</v>
      </c>
    </row>
    <row r="1697">
      <c r="A1697" s="1">
        <v>51.0</v>
      </c>
      <c r="B1697" s="48">
        <f t="shared" si="52"/>
        <v>57</v>
      </c>
      <c r="D1697" s="2">
        <f>SUM(COUNTIF('2020'!K59:M59,'2020'!$K$53),COUNTIF('2020'!K59:M59,'2020'!$L$53),COUNTIF('2020'!K59:M59,'2020'!$M$53))</f>
        <v>4</v>
      </c>
      <c r="E1697" s="3" t="str">
        <f t="shared" si="1"/>
        <v>2</v>
      </c>
    </row>
    <row r="1698">
      <c r="A1698" s="1">
        <v>51.0</v>
      </c>
      <c r="B1698" s="48">
        <f t="shared" si="52"/>
        <v>58</v>
      </c>
      <c r="D1698" s="2">
        <f>SUM(COUNTIF('2020'!K60:M60,'2020'!$K$53),COUNTIF('2020'!K60:M60,'2020'!$L$53),COUNTIF('2020'!K60:M60,'2020'!$M$53))</f>
        <v>4</v>
      </c>
      <c r="E1698" s="3" t="str">
        <f t="shared" si="1"/>
        <v>2</v>
      </c>
    </row>
    <row r="1699">
      <c r="A1699" s="1">
        <v>51.0</v>
      </c>
      <c r="B1699" s="48">
        <f t="shared" si="52"/>
        <v>59</v>
      </c>
      <c r="D1699" s="2">
        <f>SUM(COUNTIF('2020'!K61:M61,'2020'!$K$53),COUNTIF('2020'!K61:M61,'2020'!$L$53),COUNTIF('2020'!K61:M61,'2020'!$M$53))</f>
        <v>0</v>
      </c>
      <c r="E1699" s="3" t="str">
        <f t="shared" si="1"/>
        <v>0</v>
      </c>
    </row>
    <row r="1700">
      <c r="A1700" s="1">
        <v>51.0</v>
      </c>
      <c r="B1700" s="48">
        <f t="shared" si="52"/>
        <v>60</v>
      </c>
      <c r="D1700" s="2">
        <f>SUM(COUNTIF('2020'!K62:M62,'2020'!$K$53),COUNTIF('2020'!K62:M62,'2020'!$L$53),COUNTIF('2020'!K62:M62,'2020'!$M$53))</f>
        <v>0</v>
      </c>
      <c r="E1700" s="3" t="str">
        <f t="shared" si="1"/>
        <v>0</v>
      </c>
    </row>
    <row r="1701">
      <c r="A1701" s="1">
        <v>52.0</v>
      </c>
      <c r="B1701" s="1">
        <v>53.0</v>
      </c>
      <c r="D1701" s="2">
        <f>SUM(COUNTIF('2020'!K55:M55,'2020'!$K$54),COUNTIF('2020'!K55:M55,'2020'!$L$54),COUNTIF('2020'!K55:M55,'2020'!$M$54))</f>
        <v>0</v>
      </c>
      <c r="E1701" s="3" t="str">
        <f t="shared" si="1"/>
        <v>0</v>
      </c>
    </row>
    <row r="1702">
      <c r="A1702" s="1">
        <v>52.0</v>
      </c>
      <c r="B1702" s="48">
        <f t="shared" ref="B1702:B1708" si="53">IF(A1702&lt;&gt;"",B1701+1,"")</f>
        <v>54</v>
      </c>
      <c r="D1702" s="2">
        <f>SUM(COUNTIF('2020'!K56:M56,'2020'!$K$54),COUNTIF('2020'!K56:M56,'2020'!$L$54),COUNTIF('2020'!K56:M56,'2020'!$M$54))</f>
        <v>0</v>
      </c>
      <c r="E1702" s="3" t="str">
        <f t="shared" si="1"/>
        <v>0</v>
      </c>
    </row>
    <row r="1703">
      <c r="A1703" s="1">
        <v>52.0</v>
      </c>
      <c r="B1703" s="48">
        <f t="shared" si="53"/>
        <v>55</v>
      </c>
      <c r="D1703" s="2">
        <f>SUM(COUNTIF('2020'!K57:M57,'2020'!$K$54),COUNTIF('2020'!K57:M57,'2020'!$L$54),COUNTIF('2020'!K57:M57,'2020'!$M$54))</f>
        <v>0</v>
      </c>
      <c r="E1703" s="3" t="str">
        <f t="shared" si="1"/>
        <v>0</v>
      </c>
    </row>
    <row r="1704">
      <c r="A1704" s="1">
        <v>52.0</v>
      </c>
      <c r="B1704" s="48">
        <f t="shared" si="53"/>
        <v>56</v>
      </c>
      <c r="D1704" s="2">
        <f>SUM(COUNTIF('2020'!K58:M58,'2020'!$K$54),COUNTIF('2020'!K58:M58,'2020'!$L$54),COUNTIF('2020'!K58:M58,'2020'!$M$54))</f>
        <v>0</v>
      </c>
      <c r="E1704" s="3" t="str">
        <f t="shared" si="1"/>
        <v>0</v>
      </c>
    </row>
    <row r="1705">
      <c r="A1705" s="1">
        <v>52.0</v>
      </c>
      <c r="B1705" s="48">
        <f t="shared" si="53"/>
        <v>57</v>
      </c>
      <c r="D1705" s="2">
        <f>SUM(COUNTIF('2020'!K59:M59,'2020'!$K$54),COUNTIF('2020'!K59:M59,'2020'!$L$54),COUNTIF('2020'!K59:M59,'2020'!$M$54))</f>
        <v>0</v>
      </c>
      <c r="E1705" s="3" t="str">
        <f t="shared" si="1"/>
        <v>0</v>
      </c>
    </row>
    <row r="1706">
      <c r="A1706" s="1">
        <v>52.0</v>
      </c>
      <c r="B1706" s="48">
        <f t="shared" si="53"/>
        <v>58</v>
      </c>
      <c r="D1706" s="2">
        <f>SUM(COUNTIF('2020'!K60:M60,'2020'!$K$54),COUNTIF('2020'!K60:M60,'2020'!$L$54),COUNTIF('2020'!K60:M60,'2020'!$M$54))</f>
        <v>0</v>
      </c>
      <c r="E1706" s="3" t="str">
        <f t="shared" si="1"/>
        <v>0</v>
      </c>
    </row>
    <row r="1707">
      <c r="A1707" s="1">
        <v>52.0</v>
      </c>
      <c r="B1707" s="48">
        <f t="shared" si="53"/>
        <v>59</v>
      </c>
      <c r="D1707" s="2">
        <f>SUM(COUNTIF('2020'!K61:M61,'2020'!$K$54),COUNTIF('2020'!K61:M61,'2020'!$L$54),COUNTIF('2020'!K61:M61,'2020'!$M$54))</f>
        <v>0</v>
      </c>
      <c r="E1707" s="3" t="str">
        <f t="shared" si="1"/>
        <v>0</v>
      </c>
    </row>
    <row r="1708">
      <c r="A1708" s="1">
        <v>52.0</v>
      </c>
      <c r="B1708" s="48">
        <f t="shared" si="53"/>
        <v>60</v>
      </c>
      <c r="D1708" s="2">
        <f>SUM(COUNTIF('2020'!K62:M62,'2020'!$K$54),COUNTIF('2020'!K62:M62,'2020'!$L$54),COUNTIF('2020'!K62:M62,'2020'!$M$54))</f>
        <v>0</v>
      </c>
      <c r="E1708" s="3" t="str">
        <f t="shared" si="1"/>
        <v>0</v>
      </c>
    </row>
    <row r="1709">
      <c r="A1709" s="1">
        <v>53.0</v>
      </c>
      <c r="B1709" s="1">
        <v>54.0</v>
      </c>
      <c r="D1709" s="2">
        <f>SUM(COUNTIF('2020'!K56:M56,'2020'!$K$55),COUNTIF('2020'!K56:M56,'2020'!$L$55),COUNTIF('2020'!K56:M56,'2020'!$M$55))</f>
        <v>4</v>
      </c>
      <c r="E1709" s="3" t="str">
        <f t="shared" si="1"/>
        <v>2</v>
      </c>
    </row>
    <row r="1710">
      <c r="A1710" s="1">
        <v>53.0</v>
      </c>
      <c r="B1710" s="48">
        <f t="shared" ref="B1710:B1715" si="54">IF(A1710&lt;&gt;"",B1709+1,"")</f>
        <v>55</v>
      </c>
      <c r="D1710" s="2">
        <f>SUM(COUNTIF('2020'!K57:M57,'2020'!$K$55),COUNTIF('2020'!K57:M57,'2020'!$L$55),COUNTIF('2020'!K57:M57,'2020'!$M$55))</f>
        <v>0</v>
      </c>
      <c r="E1710" s="3" t="str">
        <f t="shared" si="1"/>
        <v>0</v>
      </c>
    </row>
    <row r="1711">
      <c r="A1711" s="1">
        <v>53.0</v>
      </c>
      <c r="B1711" s="48">
        <f t="shared" si="54"/>
        <v>56</v>
      </c>
      <c r="D1711" s="2">
        <f>SUM(COUNTIF('2020'!K58:M58,'2020'!$K$55),COUNTIF('2020'!K58:M58,'2020'!$L$55),COUNTIF('2020'!K58:M58,'2020'!$M$55))</f>
        <v>0</v>
      </c>
      <c r="E1711" s="3" t="str">
        <f t="shared" si="1"/>
        <v>0</v>
      </c>
    </row>
    <row r="1712">
      <c r="A1712" s="1">
        <v>53.0</v>
      </c>
      <c r="B1712" s="48">
        <f t="shared" si="54"/>
        <v>57</v>
      </c>
      <c r="D1712" s="2">
        <f>SUM(COUNTIF('2020'!K59:M59,'2020'!$K$55),COUNTIF('2020'!K59:M59,'2020'!$L$55),COUNTIF('2020'!K59:M59,'2020'!$M$55))</f>
        <v>5</v>
      </c>
      <c r="E1712" s="3" t="str">
        <f t="shared" si="1"/>
        <v>3</v>
      </c>
    </row>
    <row r="1713">
      <c r="A1713" s="1">
        <v>53.0</v>
      </c>
      <c r="B1713" s="48">
        <f t="shared" si="54"/>
        <v>58</v>
      </c>
      <c r="D1713" s="2">
        <f>SUM(COUNTIF('2020'!K60:M60,'2020'!$K$55),COUNTIF('2020'!K60:M60,'2020'!$L$55),COUNTIF('2020'!K60:M60,'2020'!$M$55))</f>
        <v>4</v>
      </c>
      <c r="E1713" s="3" t="str">
        <f t="shared" si="1"/>
        <v>2</v>
      </c>
    </row>
    <row r="1714">
      <c r="A1714" s="1">
        <v>53.0</v>
      </c>
      <c r="B1714" s="48">
        <f t="shared" si="54"/>
        <v>59</v>
      </c>
      <c r="D1714" s="2">
        <f>SUM(COUNTIF('2020'!K61:M61,'2020'!$K$55),COUNTIF('2020'!K61:M61,'2020'!$L$55),COUNTIF('2020'!K61:M61,'2020'!$M$55))</f>
        <v>0</v>
      </c>
      <c r="E1714" s="3" t="str">
        <f t="shared" si="1"/>
        <v>0</v>
      </c>
    </row>
    <row r="1715">
      <c r="A1715" s="1">
        <v>53.0</v>
      </c>
      <c r="B1715" s="48">
        <f t="shared" si="54"/>
        <v>60</v>
      </c>
      <c r="D1715" s="2">
        <f>SUM(COUNTIF('2020'!K62:M62,'2020'!$K$55),COUNTIF('2020'!K62:M62,'2020'!$L$55),COUNTIF('2020'!K62:M62,'2020'!$M$55))</f>
        <v>0</v>
      </c>
      <c r="E1715" s="3" t="str">
        <f t="shared" si="1"/>
        <v>0</v>
      </c>
    </row>
    <row r="1716">
      <c r="A1716" s="1">
        <v>54.0</v>
      </c>
      <c r="B1716" s="1">
        <v>55.0</v>
      </c>
      <c r="D1716" s="2">
        <f>SUM(COUNTIF('2020'!K57:M57,'2020'!$K$56),COUNTIF('2020'!K57:M57,'2020'!$L$56),COUNTIF('2020'!K57:M57,'2020'!$M$56))</f>
        <v>0</v>
      </c>
      <c r="E1716" s="3" t="str">
        <f t="shared" si="1"/>
        <v>0</v>
      </c>
    </row>
    <row r="1717">
      <c r="A1717" s="1">
        <v>54.0</v>
      </c>
      <c r="B1717" s="48">
        <f t="shared" ref="B1717:B1721" si="55">IF(A1717&lt;&gt;"",B1716+1,"")</f>
        <v>56</v>
      </c>
      <c r="D1717" s="2">
        <f>SUM(COUNTIF('2020'!K58:M58,'2020'!$K$56),COUNTIF('2020'!K58:M58,'2020'!$L$56),COUNTIF('2020'!K58:M58,'2020'!$M$56))</f>
        <v>0</v>
      </c>
      <c r="E1717" s="3" t="str">
        <f t="shared" si="1"/>
        <v>0</v>
      </c>
    </row>
    <row r="1718">
      <c r="A1718" s="1">
        <v>54.0</v>
      </c>
      <c r="B1718" s="48">
        <f t="shared" si="55"/>
        <v>57</v>
      </c>
      <c r="D1718" s="2">
        <f>SUM(COUNTIF('2020'!K59:M59,'2020'!$K$56),COUNTIF('2020'!K59:M59,'2020'!$L$56),COUNTIF('2020'!K59:M59,'2020'!$M$56))</f>
        <v>4</v>
      </c>
      <c r="E1718" s="3" t="str">
        <f t="shared" si="1"/>
        <v>2</v>
      </c>
    </row>
    <row r="1719">
      <c r="A1719" s="1">
        <v>54.0</v>
      </c>
      <c r="B1719" s="48">
        <f t="shared" si="55"/>
        <v>58</v>
      </c>
      <c r="D1719" s="2">
        <f>SUM(COUNTIF('2020'!K60:M60,'2020'!$K$56),COUNTIF('2020'!K60:M60,'2020'!$L$56),COUNTIF('2020'!K60:M60,'2020'!$M$56))</f>
        <v>5</v>
      </c>
      <c r="E1719" s="3" t="str">
        <f t="shared" si="1"/>
        <v>3</v>
      </c>
    </row>
    <row r="1720">
      <c r="A1720" s="1">
        <v>54.0</v>
      </c>
      <c r="B1720" s="48">
        <f t="shared" si="55"/>
        <v>59</v>
      </c>
      <c r="D1720" s="2">
        <f>SUM(COUNTIF('2020'!K61:M61,'2020'!$K$56),COUNTIF('2020'!K61:M61,'2020'!$L$56),COUNTIF('2020'!K61:M61,'2020'!$M$56))</f>
        <v>0</v>
      </c>
      <c r="E1720" s="3" t="str">
        <f t="shared" si="1"/>
        <v>0</v>
      </c>
    </row>
    <row r="1721">
      <c r="A1721" s="1">
        <v>54.0</v>
      </c>
      <c r="B1721" s="48">
        <f t="shared" si="55"/>
        <v>60</v>
      </c>
      <c r="D1721" s="2">
        <f>SUM(COUNTIF('2020'!K62:M62,'2020'!$K$56),COUNTIF('2020'!K62:M62,'2020'!$L$56),COUNTIF('2020'!K62:M62,'2020'!$M$56))</f>
        <v>0</v>
      </c>
      <c r="E1721" s="3" t="str">
        <f t="shared" si="1"/>
        <v>0</v>
      </c>
    </row>
    <row r="1722">
      <c r="A1722" s="1">
        <v>55.0</v>
      </c>
      <c r="B1722" s="1">
        <v>56.0</v>
      </c>
      <c r="D1722" s="2">
        <f>SUM(COUNTIF('2020'!K58:M58,'2020'!$K$57),COUNTIF('2020'!K58:M58,'2020'!$L$57),COUNTIF('2020'!K58:M58,'2020'!$M$57))</f>
        <v>5</v>
      </c>
      <c r="E1722" s="3" t="str">
        <f t="shared" si="1"/>
        <v>3</v>
      </c>
    </row>
    <row r="1723">
      <c r="A1723" s="1">
        <v>55.0</v>
      </c>
      <c r="B1723" s="48">
        <f t="shared" ref="B1723:B1726" si="56">IF(A1723&lt;&gt;"",B1722+1,"")</f>
        <v>57</v>
      </c>
      <c r="D1723" s="2">
        <f>SUM(COUNTIF('2020'!K59:M59,'2020'!$K$57),COUNTIF('2020'!K59:M59,'2020'!$L$57),COUNTIF('2020'!K59:M59,'2020'!$M$57))</f>
        <v>0</v>
      </c>
      <c r="E1723" s="3" t="str">
        <f t="shared" si="1"/>
        <v>0</v>
      </c>
    </row>
    <row r="1724">
      <c r="A1724" s="1">
        <v>55.0</v>
      </c>
      <c r="B1724" s="48">
        <f t="shared" si="56"/>
        <v>58</v>
      </c>
      <c r="D1724" s="2">
        <f>SUM(COUNTIF('2020'!K60:M60,'2020'!$K$57),COUNTIF('2020'!K60:M60,'2020'!$L$57),COUNTIF('2020'!K60:M60,'2020'!$M$57))</f>
        <v>0</v>
      </c>
      <c r="E1724" s="3" t="str">
        <f t="shared" si="1"/>
        <v>0</v>
      </c>
    </row>
    <row r="1725">
      <c r="A1725" s="1">
        <v>55.0</v>
      </c>
      <c r="B1725" s="48">
        <f t="shared" si="56"/>
        <v>59</v>
      </c>
      <c r="D1725" s="2">
        <f>SUM(COUNTIF('2020'!K61:M61,'2020'!$K$57),COUNTIF('2020'!K61:M61,'2020'!$L$57),COUNTIF('2020'!K61:M61,'2020'!$M$57))</f>
        <v>0</v>
      </c>
      <c r="E1725" s="3" t="str">
        <f t="shared" si="1"/>
        <v>0</v>
      </c>
    </row>
    <row r="1726">
      <c r="A1726" s="1">
        <v>55.0</v>
      </c>
      <c r="B1726" s="48">
        <f t="shared" si="56"/>
        <v>60</v>
      </c>
      <c r="D1726" s="2">
        <f>SUM(COUNTIF('2020'!K62:M62,'2020'!$K$57),COUNTIF('2020'!K62:M62,'2020'!$L$57),COUNTIF('2020'!K62:M62,'2020'!$M$57))</f>
        <v>0</v>
      </c>
      <c r="E1726" s="3" t="str">
        <f t="shared" si="1"/>
        <v>0</v>
      </c>
    </row>
    <row r="1727">
      <c r="A1727" s="1">
        <v>56.0</v>
      </c>
      <c r="B1727" s="1">
        <v>57.0</v>
      </c>
      <c r="D1727" s="2">
        <f>SUM(COUNTIF('2020'!K59:M59,'2020'!$K$58),COUNTIF('2020'!K59:M59,'2020'!$L$58),COUNTIF('2020'!K59:M59,'2020'!$M$58))</f>
        <v>0</v>
      </c>
      <c r="E1727" s="3" t="str">
        <f t="shared" si="1"/>
        <v>0</v>
      </c>
    </row>
    <row r="1728">
      <c r="A1728" s="1">
        <v>56.0</v>
      </c>
      <c r="B1728" s="48">
        <f t="shared" ref="B1728:B1730" si="57">IF(A1728&lt;&gt;"",B1727+1,"")</f>
        <v>58</v>
      </c>
      <c r="D1728" s="2">
        <f>SUM(COUNTIF('2020'!K60:M60,'2020'!$K$58),COUNTIF('2020'!K60:M60,'2020'!$L$58),COUNTIF('2020'!K60:M60,'2020'!$M$58))</f>
        <v>0</v>
      </c>
      <c r="E1728" s="3" t="str">
        <f t="shared" si="1"/>
        <v>0</v>
      </c>
    </row>
    <row r="1729">
      <c r="A1729" s="1">
        <v>56.0</v>
      </c>
      <c r="B1729" s="48">
        <f t="shared" si="57"/>
        <v>59</v>
      </c>
      <c r="D1729" s="2">
        <f>SUM(COUNTIF('2020'!K61:M61,'2020'!$K$58),COUNTIF('2020'!K61:M61,'2020'!$L$58),COUNTIF('2020'!K61:M61,'2020'!$M$58))</f>
        <v>0</v>
      </c>
      <c r="E1729" s="3" t="str">
        <f t="shared" si="1"/>
        <v>0</v>
      </c>
    </row>
    <row r="1730">
      <c r="A1730" s="1">
        <v>56.0</v>
      </c>
      <c r="B1730" s="48">
        <f t="shared" si="57"/>
        <v>60</v>
      </c>
      <c r="D1730" s="2">
        <f>SUM(COUNTIF('2020'!K62:M62,'2020'!$K$58),COUNTIF('2020'!K62:M62,'2020'!$L$58),COUNTIF('2020'!K62:M62,'2020'!$M$58))</f>
        <v>0</v>
      </c>
      <c r="E1730" s="3" t="str">
        <f t="shared" si="1"/>
        <v>0</v>
      </c>
    </row>
    <row r="1731">
      <c r="A1731" s="1">
        <v>57.0</v>
      </c>
      <c r="B1731" s="1">
        <v>58.0</v>
      </c>
      <c r="D1731" s="2">
        <f>SUM(COUNTIF('2020'!K60:M60,'2020'!$K$59),COUNTIF('2020'!K60:M60,'2020'!$L$59),COUNTIF('2020'!K60:M60,'2020'!$M$59))</f>
        <v>4</v>
      </c>
      <c r="E1731" s="3" t="str">
        <f t="shared" si="1"/>
        <v>2</v>
      </c>
    </row>
    <row r="1732">
      <c r="A1732" s="1">
        <v>57.0</v>
      </c>
      <c r="B1732" s="48">
        <f t="shared" ref="B1732:B1733" si="58">IF(A1732&lt;&gt;"",B1731+1,"")</f>
        <v>59</v>
      </c>
      <c r="D1732" s="2">
        <f>SUM(COUNTIF('2020'!K61:M61,'2020'!$K$59),COUNTIF('2020'!K61:M61,'2020'!$L$59),COUNTIF('2020'!K61:M61,'2020'!$M$59))</f>
        <v>0</v>
      </c>
      <c r="E1732" s="3" t="str">
        <f t="shared" si="1"/>
        <v>0</v>
      </c>
    </row>
    <row r="1733">
      <c r="A1733" s="1">
        <v>57.0</v>
      </c>
      <c r="B1733" s="48">
        <f t="shared" si="58"/>
        <v>60</v>
      </c>
      <c r="D1733" s="2">
        <f>SUM(COUNTIF('2020'!K62:M62,'2020'!$K$59),COUNTIF('2020'!K62:M62,'2020'!$L$59),COUNTIF('2020'!K62:M62,'2020'!$M$59))</f>
        <v>0</v>
      </c>
      <c r="E1733" s="3" t="str">
        <f t="shared" si="1"/>
        <v>0</v>
      </c>
    </row>
    <row r="1734">
      <c r="A1734" s="1">
        <v>58.0</v>
      </c>
      <c r="B1734" s="1">
        <v>59.0</v>
      </c>
      <c r="D1734" s="2">
        <f>SUM(COUNTIF('2020'!K61:M61,'2020'!$K$60),COUNTIF('2020'!K61:M61,'2020'!$L$60),COUNTIF('2020'!K61:M61,'2020'!$M$60))</f>
        <v>0</v>
      </c>
      <c r="E1734" s="3" t="str">
        <f t="shared" si="1"/>
        <v>0</v>
      </c>
    </row>
    <row r="1735">
      <c r="A1735" s="1">
        <v>58.0</v>
      </c>
      <c r="B1735" s="48">
        <f>IF(A1735&lt;&gt;"",B1734+1,"")</f>
        <v>60</v>
      </c>
      <c r="D1735" s="2">
        <f>SUM(COUNTIF('2020'!K62:M62,'2020'!$K$60),COUNTIF('2020'!K62:M62,'2020'!$L$60),COUNTIF('2020'!K62:M62,'2020'!$M$60))</f>
        <v>0</v>
      </c>
      <c r="E1735" s="3" t="str">
        <f t="shared" si="1"/>
        <v>0</v>
      </c>
    </row>
    <row r="1736">
      <c r="A1736" s="1">
        <v>59.0</v>
      </c>
      <c r="B1736" s="1">
        <v>60.0</v>
      </c>
      <c r="D1736" s="2">
        <f>SUM(COUNTIF('2020'!K62:M62,'2020'!$K$61),COUNTIF('2020'!K62:M62,'2020'!$L$61),COUNTIF('2020'!K62:M62,'2020'!$M$61))</f>
        <v>0</v>
      </c>
      <c r="E1736" s="3" t="str">
        <f t="shared" si="1"/>
        <v>0</v>
      </c>
    </row>
    <row r="1737">
      <c r="E1737" s="3"/>
    </row>
    <row r="1738">
      <c r="E1738" s="3"/>
    </row>
    <row r="1739">
      <c r="E1739" s="3"/>
    </row>
    <row r="1740">
      <c r="E1740" s="3"/>
    </row>
    <row r="1741">
      <c r="E1741" s="3"/>
    </row>
    <row r="1742">
      <c r="E1742" s="3"/>
    </row>
    <row r="1743">
      <c r="E1743" s="3"/>
    </row>
    <row r="1744">
      <c r="E1744" s="3"/>
    </row>
    <row r="1745">
      <c r="E1745" s="3"/>
    </row>
    <row r="1746">
      <c r="E1746" s="3"/>
    </row>
    <row r="1747">
      <c r="E1747" s="3"/>
    </row>
    <row r="1748">
      <c r="E1748" s="3"/>
    </row>
    <row r="1749">
      <c r="E1749" s="3"/>
    </row>
    <row r="1750">
      <c r="E1750" s="3"/>
    </row>
    <row r="1751">
      <c r="E1751" s="3"/>
    </row>
    <row r="1752">
      <c r="E1752" s="3"/>
    </row>
    <row r="1753">
      <c r="E1753" s="3"/>
    </row>
    <row r="1754">
      <c r="E1754" s="3"/>
    </row>
    <row r="1755">
      <c r="E1755" s="3"/>
    </row>
    <row r="1756">
      <c r="E1756" s="3"/>
    </row>
    <row r="1757">
      <c r="E1757" s="3"/>
    </row>
    <row r="1758">
      <c r="E1758" s="3"/>
    </row>
    <row r="1759">
      <c r="E1759" s="3"/>
    </row>
    <row r="1760">
      <c r="E1760" s="3"/>
    </row>
    <row r="1761">
      <c r="E1761" s="3"/>
    </row>
    <row r="1762">
      <c r="E1762" s="3"/>
    </row>
    <row r="1763">
      <c r="E1763" s="3"/>
    </row>
    <row r="1764">
      <c r="E1764" s="3"/>
    </row>
    <row r="1765">
      <c r="E1765" s="3"/>
    </row>
    <row r="1766">
      <c r="E1766" s="3"/>
    </row>
    <row r="1767">
      <c r="E1767" s="3"/>
    </row>
    <row r="1768">
      <c r="E1768" s="3"/>
    </row>
    <row r="1769">
      <c r="E1769" s="3"/>
    </row>
    <row r="1770">
      <c r="E1770" s="3"/>
    </row>
    <row r="1771">
      <c r="E1771" s="3"/>
    </row>
    <row r="1772">
      <c r="E1772" s="3"/>
    </row>
    <row r="1773">
      <c r="E1773" s="3"/>
    </row>
    <row r="1774">
      <c r="E1774" s="3"/>
    </row>
    <row r="1775">
      <c r="E1775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6" max="26" width="12.63"/>
  </cols>
  <sheetData>
    <row r="1">
      <c r="A1" s="33" t="str">
        <f>IFERROR(__xludf.DUMMYFUNCTION("QUERY('2020ARESTASCALCULO'!A:E,""Select Col1,Col2,Col3,Col5 Where Col4 &lt;&gt; 0 "")"),"Source")</f>
        <v>Source</v>
      </c>
      <c r="B1" s="33" t="str">
        <f>IFERROR(__xludf.DUMMYFUNCTION("""COMPUTED_VALUE"""),"Target")</f>
        <v>Target</v>
      </c>
      <c r="C1" s="33" t="str">
        <f>IFERROR(__xludf.DUMMYFUNCTION("""COMPUTED_VALUE"""),"Type")</f>
        <v>Type</v>
      </c>
      <c r="D1" s="33" t="str">
        <f>IFERROR(__xludf.DUMMYFUNCTION("""COMPUTED_VALUE"""),"Weight(Gênero)")</f>
        <v>Weight(Gênero)</v>
      </c>
    </row>
    <row r="2">
      <c r="A2" s="36">
        <f>IFERROR(__xludf.DUMMYFUNCTION("""COMPUTED_VALUE"""),1.0)</f>
        <v>1</v>
      </c>
      <c r="B2" s="36">
        <f>IFERROR(__xludf.DUMMYFUNCTION("""COMPUTED_VALUE"""),3.0)</f>
        <v>3</v>
      </c>
      <c r="C2" s="36"/>
      <c r="D2" s="36" t="str">
        <f>IFERROR(__xludf.DUMMYFUNCTION("""COMPUTED_VALUE"""),"1")</f>
        <v>1</v>
      </c>
    </row>
    <row r="3">
      <c r="A3" s="36">
        <f>IFERROR(__xludf.DUMMYFUNCTION("""COMPUTED_VALUE"""),1.0)</f>
        <v>1</v>
      </c>
      <c r="B3" s="36">
        <f>IFERROR(__xludf.DUMMYFUNCTION("""COMPUTED_VALUE"""),4.0)</f>
        <v>4</v>
      </c>
      <c r="C3" s="36"/>
      <c r="D3" s="36" t="str">
        <f>IFERROR(__xludf.DUMMYFUNCTION("""COMPUTED_VALUE"""),"3")</f>
        <v>3</v>
      </c>
    </row>
    <row r="4">
      <c r="A4" s="36">
        <f>IFERROR(__xludf.DUMMYFUNCTION("""COMPUTED_VALUE"""),1.0)</f>
        <v>1</v>
      </c>
      <c r="B4" s="36">
        <f>IFERROR(__xludf.DUMMYFUNCTION("""COMPUTED_VALUE"""),5.0)</f>
        <v>5</v>
      </c>
      <c r="C4" s="36"/>
      <c r="D4" s="36" t="str">
        <f>IFERROR(__xludf.DUMMYFUNCTION("""COMPUTED_VALUE"""),"3")</f>
        <v>3</v>
      </c>
    </row>
    <row r="5">
      <c r="A5" s="36">
        <f>IFERROR(__xludf.DUMMYFUNCTION("""COMPUTED_VALUE"""),1.0)</f>
        <v>1</v>
      </c>
      <c r="B5" s="36">
        <f>IFERROR(__xludf.DUMMYFUNCTION("""COMPUTED_VALUE"""),6.0)</f>
        <v>6</v>
      </c>
      <c r="C5" s="36"/>
      <c r="D5" s="36" t="str">
        <f>IFERROR(__xludf.DUMMYFUNCTION("""COMPUTED_VALUE"""),"3")</f>
        <v>3</v>
      </c>
    </row>
    <row r="6">
      <c r="A6" s="36">
        <f>IFERROR(__xludf.DUMMYFUNCTION("""COMPUTED_VALUE"""),1.0)</f>
        <v>1</v>
      </c>
      <c r="B6" s="36">
        <f>IFERROR(__xludf.DUMMYFUNCTION("""COMPUTED_VALUE"""),7.0)</f>
        <v>7</v>
      </c>
      <c r="C6" s="36"/>
      <c r="D6" s="36" t="str">
        <f>IFERROR(__xludf.DUMMYFUNCTION("""COMPUTED_VALUE"""),"3")</f>
        <v>3</v>
      </c>
    </row>
    <row r="7">
      <c r="A7" s="36">
        <f>IFERROR(__xludf.DUMMYFUNCTION("""COMPUTED_VALUE"""),1.0)</f>
        <v>1</v>
      </c>
      <c r="B7" s="36">
        <f>IFERROR(__xludf.DUMMYFUNCTION("""COMPUTED_VALUE"""),8.0)</f>
        <v>8</v>
      </c>
      <c r="C7" s="36"/>
      <c r="D7" s="36" t="str">
        <f>IFERROR(__xludf.DUMMYFUNCTION("""COMPUTED_VALUE"""),"3")</f>
        <v>3</v>
      </c>
    </row>
    <row r="8">
      <c r="A8" s="36">
        <f>IFERROR(__xludf.DUMMYFUNCTION("""COMPUTED_VALUE"""),1.0)</f>
        <v>1</v>
      </c>
      <c r="B8" s="36">
        <f>IFERROR(__xludf.DUMMYFUNCTION("""COMPUTED_VALUE"""),9.0)</f>
        <v>9</v>
      </c>
      <c r="C8" s="36"/>
      <c r="D8" s="36" t="str">
        <f>IFERROR(__xludf.DUMMYFUNCTION("""COMPUTED_VALUE"""),"1")</f>
        <v>1</v>
      </c>
    </row>
    <row r="9">
      <c r="A9" s="36">
        <f>IFERROR(__xludf.DUMMYFUNCTION("""COMPUTED_VALUE"""),1.0)</f>
        <v>1</v>
      </c>
      <c r="B9" s="36">
        <f>IFERROR(__xludf.DUMMYFUNCTION("""COMPUTED_VALUE"""),10.0)</f>
        <v>10</v>
      </c>
      <c r="C9" s="36"/>
      <c r="D9" s="36" t="str">
        <f>IFERROR(__xludf.DUMMYFUNCTION("""COMPUTED_VALUE"""),"3")</f>
        <v>3</v>
      </c>
    </row>
    <row r="10">
      <c r="A10" s="36">
        <f>IFERROR(__xludf.DUMMYFUNCTION("""COMPUTED_VALUE"""),1.0)</f>
        <v>1</v>
      </c>
      <c r="B10" s="36">
        <f>IFERROR(__xludf.DUMMYFUNCTION("""COMPUTED_VALUE"""),12.0)</f>
        <v>12</v>
      </c>
      <c r="C10" s="36"/>
      <c r="D10" s="36" t="str">
        <f>IFERROR(__xludf.DUMMYFUNCTION("""COMPUTED_VALUE"""),"2")</f>
        <v>2</v>
      </c>
    </row>
    <row r="11">
      <c r="A11" s="36">
        <f>IFERROR(__xludf.DUMMYFUNCTION("""COMPUTED_VALUE"""),1.0)</f>
        <v>1</v>
      </c>
      <c r="B11" s="36">
        <f>IFERROR(__xludf.DUMMYFUNCTION("""COMPUTED_VALUE"""),13.0)</f>
        <v>13</v>
      </c>
      <c r="C11" s="36"/>
      <c r="D11" s="36" t="str">
        <f>IFERROR(__xludf.DUMMYFUNCTION("""COMPUTED_VALUE"""),"3")</f>
        <v>3</v>
      </c>
    </row>
    <row r="12">
      <c r="A12" s="36">
        <f>IFERROR(__xludf.DUMMYFUNCTION("""COMPUTED_VALUE"""),1.0)</f>
        <v>1</v>
      </c>
      <c r="B12" s="36">
        <f>IFERROR(__xludf.DUMMYFUNCTION("""COMPUTED_VALUE"""),15.0)</f>
        <v>15</v>
      </c>
      <c r="C12" s="36"/>
      <c r="D12" s="36" t="str">
        <f>IFERROR(__xludf.DUMMYFUNCTION("""COMPUTED_VALUE"""),"2")</f>
        <v>2</v>
      </c>
    </row>
    <row r="13">
      <c r="A13" s="36">
        <f>IFERROR(__xludf.DUMMYFUNCTION("""COMPUTED_VALUE"""),1.0)</f>
        <v>1</v>
      </c>
      <c r="B13" s="36">
        <f>IFERROR(__xludf.DUMMYFUNCTION("""COMPUTED_VALUE"""),16.0)</f>
        <v>16</v>
      </c>
      <c r="C13" s="36"/>
      <c r="D13" s="36" t="str">
        <f>IFERROR(__xludf.DUMMYFUNCTION("""COMPUTED_VALUE"""),"3")</f>
        <v>3</v>
      </c>
    </row>
    <row r="14">
      <c r="A14" s="36">
        <f>IFERROR(__xludf.DUMMYFUNCTION("""COMPUTED_VALUE"""),1.0)</f>
        <v>1</v>
      </c>
      <c r="B14" s="36">
        <f>IFERROR(__xludf.DUMMYFUNCTION("""COMPUTED_VALUE"""),17.0)</f>
        <v>17</v>
      </c>
      <c r="C14" s="36"/>
      <c r="D14" s="36" t="str">
        <f>IFERROR(__xludf.DUMMYFUNCTION("""COMPUTED_VALUE"""),"2")</f>
        <v>2</v>
      </c>
    </row>
    <row r="15">
      <c r="A15" s="36">
        <f>IFERROR(__xludf.DUMMYFUNCTION("""COMPUTED_VALUE"""),1.0)</f>
        <v>1</v>
      </c>
      <c r="B15" s="36">
        <f>IFERROR(__xludf.DUMMYFUNCTION("""COMPUTED_VALUE"""),18.0)</f>
        <v>18</v>
      </c>
      <c r="C15" s="36"/>
      <c r="D15" s="36" t="str">
        <f>IFERROR(__xludf.DUMMYFUNCTION("""COMPUTED_VALUE"""),"3")</f>
        <v>3</v>
      </c>
    </row>
    <row r="16">
      <c r="A16" s="36">
        <f>IFERROR(__xludf.DUMMYFUNCTION("""COMPUTED_VALUE"""),1.0)</f>
        <v>1</v>
      </c>
      <c r="B16" s="36">
        <f>IFERROR(__xludf.DUMMYFUNCTION("""COMPUTED_VALUE"""),19.0)</f>
        <v>19</v>
      </c>
      <c r="C16" s="36"/>
      <c r="D16" s="36" t="str">
        <f>IFERROR(__xludf.DUMMYFUNCTION("""COMPUTED_VALUE"""),"1")</f>
        <v>1</v>
      </c>
    </row>
    <row r="17">
      <c r="A17" s="36">
        <f>IFERROR(__xludf.DUMMYFUNCTION("""COMPUTED_VALUE"""),1.0)</f>
        <v>1</v>
      </c>
      <c r="B17" s="36">
        <f>IFERROR(__xludf.DUMMYFUNCTION("""COMPUTED_VALUE"""),20.0)</f>
        <v>20</v>
      </c>
      <c r="C17" s="36"/>
      <c r="D17" s="36" t="str">
        <f>IFERROR(__xludf.DUMMYFUNCTION("""COMPUTED_VALUE"""),"3")</f>
        <v>3</v>
      </c>
    </row>
    <row r="18">
      <c r="A18" s="36">
        <f>IFERROR(__xludf.DUMMYFUNCTION("""COMPUTED_VALUE"""),1.0)</f>
        <v>1</v>
      </c>
      <c r="B18" s="36">
        <f>IFERROR(__xludf.DUMMYFUNCTION("""COMPUTED_VALUE"""),21.0)</f>
        <v>21</v>
      </c>
      <c r="C18" s="36"/>
      <c r="D18" s="36" t="str">
        <f>IFERROR(__xludf.DUMMYFUNCTION("""COMPUTED_VALUE"""),"2")</f>
        <v>2</v>
      </c>
    </row>
    <row r="19">
      <c r="A19" s="36">
        <f>IFERROR(__xludf.DUMMYFUNCTION("""COMPUTED_VALUE"""),1.0)</f>
        <v>1</v>
      </c>
      <c r="B19" s="36">
        <f>IFERROR(__xludf.DUMMYFUNCTION("""COMPUTED_VALUE"""),23.0)</f>
        <v>23</v>
      </c>
      <c r="C19" s="36"/>
      <c r="D19" s="36" t="str">
        <f>IFERROR(__xludf.DUMMYFUNCTION("""COMPUTED_VALUE"""),"3")</f>
        <v>3</v>
      </c>
    </row>
    <row r="20">
      <c r="A20" s="36">
        <f>IFERROR(__xludf.DUMMYFUNCTION("""COMPUTED_VALUE"""),1.0)</f>
        <v>1</v>
      </c>
      <c r="B20" s="36">
        <f>IFERROR(__xludf.DUMMYFUNCTION("""COMPUTED_VALUE"""),24.0)</f>
        <v>24</v>
      </c>
      <c r="C20" s="36"/>
      <c r="D20" s="36" t="str">
        <f>IFERROR(__xludf.DUMMYFUNCTION("""COMPUTED_VALUE"""),"2")</f>
        <v>2</v>
      </c>
    </row>
    <row r="21">
      <c r="A21" s="36">
        <f>IFERROR(__xludf.DUMMYFUNCTION("""COMPUTED_VALUE"""),1.0)</f>
        <v>1</v>
      </c>
      <c r="B21" s="36">
        <f>IFERROR(__xludf.DUMMYFUNCTION("""COMPUTED_VALUE"""),25.0)</f>
        <v>25</v>
      </c>
      <c r="C21" s="36"/>
      <c r="D21" s="36" t="str">
        <f>IFERROR(__xludf.DUMMYFUNCTION("""COMPUTED_VALUE"""),"2")</f>
        <v>2</v>
      </c>
    </row>
    <row r="22">
      <c r="A22" s="36">
        <f>IFERROR(__xludf.DUMMYFUNCTION("""COMPUTED_VALUE"""),1.0)</f>
        <v>1</v>
      </c>
      <c r="B22" s="36">
        <f>IFERROR(__xludf.DUMMYFUNCTION("""COMPUTED_VALUE"""),26.0)</f>
        <v>26</v>
      </c>
      <c r="C22" s="36"/>
      <c r="D22" s="36" t="str">
        <f>IFERROR(__xludf.DUMMYFUNCTION("""COMPUTED_VALUE"""),"2")</f>
        <v>2</v>
      </c>
    </row>
    <row r="23">
      <c r="A23" s="36">
        <f>IFERROR(__xludf.DUMMYFUNCTION("""COMPUTED_VALUE"""),1.0)</f>
        <v>1</v>
      </c>
      <c r="B23" s="36">
        <f>IFERROR(__xludf.DUMMYFUNCTION("""COMPUTED_VALUE"""),27.0)</f>
        <v>27</v>
      </c>
      <c r="C23" s="36"/>
      <c r="D23" s="36" t="str">
        <f>IFERROR(__xludf.DUMMYFUNCTION("""COMPUTED_VALUE"""),"2")</f>
        <v>2</v>
      </c>
    </row>
    <row r="24">
      <c r="A24" s="36">
        <f>IFERROR(__xludf.DUMMYFUNCTION("""COMPUTED_VALUE"""),1.0)</f>
        <v>1</v>
      </c>
      <c r="B24" s="36">
        <f>IFERROR(__xludf.DUMMYFUNCTION("""COMPUTED_VALUE"""),28.0)</f>
        <v>28</v>
      </c>
      <c r="C24" s="36"/>
      <c r="D24" s="36" t="str">
        <f>IFERROR(__xludf.DUMMYFUNCTION("""COMPUTED_VALUE"""),"3")</f>
        <v>3</v>
      </c>
    </row>
    <row r="25">
      <c r="A25" s="36">
        <f>IFERROR(__xludf.DUMMYFUNCTION("""COMPUTED_VALUE"""),1.0)</f>
        <v>1</v>
      </c>
      <c r="B25" s="36">
        <f>IFERROR(__xludf.DUMMYFUNCTION("""COMPUTED_VALUE"""),30.0)</f>
        <v>30</v>
      </c>
      <c r="C25" s="36"/>
      <c r="D25" s="36" t="str">
        <f>IFERROR(__xludf.DUMMYFUNCTION("""COMPUTED_VALUE"""),"2")</f>
        <v>2</v>
      </c>
    </row>
    <row r="26">
      <c r="A26" s="36">
        <f>IFERROR(__xludf.DUMMYFUNCTION("""COMPUTED_VALUE"""),1.0)</f>
        <v>1</v>
      </c>
      <c r="B26" s="36">
        <f>IFERROR(__xludf.DUMMYFUNCTION("""COMPUTED_VALUE"""),31.0)</f>
        <v>31</v>
      </c>
      <c r="C26" s="36"/>
      <c r="D26" s="36" t="str">
        <f>IFERROR(__xludf.DUMMYFUNCTION("""COMPUTED_VALUE"""),"2")</f>
        <v>2</v>
      </c>
    </row>
    <row r="27">
      <c r="A27" s="36">
        <f>IFERROR(__xludf.DUMMYFUNCTION("""COMPUTED_VALUE"""),1.0)</f>
        <v>1</v>
      </c>
      <c r="B27" s="36">
        <f>IFERROR(__xludf.DUMMYFUNCTION("""COMPUTED_VALUE"""),32.0)</f>
        <v>32</v>
      </c>
      <c r="C27" s="36"/>
      <c r="D27" s="36" t="str">
        <f>IFERROR(__xludf.DUMMYFUNCTION("""COMPUTED_VALUE"""),"3")</f>
        <v>3</v>
      </c>
    </row>
    <row r="28">
      <c r="A28" s="36">
        <f>IFERROR(__xludf.DUMMYFUNCTION("""COMPUTED_VALUE"""),1.0)</f>
        <v>1</v>
      </c>
      <c r="B28" s="36">
        <f>IFERROR(__xludf.DUMMYFUNCTION("""COMPUTED_VALUE"""),34.0)</f>
        <v>34</v>
      </c>
      <c r="C28" s="36"/>
      <c r="D28" s="36" t="str">
        <f>IFERROR(__xludf.DUMMYFUNCTION("""COMPUTED_VALUE"""),"3")</f>
        <v>3</v>
      </c>
    </row>
    <row r="29">
      <c r="A29" s="36">
        <f>IFERROR(__xludf.DUMMYFUNCTION("""COMPUTED_VALUE"""),1.0)</f>
        <v>1</v>
      </c>
      <c r="B29" s="36">
        <f>IFERROR(__xludf.DUMMYFUNCTION("""COMPUTED_VALUE"""),35.0)</f>
        <v>35</v>
      </c>
      <c r="C29" s="36"/>
      <c r="D29" s="36" t="str">
        <f>IFERROR(__xludf.DUMMYFUNCTION("""COMPUTED_VALUE"""),"3")</f>
        <v>3</v>
      </c>
    </row>
    <row r="30">
      <c r="A30" s="36">
        <f>IFERROR(__xludf.DUMMYFUNCTION("""COMPUTED_VALUE"""),1.0)</f>
        <v>1</v>
      </c>
      <c r="B30" s="36">
        <f>IFERROR(__xludf.DUMMYFUNCTION("""COMPUTED_VALUE"""),36.0)</f>
        <v>36</v>
      </c>
      <c r="C30" s="36"/>
      <c r="D30" s="36" t="str">
        <f>IFERROR(__xludf.DUMMYFUNCTION("""COMPUTED_VALUE"""),"3")</f>
        <v>3</v>
      </c>
    </row>
    <row r="31">
      <c r="A31" s="36">
        <f>IFERROR(__xludf.DUMMYFUNCTION("""COMPUTED_VALUE"""),1.0)</f>
        <v>1</v>
      </c>
      <c r="B31" s="36">
        <f>IFERROR(__xludf.DUMMYFUNCTION("""COMPUTED_VALUE"""),39.0)</f>
        <v>39</v>
      </c>
      <c r="C31" s="36"/>
      <c r="D31" s="36" t="str">
        <f>IFERROR(__xludf.DUMMYFUNCTION("""COMPUTED_VALUE"""),"2")</f>
        <v>2</v>
      </c>
    </row>
    <row r="32">
      <c r="A32" s="36">
        <f>IFERROR(__xludf.DUMMYFUNCTION("""COMPUTED_VALUE"""),1.0)</f>
        <v>1</v>
      </c>
      <c r="B32" s="36">
        <f>IFERROR(__xludf.DUMMYFUNCTION("""COMPUTED_VALUE"""),40.0)</f>
        <v>40</v>
      </c>
      <c r="C32" s="36"/>
      <c r="D32" s="36" t="str">
        <f>IFERROR(__xludf.DUMMYFUNCTION("""COMPUTED_VALUE"""),"3")</f>
        <v>3</v>
      </c>
    </row>
    <row r="33">
      <c r="A33" s="36">
        <f>IFERROR(__xludf.DUMMYFUNCTION("""COMPUTED_VALUE"""),1.0)</f>
        <v>1</v>
      </c>
      <c r="B33" s="36">
        <f>IFERROR(__xludf.DUMMYFUNCTION("""COMPUTED_VALUE"""),41.0)</f>
        <v>41</v>
      </c>
      <c r="C33" s="36"/>
      <c r="D33" s="36" t="str">
        <f>IFERROR(__xludf.DUMMYFUNCTION("""COMPUTED_VALUE"""),"2")</f>
        <v>2</v>
      </c>
    </row>
    <row r="34">
      <c r="A34" s="36">
        <f>IFERROR(__xludf.DUMMYFUNCTION("""COMPUTED_VALUE"""),1.0)</f>
        <v>1</v>
      </c>
      <c r="B34" s="36">
        <f>IFERROR(__xludf.DUMMYFUNCTION("""COMPUTED_VALUE"""),42.0)</f>
        <v>42</v>
      </c>
      <c r="C34" s="36"/>
      <c r="D34" s="36" t="str">
        <f>IFERROR(__xludf.DUMMYFUNCTION("""COMPUTED_VALUE"""),"2")</f>
        <v>2</v>
      </c>
    </row>
    <row r="35">
      <c r="A35" s="36">
        <f>IFERROR(__xludf.DUMMYFUNCTION("""COMPUTED_VALUE"""),1.0)</f>
        <v>1</v>
      </c>
      <c r="B35" s="36">
        <f>IFERROR(__xludf.DUMMYFUNCTION("""COMPUTED_VALUE"""),43.0)</f>
        <v>43</v>
      </c>
      <c r="C35" s="36"/>
      <c r="D35" s="36" t="str">
        <f>IFERROR(__xludf.DUMMYFUNCTION("""COMPUTED_VALUE"""),"3")</f>
        <v>3</v>
      </c>
    </row>
    <row r="36">
      <c r="A36" s="36">
        <f>IFERROR(__xludf.DUMMYFUNCTION("""COMPUTED_VALUE"""),1.0)</f>
        <v>1</v>
      </c>
      <c r="B36" s="36">
        <f>IFERROR(__xludf.DUMMYFUNCTION("""COMPUTED_VALUE"""),44.0)</f>
        <v>44</v>
      </c>
      <c r="C36" s="36"/>
      <c r="D36" s="36" t="str">
        <f>IFERROR(__xludf.DUMMYFUNCTION("""COMPUTED_VALUE"""),"3")</f>
        <v>3</v>
      </c>
    </row>
    <row r="37">
      <c r="A37" s="36">
        <f>IFERROR(__xludf.DUMMYFUNCTION("""COMPUTED_VALUE"""),1.0)</f>
        <v>1</v>
      </c>
      <c r="B37" s="36">
        <f>IFERROR(__xludf.DUMMYFUNCTION("""COMPUTED_VALUE"""),45.0)</f>
        <v>45</v>
      </c>
      <c r="C37" s="36"/>
      <c r="D37" s="36" t="str">
        <f>IFERROR(__xludf.DUMMYFUNCTION("""COMPUTED_VALUE"""),"3")</f>
        <v>3</v>
      </c>
    </row>
    <row r="38">
      <c r="A38" s="36">
        <f>IFERROR(__xludf.DUMMYFUNCTION("""COMPUTED_VALUE"""),1.0)</f>
        <v>1</v>
      </c>
      <c r="B38" s="36">
        <f>IFERROR(__xludf.DUMMYFUNCTION("""COMPUTED_VALUE"""),46.0)</f>
        <v>46</v>
      </c>
      <c r="C38" s="36"/>
      <c r="D38" s="36" t="str">
        <f>IFERROR(__xludf.DUMMYFUNCTION("""COMPUTED_VALUE"""),"3")</f>
        <v>3</v>
      </c>
    </row>
    <row r="39">
      <c r="A39" s="36">
        <f>IFERROR(__xludf.DUMMYFUNCTION("""COMPUTED_VALUE"""),1.0)</f>
        <v>1</v>
      </c>
      <c r="B39" s="36">
        <f>IFERROR(__xludf.DUMMYFUNCTION("""COMPUTED_VALUE"""),47.0)</f>
        <v>47</v>
      </c>
      <c r="C39" s="36"/>
      <c r="D39" s="36" t="str">
        <f>IFERROR(__xludf.DUMMYFUNCTION("""COMPUTED_VALUE"""),"3")</f>
        <v>3</v>
      </c>
    </row>
    <row r="40">
      <c r="A40" s="36">
        <f>IFERROR(__xludf.DUMMYFUNCTION("""COMPUTED_VALUE"""),1.0)</f>
        <v>1</v>
      </c>
      <c r="B40" s="36">
        <f>IFERROR(__xludf.DUMMYFUNCTION("""COMPUTED_VALUE"""),48.0)</f>
        <v>48</v>
      </c>
      <c r="C40" s="36"/>
      <c r="D40" s="36" t="str">
        <f>IFERROR(__xludf.DUMMYFUNCTION("""COMPUTED_VALUE"""),"2")</f>
        <v>2</v>
      </c>
    </row>
    <row r="41">
      <c r="A41" s="36">
        <f>IFERROR(__xludf.DUMMYFUNCTION("""COMPUTED_VALUE"""),1.0)</f>
        <v>1</v>
      </c>
      <c r="B41" s="36">
        <f>IFERROR(__xludf.DUMMYFUNCTION("""COMPUTED_VALUE"""),49.0)</f>
        <v>49</v>
      </c>
      <c r="C41" s="36"/>
      <c r="D41" s="36" t="str">
        <f>IFERROR(__xludf.DUMMYFUNCTION("""COMPUTED_VALUE"""),"3")</f>
        <v>3</v>
      </c>
    </row>
    <row r="42">
      <c r="A42" s="36">
        <f>IFERROR(__xludf.DUMMYFUNCTION("""COMPUTED_VALUE"""),1.0)</f>
        <v>1</v>
      </c>
      <c r="B42" s="36">
        <f>IFERROR(__xludf.DUMMYFUNCTION("""COMPUTED_VALUE"""),50.0)</f>
        <v>50</v>
      </c>
      <c r="C42" s="36"/>
      <c r="D42" s="36" t="str">
        <f>IFERROR(__xludf.DUMMYFUNCTION("""COMPUTED_VALUE"""),"3")</f>
        <v>3</v>
      </c>
    </row>
    <row r="43">
      <c r="A43" s="36">
        <f>IFERROR(__xludf.DUMMYFUNCTION("""COMPUTED_VALUE"""),1.0)</f>
        <v>1</v>
      </c>
      <c r="B43" s="36">
        <f>IFERROR(__xludf.DUMMYFUNCTION("""COMPUTED_VALUE"""),51.0)</f>
        <v>51</v>
      </c>
      <c r="C43" s="36"/>
      <c r="D43" s="36" t="str">
        <f>IFERROR(__xludf.DUMMYFUNCTION("""COMPUTED_VALUE"""),"3")</f>
        <v>3</v>
      </c>
    </row>
    <row r="44">
      <c r="A44" s="36">
        <f>IFERROR(__xludf.DUMMYFUNCTION("""COMPUTED_VALUE"""),1.0)</f>
        <v>1</v>
      </c>
      <c r="B44" s="36">
        <f>IFERROR(__xludf.DUMMYFUNCTION("""COMPUTED_VALUE"""),52.0)</f>
        <v>52</v>
      </c>
      <c r="C44" s="36"/>
      <c r="D44" s="36" t="str">
        <f>IFERROR(__xludf.DUMMYFUNCTION("""COMPUTED_VALUE"""),"1")</f>
        <v>1</v>
      </c>
    </row>
    <row r="45">
      <c r="A45" s="36">
        <f>IFERROR(__xludf.DUMMYFUNCTION("""COMPUTED_VALUE"""),1.0)</f>
        <v>1</v>
      </c>
      <c r="B45" s="36">
        <f>IFERROR(__xludf.DUMMYFUNCTION("""COMPUTED_VALUE"""),53.0)</f>
        <v>53</v>
      </c>
      <c r="C45" s="36"/>
      <c r="D45" s="36" t="str">
        <f>IFERROR(__xludf.DUMMYFUNCTION("""COMPUTED_VALUE"""),"2")</f>
        <v>2</v>
      </c>
    </row>
    <row r="46">
      <c r="A46" s="36">
        <f>IFERROR(__xludf.DUMMYFUNCTION("""COMPUTED_VALUE"""),1.0)</f>
        <v>1</v>
      </c>
      <c r="B46" s="36">
        <f>IFERROR(__xludf.DUMMYFUNCTION("""COMPUTED_VALUE"""),54.0)</f>
        <v>54</v>
      </c>
      <c r="C46" s="36"/>
      <c r="D46" s="36" t="str">
        <f>IFERROR(__xludf.DUMMYFUNCTION("""COMPUTED_VALUE"""),"2")</f>
        <v>2</v>
      </c>
    </row>
    <row r="47">
      <c r="A47" s="36">
        <f>IFERROR(__xludf.DUMMYFUNCTION("""COMPUTED_VALUE"""),1.0)</f>
        <v>1</v>
      </c>
      <c r="B47" s="36">
        <f>IFERROR(__xludf.DUMMYFUNCTION("""COMPUTED_VALUE"""),57.0)</f>
        <v>57</v>
      </c>
      <c r="C47" s="36"/>
      <c r="D47" s="36" t="str">
        <f>IFERROR(__xludf.DUMMYFUNCTION("""COMPUTED_VALUE"""),"2")</f>
        <v>2</v>
      </c>
    </row>
    <row r="48">
      <c r="A48" s="36">
        <f>IFERROR(__xludf.DUMMYFUNCTION("""COMPUTED_VALUE"""),1.0)</f>
        <v>1</v>
      </c>
      <c r="B48" s="36">
        <f>IFERROR(__xludf.DUMMYFUNCTION("""COMPUTED_VALUE"""),58.0)</f>
        <v>58</v>
      </c>
      <c r="C48" s="36"/>
      <c r="D48" s="36" t="str">
        <f>IFERROR(__xludf.DUMMYFUNCTION("""COMPUTED_VALUE"""),"2")</f>
        <v>2</v>
      </c>
    </row>
    <row r="49">
      <c r="A49" s="36">
        <f>IFERROR(__xludf.DUMMYFUNCTION("""COMPUTED_VALUE"""),2.0)</f>
        <v>2</v>
      </c>
      <c r="B49" s="36">
        <f>IFERROR(__xludf.DUMMYFUNCTION("""COMPUTED_VALUE"""),3.0)</f>
        <v>3</v>
      </c>
      <c r="C49" s="36"/>
      <c r="D49" s="36" t="str">
        <f>IFERROR(__xludf.DUMMYFUNCTION("""COMPUTED_VALUE"""),"2")</f>
        <v>2</v>
      </c>
    </row>
    <row r="50">
      <c r="A50" s="36">
        <f>IFERROR(__xludf.DUMMYFUNCTION("""COMPUTED_VALUE"""),2.0)</f>
        <v>2</v>
      </c>
      <c r="B50" s="36">
        <f>IFERROR(__xludf.DUMMYFUNCTION("""COMPUTED_VALUE"""),19.0)</f>
        <v>19</v>
      </c>
      <c r="C50" s="36"/>
      <c r="D50" s="36" t="str">
        <f>IFERROR(__xludf.DUMMYFUNCTION("""COMPUTED_VALUE"""),"2")</f>
        <v>2</v>
      </c>
    </row>
    <row r="51">
      <c r="A51" s="36">
        <f>IFERROR(__xludf.DUMMYFUNCTION("""COMPUTED_VALUE"""),2.0)</f>
        <v>2</v>
      </c>
      <c r="B51" s="36">
        <f>IFERROR(__xludf.DUMMYFUNCTION("""COMPUTED_VALUE"""),22.0)</f>
        <v>22</v>
      </c>
      <c r="C51" s="36"/>
      <c r="D51" s="36" t="str">
        <f>IFERROR(__xludf.DUMMYFUNCTION("""COMPUTED_VALUE"""),"2")</f>
        <v>2</v>
      </c>
    </row>
    <row r="52">
      <c r="A52" s="36">
        <f>IFERROR(__xludf.DUMMYFUNCTION("""COMPUTED_VALUE"""),3.0)</f>
        <v>3</v>
      </c>
      <c r="B52" s="36">
        <f>IFERROR(__xludf.DUMMYFUNCTION("""COMPUTED_VALUE"""),4.0)</f>
        <v>4</v>
      </c>
      <c r="C52" s="36"/>
      <c r="D52" s="36" t="str">
        <f>IFERROR(__xludf.DUMMYFUNCTION("""COMPUTED_VALUE"""),"1")</f>
        <v>1</v>
      </c>
    </row>
    <row r="53">
      <c r="A53" s="36">
        <f>IFERROR(__xludf.DUMMYFUNCTION("""COMPUTED_VALUE"""),3.0)</f>
        <v>3</v>
      </c>
      <c r="B53" s="36">
        <f>IFERROR(__xludf.DUMMYFUNCTION("""COMPUTED_VALUE"""),5.0)</f>
        <v>5</v>
      </c>
      <c r="C53" s="36"/>
      <c r="D53" s="36" t="str">
        <f>IFERROR(__xludf.DUMMYFUNCTION("""COMPUTED_VALUE"""),"1")</f>
        <v>1</v>
      </c>
    </row>
    <row r="54">
      <c r="A54" s="36">
        <f>IFERROR(__xludf.DUMMYFUNCTION("""COMPUTED_VALUE"""),3.0)</f>
        <v>3</v>
      </c>
      <c r="B54" s="36">
        <f>IFERROR(__xludf.DUMMYFUNCTION("""COMPUTED_VALUE"""),6.0)</f>
        <v>6</v>
      </c>
      <c r="C54" s="36"/>
      <c r="D54" s="36" t="str">
        <f>IFERROR(__xludf.DUMMYFUNCTION("""COMPUTED_VALUE"""),"1")</f>
        <v>1</v>
      </c>
    </row>
    <row r="55">
      <c r="A55" s="36">
        <f>IFERROR(__xludf.DUMMYFUNCTION("""COMPUTED_VALUE"""),3.0)</f>
        <v>3</v>
      </c>
      <c r="B55" s="36">
        <f>IFERROR(__xludf.DUMMYFUNCTION("""COMPUTED_VALUE"""),7.0)</f>
        <v>7</v>
      </c>
      <c r="C55" s="36"/>
      <c r="D55" s="36" t="str">
        <f>IFERROR(__xludf.DUMMYFUNCTION("""COMPUTED_VALUE"""),"1")</f>
        <v>1</v>
      </c>
    </row>
    <row r="56">
      <c r="A56" s="36">
        <f>IFERROR(__xludf.DUMMYFUNCTION("""COMPUTED_VALUE"""),3.0)</f>
        <v>3</v>
      </c>
      <c r="B56" s="36">
        <f>IFERROR(__xludf.DUMMYFUNCTION("""COMPUTED_VALUE"""),8.0)</f>
        <v>8</v>
      </c>
      <c r="C56" s="36"/>
      <c r="D56" s="36" t="str">
        <f>IFERROR(__xludf.DUMMYFUNCTION("""COMPUTED_VALUE"""),"1")</f>
        <v>1</v>
      </c>
    </row>
    <row r="57">
      <c r="A57" s="36">
        <f>IFERROR(__xludf.DUMMYFUNCTION("""COMPUTED_VALUE"""),3.0)</f>
        <v>3</v>
      </c>
      <c r="B57" s="36">
        <f>IFERROR(__xludf.DUMMYFUNCTION("""COMPUTED_VALUE"""),9.0)</f>
        <v>9</v>
      </c>
      <c r="C57" s="36"/>
      <c r="D57" s="36" t="str">
        <f>IFERROR(__xludf.DUMMYFUNCTION("""COMPUTED_VALUE"""),"1")</f>
        <v>1</v>
      </c>
    </row>
    <row r="58">
      <c r="A58" s="36">
        <f>IFERROR(__xludf.DUMMYFUNCTION("""COMPUTED_VALUE"""),3.0)</f>
        <v>3</v>
      </c>
      <c r="B58" s="36">
        <f>IFERROR(__xludf.DUMMYFUNCTION("""COMPUTED_VALUE"""),10.0)</f>
        <v>10</v>
      </c>
      <c r="C58" s="36"/>
      <c r="D58" s="36" t="str">
        <f>IFERROR(__xludf.DUMMYFUNCTION("""COMPUTED_VALUE"""),"1")</f>
        <v>1</v>
      </c>
    </row>
    <row r="59">
      <c r="A59" s="36">
        <f>IFERROR(__xludf.DUMMYFUNCTION("""COMPUTED_VALUE"""),3.0)</f>
        <v>3</v>
      </c>
      <c r="B59" s="36">
        <f>IFERROR(__xludf.DUMMYFUNCTION("""COMPUTED_VALUE"""),13.0)</f>
        <v>13</v>
      </c>
      <c r="C59" s="36"/>
      <c r="D59" s="36" t="str">
        <f>IFERROR(__xludf.DUMMYFUNCTION("""COMPUTED_VALUE"""),"1")</f>
        <v>1</v>
      </c>
    </row>
    <row r="60">
      <c r="A60" s="36">
        <f>IFERROR(__xludf.DUMMYFUNCTION("""COMPUTED_VALUE"""),3.0)</f>
        <v>3</v>
      </c>
      <c r="B60" s="36">
        <f>IFERROR(__xludf.DUMMYFUNCTION("""COMPUTED_VALUE"""),16.0)</f>
        <v>16</v>
      </c>
      <c r="C60" s="36"/>
      <c r="D60" s="36" t="str">
        <f>IFERROR(__xludf.DUMMYFUNCTION("""COMPUTED_VALUE"""),"1")</f>
        <v>1</v>
      </c>
    </row>
    <row r="61">
      <c r="A61" s="36">
        <f>IFERROR(__xludf.DUMMYFUNCTION("""COMPUTED_VALUE"""),3.0)</f>
        <v>3</v>
      </c>
      <c r="B61" s="36">
        <f>IFERROR(__xludf.DUMMYFUNCTION("""COMPUTED_VALUE"""),18.0)</f>
        <v>18</v>
      </c>
      <c r="C61" s="36"/>
      <c r="D61" s="36" t="str">
        <f>IFERROR(__xludf.DUMMYFUNCTION("""COMPUTED_VALUE"""),"1")</f>
        <v>1</v>
      </c>
    </row>
    <row r="62">
      <c r="A62" s="36">
        <f>IFERROR(__xludf.DUMMYFUNCTION("""COMPUTED_VALUE"""),3.0)</f>
        <v>3</v>
      </c>
      <c r="B62" s="36">
        <f>IFERROR(__xludf.DUMMYFUNCTION("""COMPUTED_VALUE"""),19.0)</f>
        <v>19</v>
      </c>
      <c r="C62" s="36"/>
      <c r="D62" s="36" t="str">
        <f>IFERROR(__xludf.DUMMYFUNCTION("""COMPUTED_VALUE"""),"3")</f>
        <v>3</v>
      </c>
    </row>
    <row r="63">
      <c r="A63" s="36">
        <f>IFERROR(__xludf.DUMMYFUNCTION("""COMPUTED_VALUE"""),3.0)</f>
        <v>3</v>
      </c>
      <c r="B63" s="36">
        <f>IFERROR(__xludf.DUMMYFUNCTION("""COMPUTED_VALUE"""),20.0)</f>
        <v>20</v>
      </c>
      <c r="C63" s="36"/>
      <c r="D63" s="36" t="str">
        <f>IFERROR(__xludf.DUMMYFUNCTION("""COMPUTED_VALUE"""),"1")</f>
        <v>1</v>
      </c>
    </row>
    <row r="64">
      <c r="A64" s="36">
        <f>IFERROR(__xludf.DUMMYFUNCTION("""COMPUTED_VALUE"""),3.0)</f>
        <v>3</v>
      </c>
      <c r="B64" s="36">
        <f>IFERROR(__xludf.DUMMYFUNCTION("""COMPUTED_VALUE"""),22.0)</f>
        <v>22</v>
      </c>
      <c r="C64" s="36"/>
      <c r="D64" s="36" t="str">
        <f>IFERROR(__xludf.DUMMYFUNCTION("""COMPUTED_VALUE"""),"2")</f>
        <v>2</v>
      </c>
    </row>
    <row r="65">
      <c r="A65" s="36">
        <f>IFERROR(__xludf.DUMMYFUNCTION("""COMPUTED_VALUE"""),3.0)</f>
        <v>3</v>
      </c>
      <c r="B65" s="36">
        <f>IFERROR(__xludf.DUMMYFUNCTION("""COMPUTED_VALUE"""),23.0)</f>
        <v>23</v>
      </c>
      <c r="C65" s="36"/>
      <c r="D65" s="36" t="str">
        <f>IFERROR(__xludf.DUMMYFUNCTION("""COMPUTED_VALUE"""),"1")</f>
        <v>1</v>
      </c>
    </row>
    <row r="66">
      <c r="A66" s="36">
        <f>IFERROR(__xludf.DUMMYFUNCTION("""COMPUTED_VALUE"""),3.0)</f>
        <v>3</v>
      </c>
      <c r="B66" s="36">
        <f>IFERROR(__xludf.DUMMYFUNCTION("""COMPUTED_VALUE"""),28.0)</f>
        <v>28</v>
      </c>
      <c r="C66" s="36"/>
      <c r="D66" s="36" t="str">
        <f>IFERROR(__xludf.DUMMYFUNCTION("""COMPUTED_VALUE"""),"1")</f>
        <v>1</v>
      </c>
    </row>
    <row r="67">
      <c r="A67" s="36">
        <f>IFERROR(__xludf.DUMMYFUNCTION("""COMPUTED_VALUE"""),3.0)</f>
        <v>3</v>
      </c>
      <c r="B67" s="36">
        <f>IFERROR(__xludf.DUMMYFUNCTION("""COMPUTED_VALUE"""),32.0)</f>
        <v>32</v>
      </c>
      <c r="C67" s="36"/>
      <c r="D67" s="36" t="str">
        <f>IFERROR(__xludf.DUMMYFUNCTION("""COMPUTED_VALUE"""),"1")</f>
        <v>1</v>
      </c>
    </row>
    <row r="68">
      <c r="A68" s="36">
        <f>IFERROR(__xludf.DUMMYFUNCTION("""COMPUTED_VALUE"""),3.0)</f>
        <v>3</v>
      </c>
      <c r="B68" s="36">
        <f>IFERROR(__xludf.DUMMYFUNCTION("""COMPUTED_VALUE"""),34.0)</f>
        <v>34</v>
      </c>
      <c r="C68" s="36"/>
      <c r="D68" s="36" t="str">
        <f>IFERROR(__xludf.DUMMYFUNCTION("""COMPUTED_VALUE"""),"1")</f>
        <v>1</v>
      </c>
    </row>
    <row r="69">
      <c r="A69" s="36">
        <f>IFERROR(__xludf.DUMMYFUNCTION("""COMPUTED_VALUE"""),3.0)</f>
        <v>3</v>
      </c>
      <c r="B69" s="36">
        <f>IFERROR(__xludf.DUMMYFUNCTION("""COMPUTED_VALUE"""),35.0)</f>
        <v>35</v>
      </c>
      <c r="C69" s="36"/>
      <c r="D69" s="36" t="str">
        <f>IFERROR(__xludf.DUMMYFUNCTION("""COMPUTED_VALUE"""),"1")</f>
        <v>1</v>
      </c>
    </row>
    <row r="70">
      <c r="A70" s="36">
        <f>IFERROR(__xludf.DUMMYFUNCTION("""COMPUTED_VALUE"""),3.0)</f>
        <v>3</v>
      </c>
      <c r="B70" s="36">
        <f>IFERROR(__xludf.DUMMYFUNCTION("""COMPUTED_VALUE"""),36.0)</f>
        <v>36</v>
      </c>
      <c r="C70" s="36"/>
      <c r="D70" s="36" t="str">
        <f>IFERROR(__xludf.DUMMYFUNCTION("""COMPUTED_VALUE"""),"1")</f>
        <v>1</v>
      </c>
    </row>
    <row r="71">
      <c r="A71" s="36">
        <f>IFERROR(__xludf.DUMMYFUNCTION("""COMPUTED_VALUE"""),3.0)</f>
        <v>3</v>
      </c>
      <c r="B71" s="36">
        <f>IFERROR(__xludf.DUMMYFUNCTION("""COMPUTED_VALUE"""),40.0)</f>
        <v>40</v>
      </c>
      <c r="C71" s="36"/>
      <c r="D71" s="36" t="str">
        <f>IFERROR(__xludf.DUMMYFUNCTION("""COMPUTED_VALUE"""),"1")</f>
        <v>1</v>
      </c>
    </row>
    <row r="72">
      <c r="A72" s="36">
        <f>IFERROR(__xludf.DUMMYFUNCTION("""COMPUTED_VALUE"""),3.0)</f>
        <v>3</v>
      </c>
      <c r="B72" s="36">
        <f>IFERROR(__xludf.DUMMYFUNCTION("""COMPUTED_VALUE"""),43.0)</f>
        <v>43</v>
      </c>
      <c r="C72" s="36"/>
      <c r="D72" s="36" t="str">
        <f>IFERROR(__xludf.DUMMYFUNCTION("""COMPUTED_VALUE"""),"1")</f>
        <v>1</v>
      </c>
    </row>
    <row r="73">
      <c r="A73" s="36">
        <f>IFERROR(__xludf.DUMMYFUNCTION("""COMPUTED_VALUE"""),3.0)</f>
        <v>3</v>
      </c>
      <c r="B73" s="36">
        <f>IFERROR(__xludf.DUMMYFUNCTION("""COMPUTED_VALUE"""),44.0)</f>
        <v>44</v>
      </c>
      <c r="C73" s="36"/>
      <c r="D73" s="36" t="str">
        <f>IFERROR(__xludf.DUMMYFUNCTION("""COMPUTED_VALUE"""),"1")</f>
        <v>1</v>
      </c>
    </row>
    <row r="74">
      <c r="A74" s="36">
        <f>IFERROR(__xludf.DUMMYFUNCTION("""COMPUTED_VALUE"""),3.0)</f>
        <v>3</v>
      </c>
      <c r="B74" s="36">
        <f>IFERROR(__xludf.DUMMYFUNCTION("""COMPUTED_VALUE"""),45.0)</f>
        <v>45</v>
      </c>
      <c r="C74" s="36"/>
      <c r="D74" s="36" t="str">
        <f>IFERROR(__xludf.DUMMYFUNCTION("""COMPUTED_VALUE"""),"1")</f>
        <v>1</v>
      </c>
    </row>
    <row r="75">
      <c r="A75" s="36">
        <f>IFERROR(__xludf.DUMMYFUNCTION("""COMPUTED_VALUE"""),3.0)</f>
        <v>3</v>
      </c>
      <c r="B75" s="36">
        <f>IFERROR(__xludf.DUMMYFUNCTION("""COMPUTED_VALUE"""),46.0)</f>
        <v>46</v>
      </c>
      <c r="C75" s="36"/>
      <c r="D75" s="36" t="str">
        <f>IFERROR(__xludf.DUMMYFUNCTION("""COMPUTED_VALUE"""),"1")</f>
        <v>1</v>
      </c>
    </row>
    <row r="76">
      <c r="A76" s="36">
        <f>IFERROR(__xludf.DUMMYFUNCTION("""COMPUTED_VALUE"""),3.0)</f>
        <v>3</v>
      </c>
      <c r="B76" s="36">
        <f>IFERROR(__xludf.DUMMYFUNCTION("""COMPUTED_VALUE"""),47.0)</f>
        <v>47</v>
      </c>
      <c r="C76" s="36"/>
      <c r="D76" s="36" t="str">
        <f>IFERROR(__xludf.DUMMYFUNCTION("""COMPUTED_VALUE"""),"1")</f>
        <v>1</v>
      </c>
    </row>
    <row r="77">
      <c r="A77" s="36">
        <f>IFERROR(__xludf.DUMMYFUNCTION("""COMPUTED_VALUE"""),3.0)</f>
        <v>3</v>
      </c>
      <c r="B77" s="36">
        <f>IFERROR(__xludf.DUMMYFUNCTION("""COMPUTED_VALUE"""),49.0)</f>
        <v>49</v>
      </c>
      <c r="C77" s="36"/>
      <c r="D77" s="36" t="str">
        <f>IFERROR(__xludf.DUMMYFUNCTION("""COMPUTED_VALUE"""),"1")</f>
        <v>1</v>
      </c>
    </row>
    <row r="78">
      <c r="A78" s="36">
        <f>IFERROR(__xludf.DUMMYFUNCTION("""COMPUTED_VALUE"""),3.0)</f>
        <v>3</v>
      </c>
      <c r="B78" s="36">
        <f>IFERROR(__xludf.DUMMYFUNCTION("""COMPUTED_VALUE"""),50.0)</f>
        <v>50</v>
      </c>
      <c r="C78" s="36"/>
      <c r="D78" s="36" t="str">
        <f>IFERROR(__xludf.DUMMYFUNCTION("""COMPUTED_VALUE"""),"1")</f>
        <v>1</v>
      </c>
    </row>
    <row r="79">
      <c r="A79" s="36">
        <f>IFERROR(__xludf.DUMMYFUNCTION("""COMPUTED_VALUE"""),3.0)</f>
        <v>3</v>
      </c>
      <c r="B79" s="36">
        <f>IFERROR(__xludf.DUMMYFUNCTION("""COMPUTED_VALUE"""),51.0)</f>
        <v>51</v>
      </c>
      <c r="C79" s="36"/>
      <c r="D79" s="36" t="str">
        <f>IFERROR(__xludf.DUMMYFUNCTION("""COMPUTED_VALUE"""),"1")</f>
        <v>1</v>
      </c>
    </row>
    <row r="80">
      <c r="A80" s="36">
        <f>IFERROR(__xludf.DUMMYFUNCTION("""COMPUTED_VALUE"""),3.0)</f>
        <v>3</v>
      </c>
      <c r="B80" s="36">
        <f>IFERROR(__xludf.DUMMYFUNCTION("""COMPUTED_VALUE"""),52.0)</f>
        <v>52</v>
      </c>
      <c r="C80" s="36"/>
      <c r="D80" s="36" t="str">
        <f>IFERROR(__xludf.DUMMYFUNCTION("""COMPUTED_VALUE"""),"1")</f>
        <v>1</v>
      </c>
    </row>
    <row r="81">
      <c r="A81" s="36">
        <f>IFERROR(__xludf.DUMMYFUNCTION("""COMPUTED_VALUE"""),4.0)</f>
        <v>4</v>
      </c>
      <c r="B81" s="36">
        <f>IFERROR(__xludf.DUMMYFUNCTION("""COMPUTED_VALUE"""),5.0)</f>
        <v>5</v>
      </c>
      <c r="C81" s="36"/>
      <c r="D81" s="36" t="str">
        <f>IFERROR(__xludf.DUMMYFUNCTION("""COMPUTED_VALUE"""),"3")</f>
        <v>3</v>
      </c>
    </row>
    <row r="82">
      <c r="A82" s="36">
        <f>IFERROR(__xludf.DUMMYFUNCTION("""COMPUTED_VALUE"""),4.0)</f>
        <v>4</v>
      </c>
      <c r="B82" s="36">
        <f>IFERROR(__xludf.DUMMYFUNCTION("""COMPUTED_VALUE"""),6.0)</f>
        <v>6</v>
      </c>
      <c r="C82" s="36"/>
      <c r="D82" s="36" t="str">
        <f>IFERROR(__xludf.DUMMYFUNCTION("""COMPUTED_VALUE"""),"3")</f>
        <v>3</v>
      </c>
    </row>
    <row r="83">
      <c r="A83" s="36">
        <f>IFERROR(__xludf.DUMMYFUNCTION("""COMPUTED_VALUE"""),4.0)</f>
        <v>4</v>
      </c>
      <c r="B83" s="36">
        <f>IFERROR(__xludf.DUMMYFUNCTION("""COMPUTED_VALUE"""),7.0)</f>
        <v>7</v>
      </c>
      <c r="C83" s="36"/>
      <c r="D83" s="36" t="str">
        <f>IFERROR(__xludf.DUMMYFUNCTION("""COMPUTED_VALUE"""),"3")</f>
        <v>3</v>
      </c>
    </row>
    <row r="84">
      <c r="A84" s="36">
        <f>IFERROR(__xludf.DUMMYFUNCTION("""COMPUTED_VALUE"""),4.0)</f>
        <v>4</v>
      </c>
      <c r="B84" s="36">
        <f>IFERROR(__xludf.DUMMYFUNCTION("""COMPUTED_VALUE"""),8.0)</f>
        <v>8</v>
      </c>
      <c r="C84" s="36"/>
      <c r="D84" s="36" t="str">
        <f>IFERROR(__xludf.DUMMYFUNCTION("""COMPUTED_VALUE"""),"3")</f>
        <v>3</v>
      </c>
    </row>
    <row r="85">
      <c r="A85" s="36">
        <f>IFERROR(__xludf.DUMMYFUNCTION("""COMPUTED_VALUE"""),4.0)</f>
        <v>4</v>
      </c>
      <c r="B85" s="36">
        <f>IFERROR(__xludf.DUMMYFUNCTION("""COMPUTED_VALUE"""),9.0)</f>
        <v>9</v>
      </c>
      <c r="C85" s="36"/>
      <c r="D85" s="36" t="str">
        <f>IFERROR(__xludf.DUMMYFUNCTION("""COMPUTED_VALUE"""),"1")</f>
        <v>1</v>
      </c>
    </row>
    <row r="86">
      <c r="A86" s="36">
        <f>IFERROR(__xludf.DUMMYFUNCTION("""COMPUTED_VALUE"""),4.0)</f>
        <v>4</v>
      </c>
      <c r="B86" s="36">
        <f>IFERROR(__xludf.DUMMYFUNCTION("""COMPUTED_VALUE"""),10.0)</f>
        <v>10</v>
      </c>
      <c r="C86" s="36"/>
      <c r="D86" s="36" t="str">
        <f>IFERROR(__xludf.DUMMYFUNCTION("""COMPUTED_VALUE"""),"3")</f>
        <v>3</v>
      </c>
    </row>
    <row r="87">
      <c r="A87" s="36">
        <f>IFERROR(__xludf.DUMMYFUNCTION("""COMPUTED_VALUE"""),4.0)</f>
        <v>4</v>
      </c>
      <c r="B87" s="36">
        <f>IFERROR(__xludf.DUMMYFUNCTION("""COMPUTED_VALUE"""),12.0)</f>
        <v>12</v>
      </c>
      <c r="C87" s="36"/>
      <c r="D87" s="36" t="str">
        <f>IFERROR(__xludf.DUMMYFUNCTION("""COMPUTED_VALUE"""),"2")</f>
        <v>2</v>
      </c>
    </row>
    <row r="88">
      <c r="A88" s="36">
        <f>IFERROR(__xludf.DUMMYFUNCTION("""COMPUTED_VALUE"""),4.0)</f>
        <v>4</v>
      </c>
      <c r="B88" s="36">
        <f>IFERROR(__xludf.DUMMYFUNCTION("""COMPUTED_VALUE"""),13.0)</f>
        <v>13</v>
      </c>
      <c r="C88" s="36"/>
      <c r="D88" s="36" t="str">
        <f>IFERROR(__xludf.DUMMYFUNCTION("""COMPUTED_VALUE"""),"3")</f>
        <v>3</v>
      </c>
    </row>
    <row r="89">
      <c r="A89" s="36">
        <f>IFERROR(__xludf.DUMMYFUNCTION("""COMPUTED_VALUE"""),4.0)</f>
        <v>4</v>
      </c>
      <c r="B89" s="36">
        <f>IFERROR(__xludf.DUMMYFUNCTION("""COMPUTED_VALUE"""),15.0)</f>
        <v>15</v>
      </c>
      <c r="C89" s="36"/>
      <c r="D89" s="36" t="str">
        <f>IFERROR(__xludf.DUMMYFUNCTION("""COMPUTED_VALUE"""),"2")</f>
        <v>2</v>
      </c>
    </row>
    <row r="90">
      <c r="A90" s="36">
        <f>IFERROR(__xludf.DUMMYFUNCTION("""COMPUTED_VALUE"""),4.0)</f>
        <v>4</v>
      </c>
      <c r="B90" s="36">
        <f>IFERROR(__xludf.DUMMYFUNCTION("""COMPUTED_VALUE"""),16.0)</f>
        <v>16</v>
      </c>
      <c r="C90" s="36"/>
      <c r="D90" s="36" t="str">
        <f>IFERROR(__xludf.DUMMYFUNCTION("""COMPUTED_VALUE"""),"3")</f>
        <v>3</v>
      </c>
    </row>
    <row r="91">
      <c r="A91" s="36">
        <f>IFERROR(__xludf.DUMMYFUNCTION("""COMPUTED_VALUE"""),4.0)</f>
        <v>4</v>
      </c>
      <c r="B91" s="36">
        <f>IFERROR(__xludf.DUMMYFUNCTION("""COMPUTED_VALUE"""),17.0)</f>
        <v>17</v>
      </c>
      <c r="C91" s="36"/>
      <c r="D91" s="36" t="str">
        <f>IFERROR(__xludf.DUMMYFUNCTION("""COMPUTED_VALUE"""),"2")</f>
        <v>2</v>
      </c>
    </row>
    <row r="92">
      <c r="A92" s="36">
        <f>IFERROR(__xludf.DUMMYFUNCTION("""COMPUTED_VALUE"""),4.0)</f>
        <v>4</v>
      </c>
      <c r="B92" s="36">
        <f>IFERROR(__xludf.DUMMYFUNCTION("""COMPUTED_VALUE"""),18.0)</f>
        <v>18</v>
      </c>
      <c r="C92" s="36"/>
      <c r="D92" s="36" t="str">
        <f>IFERROR(__xludf.DUMMYFUNCTION("""COMPUTED_VALUE"""),"3")</f>
        <v>3</v>
      </c>
    </row>
    <row r="93">
      <c r="A93" s="36">
        <f>IFERROR(__xludf.DUMMYFUNCTION("""COMPUTED_VALUE"""),4.0)</f>
        <v>4</v>
      </c>
      <c r="B93" s="36">
        <f>IFERROR(__xludf.DUMMYFUNCTION("""COMPUTED_VALUE"""),19.0)</f>
        <v>19</v>
      </c>
      <c r="C93" s="36"/>
      <c r="D93" s="36" t="str">
        <f>IFERROR(__xludf.DUMMYFUNCTION("""COMPUTED_VALUE"""),"1")</f>
        <v>1</v>
      </c>
    </row>
    <row r="94">
      <c r="A94" s="36">
        <f>IFERROR(__xludf.DUMMYFUNCTION("""COMPUTED_VALUE"""),4.0)</f>
        <v>4</v>
      </c>
      <c r="B94" s="36">
        <f>IFERROR(__xludf.DUMMYFUNCTION("""COMPUTED_VALUE"""),20.0)</f>
        <v>20</v>
      </c>
      <c r="C94" s="36"/>
      <c r="D94" s="36" t="str">
        <f>IFERROR(__xludf.DUMMYFUNCTION("""COMPUTED_VALUE"""),"3")</f>
        <v>3</v>
      </c>
    </row>
    <row r="95">
      <c r="A95" s="36">
        <f>IFERROR(__xludf.DUMMYFUNCTION("""COMPUTED_VALUE"""),4.0)</f>
        <v>4</v>
      </c>
      <c r="B95" s="36">
        <f>IFERROR(__xludf.DUMMYFUNCTION("""COMPUTED_VALUE"""),21.0)</f>
        <v>21</v>
      </c>
      <c r="C95" s="36"/>
      <c r="D95" s="36" t="str">
        <f>IFERROR(__xludf.DUMMYFUNCTION("""COMPUTED_VALUE"""),"2")</f>
        <v>2</v>
      </c>
    </row>
    <row r="96">
      <c r="A96" s="36">
        <f>IFERROR(__xludf.DUMMYFUNCTION("""COMPUTED_VALUE"""),4.0)</f>
        <v>4</v>
      </c>
      <c r="B96" s="36">
        <f>IFERROR(__xludf.DUMMYFUNCTION("""COMPUTED_VALUE"""),23.0)</f>
        <v>23</v>
      </c>
      <c r="C96" s="36"/>
      <c r="D96" s="36" t="str">
        <f>IFERROR(__xludf.DUMMYFUNCTION("""COMPUTED_VALUE"""),"3")</f>
        <v>3</v>
      </c>
    </row>
    <row r="97">
      <c r="A97" s="36">
        <f>IFERROR(__xludf.DUMMYFUNCTION("""COMPUTED_VALUE"""),4.0)</f>
        <v>4</v>
      </c>
      <c r="B97" s="36">
        <f>IFERROR(__xludf.DUMMYFUNCTION("""COMPUTED_VALUE"""),24.0)</f>
        <v>24</v>
      </c>
      <c r="C97" s="36"/>
      <c r="D97" s="36" t="str">
        <f>IFERROR(__xludf.DUMMYFUNCTION("""COMPUTED_VALUE"""),"2")</f>
        <v>2</v>
      </c>
    </row>
    <row r="98">
      <c r="A98" s="36">
        <f>IFERROR(__xludf.DUMMYFUNCTION("""COMPUTED_VALUE"""),4.0)</f>
        <v>4</v>
      </c>
      <c r="B98" s="36">
        <f>IFERROR(__xludf.DUMMYFUNCTION("""COMPUTED_VALUE"""),25.0)</f>
        <v>25</v>
      </c>
      <c r="C98" s="36"/>
      <c r="D98" s="36" t="str">
        <f>IFERROR(__xludf.DUMMYFUNCTION("""COMPUTED_VALUE"""),"2")</f>
        <v>2</v>
      </c>
    </row>
    <row r="99">
      <c r="A99" s="36">
        <f>IFERROR(__xludf.DUMMYFUNCTION("""COMPUTED_VALUE"""),4.0)</f>
        <v>4</v>
      </c>
      <c r="B99" s="36">
        <f>IFERROR(__xludf.DUMMYFUNCTION("""COMPUTED_VALUE"""),26.0)</f>
        <v>26</v>
      </c>
      <c r="C99" s="36"/>
      <c r="D99" s="36" t="str">
        <f>IFERROR(__xludf.DUMMYFUNCTION("""COMPUTED_VALUE"""),"2")</f>
        <v>2</v>
      </c>
    </row>
    <row r="100">
      <c r="A100" s="36">
        <f>IFERROR(__xludf.DUMMYFUNCTION("""COMPUTED_VALUE"""),4.0)</f>
        <v>4</v>
      </c>
      <c r="B100" s="36">
        <f>IFERROR(__xludf.DUMMYFUNCTION("""COMPUTED_VALUE"""),27.0)</f>
        <v>27</v>
      </c>
      <c r="C100" s="36"/>
      <c r="D100" s="36" t="str">
        <f>IFERROR(__xludf.DUMMYFUNCTION("""COMPUTED_VALUE"""),"2")</f>
        <v>2</v>
      </c>
    </row>
    <row r="101">
      <c r="A101" s="36">
        <f>IFERROR(__xludf.DUMMYFUNCTION("""COMPUTED_VALUE"""),4.0)</f>
        <v>4</v>
      </c>
      <c r="B101" s="36">
        <f>IFERROR(__xludf.DUMMYFUNCTION("""COMPUTED_VALUE"""),28.0)</f>
        <v>28</v>
      </c>
      <c r="C101" s="36"/>
      <c r="D101" s="36" t="str">
        <f>IFERROR(__xludf.DUMMYFUNCTION("""COMPUTED_VALUE"""),"3")</f>
        <v>3</v>
      </c>
    </row>
    <row r="102">
      <c r="A102" s="36">
        <f>IFERROR(__xludf.DUMMYFUNCTION("""COMPUTED_VALUE"""),4.0)</f>
        <v>4</v>
      </c>
      <c r="B102" s="36">
        <f>IFERROR(__xludf.DUMMYFUNCTION("""COMPUTED_VALUE"""),30.0)</f>
        <v>30</v>
      </c>
      <c r="C102" s="36"/>
      <c r="D102" s="36" t="str">
        <f>IFERROR(__xludf.DUMMYFUNCTION("""COMPUTED_VALUE"""),"2")</f>
        <v>2</v>
      </c>
    </row>
    <row r="103">
      <c r="A103" s="36">
        <f>IFERROR(__xludf.DUMMYFUNCTION("""COMPUTED_VALUE"""),4.0)</f>
        <v>4</v>
      </c>
      <c r="B103" s="36">
        <f>IFERROR(__xludf.DUMMYFUNCTION("""COMPUTED_VALUE"""),31.0)</f>
        <v>31</v>
      </c>
      <c r="C103" s="36"/>
      <c r="D103" s="36" t="str">
        <f>IFERROR(__xludf.DUMMYFUNCTION("""COMPUTED_VALUE"""),"2")</f>
        <v>2</v>
      </c>
    </row>
    <row r="104">
      <c r="A104" s="36">
        <f>IFERROR(__xludf.DUMMYFUNCTION("""COMPUTED_VALUE"""),4.0)</f>
        <v>4</v>
      </c>
      <c r="B104" s="36">
        <f>IFERROR(__xludf.DUMMYFUNCTION("""COMPUTED_VALUE"""),32.0)</f>
        <v>32</v>
      </c>
      <c r="C104" s="36"/>
      <c r="D104" s="36" t="str">
        <f>IFERROR(__xludf.DUMMYFUNCTION("""COMPUTED_VALUE"""),"3")</f>
        <v>3</v>
      </c>
    </row>
    <row r="105">
      <c r="A105" s="36">
        <f>IFERROR(__xludf.DUMMYFUNCTION("""COMPUTED_VALUE"""),4.0)</f>
        <v>4</v>
      </c>
      <c r="B105" s="36">
        <f>IFERROR(__xludf.DUMMYFUNCTION("""COMPUTED_VALUE"""),34.0)</f>
        <v>34</v>
      </c>
      <c r="C105" s="36"/>
      <c r="D105" s="36" t="str">
        <f>IFERROR(__xludf.DUMMYFUNCTION("""COMPUTED_VALUE"""),"3")</f>
        <v>3</v>
      </c>
    </row>
    <row r="106">
      <c r="A106" s="36">
        <f>IFERROR(__xludf.DUMMYFUNCTION("""COMPUTED_VALUE"""),4.0)</f>
        <v>4</v>
      </c>
      <c r="B106" s="36">
        <f>IFERROR(__xludf.DUMMYFUNCTION("""COMPUTED_VALUE"""),35.0)</f>
        <v>35</v>
      </c>
      <c r="C106" s="36"/>
      <c r="D106" s="36" t="str">
        <f>IFERROR(__xludf.DUMMYFUNCTION("""COMPUTED_VALUE"""),"3")</f>
        <v>3</v>
      </c>
    </row>
    <row r="107">
      <c r="A107" s="36">
        <f>IFERROR(__xludf.DUMMYFUNCTION("""COMPUTED_VALUE"""),4.0)</f>
        <v>4</v>
      </c>
      <c r="B107" s="36">
        <f>IFERROR(__xludf.DUMMYFUNCTION("""COMPUTED_VALUE"""),36.0)</f>
        <v>36</v>
      </c>
      <c r="C107" s="36"/>
      <c r="D107" s="36" t="str">
        <f>IFERROR(__xludf.DUMMYFUNCTION("""COMPUTED_VALUE"""),"3")</f>
        <v>3</v>
      </c>
    </row>
    <row r="108">
      <c r="A108" s="36">
        <f>IFERROR(__xludf.DUMMYFUNCTION("""COMPUTED_VALUE"""),4.0)</f>
        <v>4</v>
      </c>
      <c r="B108" s="36">
        <f>IFERROR(__xludf.DUMMYFUNCTION("""COMPUTED_VALUE"""),39.0)</f>
        <v>39</v>
      </c>
      <c r="C108" s="36"/>
      <c r="D108" s="36" t="str">
        <f>IFERROR(__xludf.DUMMYFUNCTION("""COMPUTED_VALUE"""),"2")</f>
        <v>2</v>
      </c>
    </row>
    <row r="109">
      <c r="A109" s="36">
        <f>IFERROR(__xludf.DUMMYFUNCTION("""COMPUTED_VALUE"""),4.0)</f>
        <v>4</v>
      </c>
      <c r="B109" s="36">
        <f>IFERROR(__xludf.DUMMYFUNCTION("""COMPUTED_VALUE"""),40.0)</f>
        <v>40</v>
      </c>
      <c r="C109" s="36"/>
      <c r="D109" s="36" t="str">
        <f>IFERROR(__xludf.DUMMYFUNCTION("""COMPUTED_VALUE"""),"3")</f>
        <v>3</v>
      </c>
    </row>
    <row r="110">
      <c r="A110" s="36">
        <f>IFERROR(__xludf.DUMMYFUNCTION("""COMPUTED_VALUE"""),4.0)</f>
        <v>4</v>
      </c>
      <c r="B110" s="36">
        <f>IFERROR(__xludf.DUMMYFUNCTION("""COMPUTED_VALUE"""),41.0)</f>
        <v>41</v>
      </c>
      <c r="C110" s="36"/>
      <c r="D110" s="36" t="str">
        <f>IFERROR(__xludf.DUMMYFUNCTION("""COMPUTED_VALUE"""),"2")</f>
        <v>2</v>
      </c>
    </row>
    <row r="111">
      <c r="A111" s="36">
        <f>IFERROR(__xludf.DUMMYFUNCTION("""COMPUTED_VALUE"""),4.0)</f>
        <v>4</v>
      </c>
      <c r="B111" s="36">
        <f>IFERROR(__xludf.DUMMYFUNCTION("""COMPUTED_VALUE"""),42.0)</f>
        <v>42</v>
      </c>
      <c r="C111" s="36"/>
      <c r="D111" s="36" t="str">
        <f>IFERROR(__xludf.DUMMYFUNCTION("""COMPUTED_VALUE"""),"2")</f>
        <v>2</v>
      </c>
    </row>
    <row r="112">
      <c r="A112" s="36">
        <f>IFERROR(__xludf.DUMMYFUNCTION("""COMPUTED_VALUE"""),4.0)</f>
        <v>4</v>
      </c>
      <c r="B112" s="36">
        <f>IFERROR(__xludf.DUMMYFUNCTION("""COMPUTED_VALUE"""),43.0)</f>
        <v>43</v>
      </c>
      <c r="C112" s="36"/>
      <c r="D112" s="36" t="str">
        <f>IFERROR(__xludf.DUMMYFUNCTION("""COMPUTED_VALUE"""),"3")</f>
        <v>3</v>
      </c>
    </row>
    <row r="113">
      <c r="A113" s="36">
        <f>IFERROR(__xludf.DUMMYFUNCTION("""COMPUTED_VALUE"""),4.0)</f>
        <v>4</v>
      </c>
      <c r="B113" s="36">
        <f>IFERROR(__xludf.DUMMYFUNCTION("""COMPUTED_VALUE"""),44.0)</f>
        <v>44</v>
      </c>
      <c r="C113" s="36"/>
      <c r="D113" s="36" t="str">
        <f>IFERROR(__xludf.DUMMYFUNCTION("""COMPUTED_VALUE"""),"3")</f>
        <v>3</v>
      </c>
    </row>
    <row r="114">
      <c r="A114" s="36">
        <f>IFERROR(__xludf.DUMMYFUNCTION("""COMPUTED_VALUE"""),4.0)</f>
        <v>4</v>
      </c>
      <c r="B114" s="36">
        <f>IFERROR(__xludf.DUMMYFUNCTION("""COMPUTED_VALUE"""),45.0)</f>
        <v>45</v>
      </c>
      <c r="C114" s="36"/>
      <c r="D114" s="36" t="str">
        <f>IFERROR(__xludf.DUMMYFUNCTION("""COMPUTED_VALUE"""),"3")</f>
        <v>3</v>
      </c>
    </row>
    <row r="115">
      <c r="A115" s="36">
        <f>IFERROR(__xludf.DUMMYFUNCTION("""COMPUTED_VALUE"""),4.0)</f>
        <v>4</v>
      </c>
      <c r="B115" s="36">
        <f>IFERROR(__xludf.DUMMYFUNCTION("""COMPUTED_VALUE"""),46.0)</f>
        <v>46</v>
      </c>
      <c r="C115" s="36"/>
      <c r="D115" s="36" t="str">
        <f>IFERROR(__xludf.DUMMYFUNCTION("""COMPUTED_VALUE"""),"3")</f>
        <v>3</v>
      </c>
    </row>
    <row r="116">
      <c r="A116" s="36">
        <f>IFERROR(__xludf.DUMMYFUNCTION("""COMPUTED_VALUE"""),4.0)</f>
        <v>4</v>
      </c>
      <c r="B116" s="36">
        <f>IFERROR(__xludf.DUMMYFUNCTION("""COMPUTED_VALUE"""),47.0)</f>
        <v>47</v>
      </c>
      <c r="C116" s="36"/>
      <c r="D116" s="36" t="str">
        <f>IFERROR(__xludf.DUMMYFUNCTION("""COMPUTED_VALUE"""),"3")</f>
        <v>3</v>
      </c>
    </row>
    <row r="117">
      <c r="A117" s="36">
        <f>IFERROR(__xludf.DUMMYFUNCTION("""COMPUTED_VALUE"""),4.0)</f>
        <v>4</v>
      </c>
      <c r="B117" s="36">
        <f>IFERROR(__xludf.DUMMYFUNCTION("""COMPUTED_VALUE"""),48.0)</f>
        <v>48</v>
      </c>
      <c r="C117" s="36"/>
      <c r="D117" s="36" t="str">
        <f>IFERROR(__xludf.DUMMYFUNCTION("""COMPUTED_VALUE"""),"2")</f>
        <v>2</v>
      </c>
    </row>
    <row r="118">
      <c r="A118" s="36">
        <f>IFERROR(__xludf.DUMMYFUNCTION("""COMPUTED_VALUE"""),4.0)</f>
        <v>4</v>
      </c>
      <c r="B118" s="36">
        <f>IFERROR(__xludf.DUMMYFUNCTION("""COMPUTED_VALUE"""),49.0)</f>
        <v>49</v>
      </c>
      <c r="C118" s="36"/>
      <c r="D118" s="36" t="str">
        <f>IFERROR(__xludf.DUMMYFUNCTION("""COMPUTED_VALUE"""),"3")</f>
        <v>3</v>
      </c>
    </row>
    <row r="119">
      <c r="A119" s="36">
        <f>IFERROR(__xludf.DUMMYFUNCTION("""COMPUTED_VALUE"""),4.0)</f>
        <v>4</v>
      </c>
      <c r="B119" s="36">
        <f>IFERROR(__xludf.DUMMYFUNCTION("""COMPUTED_VALUE"""),50.0)</f>
        <v>50</v>
      </c>
      <c r="C119" s="36"/>
      <c r="D119" s="36" t="str">
        <f>IFERROR(__xludf.DUMMYFUNCTION("""COMPUTED_VALUE"""),"3")</f>
        <v>3</v>
      </c>
    </row>
    <row r="120">
      <c r="A120" s="36">
        <f>IFERROR(__xludf.DUMMYFUNCTION("""COMPUTED_VALUE"""),4.0)</f>
        <v>4</v>
      </c>
      <c r="B120" s="36">
        <f>IFERROR(__xludf.DUMMYFUNCTION("""COMPUTED_VALUE"""),51.0)</f>
        <v>51</v>
      </c>
      <c r="C120" s="36"/>
      <c r="D120" s="36" t="str">
        <f>IFERROR(__xludf.DUMMYFUNCTION("""COMPUTED_VALUE"""),"3")</f>
        <v>3</v>
      </c>
    </row>
    <row r="121">
      <c r="A121" s="36">
        <f>IFERROR(__xludf.DUMMYFUNCTION("""COMPUTED_VALUE"""),4.0)</f>
        <v>4</v>
      </c>
      <c r="B121" s="36">
        <f>IFERROR(__xludf.DUMMYFUNCTION("""COMPUTED_VALUE"""),52.0)</f>
        <v>52</v>
      </c>
      <c r="C121" s="36"/>
      <c r="D121" s="36" t="str">
        <f>IFERROR(__xludf.DUMMYFUNCTION("""COMPUTED_VALUE"""),"1")</f>
        <v>1</v>
      </c>
    </row>
    <row r="122">
      <c r="A122" s="36">
        <f>IFERROR(__xludf.DUMMYFUNCTION("""COMPUTED_VALUE"""),4.0)</f>
        <v>4</v>
      </c>
      <c r="B122" s="36">
        <f>IFERROR(__xludf.DUMMYFUNCTION("""COMPUTED_VALUE"""),53.0)</f>
        <v>53</v>
      </c>
      <c r="C122" s="36"/>
      <c r="D122" s="36" t="str">
        <f>IFERROR(__xludf.DUMMYFUNCTION("""COMPUTED_VALUE"""),"2")</f>
        <v>2</v>
      </c>
    </row>
    <row r="123">
      <c r="A123" s="36">
        <f>IFERROR(__xludf.DUMMYFUNCTION("""COMPUTED_VALUE"""),4.0)</f>
        <v>4</v>
      </c>
      <c r="B123" s="36">
        <f>IFERROR(__xludf.DUMMYFUNCTION("""COMPUTED_VALUE"""),54.0)</f>
        <v>54</v>
      </c>
      <c r="C123" s="36"/>
      <c r="D123" s="36" t="str">
        <f>IFERROR(__xludf.DUMMYFUNCTION("""COMPUTED_VALUE"""),"2")</f>
        <v>2</v>
      </c>
    </row>
    <row r="124">
      <c r="A124" s="36">
        <f>IFERROR(__xludf.DUMMYFUNCTION("""COMPUTED_VALUE"""),4.0)</f>
        <v>4</v>
      </c>
      <c r="B124" s="36">
        <f>IFERROR(__xludf.DUMMYFUNCTION("""COMPUTED_VALUE"""),57.0)</f>
        <v>57</v>
      </c>
      <c r="C124" s="36"/>
      <c r="D124" s="36" t="str">
        <f>IFERROR(__xludf.DUMMYFUNCTION("""COMPUTED_VALUE"""),"2")</f>
        <v>2</v>
      </c>
    </row>
    <row r="125">
      <c r="A125" s="36">
        <f>IFERROR(__xludf.DUMMYFUNCTION("""COMPUTED_VALUE"""),4.0)</f>
        <v>4</v>
      </c>
      <c r="B125" s="36">
        <f>IFERROR(__xludf.DUMMYFUNCTION("""COMPUTED_VALUE"""),58.0)</f>
        <v>58</v>
      </c>
      <c r="C125" s="36"/>
      <c r="D125" s="36" t="str">
        <f>IFERROR(__xludf.DUMMYFUNCTION("""COMPUTED_VALUE"""),"2")</f>
        <v>2</v>
      </c>
    </row>
    <row r="126">
      <c r="A126" s="36">
        <f>IFERROR(__xludf.DUMMYFUNCTION("""COMPUTED_VALUE"""),5.0)</f>
        <v>5</v>
      </c>
      <c r="B126" s="36">
        <f>IFERROR(__xludf.DUMMYFUNCTION("""COMPUTED_VALUE"""),6.0)</f>
        <v>6</v>
      </c>
      <c r="C126" s="36"/>
      <c r="D126" s="36" t="str">
        <f>IFERROR(__xludf.DUMMYFUNCTION("""COMPUTED_VALUE"""),"3")</f>
        <v>3</v>
      </c>
    </row>
    <row r="127">
      <c r="A127" s="36">
        <f>IFERROR(__xludf.DUMMYFUNCTION("""COMPUTED_VALUE"""),5.0)</f>
        <v>5</v>
      </c>
      <c r="B127" s="36">
        <f>IFERROR(__xludf.DUMMYFUNCTION("""COMPUTED_VALUE"""),7.0)</f>
        <v>7</v>
      </c>
      <c r="C127" s="36"/>
      <c r="D127" s="36" t="str">
        <f>IFERROR(__xludf.DUMMYFUNCTION("""COMPUTED_VALUE"""),"3")</f>
        <v>3</v>
      </c>
    </row>
    <row r="128">
      <c r="A128" s="36">
        <f>IFERROR(__xludf.DUMMYFUNCTION("""COMPUTED_VALUE"""),5.0)</f>
        <v>5</v>
      </c>
      <c r="B128" s="36">
        <f>IFERROR(__xludf.DUMMYFUNCTION("""COMPUTED_VALUE"""),8.0)</f>
        <v>8</v>
      </c>
      <c r="C128" s="36"/>
      <c r="D128" s="36" t="str">
        <f>IFERROR(__xludf.DUMMYFUNCTION("""COMPUTED_VALUE"""),"3")</f>
        <v>3</v>
      </c>
    </row>
    <row r="129">
      <c r="A129" s="36">
        <f>IFERROR(__xludf.DUMMYFUNCTION("""COMPUTED_VALUE"""),5.0)</f>
        <v>5</v>
      </c>
      <c r="B129" s="36">
        <f>IFERROR(__xludf.DUMMYFUNCTION("""COMPUTED_VALUE"""),9.0)</f>
        <v>9</v>
      </c>
      <c r="C129" s="36"/>
      <c r="D129" s="36" t="str">
        <f>IFERROR(__xludf.DUMMYFUNCTION("""COMPUTED_VALUE"""),"1")</f>
        <v>1</v>
      </c>
    </row>
    <row r="130">
      <c r="A130" s="36">
        <f>IFERROR(__xludf.DUMMYFUNCTION("""COMPUTED_VALUE"""),5.0)</f>
        <v>5</v>
      </c>
      <c r="B130" s="36">
        <f>IFERROR(__xludf.DUMMYFUNCTION("""COMPUTED_VALUE"""),10.0)</f>
        <v>10</v>
      </c>
      <c r="C130" s="36"/>
      <c r="D130" s="36" t="str">
        <f>IFERROR(__xludf.DUMMYFUNCTION("""COMPUTED_VALUE"""),"3")</f>
        <v>3</v>
      </c>
    </row>
    <row r="131">
      <c r="A131" s="36">
        <f>IFERROR(__xludf.DUMMYFUNCTION("""COMPUTED_VALUE"""),5.0)</f>
        <v>5</v>
      </c>
      <c r="B131" s="36">
        <f>IFERROR(__xludf.DUMMYFUNCTION("""COMPUTED_VALUE"""),12.0)</f>
        <v>12</v>
      </c>
      <c r="C131" s="36"/>
      <c r="D131" s="36" t="str">
        <f>IFERROR(__xludf.DUMMYFUNCTION("""COMPUTED_VALUE"""),"2")</f>
        <v>2</v>
      </c>
    </row>
    <row r="132">
      <c r="A132" s="36">
        <f>IFERROR(__xludf.DUMMYFUNCTION("""COMPUTED_VALUE"""),5.0)</f>
        <v>5</v>
      </c>
      <c r="B132" s="36">
        <f>IFERROR(__xludf.DUMMYFUNCTION("""COMPUTED_VALUE"""),13.0)</f>
        <v>13</v>
      </c>
      <c r="C132" s="36"/>
      <c r="D132" s="36" t="str">
        <f>IFERROR(__xludf.DUMMYFUNCTION("""COMPUTED_VALUE"""),"3")</f>
        <v>3</v>
      </c>
    </row>
    <row r="133">
      <c r="A133" s="36">
        <f>IFERROR(__xludf.DUMMYFUNCTION("""COMPUTED_VALUE"""),5.0)</f>
        <v>5</v>
      </c>
      <c r="B133" s="36">
        <f>IFERROR(__xludf.DUMMYFUNCTION("""COMPUTED_VALUE"""),15.0)</f>
        <v>15</v>
      </c>
      <c r="C133" s="36"/>
      <c r="D133" s="36" t="str">
        <f>IFERROR(__xludf.DUMMYFUNCTION("""COMPUTED_VALUE"""),"2")</f>
        <v>2</v>
      </c>
    </row>
    <row r="134">
      <c r="A134" s="36">
        <f>IFERROR(__xludf.DUMMYFUNCTION("""COMPUTED_VALUE"""),5.0)</f>
        <v>5</v>
      </c>
      <c r="B134" s="36">
        <f>IFERROR(__xludf.DUMMYFUNCTION("""COMPUTED_VALUE"""),16.0)</f>
        <v>16</v>
      </c>
      <c r="C134" s="36"/>
      <c r="D134" s="36" t="str">
        <f>IFERROR(__xludf.DUMMYFUNCTION("""COMPUTED_VALUE"""),"3")</f>
        <v>3</v>
      </c>
    </row>
    <row r="135">
      <c r="A135" s="36">
        <f>IFERROR(__xludf.DUMMYFUNCTION("""COMPUTED_VALUE"""),5.0)</f>
        <v>5</v>
      </c>
      <c r="B135" s="36">
        <f>IFERROR(__xludf.DUMMYFUNCTION("""COMPUTED_VALUE"""),17.0)</f>
        <v>17</v>
      </c>
      <c r="C135" s="36"/>
      <c r="D135" s="36" t="str">
        <f>IFERROR(__xludf.DUMMYFUNCTION("""COMPUTED_VALUE"""),"2")</f>
        <v>2</v>
      </c>
    </row>
    <row r="136">
      <c r="A136" s="36">
        <f>IFERROR(__xludf.DUMMYFUNCTION("""COMPUTED_VALUE"""),5.0)</f>
        <v>5</v>
      </c>
      <c r="B136" s="36">
        <f>IFERROR(__xludf.DUMMYFUNCTION("""COMPUTED_VALUE"""),18.0)</f>
        <v>18</v>
      </c>
      <c r="C136" s="36"/>
      <c r="D136" s="36" t="str">
        <f>IFERROR(__xludf.DUMMYFUNCTION("""COMPUTED_VALUE"""),"3")</f>
        <v>3</v>
      </c>
    </row>
    <row r="137">
      <c r="A137" s="36">
        <f>IFERROR(__xludf.DUMMYFUNCTION("""COMPUTED_VALUE"""),5.0)</f>
        <v>5</v>
      </c>
      <c r="B137" s="36">
        <f>IFERROR(__xludf.DUMMYFUNCTION("""COMPUTED_VALUE"""),19.0)</f>
        <v>19</v>
      </c>
      <c r="C137" s="36"/>
      <c r="D137" s="36" t="str">
        <f>IFERROR(__xludf.DUMMYFUNCTION("""COMPUTED_VALUE"""),"1")</f>
        <v>1</v>
      </c>
    </row>
    <row r="138">
      <c r="A138" s="36">
        <f>IFERROR(__xludf.DUMMYFUNCTION("""COMPUTED_VALUE"""),5.0)</f>
        <v>5</v>
      </c>
      <c r="B138" s="36">
        <f>IFERROR(__xludf.DUMMYFUNCTION("""COMPUTED_VALUE"""),20.0)</f>
        <v>20</v>
      </c>
      <c r="C138" s="36"/>
      <c r="D138" s="36" t="str">
        <f>IFERROR(__xludf.DUMMYFUNCTION("""COMPUTED_VALUE"""),"3")</f>
        <v>3</v>
      </c>
    </row>
    <row r="139">
      <c r="A139" s="36">
        <f>IFERROR(__xludf.DUMMYFUNCTION("""COMPUTED_VALUE"""),5.0)</f>
        <v>5</v>
      </c>
      <c r="B139" s="36">
        <f>IFERROR(__xludf.DUMMYFUNCTION("""COMPUTED_VALUE"""),21.0)</f>
        <v>21</v>
      </c>
      <c r="C139" s="36"/>
      <c r="D139" s="36" t="str">
        <f>IFERROR(__xludf.DUMMYFUNCTION("""COMPUTED_VALUE"""),"2")</f>
        <v>2</v>
      </c>
    </row>
    <row r="140">
      <c r="A140" s="36">
        <f>IFERROR(__xludf.DUMMYFUNCTION("""COMPUTED_VALUE"""),5.0)</f>
        <v>5</v>
      </c>
      <c r="B140" s="36">
        <f>IFERROR(__xludf.DUMMYFUNCTION("""COMPUTED_VALUE"""),23.0)</f>
        <v>23</v>
      </c>
      <c r="C140" s="36"/>
      <c r="D140" s="36" t="str">
        <f>IFERROR(__xludf.DUMMYFUNCTION("""COMPUTED_VALUE"""),"3")</f>
        <v>3</v>
      </c>
    </row>
    <row r="141">
      <c r="A141" s="36">
        <f>IFERROR(__xludf.DUMMYFUNCTION("""COMPUTED_VALUE"""),5.0)</f>
        <v>5</v>
      </c>
      <c r="B141" s="36">
        <f>IFERROR(__xludf.DUMMYFUNCTION("""COMPUTED_VALUE"""),24.0)</f>
        <v>24</v>
      </c>
      <c r="C141" s="36"/>
      <c r="D141" s="36" t="str">
        <f>IFERROR(__xludf.DUMMYFUNCTION("""COMPUTED_VALUE"""),"2")</f>
        <v>2</v>
      </c>
    </row>
    <row r="142">
      <c r="A142" s="36">
        <f>IFERROR(__xludf.DUMMYFUNCTION("""COMPUTED_VALUE"""),5.0)</f>
        <v>5</v>
      </c>
      <c r="B142" s="36">
        <f>IFERROR(__xludf.DUMMYFUNCTION("""COMPUTED_VALUE"""),25.0)</f>
        <v>25</v>
      </c>
      <c r="C142" s="36"/>
      <c r="D142" s="36" t="str">
        <f>IFERROR(__xludf.DUMMYFUNCTION("""COMPUTED_VALUE"""),"2")</f>
        <v>2</v>
      </c>
    </row>
    <row r="143">
      <c r="A143" s="36">
        <f>IFERROR(__xludf.DUMMYFUNCTION("""COMPUTED_VALUE"""),5.0)</f>
        <v>5</v>
      </c>
      <c r="B143" s="36">
        <f>IFERROR(__xludf.DUMMYFUNCTION("""COMPUTED_VALUE"""),26.0)</f>
        <v>26</v>
      </c>
      <c r="C143" s="36"/>
      <c r="D143" s="36" t="str">
        <f>IFERROR(__xludf.DUMMYFUNCTION("""COMPUTED_VALUE"""),"2")</f>
        <v>2</v>
      </c>
    </row>
    <row r="144">
      <c r="A144" s="36">
        <f>IFERROR(__xludf.DUMMYFUNCTION("""COMPUTED_VALUE"""),5.0)</f>
        <v>5</v>
      </c>
      <c r="B144" s="36">
        <f>IFERROR(__xludf.DUMMYFUNCTION("""COMPUTED_VALUE"""),27.0)</f>
        <v>27</v>
      </c>
      <c r="C144" s="36"/>
      <c r="D144" s="36" t="str">
        <f>IFERROR(__xludf.DUMMYFUNCTION("""COMPUTED_VALUE"""),"2")</f>
        <v>2</v>
      </c>
    </row>
    <row r="145">
      <c r="A145" s="36">
        <f>IFERROR(__xludf.DUMMYFUNCTION("""COMPUTED_VALUE"""),5.0)</f>
        <v>5</v>
      </c>
      <c r="B145" s="36">
        <f>IFERROR(__xludf.DUMMYFUNCTION("""COMPUTED_VALUE"""),28.0)</f>
        <v>28</v>
      </c>
      <c r="C145" s="36"/>
      <c r="D145" s="36" t="str">
        <f>IFERROR(__xludf.DUMMYFUNCTION("""COMPUTED_VALUE"""),"3")</f>
        <v>3</v>
      </c>
    </row>
    <row r="146">
      <c r="A146" s="36">
        <f>IFERROR(__xludf.DUMMYFUNCTION("""COMPUTED_VALUE"""),5.0)</f>
        <v>5</v>
      </c>
      <c r="B146" s="36">
        <f>IFERROR(__xludf.DUMMYFUNCTION("""COMPUTED_VALUE"""),30.0)</f>
        <v>30</v>
      </c>
      <c r="C146" s="36"/>
      <c r="D146" s="36" t="str">
        <f>IFERROR(__xludf.DUMMYFUNCTION("""COMPUTED_VALUE"""),"2")</f>
        <v>2</v>
      </c>
    </row>
    <row r="147">
      <c r="A147" s="36">
        <f>IFERROR(__xludf.DUMMYFUNCTION("""COMPUTED_VALUE"""),5.0)</f>
        <v>5</v>
      </c>
      <c r="B147" s="36">
        <f>IFERROR(__xludf.DUMMYFUNCTION("""COMPUTED_VALUE"""),31.0)</f>
        <v>31</v>
      </c>
      <c r="C147" s="36"/>
      <c r="D147" s="36" t="str">
        <f>IFERROR(__xludf.DUMMYFUNCTION("""COMPUTED_VALUE"""),"2")</f>
        <v>2</v>
      </c>
    </row>
    <row r="148">
      <c r="A148" s="36">
        <f>IFERROR(__xludf.DUMMYFUNCTION("""COMPUTED_VALUE"""),5.0)</f>
        <v>5</v>
      </c>
      <c r="B148" s="36">
        <f>IFERROR(__xludf.DUMMYFUNCTION("""COMPUTED_VALUE"""),32.0)</f>
        <v>32</v>
      </c>
      <c r="C148" s="36"/>
      <c r="D148" s="36" t="str">
        <f>IFERROR(__xludf.DUMMYFUNCTION("""COMPUTED_VALUE"""),"3")</f>
        <v>3</v>
      </c>
    </row>
    <row r="149">
      <c r="A149" s="36">
        <f>IFERROR(__xludf.DUMMYFUNCTION("""COMPUTED_VALUE"""),5.0)</f>
        <v>5</v>
      </c>
      <c r="B149" s="36">
        <f>IFERROR(__xludf.DUMMYFUNCTION("""COMPUTED_VALUE"""),34.0)</f>
        <v>34</v>
      </c>
      <c r="C149" s="36"/>
      <c r="D149" s="36" t="str">
        <f>IFERROR(__xludf.DUMMYFUNCTION("""COMPUTED_VALUE"""),"3")</f>
        <v>3</v>
      </c>
    </row>
    <row r="150">
      <c r="A150" s="36">
        <f>IFERROR(__xludf.DUMMYFUNCTION("""COMPUTED_VALUE"""),5.0)</f>
        <v>5</v>
      </c>
      <c r="B150" s="36">
        <f>IFERROR(__xludf.DUMMYFUNCTION("""COMPUTED_VALUE"""),35.0)</f>
        <v>35</v>
      </c>
      <c r="C150" s="36"/>
      <c r="D150" s="36" t="str">
        <f>IFERROR(__xludf.DUMMYFUNCTION("""COMPUTED_VALUE"""),"3")</f>
        <v>3</v>
      </c>
    </row>
    <row r="151">
      <c r="A151" s="36">
        <f>IFERROR(__xludf.DUMMYFUNCTION("""COMPUTED_VALUE"""),5.0)</f>
        <v>5</v>
      </c>
      <c r="B151" s="36">
        <f>IFERROR(__xludf.DUMMYFUNCTION("""COMPUTED_VALUE"""),36.0)</f>
        <v>36</v>
      </c>
      <c r="C151" s="36"/>
      <c r="D151" s="36" t="str">
        <f>IFERROR(__xludf.DUMMYFUNCTION("""COMPUTED_VALUE"""),"3")</f>
        <v>3</v>
      </c>
    </row>
    <row r="152">
      <c r="A152" s="36">
        <f>IFERROR(__xludf.DUMMYFUNCTION("""COMPUTED_VALUE"""),5.0)</f>
        <v>5</v>
      </c>
      <c r="B152" s="36">
        <f>IFERROR(__xludf.DUMMYFUNCTION("""COMPUTED_VALUE"""),39.0)</f>
        <v>39</v>
      </c>
      <c r="C152" s="36"/>
      <c r="D152" s="36" t="str">
        <f>IFERROR(__xludf.DUMMYFUNCTION("""COMPUTED_VALUE"""),"2")</f>
        <v>2</v>
      </c>
    </row>
    <row r="153">
      <c r="A153" s="36">
        <f>IFERROR(__xludf.DUMMYFUNCTION("""COMPUTED_VALUE"""),5.0)</f>
        <v>5</v>
      </c>
      <c r="B153" s="36">
        <f>IFERROR(__xludf.DUMMYFUNCTION("""COMPUTED_VALUE"""),40.0)</f>
        <v>40</v>
      </c>
      <c r="C153" s="36"/>
      <c r="D153" s="36" t="str">
        <f>IFERROR(__xludf.DUMMYFUNCTION("""COMPUTED_VALUE"""),"3")</f>
        <v>3</v>
      </c>
    </row>
    <row r="154">
      <c r="A154" s="36">
        <f>IFERROR(__xludf.DUMMYFUNCTION("""COMPUTED_VALUE"""),5.0)</f>
        <v>5</v>
      </c>
      <c r="B154" s="36">
        <f>IFERROR(__xludf.DUMMYFUNCTION("""COMPUTED_VALUE"""),41.0)</f>
        <v>41</v>
      </c>
      <c r="C154" s="36"/>
      <c r="D154" s="36" t="str">
        <f>IFERROR(__xludf.DUMMYFUNCTION("""COMPUTED_VALUE"""),"2")</f>
        <v>2</v>
      </c>
    </row>
    <row r="155">
      <c r="A155" s="36">
        <f>IFERROR(__xludf.DUMMYFUNCTION("""COMPUTED_VALUE"""),5.0)</f>
        <v>5</v>
      </c>
      <c r="B155" s="36">
        <f>IFERROR(__xludf.DUMMYFUNCTION("""COMPUTED_VALUE"""),42.0)</f>
        <v>42</v>
      </c>
      <c r="C155" s="36"/>
      <c r="D155" s="36" t="str">
        <f>IFERROR(__xludf.DUMMYFUNCTION("""COMPUTED_VALUE"""),"2")</f>
        <v>2</v>
      </c>
    </row>
    <row r="156">
      <c r="A156" s="36">
        <f>IFERROR(__xludf.DUMMYFUNCTION("""COMPUTED_VALUE"""),5.0)</f>
        <v>5</v>
      </c>
      <c r="B156" s="36">
        <f>IFERROR(__xludf.DUMMYFUNCTION("""COMPUTED_VALUE"""),43.0)</f>
        <v>43</v>
      </c>
      <c r="C156" s="36"/>
      <c r="D156" s="36" t="str">
        <f>IFERROR(__xludf.DUMMYFUNCTION("""COMPUTED_VALUE"""),"3")</f>
        <v>3</v>
      </c>
    </row>
    <row r="157">
      <c r="A157" s="36">
        <f>IFERROR(__xludf.DUMMYFUNCTION("""COMPUTED_VALUE"""),5.0)</f>
        <v>5</v>
      </c>
      <c r="B157" s="36">
        <f>IFERROR(__xludf.DUMMYFUNCTION("""COMPUTED_VALUE"""),44.0)</f>
        <v>44</v>
      </c>
      <c r="C157" s="36"/>
      <c r="D157" s="36" t="str">
        <f>IFERROR(__xludf.DUMMYFUNCTION("""COMPUTED_VALUE"""),"3")</f>
        <v>3</v>
      </c>
    </row>
    <row r="158">
      <c r="A158" s="36">
        <f>IFERROR(__xludf.DUMMYFUNCTION("""COMPUTED_VALUE"""),5.0)</f>
        <v>5</v>
      </c>
      <c r="B158" s="36">
        <f>IFERROR(__xludf.DUMMYFUNCTION("""COMPUTED_VALUE"""),45.0)</f>
        <v>45</v>
      </c>
      <c r="C158" s="36"/>
      <c r="D158" s="36" t="str">
        <f>IFERROR(__xludf.DUMMYFUNCTION("""COMPUTED_VALUE"""),"3")</f>
        <v>3</v>
      </c>
    </row>
    <row r="159">
      <c r="A159" s="36">
        <f>IFERROR(__xludf.DUMMYFUNCTION("""COMPUTED_VALUE"""),5.0)</f>
        <v>5</v>
      </c>
      <c r="B159" s="36">
        <f>IFERROR(__xludf.DUMMYFUNCTION("""COMPUTED_VALUE"""),46.0)</f>
        <v>46</v>
      </c>
      <c r="C159" s="36"/>
      <c r="D159" s="36" t="str">
        <f>IFERROR(__xludf.DUMMYFUNCTION("""COMPUTED_VALUE"""),"3")</f>
        <v>3</v>
      </c>
    </row>
    <row r="160">
      <c r="A160" s="36">
        <f>IFERROR(__xludf.DUMMYFUNCTION("""COMPUTED_VALUE"""),5.0)</f>
        <v>5</v>
      </c>
      <c r="B160" s="36">
        <f>IFERROR(__xludf.DUMMYFUNCTION("""COMPUTED_VALUE"""),47.0)</f>
        <v>47</v>
      </c>
      <c r="C160" s="36"/>
      <c r="D160" s="36" t="str">
        <f>IFERROR(__xludf.DUMMYFUNCTION("""COMPUTED_VALUE"""),"3")</f>
        <v>3</v>
      </c>
    </row>
    <row r="161">
      <c r="A161" s="36">
        <f>IFERROR(__xludf.DUMMYFUNCTION("""COMPUTED_VALUE"""),5.0)</f>
        <v>5</v>
      </c>
      <c r="B161" s="36">
        <f>IFERROR(__xludf.DUMMYFUNCTION("""COMPUTED_VALUE"""),48.0)</f>
        <v>48</v>
      </c>
      <c r="C161" s="36"/>
      <c r="D161" s="36" t="str">
        <f>IFERROR(__xludf.DUMMYFUNCTION("""COMPUTED_VALUE"""),"2")</f>
        <v>2</v>
      </c>
    </row>
    <row r="162">
      <c r="A162" s="36">
        <f>IFERROR(__xludf.DUMMYFUNCTION("""COMPUTED_VALUE"""),5.0)</f>
        <v>5</v>
      </c>
      <c r="B162" s="36">
        <f>IFERROR(__xludf.DUMMYFUNCTION("""COMPUTED_VALUE"""),49.0)</f>
        <v>49</v>
      </c>
      <c r="C162" s="36"/>
      <c r="D162" s="36" t="str">
        <f>IFERROR(__xludf.DUMMYFUNCTION("""COMPUTED_VALUE"""),"3")</f>
        <v>3</v>
      </c>
    </row>
    <row r="163">
      <c r="A163" s="36">
        <f>IFERROR(__xludf.DUMMYFUNCTION("""COMPUTED_VALUE"""),5.0)</f>
        <v>5</v>
      </c>
      <c r="B163" s="36">
        <f>IFERROR(__xludf.DUMMYFUNCTION("""COMPUTED_VALUE"""),50.0)</f>
        <v>50</v>
      </c>
      <c r="C163" s="36"/>
      <c r="D163" s="36" t="str">
        <f>IFERROR(__xludf.DUMMYFUNCTION("""COMPUTED_VALUE"""),"3")</f>
        <v>3</v>
      </c>
    </row>
    <row r="164">
      <c r="A164" s="36">
        <f>IFERROR(__xludf.DUMMYFUNCTION("""COMPUTED_VALUE"""),5.0)</f>
        <v>5</v>
      </c>
      <c r="B164" s="36">
        <f>IFERROR(__xludf.DUMMYFUNCTION("""COMPUTED_VALUE"""),51.0)</f>
        <v>51</v>
      </c>
      <c r="C164" s="36"/>
      <c r="D164" s="36" t="str">
        <f>IFERROR(__xludf.DUMMYFUNCTION("""COMPUTED_VALUE"""),"3")</f>
        <v>3</v>
      </c>
    </row>
    <row r="165">
      <c r="A165" s="36">
        <f>IFERROR(__xludf.DUMMYFUNCTION("""COMPUTED_VALUE"""),5.0)</f>
        <v>5</v>
      </c>
      <c r="B165" s="36">
        <f>IFERROR(__xludf.DUMMYFUNCTION("""COMPUTED_VALUE"""),52.0)</f>
        <v>52</v>
      </c>
      <c r="C165" s="36"/>
      <c r="D165" s="36" t="str">
        <f>IFERROR(__xludf.DUMMYFUNCTION("""COMPUTED_VALUE"""),"1")</f>
        <v>1</v>
      </c>
    </row>
    <row r="166">
      <c r="A166" s="36">
        <f>IFERROR(__xludf.DUMMYFUNCTION("""COMPUTED_VALUE"""),5.0)</f>
        <v>5</v>
      </c>
      <c r="B166" s="36">
        <f>IFERROR(__xludf.DUMMYFUNCTION("""COMPUTED_VALUE"""),53.0)</f>
        <v>53</v>
      </c>
      <c r="C166" s="36"/>
      <c r="D166" s="36" t="str">
        <f>IFERROR(__xludf.DUMMYFUNCTION("""COMPUTED_VALUE"""),"2")</f>
        <v>2</v>
      </c>
    </row>
    <row r="167">
      <c r="A167" s="36">
        <f>IFERROR(__xludf.DUMMYFUNCTION("""COMPUTED_VALUE"""),5.0)</f>
        <v>5</v>
      </c>
      <c r="B167" s="36">
        <f>IFERROR(__xludf.DUMMYFUNCTION("""COMPUTED_VALUE"""),54.0)</f>
        <v>54</v>
      </c>
      <c r="C167" s="36"/>
      <c r="D167" s="36" t="str">
        <f>IFERROR(__xludf.DUMMYFUNCTION("""COMPUTED_VALUE"""),"2")</f>
        <v>2</v>
      </c>
    </row>
    <row r="168">
      <c r="A168" s="36">
        <f>IFERROR(__xludf.DUMMYFUNCTION("""COMPUTED_VALUE"""),5.0)</f>
        <v>5</v>
      </c>
      <c r="B168" s="36">
        <f>IFERROR(__xludf.DUMMYFUNCTION("""COMPUTED_VALUE"""),57.0)</f>
        <v>57</v>
      </c>
      <c r="C168" s="36"/>
      <c r="D168" s="36" t="str">
        <f>IFERROR(__xludf.DUMMYFUNCTION("""COMPUTED_VALUE"""),"2")</f>
        <v>2</v>
      </c>
    </row>
    <row r="169">
      <c r="A169" s="36">
        <f>IFERROR(__xludf.DUMMYFUNCTION("""COMPUTED_VALUE"""),5.0)</f>
        <v>5</v>
      </c>
      <c r="B169" s="36">
        <f>IFERROR(__xludf.DUMMYFUNCTION("""COMPUTED_VALUE"""),58.0)</f>
        <v>58</v>
      </c>
      <c r="C169" s="36"/>
      <c r="D169" s="36" t="str">
        <f>IFERROR(__xludf.DUMMYFUNCTION("""COMPUTED_VALUE"""),"2")</f>
        <v>2</v>
      </c>
    </row>
    <row r="170">
      <c r="A170" s="36">
        <f>IFERROR(__xludf.DUMMYFUNCTION("""COMPUTED_VALUE"""),6.0)</f>
        <v>6</v>
      </c>
      <c r="B170" s="36">
        <f>IFERROR(__xludf.DUMMYFUNCTION("""COMPUTED_VALUE"""),7.0)</f>
        <v>7</v>
      </c>
      <c r="C170" s="36"/>
      <c r="D170" s="36" t="str">
        <f>IFERROR(__xludf.DUMMYFUNCTION("""COMPUTED_VALUE"""),"3")</f>
        <v>3</v>
      </c>
    </row>
    <row r="171">
      <c r="A171" s="36">
        <f>IFERROR(__xludf.DUMMYFUNCTION("""COMPUTED_VALUE"""),6.0)</f>
        <v>6</v>
      </c>
      <c r="B171" s="36">
        <f>IFERROR(__xludf.DUMMYFUNCTION("""COMPUTED_VALUE"""),8.0)</f>
        <v>8</v>
      </c>
      <c r="C171" s="36"/>
      <c r="D171" s="36" t="str">
        <f>IFERROR(__xludf.DUMMYFUNCTION("""COMPUTED_VALUE"""),"3")</f>
        <v>3</v>
      </c>
    </row>
    <row r="172">
      <c r="A172" s="36">
        <f>IFERROR(__xludf.DUMMYFUNCTION("""COMPUTED_VALUE"""),6.0)</f>
        <v>6</v>
      </c>
      <c r="B172" s="36">
        <f>IFERROR(__xludf.DUMMYFUNCTION("""COMPUTED_VALUE"""),9.0)</f>
        <v>9</v>
      </c>
      <c r="C172" s="36"/>
      <c r="D172" s="36" t="str">
        <f>IFERROR(__xludf.DUMMYFUNCTION("""COMPUTED_VALUE"""),"1")</f>
        <v>1</v>
      </c>
    </row>
    <row r="173">
      <c r="A173" s="36">
        <f>IFERROR(__xludf.DUMMYFUNCTION("""COMPUTED_VALUE"""),6.0)</f>
        <v>6</v>
      </c>
      <c r="B173" s="36">
        <f>IFERROR(__xludf.DUMMYFUNCTION("""COMPUTED_VALUE"""),10.0)</f>
        <v>10</v>
      </c>
      <c r="C173" s="36"/>
      <c r="D173" s="36" t="str">
        <f>IFERROR(__xludf.DUMMYFUNCTION("""COMPUTED_VALUE"""),"3")</f>
        <v>3</v>
      </c>
    </row>
    <row r="174">
      <c r="A174" s="36">
        <f>IFERROR(__xludf.DUMMYFUNCTION("""COMPUTED_VALUE"""),6.0)</f>
        <v>6</v>
      </c>
      <c r="B174" s="36">
        <f>IFERROR(__xludf.DUMMYFUNCTION("""COMPUTED_VALUE"""),12.0)</f>
        <v>12</v>
      </c>
      <c r="C174" s="36"/>
      <c r="D174" s="36" t="str">
        <f>IFERROR(__xludf.DUMMYFUNCTION("""COMPUTED_VALUE"""),"2")</f>
        <v>2</v>
      </c>
    </row>
    <row r="175">
      <c r="A175" s="36">
        <f>IFERROR(__xludf.DUMMYFUNCTION("""COMPUTED_VALUE"""),6.0)</f>
        <v>6</v>
      </c>
      <c r="B175" s="36">
        <f>IFERROR(__xludf.DUMMYFUNCTION("""COMPUTED_VALUE"""),13.0)</f>
        <v>13</v>
      </c>
      <c r="C175" s="36"/>
      <c r="D175" s="36" t="str">
        <f>IFERROR(__xludf.DUMMYFUNCTION("""COMPUTED_VALUE"""),"3")</f>
        <v>3</v>
      </c>
    </row>
    <row r="176">
      <c r="A176" s="36">
        <f>IFERROR(__xludf.DUMMYFUNCTION("""COMPUTED_VALUE"""),6.0)</f>
        <v>6</v>
      </c>
      <c r="B176" s="36">
        <f>IFERROR(__xludf.DUMMYFUNCTION("""COMPUTED_VALUE"""),15.0)</f>
        <v>15</v>
      </c>
      <c r="C176" s="36"/>
      <c r="D176" s="36" t="str">
        <f>IFERROR(__xludf.DUMMYFUNCTION("""COMPUTED_VALUE"""),"2")</f>
        <v>2</v>
      </c>
    </row>
    <row r="177">
      <c r="A177" s="36">
        <f>IFERROR(__xludf.DUMMYFUNCTION("""COMPUTED_VALUE"""),6.0)</f>
        <v>6</v>
      </c>
      <c r="B177" s="36">
        <f>IFERROR(__xludf.DUMMYFUNCTION("""COMPUTED_VALUE"""),16.0)</f>
        <v>16</v>
      </c>
      <c r="C177" s="36"/>
      <c r="D177" s="36" t="str">
        <f>IFERROR(__xludf.DUMMYFUNCTION("""COMPUTED_VALUE"""),"3")</f>
        <v>3</v>
      </c>
    </row>
    <row r="178">
      <c r="A178" s="36">
        <f>IFERROR(__xludf.DUMMYFUNCTION("""COMPUTED_VALUE"""),6.0)</f>
        <v>6</v>
      </c>
      <c r="B178" s="36">
        <f>IFERROR(__xludf.DUMMYFUNCTION("""COMPUTED_VALUE"""),17.0)</f>
        <v>17</v>
      </c>
      <c r="C178" s="36"/>
      <c r="D178" s="36" t="str">
        <f>IFERROR(__xludf.DUMMYFUNCTION("""COMPUTED_VALUE"""),"2")</f>
        <v>2</v>
      </c>
    </row>
    <row r="179">
      <c r="A179" s="36">
        <f>IFERROR(__xludf.DUMMYFUNCTION("""COMPUTED_VALUE"""),6.0)</f>
        <v>6</v>
      </c>
      <c r="B179" s="36">
        <f>IFERROR(__xludf.DUMMYFUNCTION("""COMPUTED_VALUE"""),18.0)</f>
        <v>18</v>
      </c>
      <c r="C179" s="36"/>
      <c r="D179" s="36" t="str">
        <f>IFERROR(__xludf.DUMMYFUNCTION("""COMPUTED_VALUE"""),"3")</f>
        <v>3</v>
      </c>
    </row>
    <row r="180">
      <c r="A180" s="36">
        <f>IFERROR(__xludf.DUMMYFUNCTION("""COMPUTED_VALUE"""),6.0)</f>
        <v>6</v>
      </c>
      <c r="B180" s="36">
        <f>IFERROR(__xludf.DUMMYFUNCTION("""COMPUTED_VALUE"""),19.0)</f>
        <v>19</v>
      </c>
      <c r="C180" s="36"/>
      <c r="D180" s="36" t="str">
        <f>IFERROR(__xludf.DUMMYFUNCTION("""COMPUTED_VALUE"""),"1")</f>
        <v>1</v>
      </c>
    </row>
    <row r="181">
      <c r="A181" s="36">
        <f>IFERROR(__xludf.DUMMYFUNCTION("""COMPUTED_VALUE"""),6.0)</f>
        <v>6</v>
      </c>
      <c r="B181" s="36">
        <f>IFERROR(__xludf.DUMMYFUNCTION("""COMPUTED_VALUE"""),20.0)</f>
        <v>20</v>
      </c>
      <c r="C181" s="36"/>
      <c r="D181" s="36" t="str">
        <f>IFERROR(__xludf.DUMMYFUNCTION("""COMPUTED_VALUE"""),"3")</f>
        <v>3</v>
      </c>
    </row>
    <row r="182">
      <c r="A182" s="36">
        <f>IFERROR(__xludf.DUMMYFUNCTION("""COMPUTED_VALUE"""),6.0)</f>
        <v>6</v>
      </c>
      <c r="B182" s="36">
        <f>IFERROR(__xludf.DUMMYFUNCTION("""COMPUTED_VALUE"""),21.0)</f>
        <v>21</v>
      </c>
      <c r="C182" s="36"/>
      <c r="D182" s="36" t="str">
        <f>IFERROR(__xludf.DUMMYFUNCTION("""COMPUTED_VALUE"""),"2")</f>
        <v>2</v>
      </c>
    </row>
    <row r="183">
      <c r="A183" s="36">
        <f>IFERROR(__xludf.DUMMYFUNCTION("""COMPUTED_VALUE"""),6.0)</f>
        <v>6</v>
      </c>
      <c r="B183" s="36">
        <f>IFERROR(__xludf.DUMMYFUNCTION("""COMPUTED_VALUE"""),23.0)</f>
        <v>23</v>
      </c>
      <c r="C183" s="36"/>
      <c r="D183" s="36" t="str">
        <f>IFERROR(__xludf.DUMMYFUNCTION("""COMPUTED_VALUE"""),"3")</f>
        <v>3</v>
      </c>
    </row>
    <row r="184">
      <c r="A184" s="36">
        <f>IFERROR(__xludf.DUMMYFUNCTION("""COMPUTED_VALUE"""),6.0)</f>
        <v>6</v>
      </c>
      <c r="B184" s="36">
        <f>IFERROR(__xludf.DUMMYFUNCTION("""COMPUTED_VALUE"""),24.0)</f>
        <v>24</v>
      </c>
      <c r="C184" s="36"/>
      <c r="D184" s="36" t="str">
        <f>IFERROR(__xludf.DUMMYFUNCTION("""COMPUTED_VALUE"""),"2")</f>
        <v>2</v>
      </c>
    </row>
    <row r="185">
      <c r="A185" s="36">
        <f>IFERROR(__xludf.DUMMYFUNCTION("""COMPUTED_VALUE"""),6.0)</f>
        <v>6</v>
      </c>
      <c r="B185" s="36">
        <f>IFERROR(__xludf.DUMMYFUNCTION("""COMPUTED_VALUE"""),25.0)</f>
        <v>25</v>
      </c>
      <c r="C185" s="36"/>
      <c r="D185" s="36" t="str">
        <f>IFERROR(__xludf.DUMMYFUNCTION("""COMPUTED_VALUE"""),"2")</f>
        <v>2</v>
      </c>
    </row>
    <row r="186">
      <c r="A186" s="36">
        <f>IFERROR(__xludf.DUMMYFUNCTION("""COMPUTED_VALUE"""),6.0)</f>
        <v>6</v>
      </c>
      <c r="B186" s="36">
        <f>IFERROR(__xludf.DUMMYFUNCTION("""COMPUTED_VALUE"""),26.0)</f>
        <v>26</v>
      </c>
      <c r="C186" s="36"/>
      <c r="D186" s="36" t="str">
        <f>IFERROR(__xludf.DUMMYFUNCTION("""COMPUTED_VALUE"""),"2")</f>
        <v>2</v>
      </c>
    </row>
    <row r="187">
      <c r="A187" s="36">
        <f>IFERROR(__xludf.DUMMYFUNCTION("""COMPUTED_VALUE"""),6.0)</f>
        <v>6</v>
      </c>
      <c r="B187" s="36">
        <f>IFERROR(__xludf.DUMMYFUNCTION("""COMPUTED_VALUE"""),27.0)</f>
        <v>27</v>
      </c>
      <c r="C187" s="36"/>
      <c r="D187" s="36" t="str">
        <f>IFERROR(__xludf.DUMMYFUNCTION("""COMPUTED_VALUE"""),"2")</f>
        <v>2</v>
      </c>
    </row>
    <row r="188">
      <c r="A188" s="36">
        <f>IFERROR(__xludf.DUMMYFUNCTION("""COMPUTED_VALUE"""),6.0)</f>
        <v>6</v>
      </c>
      <c r="B188" s="36">
        <f>IFERROR(__xludf.DUMMYFUNCTION("""COMPUTED_VALUE"""),28.0)</f>
        <v>28</v>
      </c>
      <c r="C188" s="36"/>
      <c r="D188" s="36" t="str">
        <f>IFERROR(__xludf.DUMMYFUNCTION("""COMPUTED_VALUE"""),"3")</f>
        <v>3</v>
      </c>
    </row>
    <row r="189">
      <c r="A189" s="36">
        <f>IFERROR(__xludf.DUMMYFUNCTION("""COMPUTED_VALUE"""),6.0)</f>
        <v>6</v>
      </c>
      <c r="B189" s="36">
        <f>IFERROR(__xludf.DUMMYFUNCTION("""COMPUTED_VALUE"""),30.0)</f>
        <v>30</v>
      </c>
      <c r="C189" s="36"/>
      <c r="D189" s="36" t="str">
        <f>IFERROR(__xludf.DUMMYFUNCTION("""COMPUTED_VALUE"""),"2")</f>
        <v>2</v>
      </c>
    </row>
    <row r="190">
      <c r="A190" s="36">
        <f>IFERROR(__xludf.DUMMYFUNCTION("""COMPUTED_VALUE"""),6.0)</f>
        <v>6</v>
      </c>
      <c r="B190" s="36">
        <f>IFERROR(__xludf.DUMMYFUNCTION("""COMPUTED_VALUE"""),31.0)</f>
        <v>31</v>
      </c>
      <c r="C190" s="36"/>
      <c r="D190" s="36" t="str">
        <f>IFERROR(__xludf.DUMMYFUNCTION("""COMPUTED_VALUE"""),"2")</f>
        <v>2</v>
      </c>
    </row>
    <row r="191">
      <c r="A191" s="36">
        <f>IFERROR(__xludf.DUMMYFUNCTION("""COMPUTED_VALUE"""),6.0)</f>
        <v>6</v>
      </c>
      <c r="B191" s="36">
        <f>IFERROR(__xludf.DUMMYFUNCTION("""COMPUTED_VALUE"""),32.0)</f>
        <v>32</v>
      </c>
      <c r="C191" s="36"/>
      <c r="D191" s="36" t="str">
        <f>IFERROR(__xludf.DUMMYFUNCTION("""COMPUTED_VALUE"""),"3")</f>
        <v>3</v>
      </c>
    </row>
    <row r="192">
      <c r="A192" s="36">
        <f>IFERROR(__xludf.DUMMYFUNCTION("""COMPUTED_VALUE"""),6.0)</f>
        <v>6</v>
      </c>
      <c r="B192" s="36">
        <f>IFERROR(__xludf.DUMMYFUNCTION("""COMPUTED_VALUE"""),34.0)</f>
        <v>34</v>
      </c>
      <c r="C192" s="36"/>
      <c r="D192" s="36" t="str">
        <f>IFERROR(__xludf.DUMMYFUNCTION("""COMPUTED_VALUE"""),"3")</f>
        <v>3</v>
      </c>
    </row>
    <row r="193">
      <c r="A193" s="36">
        <f>IFERROR(__xludf.DUMMYFUNCTION("""COMPUTED_VALUE"""),6.0)</f>
        <v>6</v>
      </c>
      <c r="B193" s="36">
        <f>IFERROR(__xludf.DUMMYFUNCTION("""COMPUTED_VALUE"""),35.0)</f>
        <v>35</v>
      </c>
      <c r="C193" s="36"/>
      <c r="D193" s="36" t="str">
        <f>IFERROR(__xludf.DUMMYFUNCTION("""COMPUTED_VALUE"""),"3")</f>
        <v>3</v>
      </c>
    </row>
    <row r="194">
      <c r="A194" s="36">
        <f>IFERROR(__xludf.DUMMYFUNCTION("""COMPUTED_VALUE"""),6.0)</f>
        <v>6</v>
      </c>
      <c r="B194" s="36">
        <f>IFERROR(__xludf.DUMMYFUNCTION("""COMPUTED_VALUE"""),36.0)</f>
        <v>36</v>
      </c>
      <c r="C194" s="36"/>
      <c r="D194" s="36" t="str">
        <f>IFERROR(__xludf.DUMMYFUNCTION("""COMPUTED_VALUE"""),"3")</f>
        <v>3</v>
      </c>
    </row>
    <row r="195">
      <c r="A195" s="36">
        <f>IFERROR(__xludf.DUMMYFUNCTION("""COMPUTED_VALUE"""),6.0)</f>
        <v>6</v>
      </c>
      <c r="B195" s="36">
        <f>IFERROR(__xludf.DUMMYFUNCTION("""COMPUTED_VALUE"""),39.0)</f>
        <v>39</v>
      </c>
      <c r="C195" s="36"/>
      <c r="D195" s="36" t="str">
        <f>IFERROR(__xludf.DUMMYFUNCTION("""COMPUTED_VALUE"""),"2")</f>
        <v>2</v>
      </c>
    </row>
    <row r="196">
      <c r="A196" s="36">
        <f>IFERROR(__xludf.DUMMYFUNCTION("""COMPUTED_VALUE"""),6.0)</f>
        <v>6</v>
      </c>
      <c r="B196" s="36">
        <f>IFERROR(__xludf.DUMMYFUNCTION("""COMPUTED_VALUE"""),40.0)</f>
        <v>40</v>
      </c>
      <c r="C196" s="36"/>
      <c r="D196" s="36" t="str">
        <f>IFERROR(__xludf.DUMMYFUNCTION("""COMPUTED_VALUE"""),"3")</f>
        <v>3</v>
      </c>
    </row>
    <row r="197">
      <c r="A197" s="36">
        <f>IFERROR(__xludf.DUMMYFUNCTION("""COMPUTED_VALUE"""),6.0)</f>
        <v>6</v>
      </c>
      <c r="B197" s="36">
        <f>IFERROR(__xludf.DUMMYFUNCTION("""COMPUTED_VALUE"""),41.0)</f>
        <v>41</v>
      </c>
      <c r="C197" s="36"/>
      <c r="D197" s="36" t="str">
        <f>IFERROR(__xludf.DUMMYFUNCTION("""COMPUTED_VALUE"""),"2")</f>
        <v>2</v>
      </c>
    </row>
    <row r="198">
      <c r="A198" s="36">
        <f>IFERROR(__xludf.DUMMYFUNCTION("""COMPUTED_VALUE"""),6.0)</f>
        <v>6</v>
      </c>
      <c r="B198" s="36">
        <f>IFERROR(__xludf.DUMMYFUNCTION("""COMPUTED_VALUE"""),42.0)</f>
        <v>42</v>
      </c>
      <c r="C198" s="36"/>
      <c r="D198" s="36" t="str">
        <f>IFERROR(__xludf.DUMMYFUNCTION("""COMPUTED_VALUE"""),"2")</f>
        <v>2</v>
      </c>
    </row>
    <row r="199">
      <c r="A199" s="36">
        <f>IFERROR(__xludf.DUMMYFUNCTION("""COMPUTED_VALUE"""),6.0)</f>
        <v>6</v>
      </c>
      <c r="B199" s="36">
        <f>IFERROR(__xludf.DUMMYFUNCTION("""COMPUTED_VALUE"""),43.0)</f>
        <v>43</v>
      </c>
      <c r="C199" s="36"/>
      <c r="D199" s="36" t="str">
        <f>IFERROR(__xludf.DUMMYFUNCTION("""COMPUTED_VALUE"""),"3")</f>
        <v>3</v>
      </c>
    </row>
    <row r="200">
      <c r="A200" s="36">
        <f>IFERROR(__xludf.DUMMYFUNCTION("""COMPUTED_VALUE"""),6.0)</f>
        <v>6</v>
      </c>
      <c r="B200" s="36">
        <f>IFERROR(__xludf.DUMMYFUNCTION("""COMPUTED_VALUE"""),44.0)</f>
        <v>44</v>
      </c>
      <c r="C200" s="36"/>
      <c r="D200" s="36" t="str">
        <f>IFERROR(__xludf.DUMMYFUNCTION("""COMPUTED_VALUE"""),"3")</f>
        <v>3</v>
      </c>
    </row>
    <row r="201">
      <c r="A201" s="36">
        <f>IFERROR(__xludf.DUMMYFUNCTION("""COMPUTED_VALUE"""),6.0)</f>
        <v>6</v>
      </c>
      <c r="B201" s="36">
        <f>IFERROR(__xludf.DUMMYFUNCTION("""COMPUTED_VALUE"""),45.0)</f>
        <v>45</v>
      </c>
      <c r="C201" s="36"/>
      <c r="D201" s="36" t="str">
        <f>IFERROR(__xludf.DUMMYFUNCTION("""COMPUTED_VALUE"""),"3")</f>
        <v>3</v>
      </c>
    </row>
    <row r="202">
      <c r="A202" s="36">
        <f>IFERROR(__xludf.DUMMYFUNCTION("""COMPUTED_VALUE"""),6.0)</f>
        <v>6</v>
      </c>
      <c r="B202" s="36">
        <f>IFERROR(__xludf.DUMMYFUNCTION("""COMPUTED_VALUE"""),46.0)</f>
        <v>46</v>
      </c>
      <c r="C202" s="36"/>
      <c r="D202" s="36" t="str">
        <f>IFERROR(__xludf.DUMMYFUNCTION("""COMPUTED_VALUE"""),"3")</f>
        <v>3</v>
      </c>
    </row>
    <row r="203">
      <c r="A203" s="36">
        <f>IFERROR(__xludf.DUMMYFUNCTION("""COMPUTED_VALUE"""),6.0)</f>
        <v>6</v>
      </c>
      <c r="B203" s="36">
        <f>IFERROR(__xludf.DUMMYFUNCTION("""COMPUTED_VALUE"""),47.0)</f>
        <v>47</v>
      </c>
      <c r="C203" s="36"/>
      <c r="D203" s="36" t="str">
        <f>IFERROR(__xludf.DUMMYFUNCTION("""COMPUTED_VALUE"""),"3")</f>
        <v>3</v>
      </c>
    </row>
    <row r="204">
      <c r="A204" s="36">
        <f>IFERROR(__xludf.DUMMYFUNCTION("""COMPUTED_VALUE"""),6.0)</f>
        <v>6</v>
      </c>
      <c r="B204" s="36">
        <f>IFERROR(__xludf.DUMMYFUNCTION("""COMPUTED_VALUE"""),48.0)</f>
        <v>48</v>
      </c>
      <c r="C204" s="36"/>
      <c r="D204" s="36" t="str">
        <f>IFERROR(__xludf.DUMMYFUNCTION("""COMPUTED_VALUE"""),"2")</f>
        <v>2</v>
      </c>
    </row>
    <row r="205">
      <c r="A205" s="36">
        <f>IFERROR(__xludf.DUMMYFUNCTION("""COMPUTED_VALUE"""),6.0)</f>
        <v>6</v>
      </c>
      <c r="B205" s="36">
        <f>IFERROR(__xludf.DUMMYFUNCTION("""COMPUTED_VALUE"""),49.0)</f>
        <v>49</v>
      </c>
      <c r="C205" s="36"/>
      <c r="D205" s="36" t="str">
        <f>IFERROR(__xludf.DUMMYFUNCTION("""COMPUTED_VALUE"""),"3")</f>
        <v>3</v>
      </c>
    </row>
    <row r="206">
      <c r="A206" s="36">
        <f>IFERROR(__xludf.DUMMYFUNCTION("""COMPUTED_VALUE"""),6.0)</f>
        <v>6</v>
      </c>
      <c r="B206" s="36">
        <f>IFERROR(__xludf.DUMMYFUNCTION("""COMPUTED_VALUE"""),50.0)</f>
        <v>50</v>
      </c>
      <c r="C206" s="36"/>
      <c r="D206" s="36" t="str">
        <f>IFERROR(__xludf.DUMMYFUNCTION("""COMPUTED_VALUE"""),"3")</f>
        <v>3</v>
      </c>
    </row>
    <row r="207">
      <c r="A207" s="36">
        <f>IFERROR(__xludf.DUMMYFUNCTION("""COMPUTED_VALUE"""),6.0)</f>
        <v>6</v>
      </c>
      <c r="B207" s="36">
        <f>IFERROR(__xludf.DUMMYFUNCTION("""COMPUTED_VALUE"""),51.0)</f>
        <v>51</v>
      </c>
      <c r="C207" s="36"/>
      <c r="D207" s="36" t="str">
        <f>IFERROR(__xludf.DUMMYFUNCTION("""COMPUTED_VALUE"""),"3")</f>
        <v>3</v>
      </c>
    </row>
    <row r="208">
      <c r="A208" s="36">
        <f>IFERROR(__xludf.DUMMYFUNCTION("""COMPUTED_VALUE"""),6.0)</f>
        <v>6</v>
      </c>
      <c r="B208" s="36">
        <f>IFERROR(__xludf.DUMMYFUNCTION("""COMPUTED_VALUE"""),52.0)</f>
        <v>52</v>
      </c>
      <c r="C208" s="36"/>
      <c r="D208" s="36" t="str">
        <f>IFERROR(__xludf.DUMMYFUNCTION("""COMPUTED_VALUE"""),"1")</f>
        <v>1</v>
      </c>
    </row>
    <row r="209">
      <c r="A209" s="36">
        <f>IFERROR(__xludf.DUMMYFUNCTION("""COMPUTED_VALUE"""),6.0)</f>
        <v>6</v>
      </c>
      <c r="B209" s="36">
        <f>IFERROR(__xludf.DUMMYFUNCTION("""COMPUTED_VALUE"""),53.0)</f>
        <v>53</v>
      </c>
      <c r="C209" s="36"/>
      <c r="D209" s="36" t="str">
        <f>IFERROR(__xludf.DUMMYFUNCTION("""COMPUTED_VALUE"""),"2")</f>
        <v>2</v>
      </c>
    </row>
    <row r="210">
      <c r="A210" s="36">
        <f>IFERROR(__xludf.DUMMYFUNCTION("""COMPUTED_VALUE"""),6.0)</f>
        <v>6</v>
      </c>
      <c r="B210" s="36">
        <f>IFERROR(__xludf.DUMMYFUNCTION("""COMPUTED_VALUE"""),54.0)</f>
        <v>54</v>
      </c>
      <c r="C210" s="36"/>
      <c r="D210" s="36" t="str">
        <f>IFERROR(__xludf.DUMMYFUNCTION("""COMPUTED_VALUE"""),"2")</f>
        <v>2</v>
      </c>
    </row>
    <row r="211">
      <c r="A211" s="36">
        <f>IFERROR(__xludf.DUMMYFUNCTION("""COMPUTED_VALUE"""),6.0)</f>
        <v>6</v>
      </c>
      <c r="B211" s="36">
        <f>IFERROR(__xludf.DUMMYFUNCTION("""COMPUTED_VALUE"""),57.0)</f>
        <v>57</v>
      </c>
      <c r="C211" s="36"/>
      <c r="D211" s="36" t="str">
        <f>IFERROR(__xludf.DUMMYFUNCTION("""COMPUTED_VALUE"""),"2")</f>
        <v>2</v>
      </c>
    </row>
    <row r="212">
      <c r="A212" s="36">
        <f>IFERROR(__xludf.DUMMYFUNCTION("""COMPUTED_VALUE"""),6.0)</f>
        <v>6</v>
      </c>
      <c r="B212" s="36">
        <f>IFERROR(__xludf.DUMMYFUNCTION("""COMPUTED_VALUE"""),58.0)</f>
        <v>58</v>
      </c>
      <c r="C212" s="36"/>
      <c r="D212" s="36" t="str">
        <f>IFERROR(__xludf.DUMMYFUNCTION("""COMPUTED_VALUE"""),"2")</f>
        <v>2</v>
      </c>
    </row>
    <row r="213">
      <c r="A213" s="36">
        <f>IFERROR(__xludf.DUMMYFUNCTION("""COMPUTED_VALUE"""),7.0)</f>
        <v>7</v>
      </c>
      <c r="B213" s="36">
        <f>IFERROR(__xludf.DUMMYFUNCTION("""COMPUTED_VALUE"""),8.0)</f>
        <v>8</v>
      </c>
      <c r="C213" s="36"/>
      <c r="D213" s="36" t="str">
        <f>IFERROR(__xludf.DUMMYFUNCTION("""COMPUTED_VALUE"""),"3")</f>
        <v>3</v>
      </c>
    </row>
    <row r="214">
      <c r="A214" s="36">
        <f>IFERROR(__xludf.DUMMYFUNCTION("""COMPUTED_VALUE"""),7.0)</f>
        <v>7</v>
      </c>
      <c r="B214" s="36">
        <f>IFERROR(__xludf.DUMMYFUNCTION("""COMPUTED_VALUE"""),9.0)</f>
        <v>9</v>
      </c>
      <c r="C214" s="36"/>
      <c r="D214" s="36" t="str">
        <f>IFERROR(__xludf.DUMMYFUNCTION("""COMPUTED_VALUE"""),"1")</f>
        <v>1</v>
      </c>
    </row>
    <row r="215">
      <c r="A215" s="36">
        <f>IFERROR(__xludf.DUMMYFUNCTION("""COMPUTED_VALUE"""),7.0)</f>
        <v>7</v>
      </c>
      <c r="B215" s="36">
        <f>IFERROR(__xludf.DUMMYFUNCTION("""COMPUTED_VALUE"""),10.0)</f>
        <v>10</v>
      </c>
      <c r="C215" s="36"/>
      <c r="D215" s="36" t="str">
        <f>IFERROR(__xludf.DUMMYFUNCTION("""COMPUTED_VALUE"""),"3")</f>
        <v>3</v>
      </c>
    </row>
    <row r="216">
      <c r="A216" s="36">
        <f>IFERROR(__xludf.DUMMYFUNCTION("""COMPUTED_VALUE"""),7.0)</f>
        <v>7</v>
      </c>
      <c r="B216" s="36">
        <f>IFERROR(__xludf.DUMMYFUNCTION("""COMPUTED_VALUE"""),12.0)</f>
        <v>12</v>
      </c>
      <c r="C216" s="36"/>
      <c r="D216" s="36" t="str">
        <f>IFERROR(__xludf.DUMMYFUNCTION("""COMPUTED_VALUE"""),"2")</f>
        <v>2</v>
      </c>
    </row>
    <row r="217">
      <c r="A217" s="36">
        <f>IFERROR(__xludf.DUMMYFUNCTION("""COMPUTED_VALUE"""),7.0)</f>
        <v>7</v>
      </c>
      <c r="B217" s="36">
        <f>IFERROR(__xludf.DUMMYFUNCTION("""COMPUTED_VALUE"""),13.0)</f>
        <v>13</v>
      </c>
      <c r="C217" s="36"/>
      <c r="D217" s="36" t="str">
        <f>IFERROR(__xludf.DUMMYFUNCTION("""COMPUTED_VALUE"""),"3")</f>
        <v>3</v>
      </c>
    </row>
    <row r="218">
      <c r="A218" s="36">
        <f>IFERROR(__xludf.DUMMYFUNCTION("""COMPUTED_VALUE"""),7.0)</f>
        <v>7</v>
      </c>
      <c r="B218" s="36">
        <f>IFERROR(__xludf.DUMMYFUNCTION("""COMPUTED_VALUE"""),15.0)</f>
        <v>15</v>
      </c>
      <c r="C218" s="36"/>
      <c r="D218" s="36" t="str">
        <f>IFERROR(__xludf.DUMMYFUNCTION("""COMPUTED_VALUE"""),"2")</f>
        <v>2</v>
      </c>
    </row>
    <row r="219">
      <c r="A219" s="36">
        <f>IFERROR(__xludf.DUMMYFUNCTION("""COMPUTED_VALUE"""),7.0)</f>
        <v>7</v>
      </c>
      <c r="B219" s="36">
        <f>IFERROR(__xludf.DUMMYFUNCTION("""COMPUTED_VALUE"""),16.0)</f>
        <v>16</v>
      </c>
      <c r="C219" s="36"/>
      <c r="D219" s="36" t="str">
        <f>IFERROR(__xludf.DUMMYFUNCTION("""COMPUTED_VALUE"""),"3")</f>
        <v>3</v>
      </c>
    </row>
    <row r="220">
      <c r="A220" s="36">
        <f>IFERROR(__xludf.DUMMYFUNCTION("""COMPUTED_VALUE"""),7.0)</f>
        <v>7</v>
      </c>
      <c r="B220" s="36">
        <f>IFERROR(__xludf.DUMMYFUNCTION("""COMPUTED_VALUE"""),17.0)</f>
        <v>17</v>
      </c>
      <c r="C220" s="36"/>
      <c r="D220" s="36" t="str">
        <f>IFERROR(__xludf.DUMMYFUNCTION("""COMPUTED_VALUE"""),"2")</f>
        <v>2</v>
      </c>
    </row>
    <row r="221">
      <c r="A221" s="36">
        <f>IFERROR(__xludf.DUMMYFUNCTION("""COMPUTED_VALUE"""),7.0)</f>
        <v>7</v>
      </c>
      <c r="B221" s="36">
        <f>IFERROR(__xludf.DUMMYFUNCTION("""COMPUTED_VALUE"""),18.0)</f>
        <v>18</v>
      </c>
      <c r="C221" s="36"/>
      <c r="D221" s="36" t="str">
        <f>IFERROR(__xludf.DUMMYFUNCTION("""COMPUTED_VALUE"""),"3")</f>
        <v>3</v>
      </c>
    </row>
    <row r="222">
      <c r="A222" s="36">
        <f>IFERROR(__xludf.DUMMYFUNCTION("""COMPUTED_VALUE"""),7.0)</f>
        <v>7</v>
      </c>
      <c r="B222" s="36">
        <f>IFERROR(__xludf.DUMMYFUNCTION("""COMPUTED_VALUE"""),19.0)</f>
        <v>19</v>
      </c>
      <c r="C222" s="36"/>
      <c r="D222" s="36" t="str">
        <f>IFERROR(__xludf.DUMMYFUNCTION("""COMPUTED_VALUE"""),"1")</f>
        <v>1</v>
      </c>
    </row>
    <row r="223">
      <c r="A223" s="36">
        <f>IFERROR(__xludf.DUMMYFUNCTION("""COMPUTED_VALUE"""),7.0)</f>
        <v>7</v>
      </c>
      <c r="B223" s="36">
        <f>IFERROR(__xludf.DUMMYFUNCTION("""COMPUTED_VALUE"""),20.0)</f>
        <v>20</v>
      </c>
      <c r="C223" s="36"/>
      <c r="D223" s="36" t="str">
        <f>IFERROR(__xludf.DUMMYFUNCTION("""COMPUTED_VALUE"""),"3")</f>
        <v>3</v>
      </c>
    </row>
    <row r="224">
      <c r="A224" s="36">
        <f>IFERROR(__xludf.DUMMYFUNCTION("""COMPUTED_VALUE"""),7.0)</f>
        <v>7</v>
      </c>
      <c r="B224" s="36">
        <f>IFERROR(__xludf.DUMMYFUNCTION("""COMPUTED_VALUE"""),21.0)</f>
        <v>21</v>
      </c>
      <c r="C224" s="36"/>
      <c r="D224" s="36" t="str">
        <f>IFERROR(__xludf.DUMMYFUNCTION("""COMPUTED_VALUE"""),"2")</f>
        <v>2</v>
      </c>
    </row>
    <row r="225">
      <c r="A225" s="36">
        <f>IFERROR(__xludf.DUMMYFUNCTION("""COMPUTED_VALUE"""),7.0)</f>
        <v>7</v>
      </c>
      <c r="B225" s="36">
        <f>IFERROR(__xludf.DUMMYFUNCTION("""COMPUTED_VALUE"""),23.0)</f>
        <v>23</v>
      </c>
      <c r="C225" s="36"/>
      <c r="D225" s="36" t="str">
        <f>IFERROR(__xludf.DUMMYFUNCTION("""COMPUTED_VALUE"""),"3")</f>
        <v>3</v>
      </c>
    </row>
    <row r="226">
      <c r="A226" s="36">
        <f>IFERROR(__xludf.DUMMYFUNCTION("""COMPUTED_VALUE"""),7.0)</f>
        <v>7</v>
      </c>
      <c r="B226" s="36">
        <f>IFERROR(__xludf.DUMMYFUNCTION("""COMPUTED_VALUE"""),24.0)</f>
        <v>24</v>
      </c>
      <c r="C226" s="36"/>
      <c r="D226" s="36" t="str">
        <f>IFERROR(__xludf.DUMMYFUNCTION("""COMPUTED_VALUE"""),"2")</f>
        <v>2</v>
      </c>
    </row>
    <row r="227">
      <c r="A227" s="36">
        <f>IFERROR(__xludf.DUMMYFUNCTION("""COMPUTED_VALUE"""),7.0)</f>
        <v>7</v>
      </c>
      <c r="B227" s="36">
        <f>IFERROR(__xludf.DUMMYFUNCTION("""COMPUTED_VALUE"""),25.0)</f>
        <v>25</v>
      </c>
      <c r="C227" s="36"/>
      <c r="D227" s="36" t="str">
        <f>IFERROR(__xludf.DUMMYFUNCTION("""COMPUTED_VALUE"""),"2")</f>
        <v>2</v>
      </c>
    </row>
    <row r="228">
      <c r="A228" s="36">
        <f>IFERROR(__xludf.DUMMYFUNCTION("""COMPUTED_VALUE"""),7.0)</f>
        <v>7</v>
      </c>
      <c r="B228" s="36">
        <f>IFERROR(__xludf.DUMMYFUNCTION("""COMPUTED_VALUE"""),26.0)</f>
        <v>26</v>
      </c>
      <c r="C228" s="36"/>
      <c r="D228" s="36" t="str">
        <f>IFERROR(__xludf.DUMMYFUNCTION("""COMPUTED_VALUE"""),"2")</f>
        <v>2</v>
      </c>
    </row>
    <row r="229">
      <c r="A229" s="36">
        <f>IFERROR(__xludf.DUMMYFUNCTION("""COMPUTED_VALUE"""),7.0)</f>
        <v>7</v>
      </c>
      <c r="B229" s="36">
        <f>IFERROR(__xludf.DUMMYFUNCTION("""COMPUTED_VALUE"""),27.0)</f>
        <v>27</v>
      </c>
      <c r="C229" s="36"/>
      <c r="D229" s="36" t="str">
        <f>IFERROR(__xludf.DUMMYFUNCTION("""COMPUTED_VALUE"""),"2")</f>
        <v>2</v>
      </c>
    </row>
    <row r="230">
      <c r="A230" s="36">
        <f>IFERROR(__xludf.DUMMYFUNCTION("""COMPUTED_VALUE"""),7.0)</f>
        <v>7</v>
      </c>
      <c r="B230" s="36">
        <f>IFERROR(__xludf.DUMMYFUNCTION("""COMPUTED_VALUE"""),28.0)</f>
        <v>28</v>
      </c>
      <c r="C230" s="36"/>
      <c r="D230" s="36" t="str">
        <f>IFERROR(__xludf.DUMMYFUNCTION("""COMPUTED_VALUE"""),"3")</f>
        <v>3</v>
      </c>
    </row>
    <row r="231">
      <c r="A231" s="36">
        <f>IFERROR(__xludf.DUMMYFUNCTION("""COMPUTED_VALUE"""),7.0)</f>
        <v>7</v>
      </c>
      <c r="B231" s="36">
        <f>IFERROR(__xludf.DUMMYFUNCTION("""COMPUTED_VALUE"""),30.0)</f>
        <v>30</v>
      </c>
      <c r="C231" s="36"/>
      <c r="D231" s="36" t="str">
        <f>IFERROR(__xludf.DUMMYFUNCTION("""COMPUTED_VALUE"""),"2")</f>
        <v>2</v>
      </c>
    </row>
    <row r="232">
      <c r="A232" s="36">
        <f>IFERROR(__xludf.DUMMYFUNCTION("""COMPUTED_VALUE"""),7.0)</f>
        <v>7</v>
      </c>
      <c r="B232" s="36">
        <f>IFERROR(__xludf.DUMMYFUNCTION("""COMPUTED_VALUE"""),31.0)</f>
        <v>31</v>
      </c>
      <c r="C232" s="36"/>
      <c r="D232" s="36" t="str">
        <f>IFERROR(__xludf.DUMMYFUNCTION("""COMPUTED_VALUE"""),"2")</f>
        <v>2</v>
      </c>
    </row>
    <row r="233">
      <c r="A233" s="36">
        <f>IFERROR(__xludf.DUMMYFUNCTION("""COMPUTED_VALUE"""),7.0)</f>
        <v>7</v>
      </c>
      <c r="B233" s="36">
        <f>IFERROR(__xludf.DUMMYFUNCTION("""COMPUTED_VALUE"""),32.0)</f>
        <v>32</v>
      </c>
      <c r="C233" s="36"/>
      <c r="D233" s="36" t="str">
        <f>IFERROR(__xludf.DUMMYFUNCTION("""COMPUTED_VALUE"""),"3")</f>
        <v>3</v>
      </c>
    </row>
    <row r="234">
      <c r="A234" s="36">
        <f>IFERROR(__xludf.DUMMYFUNCTION("""COMPUTED_VALUE"""),7.0)</f>
        <v>7</v>
      </c>
      <c r="B234" s="36">
        <f>IFERROR(__xludf.DUMMYFUNCTION("""COMPUTED_VALUE"""),34.0)</f>
        <v>34</v>
      </c>
      <c r="C234" s="36"/>
      <c r="D234" s="36" t="str">
        <f>IFERROR(__xludf.DUMMYFUNCTION("""COMPUTED_VALUE"""),"3")</f>
        <v>3</v>
      </c>
    </row>
    <row r="235">
      <c r="A235" s="36">
        <f>IFERROR(__xludf.DUMMYFUNCTION("""COMPUTED_VALUE"""),7.0)</f>
        <v>7</v>
      </c>
      <c r="B235" s="36">
        <f>IFERROR(__xludf.DUMMYFUNCTION("""COMPUTED_VALUE"""),35.0)</f>
        <v>35</v>
      </c>
      <c r="C235" s="36"/>
      <c r="D235" s="36" t="str">
        <f>IFERROR(__xludf.DUMMYFUNCTION("""COMPUTED_VALUE"""),"3")</f>
        <v>3</v>
      </c>
    </row>
    <row r="236">
      <c r="A236" s="36">
        <f>IFERROR(__xludf.DUMMYFUNCTION("""COMPUTED_VALUE"""),7.0)</f>
        <v>7</v>
      </c>
      <c r="B236" s="36">
        <f>IFERROR(__xludf.DUMMYFUNCTION("""COMPUTED_VALUE"""),36.0)</f>
        <v>36</v>
      </c>
      <c r="C236" s="36"/>
      <c r="D236" s="36" t="str">
        <f>IFERROR(__xludf.DUMMYFUNCTION("""COMPUTED_VALUE"""),"3")</f>
        <v>3</v>
      </c>
    </row>
    <row r="237">
      <c r="A237" s="36">
        <f>IFERROR(__xludf.DUMMYFUNCTION("""COMPUTED_VALUE"""),7.0)</f>
        <v>7</v>
      </c>
      <c r="B237" s="36">
        <f>IFERROR(__xludf.DUMMYFUNCTION("""COMPUTED_VALUE"""),39.0)</f>
        <v>39</v>
      </c>
      <c r="C237" s="36"/>
      <c r="D237" s="36" t="str">
        <f>IFERROR(__xludf.DUMMYFUNCTION("""COMPUTED_VALUE"""),"2")</f>
        <v>2</v>
      </c>
    </row>
    <row r="238">
      <c r="A238" s="36">
        <f>IFERROR(__xludf.DUMMYFUNCTION("""COMPUTED_VALUE"""),7.0)</f>
        <v>7</v>
      </c>
      <c r="B238" s="36">
        <f>IFERROR(__xludf.DUMMYFUNCTION("""COMPUTED_VALUE"""),40.0)</f>
        <v>40</v>
      </c>
      <c r="C238" s="36"/>
      <c r="D238" s="36" t="str">
        <f>IFERROR(__xludf.DUMMYFUNCTION("""COMPUTED_VALUE"""),"3")</f>
        <v>3</v>
      </c>
    </row>
    <row r="239">
      <c r="A239" s="36">
        <f>IFERROR(__xludf.DUMMYFUNCTION("""COMPUTED_VALUE"""),7.0)</f>
        <v>7</v>
      </c>
      <c r="B239" s="36">
        <f>IFERROR(__xludf.DUMMYFUNCTION("""COMPUTED_VALUE"""),41.0)</f>
        <v>41</v>
      </c>
      <c r="C239" s="36"/>
      <c r="D239" s="36" t="str">
        <f>IFERROR(__xludf.DUMMYFUNCTION("""COMPUTED_VALUE"""),"2")</f>
        <v>2</v>
      </c>
    </row>
    <row r="240">
      <c r="A240" s="36">
        <f>IFERROR(__xludf.DUMMYFUNCTION("""COMPUTED_VALUE"""),7.0)</f>
        <v>7</v>
      </c>
      <c r="B240" s="36">
        <f>IFERROR(__xludf.DUMMYFUNCTION("""COMPUTED_VALUE"""),42.0)</f>
        <v>42</v>
      </c>
      <c r="C240" s="36"/>
      <c r="D240" s="36" t="str">
        <f>IFERROR(__xludf.DUMMYFUNCTION("""COMPUTED_VALUE"""),"2")</f>
        <v>2</v>
      </c>
    </row>
    <row r="241">
      <c r="A241" s="36">
        <f>IFERROR(__xludf.DUMMYFUNCTION("""COMPUTED_VALUE"""),7.0)</f>
        <v>7</v>
      </c>
      <c r="B241" s="36">
        <f>IFERROR(__xludf.DUMMYFUNCTION("""COMPUTED_VALUE"""),43.0)</f>
        <v>43</v>
      </c>
      <c r="C241" s="36"/>
      <c r="D241" s="36" t="str">
        <f>IFERROR(__xludf.DUMMYFUNCTION("""COMPUTED_VALUE"""),"3")</f>
        <v>3</v>
      </c>
    </row>
    <row r="242">
      <c r="A242" s="36">
        <f>IFERROR(__xludf.DUMMYFUNCTION("""COMPUTED_VALUE"""),7.0)</f>
        <v>7</v>
      </c>
      <c r="B242" s="36">
        <f>IFERROR(__xludf.DUMMYFUNCTION("""COMPUTED_VALUE"""),44.0)</f>
        <v>44</v>
      </c>
      <c r="C242" s="36"/>
      <c r="D242" s="36" t="str">
        <f>IFERROR(__xludf.DUMMYFUNCTION("""COMPUTED_VALUE"""),"3")</f>
        <v>3</v>
      </c>
    </row>
    <row r="243">
      <c r="A243" s="36">
        <f>IFERROR(__xludf.DUMMYFUNCTION("""COMPUTED_VALUE"""),7.0)</f>
        <v>7</v>
      </c>
      <c r="B243" s="36">
        <f>IFERROR(__xludf.DUMMYFUNCTION("""COMPUTED_VALUE"""),45.0)</f>
        <v>45</v>
      </c>
      <c r="C243" s="36"/>
      <c r="D243" s="36" t="str">
        <f>IFERROR(__xludf.DUMMYFUNCTION("""COMPUTED_VALUE"""),"3")</f>
        <v>3</v>
      </c>
    </row>
    <row r="244">
      <c r="A244" s="36">
        <f>IFERROR(__xludf.DUMMYFUNCTION("""COMPUTED_VALUE"""),7.0)</f>
        <v>7</v>
      </c>
      <c r="B244" s="36">
        <f>IFERROR(__xludf.DUMMYFUNCTION("""COMPUTED_VALUE"""),46.0)</f>
        <v>46</v>
      </c>
      <c r="C244" s="36"/>
      <c r="D244" s="36" t="str">
        <f>IFERROR(__xludf.DUMMYFUNCTION("""COMPUTED_VALUE"""),"3")</f>
        <v>3</v>
      </c>
    </row>
    <row r="245">
      <c r="A245" s="36">
        <f>IFERROR(__xludf.DUMMYFUNCTION("""COMPUTED_VALUE"""),7.0)</f>
        <v>7</v>
      </c>
      <c r="B245" s="36">
        <f>IFERROR(__xludf.DUMMYFUNCTION("""COMPUTED_VALUE"""),47.0)</f>
        <v>47</v>
      </c>
      <c r="C245" s="36"/>
      <c r="D245" s="36" t="str">
        <f>IFERROR(__xludf.DUMMYFUNCTION("""COMPUTED_VALUE"""),"3")</f>
        <v>3</v>
      </c>
    </row>
    <row r="246">
      <c r="A246" s="36">
        <f>IFERROR(__xludf.DUMMYFUNCTION("""COMPUTED_VALUE"""),7.0)</f>
        <v>7</v>
      </c>
      <c r="B246" s="36">
        <f>IFERROR(__xludf.DUMMYFUNCTION("""COMPUTED_VALUE"""),48.0)</f>
        <v>48</v>
      </c>
      <c r="C246" s="36"/>
      <c r="D246" s="36" t="str">
        <f>IFERROR(__xludf.DUMMYFUNCTION("""COMPUTED_VALUE"""),"2")</f>
        <v>2</v>
      </c>
    </row>
    <row r="247">
      <c r="A247" s="36">
        <f>IFERROR(__xludf.DUMMYFUNCTION("""COMPUTED_VALUE"""),7.0)</f>
        <v>7</v>
      </c>
      <c r="B247" s="36">
        <f>IFERROR(__xludf.DUMMYFUNCTION("""COMPUTED_VALUE"""),49.0)</f>
        <v>49</v>
      </c>
      <c r="C247" s="36"/>
      <c r="D247" s="36" t="str">
        <f>IFERROR(__xludf.DUMMYFUNCTION("""COMPUTED_VALUE"""),"3")</f>
        <v>3</v>
      </c>
    </row>
    <row r="248">
      <c r="A248" s="36">
        <f>IFERROR(__xludf.DUMMYFUNCTION("""COMPUTED_VALUE"""),7.0)</f>
        <v>7</v>
      </c>
      <c r="B248" s="36">
        <f>IFERROR(__xludf.DUMMYFUNCTION("""COMPUTED_VALUE"""),50.0)</f>
        <v>50</v>
      </c>
      <c r="C248" s="36"/>
      <c r="D248" s="36" t="str">
        <f>IFERROR(__xludf.DUMMYFUNCTION("""COMPUTED_VALUE"""),"3")</f>
        <v>3</v>
      </c>
    </row>
    <row r="249">
      <c r="A249" s="36">
        <f>IFERROR(__xludf.DUMMYFUNCTION("""COMPUTED_VALUE"""),7.0)</f>
        <v>7</v>
      </c>
      <c r="B249" s="36">
        <f>IFERROR(__xludf.DUMMYFUNCTION("""COMPUTED_VALUE"""),51.0)</f>
        <v>51</v>
      </c>
      <c r="C249" s="36"/>
      <c r="D249" s="36" t="str">
        <f>IFERROR(__xludf.DUMMYFUNCTION("""COMPUTED_VALUE"""),"3")</f>
        <v>3</v>
      </c>
    </row>
    <row r="250">
      <c r="A250" s="36">
        <f>IFERROR(__xludf.DUMMYFUNCTION("""COMPUTED_VALUE"""),7.0)</f>
        <v>7</v>
      </c>
      <c r="B250" s="36">
        <f>IFERROR(__xludf.DUMMYFUNCTION("""COMPUTED_VALUE"""),52.0)</f>
        <v>52</v>
      </c>
      <c r="C250" s="36"/>
      <c r="D250" s="36" t="str">
        <f>IFERROR(__xludf.DUMMYFUNCTION("""COMPUTED_VALUE"""),"1")</f>
        <v>1</v>
      </c>
    </row>
    <row r="251">
      <c r="A251" s="36">
        <f>IFERROR(__xludf.DUMMYFUNCTION("""COMPUTED_VALUE"""),7.0)</f>
        <v>7</v>
      </c>
      <c r="B251" s="36">
        <f>IFERROR(__xludf.DUMMYFUNCTION("""COMPUTED_VALUE"""),53.0)</f>
        <v>53</v>
      </c>
      <c r="C251" s="36"/>
      <c r="D251" s="36" t="str">
        <f>IFERROR(__xludf.DUMMYFUNCTION("""COMPUTED_VALUE"""),"2")</f>
        <v>2</v>
      </c>
    </row>
    <row r="252">
      <c r="A252" s="36">
        <f>IFERROR(__xludf.DUMMYFUNCTION("""COMPUTED_VALUE"""),7.0)</f>
        <v>7</v>
      </c>
      <c r="B252" s="36">
        <f>IFERROR(__xludf.DUMMYFUNCTION("""COMPUTED_VALUE"""),54.0)</f>
        <v>54</v>
      </c>
      <c r="C252" s="36"/>
      <c r="D252" s="36" t="str">
        <f>IFERROR(__xludf.DUMMYFUNCTION("""COMPUTED_VALUE"""),"2")</f>
        <v>2</v>
      </c>
    </row>
    <row r="253">
      <c r="A253" s="36">
        <f>IFERROR(__xludf.DUMMYFUNCTION("""COMPUTED_VALUE"""),7.0)</f>
        <v>7</v>
      </c>
      <c r="B253" s="36">
        <f>IFERROR(__xludf.DUMMYFUNCTION("""COMPUTED_VALUE"""),57.0)</f>
        <v>57</v>
      </c>
      <c r="C253" s="36"/>
      <c r="D253" s="36" t="str">
        <f>IFERROR(__xludf.DUMMYFUNCTION("""COMPUTED_VALUE"""),"2")</f>
        <v>2</v>
      </c>
    </row>
    <row r="254">
      <c r="A254" s="36">
        <f>IFERROR(__xludf.DUMMYFUNCTION("""COMPUTED_VALUE"""),7.0)</f>
        <v>7</v>
      </c>
      <c r="B254" s="36">
        <f>IFERROR(__xludf.DUMMYFUNCTION("""COMPUTED_VALUE"""),58.0)</f>
        <v>58</v>
      </c>
      <c r="C254" s="36"/>
      <c r="D254" s="36" t="str">
        <f>IFERROR(__xludf.DUMMYFUNCTION("""COMPUTED_VALUE"""),"2")</f>
        <v>2</v>
      </c>
    </row>
    <row r="255">
      <c r="A255" s="36">
        <f>IFERROR(__xludf.DUMMYFUNCTION("""COMPUTED_VALUE"""),8.0)</f>
        <v>8</v>
      </c>
      <c r="B255" s="36">
        <f>IFERROR(__xludf.DUMMYFUNCTION("""COMPUTED_VALUE"""),9.0)</f>
        <v>9</v>
      </c>
      <c r="C255" s="36"/>
      <c r="D255" s="36" t="str">
        <f>IFERROR(__xludf.DUMMYFUNCTION("""COMPUTED_VALUE"""),"1")</f>
        <v>1</v>
      </c>
    </row>
    <row r="256">
      <c r="A256" s="36">
        <f>IFERROR(__xludf.DUMMYFUNCTION("""COMPUTED_VALUE"""),8.0)</f>
        <v>8</v>
      </c>
      <c r="B256" s="36">
        <f>IFERROR(__xludf.DUMMYFUNCTION("""COMPUTED_VALUE"""),10.0)</f>
        <v>10</v>
      </c>
      <c r="C256" s="36"/>
      <c r="D256" s="36" t="str">
        <f>IFERROR(__xludf.DUMMYFUNCTION("""COMPUTED_VALUE"""),"3")</f>
        <v>3</v>
      </c>
    </row>
    <row r="257">
      <c r="A257" s="36">
        <f>IFERROR(__xludf.DUMMYFUNCTION("""COMPUTED_VALUE"""),8.0)</f>
        <v>8</v>
      </c>
      <c r="B257" s="36">
        <f>IFERROR(__xludf.DUMMYFUNCTION("""COMPUTED_VALUE"""),12.0)</f>
        <v>12</v>
      </c>
      <c r="C257" s="36"/>
      <c r="D257" s="36" t="str">
        <f>IFERROR(__xludf.DUMMYFUNCTION("""COMPUTED_VALUE"""),"2")</f>
        <v>2</v>
      </c>
    </row>
    <row r="258">
      <c r="A258" s="36">
        <f>IFERROR(__xludf.DUMMYFUNCTION("""COMPUTED_VALUE"""),8.0)</f>
        <v>8</v>
      </c>
      <c r="B258" s="36">
        <f>IFERROR(__xludf.DUMMYFUNCTION("""COMPUTED_VALUE"""),13.0)</f>
        <v>13</v>
      </c>
      <c r="C258" s="36"/>
      <c r="D258" s="36" t="str">
        <f>IFERROR(__xludf.DUMMYFUNCTION("""COMPUTED_VALUE"""),"3")</f>
        <v>3</v>
      </c>
    </row>
    <row r="259">
      <c r="A259" s="36">
        <f>IFERROR(__xludf.DUMMYFUNCTION("""COMPUTED_VALUE"""),8.0)</f>
        <v>8</v>
      </c>
      <c r="B259" s="36">
        <f>IFERROR(__xludf.DUMMYFUNCTION("""COMPUTED_VALUE"""),15.0)</f>
        <v>15</v>
      </c>
      <c r="C259" s="36"/>
      <c r="D259" s="36" t="str">
        <f>IFERROR(__xludf.DUMMYFUNCTION("""COMPUTED_VALUE"""),"2")</f>
        <v>2</v>
      </c>
    </row>
    <row r="260">
      <c r="A260" s="36">
        <f>IFERROR(__xludf.DUMMYFUNCTION("""COMPUTED_VALUE"""),8.0)</f>
        <v>8</v>
      </c>
      <c r="B260" s="36">
        <f>IFERROR(__xludf.DUMMYFUNCTION("""COMPUTED_VALUE"""),16.0)</f>
        <v>16</v>
      </c>
      <c r="C260" s="36"/>
      <c r="D260" s="36" t="str">
        <f>IFERROR(__xludf.DUMMYFUNCTION("""COMPUTED_VALUE"""),"3")</f>
        <v>3</v>
      </c>
    </row>
    <row r="261">
      <c r="A261" s="36">
        <f>IFERROR(__xludf.DUMMYFUNCTION("""COMPUTED_VALUE"""),8.0)</f>
        <v>8</v>
      </c>
      <c r="B261" s="36">
        <f>IFERROR(__xludf.DUMMYFUNCTION("""COMPUTED_VALUE"""),17.0)</f>
        <v>17</v>
      </c>
      <c r="C261" s="36"/>
      <c r="D261" s="36" t="str">
        <f>IFERROR(__xludf.DUMMYFUNCTION("""COMPUTED_VALUE"""),"2")</f>
        <v>2</v>
      </c>
    </row>
    <row r="262">
      <c r="A262" s="36">
        <f>IFERROR(__xludf.DUMMYFUNCTION("""COMPUTED_VALUE"""),8.0)</f>
        <v>8</v>
      </c>
      <c r="B262" s="36">
        <f>IFERROR(__xludf.DUMMYFUNCTION("""COMPUTED_VALUE"""),18.0)</f>
        <v>18</v>
      </c>
      <c r="C262" s="36"/>
      <c r="D262" s="36" t="str">
        <f>IFERROR(__xludf.DUMMYFUNCTION("""COMPUTED_VALUE"""),"3")</f>
        <v>3</v>
      </c>
    </row>
    <row r="263">
      <c r="A263" s="36">
        <f>IFERROR(__xludf.DUMMYFUNCTION("""COMPUTED_VALUE"""),8.0)</f>
        <v>8</v>
      </c>
      <c r="B263" s="36">
        <f>IFERROR(__xludf.DUMMYFUNCTION("""COMPUTED_VALUE"""),19.0)</f>
        <v>19</v>
      </c>
      <c r="C263" s="36"/>
      <c r="D263" s="36" t="str">
        <f>IFERROR(__xludf.DUMMYFUNCTION("""COMPUTED_VALUE"""),"1")</f>
        <v>1</v>
      </c>
    </row>
    <row r="264">
      <c r="A264" s="36">
        <f>IFERROR(__xludf.DUMMYFUNCTION("""COMPUTED_VALUE"""),8.0)</f>
        <v>8</v>
      </c>
      <c r="B264" s="36">
        <f>IFERROR(__xludf.DUMMYFUNCTION("""COMPUTED_VALUE"""),20.0)</f>
        <v>20</v>
      </c>
      <c r="C264" s="36"/>
      <c r="D264" s="36" t="str">
        <f>IFERROR(__xludf.DUMMYFUNCTION("""COMPUTED_VALUE"""),"3")</f>
        <v>3</v>
      </c>
    </row>
    <row r="265">
      <c r="A265" s="36">
        <f>IFERROR(__xludf.DUMMYFUNCTION("""COMPUTED_VALUE"""),8.0)</f>
        <v>8</v>
      </c>
      <c r="B265" s="36">
        <f>IFERROR(__xludf.DUMMYFUNCTION("""COMPUTED_VALUE"""),21.0)</f>
        <v>21</v>
      </c>
      <c r="C265" s="36"/>
      <c r="D265" s="36" t="str">
        <f>IFERROR(__xludf.DUMMYFUNCTION("""COMPUTED_VALUE"""),"2")</f>
        <v>2</v>
      </c>
    </row>
    <row r="266">
      <c r="A266" s="36">
        <f>IFERROR(__xludf.DUMMYFUNCTION("""COMPUTED_VALUE"""),8.0)</f>
        <v>8</v>
      </c>
      <c r="B266" s="36">
        <f>IFERROR(__xludf.DUMMYFUNCTION("""COMPUTED_VALUE"""),23.0)</f>
        <v>23</v>
      </c>
      <c r="C266" s="36"/>
      <c r="D266" s="36" t="str">
        <f>IFERROR(__xludf.DUMMYFUNCTION("""COMPUTED_VALUE"""),"3")</f>
        <v>3</v>
      </c>
    </row>
    <row r="267">
      <c r="A267" s="36">
        <f>IFERROR(__xludf.DUMMYFUNCTION("""COMPUTED_VALUE"""),8.0)</f>
        <v>8</v>
      </c>
      <c r="B267" s="36">
        <f>IFERROR(__xludf.DUMMYFUNCTION("""COMPUTED_VALUE"""),24.0)</f>
        <v>24</v>
      </c>
      <c r="C267" s="36"/>
      <c r="D267" s="36" t="str">
        <f>IFERROR(__xludf.DUMMYFUNCTION("""COMPUTED_VALUE"""),"2")</f>
        <v>2</v>
      </c>
    </row>
    <row r="268">
      <c r="A268" s="36">
        <f>IFERROR(__xludf.DUMMYFUNCTION("""COMPUTED_VALUE"""),8.0)</f>
        <v>8</v>
      </c>
      <c r="B268" s="36">
        <f>IFERROR(__xludf.DUMMYFUNCTION("""COMPUTED_VALUE"""),25.0)</f>
        <v>25</v>
      </c>
      <c r="C268" s="36"/>
      <c r="D268" s="36" t="str">
        <f>IFERROR(__xludf.DUMMYFUNCTION("""COMPUTED_VALUE"""),"2")</f>
        <v>2</v>
      </c>
    </row>
    <row r="269">
      <c r="A269" s="36">
        <f>IFERROR(__xludf.DUMMYFUNCTION("""COMPUTED_VALUE"""),8.0)</f>
        <v>8</v>
      </c>
      <c r="B269" s="36">
        <f>IFERROR(__xludf.DUMMYFUNCTION("""COMPUTED_VALUE"""),26.0)</f>
        <v>26</v>
      </c>
      <c r="C269" s="36"/>
      <c r="D269" s="36" t="str">
        <f>IFERROR(__xludf.DUMMYFUNCTION("""COMPUTED_VALUE"""),"2")</f>
        <v>2</v>
      </c>
    </row>
    <row r="270">
      <c r="A270" s="36">
        <f>IFERROR(__xludf.DUMMYFUNCTION("""COMPUTED_VALUE"""),8.0)</f>
        <v>8</v>
      </c>
      <c r="B270" s="36">
        <f>IFERROR(__xludf.DUMMYFUNCTION("""COMPUTED_VALUE"""),27.0)</f>
        <v>27</v>
      </c>
      <c r="C270" s="36"/>
      <c r="D270" s="36" t="str">
        <f>IFERROR(__xludf.DUMMYFUNCTION("""COMPUTED_VALUE"""),"2")</f>
        <v>2</v>
      </c>
    </row>
    <row r="271">
      <c r="A271" s="36">
        <f>IFERROR(__xludf.DUMMYFUNCTION("""COMPUTED_VALUE"""),8.0)</f>
        <v>8</v>
      </c>
      <c r="B271" s="36">
        <f>IFERROR(__xludf.DUMMYFUNCTION("""COMPUTED_VALUE"""),28.0)</f>
        <v>28</v>
      </c>
      <c r="C271" s="36"/>
      <c r="D271" s="36" t="str">
        <f>IFERROR(__xludf.DUMMYFUNCTION("""COMPUTED_VALUE"""),"3")</f>
        <v>3</v>
      </c>
    </row>
    <row r="272">
      <c r="A272" s="36">
        <f>IFERROR(__xludf.DUMMYFUNCTION("""COMPUTED_VALUE"""),8.0)</f>
        <v>8</v>
      </c>
      <c r="B272" s="36">
        <f>IFERROR(__xludf.DUMMYFUNCTION("""COMPUTED_VALUE"""),30.0)</f>
        <v>30</v>
      </c>
      <c r="C272" s="36"/>
      <c r="D272" s="36" t="str">
        <f>IFERROR(__xludf.DUMMYFUNCTION("""COMPUTED_VALUE"""),"2")</f>
        <v>2</v>
      </c>
    </row>
    <row r="273">
      <c r="A273" s="36">
        <f>IFERROR(__xludf.DUMMYFUNCTION("""COMPUTED_VALUE"""),8.0)</f>
        <v>8</v>
      </c>
      <c r="B273" s="36">
        <f>IFERROR(__xludf.DUMMYFUNCTION("""COMPUTED_VALUE"""),31.0)</f>
        <v>31</v>
      </c>
      <c r="C273" s="36"/>
      <c r="D273" s="36" t="str">
        <f>IFERROR(__xludf.DUMMYFUNCTION("""COMPUTED_VALUE"""),"2")</f>
        <v>2</v>
      </c>
    </row>
    <row r="274">
      <c r="A274" s="36">
        <f>IFERROR(__xludf.DUMMYFUNCTION("""COMPUTED_VALUE"""),8.0)</f>
        <v>8</v>
      </c>
      <c r="B274" s="36">
        <f>IFERROR(__xludf.DUMMYFUNCTION("""COMPUTED_VALUE"""),32.0)</f>
        <v>32</v>
      </c>
      <c r="C274" s="36"/>
      <c r="D274" s="36" t="str">
        <f>IFERROR(__xludf.DUMMYFUNCTION("""COMPUTED_VALUE"""),"3")</f>
        <v>3</v>
      </c>
    </row>
    <row r="275">
      <c r="A275" s="36">
        <f>IFERROR(__xludf.DUMMYFUNCTION("""COMPUTED_VALUE"""),8.0)</f>
        <v>8</v>
      </c>
      <c r="B275" s="36">
        <f>IFERROR(__xludf.DUMMYFUNCTION("""COMPUTED_VALUE"""),34.0)</f>
        <v>34</v>
      </c>
      <c r="C275" s="36"/>
      <c r="D275" s="36" t="str">
        <f>IFERROR(__xludf.DUMMYFUNCTION("""COMPUTED_VALUE"""),"3")</f>
        <v>3</v>
      </c>
    </row>
    <row r="276">
      <c r="A276" s="36">
        <f>IFERROR(__xludf.DUMMYFUNCTION("""COMPUTED_VALUE"""),8.0)</f>
        <v>8</v>
      </c>
      <c r="B276" s="36">
        <f>IFERROR(__xludf.DUMMYFUNCTION("""COMPUTED_VALUE"""),35.0)</f>
        <v>35</v>
      </c>
      <c r="C276" s="36"/>
      <c r="D276" s="36" t="str">
        <f>IFERROR(__xludf.DUMMYFUNCTION("""COMPUTED_VALUE"""),"3")</f>
        <v>3</v>
      </c>
    </row>
    <row r="277">
      <c r="A277" s="36">
        <f>IFERROR(__xludf.DUMMYFUNCTION("""COMPUTED_VALUE"""),8.0)</f>
        <v>8</v>
      </c>
      <c r="B277" s="36">
        <f>IFERROR(__xludf.DUMMYFUNCTION("""COMPUTED_VALUE"""),36.0)</f>
        <v>36</v>
      </c>
      <c r="C277" s="36"/>
      <c r="D277" s="36" t="str">
        <f>IFERROR(__xludf.DUMMYFUNCTION("""COMPUTED_VALUE"""),"3")</f>
        <v>3</v>
      </c>
    </row>
    <row r="278">
      <c r="A278" s="36">
        <f>IFERROR(__xludf.DUMMYFUNCTION("""COMPUTED_VALUE"""),8.0)</f>
        <v>8</v>
      </c>
      <c r="B278" s="36">
        <f>IFERROR(__xludf.DUMMYFUNCTION("""COMPUTED_VALUE"""),39.0)</f>
        <v>39</v>
      </c>
      <c r="C278" s="36"/>
      <c r="D278" s="36" t="str">
        <f>IFERROR(__xludf.DUMMYFUNCTION("""COMPUTED_VALUE"""),"2")</f>
        <v>2</v>
      </c>
    </row>
    <row r="279">
      <c r="A279" s="36">
        <f>IFERROR(__xludf.DUMMYFUNCTION("""COMPUTED_VALUE"""),8.0)</f>
        <v>8</v>
      </c>
      <c r="B279" s="36">
        <f>IFERROR(__xludf.DUMMYFUNCTION("""COMPUTED_VALUE"""),40.0)</f>
        <v>40</v>
      </c>
      <c r="C279" s="36"/>
      <c r="D279" s="36" t="str">
        <f>IFERROR(__xludf.DUMMYFUNCTION("""COMPUTED_VALUE"""),"3")</f>
        <v>3</v>
      </c>
    </row>
    <row r="280">
      <c r="A280" s="36">
        <f>IFERROR(__xludf.DUMMYFUNCTION("""COMPUTED_VALUE"""),8.0)</f>
        <v>8</v>
      </c>
      <c r="B280" s="36">
        <f>IFERROR(__xludf.DUMMYFUNCTION("""COMPUTED_VALUE"""),41.0)</f>
        <v>41</v>
      </c>
      <c r="C280" s="36"/>
      <c r="D280" s="36" t="str">
        <f>IFERROR(__xludf.DUMMYFUNCTION("""COMPUTED_VALUE"""),"2")</f>
        <v>2</v>
      </c>
    </row>
    <row r="281">
      <c r="A281" s="36">
        <f>IFERROR(__xludf.DUMMYFUNCTION("""COMPUTED_VALUE"""),8.0)</f>
        <v>8</v>
      </c>
      <c r="B281" s="36">
        <f>IFERROR(__xludf.DUMMYFUNCTION("""COMPUTED_VALUE"""),42.0)</f>
        <v>42</v>
      </c>
      <c r="C281" s="36"/>
      <c r="D281" s="36" t="str">
        <f>IFERROR(__xludf.DUMMYFUNCTION("""COMPUTED_VALUE"""),"2")</f>
        <v>2</v>
      </c>
    </row>
    <row r="282">
      <c r="A282" s="36">
        <f>IFERROR(__xludf.DUMMYFUNCTION("""COMPUTED_VALUE"""),8.0)</f>
        <v>8</v>
      </c>
      <c r="B282" s="36">
        <f>IFERROR(__xludf.DUMMYFUNCTION("""COMPUTED_VALUE"""),43.0)</f>
        <v>43</v>
      </c>
      <c r="C282" s="36"/>
      <c r="D282" s="36" t="str">
        <f>IFERROR(__xludf.DUMMYFUNCTION("""COMPUTED_VALUE"""),"3")</f>
        <v>3</v>
      </c>
    </row>
    <row r="283">
      <c r="A283" s="36">
        <f>IFERROR(__xludf.DUMMYFUNCTION("""COMPUTED_VALUE"""),8.0)</f>
        <v>8</v>
      </c>
      <c r="B283" s="36">
        <f>IFERROR(__xludf.DUMMYFUNCTION("""COMPUTED_VALUE"""),44.0)</f>
        <v>44</v>
      </c>
      <c r="C283" s="36"/>
      <c r="D283" s="36" t="str">
        <f>IFERROR(__xludf.DUMMYFUNCTION("""COMPUTED_VALUE"""),"3")</f>
        <v>3</v>
      </c>
    </row>
    <row r="284">
      <c r="A284" s="36">
        <f>IFERROR(__xludf.DUMMYFUNCTION("""COMPUTED_VALUE"""),8.0)</f>
        <v>8</v>
      </c>
      <c r="B284" s="36">
        <f>IFERROR(__xludf.DUMMYFUNCTION("""COMPUTED_VALUE"""),45.0)</f>
        <v>45</v>
      </c>
      <c r="C284" s="36"/>
      <c r="D284" s="36" t="str">
        <f>IFERROR(__xludf.DUMMYFUNCTION("""COMPUTED_VALUE"""),"3")</f>
        <v>3</v>
      </c>
    </row>
    <row r="285">
      <c r="A285" s="36">
        <f>IFERROR(__xludf.DUMMYFUNCTION("""COMPUTED_VALUE"""),8.0)</f>
        <v>8</v>
      </c>
      <c r="B285" s="36">
        <f>IFERROR(__xludf.DUMMYFUNCTION("""COMPUTED_VALUE"""),46.0)</f>
        <v>46</v>
      </c>
      <c r="C285" s="36"/>
      <c r="D285" s="36" t="str">
        <f>IFERROR(__xludf.DUMMYFUNCTION("""COMPUTED_VALUE"""),"3")</f>
        <v>3</v>
      </c>
    </row>
    <row r="286">
      <c r="A286" s="36">
        <f>IFERROR(__xludf.DUMMYFUNCTION("""COMPUTED_VALUE"""),8.0)</f>
        <v>8</v>
      </c>
      <c r="B286" s="36">
        <f>IFERROR(__xludf.DUMMYFUNCTION("""COMPUTED_VALUE"""),47.0)</f>
        <v>47</v>
      </c>
      <c r="C286" s="36"/>
      <c r="D286" s="36" t="str">
        <f>IFERROR(__xludf.DUMMYFUNCTION("""COMPUTED_VALUE"""),"3")</f>
        <v>3</v>
      </c>
    </row>
    <row r="287">
      <c r="A287" s="36">
        <f>IFERROR(__xludf.DUMMYFUNCTION("""COMPUTED_VALUE"""),8.0)</f>
        <v>8</v>
      </c>
      <c r="B287" s="36">
        <f>IFERROR(__xludf.DUMMYFUNCTION("""COMPUTED_VALUE"""),48.0)</f>
        <v>48</v>
      </c>
      <c r="C287" s="36"/>
      <c r="D287" s="36" t="str">
        <f>IFERROR(__xludf.DUMMYFUNCTION("""COMPUTED_VALUE"""),"2")</f>
        <v>2</v>
      </c>
    </row>
    <row r="288">
      <c r="A288" s="36">
        <f>IFERROR(__xludf.DUMMYFUNCTION("""COMPUTED_VALUE"""),8.0)</f>
        <v>8</v>
      </c>
      <c r="B288" s="36">
        <f>IFERROR(__xludf.DUMMYFUNCTION("""COMPUTED_VALUE"""),49.0)</f>
        <v>49</v>
      </c>
      <c r="C288" s="36"/>
      <c r="D288" s="36" t="str">
        <f>IFERROR(__xludf.DUMMYFUNCTION("""COMPUTED_VALUE"""),"3")</f>
        <v>3</v>
      </c>
    </row>
    <row r="289">
      <c r="A289" s="36">
        <f>IFERROR(__xludf.DUMMYFUNCTION("""COMPUTED_VALUE"""),8.0)</f>
        <v>8</v>
      </c>
      <c r="B289" s="36">
        <f>IFERROR(__xludf.DUMMYFUNCTION("""COMPUTED_VALUE"""),50.0)</f>
        <v>50</v>
      </c>
      <c r="C289" s="36"/>
      <c r="D289" s="36" t="str">
        <f>IFERROR(__xludf.DUMMYFUNCTION("""COMPUTED_VALUE"""),"3")</f>
        <v>3</v>
      </c>
    </row>
    <row r="290">
      <c r="A290" s="36">
        <f>IFERROR(__xludf.DUMMYFUNCTION("""COMPUTED_VALUE"""),8.0)</f>
        <v>8</v>
      </c>
      <c r="B290" s="36">
        <f>IFERROR(__xludf.DUMMYFUNCTION("""COMPUTED_VALUE"""),51.0)</f>
        <v>51</v>
      </c>
      <c r="C290" s="36"/>
      <c r="D290" s="36" t="str">
        <f>IFERROR(__xludf.DUMMYFUNCTION("""COMPUTED_VALUE"""),"3")</f>
        <v>3</v>
      </c>
    </row>
    <row r="291">
      <c r="A291" s="36">
        <f>IFERROR(__xludf.DUMMYFUNCTION("""COMPUTED_VALUE"""),8.0)</f>
        <v>8</v>
      </c>
      <c r="B291" s="36">
        <f>IFERROR(__xludf.DUMMYFUNCTION("""COMPUTED_VALUE"""),52.0)</f>
        <v>52</v>
      </c>
      <c r="C291" s="36"/>
      <c r="D291" s="36" t="str">
        <f>IFERROR(__xludf.DUMMYFUNCTION("""COMPUTED_VALUE"""),"1")</f>
        <v>1</v>
      </c>
    </row>
    <row r="292">
      <c r="A292" s="36">
        <f>IFERROR(__xludf.DUMMYFUNCTION("""COMPUTED_VALUE"""),8.0)</f>
        <v>8</v>
      </c>
      <c r="B292" s="36">
        <f>IFERROR(__xludf.DUMMYFUNCTION("""COMPUTED_VALUE"""),53.0)</f>
        <v>53</v>
      </c>
      <c r="C292" s="36"/>
      <c r="D292" s="36" t="str">
        <f>IFERROR(__xludf.DUMMYFUNCTION("""COMPUTED_VALUE"""),"2")</f>
        <v>2</v>
      </c>
    </row>
    <row r="293">
      <c r="A293" s="36">
        <f>IFERROR(__xludf.DUMMYFUNCTION("""COMPUTED_VALUE"""),8.0)</f>
        <v>8</v>
      </c>
      <c r="B293" s="36">
        <f>IFERROR(__xludf.DUMMYFUNCTION("""COMPUTED_VALUE"""),54.0)</f>
        <v>54</v>
      </c>
      <c r="C293" s="36"/>
      <c r="D293" s="36" t="str">
        <f>IFERROR(__xludf.DUMMYFUNCTION("""COMPUTED_VALUE"""),"2")</f>
        <v>2</v>
      </c>
    </row>
    <row r="294">
      <c r="A294" s="36">
        <f>IFERROR(__xludf.DUMMYFUNCTION("""COMPUTED_VALUE"""),8.0)</f>
        <v>8</v>
      </c>
      <c r="B294" s="36">
        <f>IFERROR(__xludf.DUMMYFUNCTION("""COMPUTED_VALUE"""),57.0)</f>
        <v>57</v>
      </c>
      <c r="C294" s="36"/>
      <c r="D294" s="36" t="str">
        <f>IFERROR(__xludf.DUMMYFUNCTION("""COMPUTED_VALUE"""),"2")</f>
        <v>2</v>
      </c>
    </row>
    <row r="295">
      <c r="A295" s="36">
        <f>IFERROR(__xludf.DUMMYFUNCTION("""COMPUTED_VALUE"""),8.0)</f>
        <v>8</v>
      </c>
      <c r="B295" s="36">
        <f>IFERROR(__xludf.DUMMYFUNCTION("""COMPUTED_VALUE"""),58.0)</f>
        <v>58</v>
      </c>
      <c r="C295" s="36"/>
      <c r="D295" s="36" t="str">
        <f>IFERROR(__xludf.DUMMYFUNCTION("""COMPUTED_VALUE"""),"2")</f>
        <v>2</v>
      </c>
    </row>
    <row r="296">
      <c r="A296" s="36">
        <f>IFERROR(__xludf.DUMMYFUNCTION("""COMPUTED_VALUE"""),9.0)</f>
        <v>9</v>
      </c>
      <c r="B296" s="36">
        <f>IFERROR(__xludf.DUMMYFUNCTION("""COMPUTED_VALUE"""),10.0)</f>
        <v>10</v>
      </c>
      <c r="C296" s="36"/>
      <c r="D296" s="36" t="str">
        <f>IFERROR(__xludf.DUMMYFUNCTION("""COMPUTED_VALUE"""),"1")</f>
        <v>1</v>
      </c>
    </row>
    <row r="297">
      <c r="A297" s="36">
        <f>IFERROR(__xludf.DUMMYFUNCTION("""COMPUTED_VALUE"""),9.0)</f>
        <v>9</v>
      </c>
      <c r="B297" s="36">
        <f>IFERROR(__xludf.DUMMYFUNCTION("""COMPUTED_VALUE"""),13.0)</f>
        <v>13</v>
      </c>
      <c r="C297" s="36"/>
      <c r="D297" s="36" t="str">
        <f>IFERROR(__xludf.DUMMYFUNCTION("""COMPUTED_VALUE"""),"1")</f>
        <v>1</v>
      </c>
    </row>
    <row r="298">
      <c r="A298" s="36">
        <f>IFERROR(__xludf.DUMMYFUNCTION("""COMPUTED_VALUE"""),9.0)</f>
        <v>9</v>
      </c>
      <c r="B298" s="36">
        <f>IFERROR(__xludf.DUMMYFUNCTION("""COMPUTED_VALUE"""),16.0)</f>
        <v>16</v>
      </c>
      <c r="C298" s="36"/>
      <c r="D298" s="36" t="str">
        <f>IFERROR(__xludf.DUMMYFUNCTION("""COMPUTED_VALUE"""),"1")</f>
        <v>1</v>
      </c>
    </row>
    <row r="299">
      <c r="A299" s="36">
        <f>IFERROR(__xludf.DUMMYFUNCTION("""COMPUTED_VALUE"""),9.0)</f>
        <v>9</v>
      </c>
      <c r="B299" s="36">
        <f>IFERROR(__xludf.DUMMYFUNCTION("""COMPUTED_VALUE"""),18.0)</f>
        <v>18</v>
      </c>
      <c r="C299" s="36"/>
      <c r="D299" s="36" t="str">
        <f>IFERROR(__xludf.DUMMYFUNCTION("""COMPUTED_VALUE"""),"1")</f>
        <v>1</v>
      </c>
    </row>
    <row r="300">
      <c r="A300" s="36">
        <f>IFERROR(__xludf.DUMMYFUNCTION("""COMPUTED_VALUE"""),9.0)</f>
        <v>9</v>
      </c>
      <c r="B300" s="36">
        <f>IFERROR(__xludf.DUMMYFUNCTION("""COMPUTED_VALUE"""),19.0)</f>
        <v>19</v>
      </c>
      <c r="C300" s="36"/>
      <c r="D300" s="36" t="str">
        <f>IFERROR(__xludf.DUMMYFUNCTION("""COMPUTED_VALUE"""),"1")</f>
        <v>1</v>
      </c>
    </row>
    <row r="301">
      <c r="A301" s="36">
        <f>IFERROR(__xludf.DUMMYFUNCTION("""COMPUTED_VALUE"""),9.0)</f>
        <v>9</v>
      </c>
      <c r="B301" s="36">
        <f>IFERROR(__xludf.DUMMYFUNCTION("""COMPUTED_VALUE"""),20.0)</f>
        <v>20</v>
      </c>
      <c r="C301" s="36"/>
      <c r="D301" s="36" t="str">
        <f>IFERROR(__xludf.DUMMYFUNCTION("""COMPUTED_VALUE"""),"1")</f>
        <v>1</v>
      </c>
    </row>
    <row r="302">
      <c r="A302" s="36">
        <f>IFERROR(__xludf.DUMMYFUNCTION("""COMPUTED_VALUE"""),9.0)</f>
        <v>9</v>
      </c>
      <c r="B302" s="36">
        <f>IFERROR(__xludf.DUMMYFUNCTION("""COMPUTED_VALUE"""),23.0)</f>
        <v>23</v>
      </c>
      <c r="C302" s="36"/>
      <c r="D302" s="36" t="str">
        <f>IFERROR(__xludf.DUMMYFUNCTION("""COMPUTED_VALUE"""),"1")</f>
        <v>1</v>
      </c>
    </row>
    <row r="303">
      <c r="A303" s="36">
        <f>IFERROR(__xludf.DUMMYFUNCTION("""COMPUTED_VALUE"""),9.0)</f>
        <v>9</v>
      </c>
      <c r="B303" s="36">
        <f>IFERROR(__xludf.DUMMYFUNCTION("""COMPUTED_VALUE"""),28.0)</f>
        <v>28</v>
      </c>
      <c r="C303" s="36"/>
      <c r="D303" s="36" t="str">
        <f>IFERROR(__xludf.DUMMYFUNCTION("""COMPUTED_VALUE"""),"1")</f>
        <v>1</v>
      </c>
    </row>
    <row r="304">
      <c r="A304" s="36">
        <f>IFERROR(__xludf.DUMMYFUNCTION("""COMPUTED_VALUE"""),9.0)</f>
        <v>9</v>
      </c>
      <c r="B304" s="36">
        <f>IFERROR(__xludf.DUMMYFUNCTION("""COMPUTED_VALUE"""),32.0)</f>
        <v>32</v>
      </c>
      <c r="C304" s="36"/>
      <c r="D304" s="36" t="str">
        <f>IFERROR(__xludf.DUMMYFUNCTION("""COMPUTED_VALUE"""),"1")</f>
        <v>1</v>
      </c>
    </row>
    <row r="305">
      <c r="A305" s="36">
        <f>IFERROR(__xludf.DUMMYFUNCTION("""COMPUTED_VALUE"""),9.0)</f>
        <v>9</v>
      </c>
      <c r="B305" s="36">
        <f>IFERROR(__xludf.DUMMYFUNCTION("""COMPUTED_VALUE"""),34.0)</f>
        <v>34</v>
      </c>
      <c r="C305" s="36"/>
      <c r="D305" s="36" t="str">
        <f>IFERROR(__xludf.DUMMYFUNCTION("""COMPUTED_VALUE"""),"1")</f>
        <v>1</v>
      </c>
    </row>
    <row r="306">
      <c r="A306" s="36">
        <f>IFERROR(__xludf.DUMMYFUNCTION("""COMPUTED_VALUE"""),9.0)</f>
        <v>9</v>
      </c>
      <c r="B306" s="36">
        <f>IFERROR(__xludf.DUMMYFUNCTION("""COMPUTED_VALUE"""),35.0)</f>
        <v>35</v>
      </c>
      <c r="C306" s="36"/>
      <c r="D306" s="36" t="str">
        <f>IFERROR(__xludf.DUMMYFUNCTION("""COMPUTED_VALUE"""),"1")</f>
        <v>1</v>
      </c>
    </row>
    <row r="307">
      <c r="A307" s="36">
        <f>IFERROR(__xludf.DUMMYFUNCTION("""COMPUTED_VALUE"""),9.0)</f>
        <v>9</v>
      </c>
      <c r="B307" s="36">
        <f>IFERROR(__xludf.DUMMYFUNCTION("""COMPUTED_VALUE"""),36.0)</f>
        <v>36</v>
      </c>
      <c r="C307" s="36"/>
      <c r="D307" s="36" t="str">
        <f>IFERROR(__xludf.DUMMYFUNCTION("""COMPUTED_VALUE"""),"1")</f>
        <v>1</v>
      </c>
    </row>
    <row r="308">
      <c r="A308" s="36">
        <f>IFERROR(__xludf.DUMMYFUNCTION("""COMPUTED_VALUE"""),9.0)</f>
        <v>9</v>
      </c>
      <c r="B308" s="36">
        <f>IFERROR(__xludf.DUMMYFUNCTION("""COMPUTED_VALUE"""),40.0)</f>
        <v>40</v>
      </c>
      <c r="C308" s="36"/>
      <c r="D308" s="36" t="str">
        <f>IFERROR(__xludf.DUMMYFUNCTION("""COMPUTED_VALUE"""),"1")</f>
        <v>1</v>
      </c>
    </row>
    <row r="309">
      <c r="A309" s="36">
        <f>IFERROR(__xludf.DUMMYFUNCTION("""COMPUTED_VALUE"""),9.0)</f>
        <v>9</v>
      </c>
      <c r="B309" s="36">
        <f>IFERROR(__xludf.DUMMYFUNCTION("""COMPUTED_VALUE"""),43.0)</f>
        <v>43</v>
      </c>
      <c r="C309" s="36"/>
      <c r="D309" s="36" t="str">
        <f>IFERROR(__xludf.DUMMYFUNCTION("""COMPUTED_VALUE"""),"1")</f>
        <v>1</v>
      </c>
    </row>
    <row r="310">
      <c r="A310" s="36">
        <f>IFERROR(__xludf.DUMMYFUNCTION("""COMPUTED_VALUE"""),9.0)</f>
        <v>9</v>
      </c>
      <c r="B310" s="36">
        <f>IFERROR(__xludf.DUMMYFUNCTION("""COMPUTED_VALUE"""),44.0)</f>
        <v>44</v>
      </c>
      <c r="C310" s="36"/>
      <c r="D310" s="36" t="str">
        <f>IFERROR(__xludf.DUMMYFUNCTION("""COMPUTED_VALUE"""),"1")</f>
        <v>1</v>
      </c>
    </row>
    <row r="311">
      <c r="A311" s="36">
        <f>IFERROR(__xludf.DUMMYFUNCTION("""COMPUTED_VALUE"""),9.0)</f>
        <v>9</v>
      </c>
      <c r="B311" s="36">
        <f>IFERROR(__xludf.DUMMYFUNCTION("""COMPUTED_VALUE"""),45.0)</f>
        <v>45</v>
      </c>
      <c r="C311" s="36"/>
      <c r="D311" s="36" t="str">
        <f>IFERROR(__xludf.DUMMYFUNCTION("""COMPUTED_VALUE"""),"1")</f>
        <v>1</v>
      </c>
    </row>
    <row r="312">
      <c r="A312" s="36">
        <f>IFERROR(__xludf.DUMMYFUNCTION("""COMPUTED_VALUE"""),9.0)</f>
        <v>9</v>
      </c>
      <c r="B312" s="36">
        <f>IFERROR(__xludf.DUMMYFUNCTION("""COMPUTED_VALUE"""),46.0)</f>
        <v>46</v>
      </c>
      <c r="C312" s="36"/>
      <c r="D312" s="36" t="str">
        <f>IFERROR(__xludf.DUMMYFUNCTION("""COMPUTED_VALUE"""),"1")</f>
        <v>1</v>
      </c>
    </row>
    <row r="313">
      <c r="A313" s="36">
        <f>IFERROR(__xludf.DUMMYFUNCTION("""COMPUTED_VALUE"""),9.0)</f>
        <v>9</v>
      </c>
      <c r="B313" s="36">
        <f>IFERROR(__xludf.DUMMYFUNCTION("""COMPUTED_VALUE"""),47.0)</f>
        <v>47</v>
      </c>
      <c r="C313" s="36"/>
      <c r="D313" s="36" t="str">
        <f>IFERROR(__xludf.DUMMYFUNCTION("""COMPUTED_VALUE"""),"1")</f>
        <v>1</v>
      </c>
    </row>
    <row r="314">
      <c r="A314" s="36">
        <f>IFERROR(__xludf.DUMMYFUNCTION("""COMPUTED_VALUE"""),9.0)</f>
        <v>9</v>
      </c>
      <c r="B314" s="36">
        <f>IFERROR(__xludf.DUMMYFUNCTION("""COMPUTED_VALUE"""),49.0)</f>
        <v>49</v>
      </c>
      <c r="C314" s="36"/>
      <c r="D314" s="36" t="str">
        <f>IFERROR(__xludf.DUMMYFUNCTION("""COMPUTED_VALUE"""),"1")</f>
        <v>1</v>
      </c>
    </row>
    <row r="315">
      <c r="A315" s="36">
        <f>IFERROR(__xludf.DUMMYFUNCTION("""COMPUTED_VALUE"""),9.0)</f>
        <v>9</v>
      </c>
      <c r="B315" s="36">
        <f>IFERROR(__xludf.DUMMYFUNCTION("""COMPUTED_VALUE"""),50.0)</f>
        <v>50</v>
      </c>
      <c r="C315" s="36"/>
      <c r="D315" s="36" t="str">
        <f>IFERROR(__xludf.DUMMYFUNCTION("""COMPUTED_VALUE"""),"1")</f>
        <v>1</v>
      </c>
    </row>
    <row r="316">
      <c r="A316" s="36">
        <f>IFERROR(__xludf.DUMMYFUNCTION("""COMPUTED_VALUE"""),9.0)</f>
        <v>9</v>
      </c>
      <c r="B316" s="36">
        <f>IFERROR(__xludf.DUMMYFUNCTION("""COMPUTED_VALUE"""),51.0)</f>
        <v>51</v>
      </c>
      <c r="C316" s="36"/>
      <c r="D316" s="36" t="str">
        <f>IFERROR(__xludf.DUMMYFUNCTION("""COMPUTED_VALUE"""),"1")</f>
        <v>1</v>
      </c>
    </row>
    <row r="317">
      <c r="A317" s="36">
        <f>IFERROR(__xludf.DUMMYFUNCTION("""COMPUTED_VALUE"""),9.0)</f>
        <v>9</v>
      </c>
      <c r="B317" s="36">
        <f>IFERROR(__xludf.DUMMYFUNCTION("""COMPUTED_VALUE"""),52.0)</f>
        <v>52</v>
      </c>
      <c r="C317" s="36"/>
      <c r="D317" s="36" t="str">
        <f>IFERROR(__xludf.DUMMYFUNCTION("""COMPUTED_VALUE"""),"1")</f>
        <v>1</v>
      </c>
    </row>
    <row r="318">
      <c r="A318" s="36">
        <f>IFERROR(__xludf.DUMMYFUNCTION("""COMPUTED_VALUE"""),9.0)</f>
        <v>9</v>
      </c>
      <c r="B318" s="36">
        <f>IFERROR(__xludf.DUMMYFUNCTION("""COMPUTED_VALUE"""),55.0)</f>
        <v>55</v>
      </c>
      <c r="C318" s="36"/>
      <c r="D318" s="36" t="str">
        <f>IFERROR(__xludf.DUMMYFUNCTION("""COMPUTED_VALUE"""),"2")</f>
        <v>2</v>
      </c>
    </row>
    <row r="319">
      <c r="A319" s="36">
        <f>IFERROR(__xludf.DUMMYFUNCTION("""COMPUTED_VALUE"""),9.0)</f>
        <v>9</v>
      </c>
      <c r="B319" s="36">
        <f>IFERROR(__xludf.DUMMYFUNCTION("""COMPUTED_VALUE"""),56.0)</f>
        <v>56</v>
      </c>
      <c r="C319" s="36"/>
      <c r="D319" s="36" t="str">
        <f>IFERROR(__xludf.DUMMYFUNCTION("""COMPUTED_VALUE"""),"2")</f>
        <v>2</v>
      </c>
    </row>
    <row r="320">
      <c r="A320" s="36">
        <f>IFERROR(__xludf.DUMMYFUNCTION("""COMPUTED_VALUE"""),10.0)</f>
        <v>10</v>
      </c>
      <c r="B320" s="36">
        <f>IFERROR(__xludf.DUMMYFUNCTION("""COMPUTED_VALUE"""),12.0)</f>
        <v>12</v>
      </c>
      <c r="C320" s="36"/>
      <c r="D320" s="36" t="str">
        <f>IFERROR(__xludf.DUMMYFUNCTION("""COMPUTED_VALUE"""),"2")</f>
        <v>2</v>
      </c>
    </row>
    <row r="321">
      <c r="A321" s="36">
        <f>IFERROR(__xludf.DUMMYFUNCTION("""COMPUTED_VALUE"""),10.0)</f>
        <v>10</v>
      </c>
      <c r="B321" s="36">
        <f>IFERROR(__xludf.DUMMYFUNCTION("""COMPUTED_VALUE"""),13.0)</f>
        <v>13</v>
      </c>
      <c r="C321" s="36"/>
      <c r="D321" s="36" t="str">
        <f>IFERROR(__xludf.DUMMYFUNCTION("""COMPUTED_VALUE"""),"3")</f>
        <v>3</v>
      </c>
    </row>
    <row r="322">
      <c r="A322" s="36">
        <f>IFERROR(__xludf.DUMMYFUNCTION("""COMPUTED_VALUE"""),10.0)</f>
        <v>10</v>
      </c>
      <c r="B322" s="36">
        <f>IFERROR(__xludf.DUMMYFUNCTION("""COMPUTED_VALUE"""),15.0)</f>
        <v>15</v>
      </c>
      <c r="C322" s="36"/>
      <c r="D322" s="36" t="str">
        <f>IFERROR(__xludf.DUMMYFUNCTION("""COMPUTED_VALUE"""),"2")</f>
        <v>2</v>
      </c>
    </row>
    <row r="323">
      <c r="A323" s="36">
        <f>IFERROR(__xludf.DUMMYFUNCTION("""COMPUTED_VALUE"""),10.0)</f>
        <v>10</v>
      </c>
      <c r="B323" s="36">
        <f>IFERROR(__xludf.DUMMYFUNCTION("""COMPUTED_VALUE"""),16.0)</f>
        <v>16</v>
      </c>
      <c r="C323" s="36"/>
      <c r="D323" s="36" t="str">
        <f>IFERROR(__xludf.DUMMYFUNCTION("""COMPUTED_VALUE"""),"3")</f>
        <v>3</v>
      </c>
    </row>
    <row r="324">
      <c r="A324" s="36">
        <f>IFERROR(__xludf.DUMMYFUNCTION("""COMPUTED_VALUE"""),10.0)</f>
        <v>10</v>
      </c>
      <c r="B324" s="36">
        <f>IFERROR(__xludf.DUMMYFUNCTION("""COMPUTED_VALUE"""),17.0)</f>
        <v>17</v>
      </c>
      <c r="C324" s="36"/>
      <c r="D324" s="36" t="str">
        <f>IFERROR(__xludf.DUMMYFUNCTION("""COMPUTED_VALUE"""),"2")</f>
        <v>2</v>
      </c>
    </row>
    <row r="325">
      <c r="A325" s="36">
        <f>IFERROR(__xludf.DUMMYFUNCTION("""COMPUTED_VALUE"""),10.0)</f>
        <v>10</v>
      </c>
      <c r="B325" s="36">
        <f>IFERROR(__xludf.DUMMYFUNCTION("""COMPUTED_VALUE"""),18.0)</f>
        <v>18</v>
      </c>
      <c r="C325" s="36"/>
      <c r="D325" s="36" t="str">
        <f>IFERROR(__xludf.DUMMYFUNCTION("""COMPUTED_VALUE"""),"3")</f>
        <v>3</v>
      </c>
    </row>
    <row r="326">
      <c r="A326" s="36">
        <f>IFERROR(__xludf.DUMMYFUNCTION("""COMPUTED_VALUE"""),10.0)</f>
        <v>10</v>
      </c>
      <c r="B326" s="36">
        <f>IFERROR(__xludf.DUMMYFUNCTION("""COMPUTED_VALUE"""),19.0)</f>
        <v>19</v>
      </c>
      <c r="C326" s="36"/>
      <c r="D326" s="36" t="str">
        <f>IFERROR(__xludf.DUMMYFUNCTION("""COMPUTED_VALUE"""),"1")</f>
        <v>1</v>
      </c>
    </row>
    <row r="327">
      <c r="A327" s="36">
        <f>IFERROR(__xludf.DUMMYFUNCTION("""COMPUTED_VALUE"""),10.0)</f>
        <v>10</v>
      </c>
      <c r="B327" s="36">
        <f>IFERROR(__xludf.DUMMYFUNCTION("""COMPUTED_VALUE"""),20.0)</f>
        <v>20</v>
      </c>
      <c r="C327" s="36"/>
      <c r="D327" s="36" t="str">
        <f>IFERROR(__xludf.DUMMYFUNCTION("""COMPUTED_VALUE"""),"3")</f>
        <v>3</v>
      </c>
    </row>
    <row r="328">
      <c r="A328" s="36">
        <f>IFERROR(__xludf.DUMMYFUNCTION("""COMPUTED_VALUE"""),10.0)</f>
        <v>10</v>
      </c>
      <c r="B328" s="36">
        <f>IFERROR(__xludf.DUMMYFUNCTION("""COMPUTED_VALUE"""),21.0)</f>
        <v>21</v>
      </c>
      <c r="C328" s="36"/>
      <c r="D328" s="36" t="str">
        <f>IFERROR(__xludf.DUMMYFUNCTION("""COMPUTED_VALUE"""),"2")</f>
        <v>2</v>
      </c>
    </row>
    <row r="329">
      <c r="A329" s="36">
        <f>IFERROR(__xludf.DUMMYFUNCTION("""COMPUTED_VALUE"""),10.0)</f>
        <v>10</v>
      </c>
      <c r="B329" s="36">
        <f>IFERROR(__xludf.DUMMYFUNCTION("""COMPUTED_VALUE"""),23.0)</f>
        <v>23</v>
      </c>
      <c r="C329" s="36"/>
      <c r="D329" s="36" t="str">
        <f>IFERROR(__xludf.DUMMYFUNCTION("""COMPUTED_VALUE"""),"3")</f>
        <v>3</v>
      </c>
    </row>
    <row r="330">
      <c r="A330" s="36">
        <f>IFERROR(__xludf.DUMMYFUNCTION("""COMPUTED_VALUE"""),10.0)</f>
        <v>10</v>
      </c>
      <c r="B330" s="36">
        <f>IFERROR(__xludf.DUMMYFUNCTION("""COMPUTED_VALUE"""),24.0)</f>
        <v>24</v>
      </c>
      <c r="C330" s="36"/>
      <c r="D330" s="36" t="str">
        <f>IFERROR(__xludf.DUMMYFUNCTION("""COMPUTED_VALUE"""),"2")</f>
        <v>2</v>
      </c>
    </row>
    <row r="331">
      <c r="A331" s="36">
        <f>IFERROR(__xludf.DUMMYFUNCTION("""COMPUTED_VALUE"""),10.0)</f>
        <v>10</v>
      </c>
      <c r="B331" s="36">
        <f>IFERROR(__xludf.DUMMYFUNCTION("""COMPUTED_VALUE"""),25.0)</f>
        <v>25</v>
      </c>
      <c r="C331" s="36"/>
      <c r="D331" s="36" t="str">
        <f>IFERROR(__xludf.DUMMYFUNCTION("""COMPUTED_VALUE"""),"2")</f>
        <v>2</v>
      </c>
    </row>
    <row r="332">
      <c r="A332" s="36">
        <f>IFERROR(__xludf.DUMMYFUNCTION("""COMPUTED_VALUE"""),10.0)</f>
        <v>10</v>
      </c>
      <c r="B332" s="36">
        <f>IFERROR(__xludf.DUMMYFUNCTION("""COMPUTED_VALUE"""),26.0)</f>
        <v>26</v>
      </c>
      <c r="C332" s="36"/>
      <c r="D332" s="36" t="str">
        <f>IFERROR(__xludf.DUMMYFUNCTION("""COMPUTED_VALUE"""),"2")</f>
        <v>2</v>
      </c>
    </row>
    <row r="333">
      <c r="A333" s="36">
        <f>IFERROR(__xludf.DUMMYFUNCTION("""COMPUTED_VALUE"""),10.0)</f>
        <v>10</v>
      </c>
      <c r="B333" s="36">
        <f>IFERROR(__xludf.DUMMYFUNCTION("""COMPUTED_VALUE"""),27.0)</f>
        <v>27</v>
      </c>
      <c r="C333" s="36"/>
      <c r="D333" s="36" t="str">
        <f>IFERROR(__xludf.DUMMYFUNCTION("""COMPUTED_VALUE"""),"2")</f>
        <v>2</v>
      </c>
    </row>
    <row r="334">
      <c r="A334" s="36">
        <f>IFERROR(__xludf.DUMMYFUNCTION("""COMPUTED_VALUE"""),10.0)</f>
        <v>10</v>
      </c>
      <c r="B334" s="36">
        <f>IFERROR(__xludf.DUMMYFUNCTION("""COMPUTED_VALUE"""),28.0)</f>
        <v>28</v>
      </c>
      <c r="C334" s="36"/>
      <c r="D334" s="36" t="str">
        <f>IFERROR(__xludf.DUMMYFUNCTION("""COMPUTED_VALUE"""),"3")</f>
        <v>3</v>
      </c>
    </row>
    <row r="335">
      <c r="A335" s="36">
        <f>IFERROR(__xludf.DUMMYFUNCTION("""COMPUTED_VALUE"""),10.0)</f>
        <v>10</v>
      </c>
      <c r="B335" s="36">
        <f>IFERROR(__xludf.DUMMYFUNCTION("""COMPUTED_VALUE"""),30.0)</f>
        <v>30</v>
      </c>
      <c r="C335" s="36"/>
      <c r="D335" s="36" t="str">
        <f>IFERROR(__xludf.DUMMYFUNCTION("""COMPUTED_VALUE"""),"2")</f>
        <v>2</v>
      </c>
    </row>
    <row r="336">
      <c r="A336" s="36">
        <f>IFERROR(__xludf.DUMMYFUNCTION("""COMPUTED_VALUE"""),10.0)</f>
        <v>10</v>
      </c>
      <c r="B336" s="36">
        <f>IFERROR(__xludf.DUMMYFUNCTION("""COMPUTED_VALUE"""),31.0)</f>
        <v>31</v>
      </c>
      <c r="C336" s="36"/>
      <c r="D336" s="36" t="str">
        <f>IFERROR(__xludf.DUMMYFUNCTION("""COMPUTED_VALUE"""),"2")</f>
        <v>2</v>
      </c>
    </row>
    <row r="337">
      <c r="A337" s="36">
        <f>IFERROR(__xludf.DUMMYFUNCTION("""COMPUTED_VALUE"""),10.0)</f>
        <v>10</v>
      </c>
      <c r="B337" s="36">
        <f>IFERROR(__xludf.DUMMYFUNCTION("""COMPUTED_VALUE"""),32.0)</f>
        <v>32</v>
      </c>
      <c r="C337" s="36"/>
      <c r="D337" s="36" t="str">
        <f>IFERROR(__xludf.DUMMYFUNCTION("""COMPUTED_VALUE"""),"3")</f>
        <v>3</v>
      </c>
    </row>
    <row r="338">
      <c r="A338" s="36">
        <f>IFERROR(__xludf.DUMMYFUNCTION("""COMPUTED_VALUE"""),10.0)</f>
        <v>10</v>
      </c>
      <c r="B338" s="36">
        <f>IFERROR(__xludf.DUMMYFUNCTION("""COMPUTED_VALUE"""),34.0)</f>
        <v>34</v>
      </c>
      <c r="C338" s="36"/>
      <c r="D338" s="36" t="str">
        <f>IFERROR(__xludf.DUMMYFUNCTION("""COMPUTED_VALUE"""),"3")</f>
        <v>3</v>
      </c>
    </row>
    <row r="339">
      <c r="A339" s="36">
        <f>IFERROR(__xludf.DUMMYFUNCTION("""COMPUTED_VALUE"""),10.0)</f>
        <v>10</v>
      </c>
      <c r="B339" s="36">
        <f>IFERROR(__xludf.DUMMYFUNCTION("""COMPUTED_VALUE"""),35.0)</f>
        <v>35</v>
      </c>
      <c r="C339" s="36"/>
      <c r="D339" s="36" t="str">
        <f>IFERROR(__xludf.DUMMYFUNCTION("""COMPUTED_VALUE"""),"3")</f>
        <v>3</v>
      </c>
    </row>
    <row r="340">
      <c r="A340" s="36">
        <f>IFERROR(__xludf.DUMMYFUNCTION("""COMPUTED_VALUE"""),10.0)</f>
        <v>10</v>
      </c>
      <c r="B340" s="36">
        <f>IFERROR(__xludf.DUMMYFUNCTION("""COMPUTED_VALUE"""),36.0)</f>
        <v>36</v>
      </c>
      <c r="C340" s="36"/>
      <c r="D340" s="36" t="str">
        <f>IFERROR(__xludf.DUMMYFUNCTION("""COMPUTED_VALUE"""),"3")</f>
        <v>3</v>
      </c>
    </row>
    <row r="341">
      <c r="A341" s="36">
        <f>IFERROR(__xludf.DUMMYFUNCTION("""COMPUTED_VALUE"""),10.0)</f>
        <v>10</v>
      </c>
      <c r="B341" s="36">
        <f>IFERROR(__xludf.DUMMYFUNCTION("""COMPUTED_VALUE"""),39.0)</f>
        <v>39</v>
      </c>
      <c r="C341" s="36"/>
      <c r="D341" s="36" t="str">
        <f>IFERROR(__xludf.DUMMYFUNCTION("""COMPUTED_VALUE"""),"2")</f>
        <v>2</v>
      </c>
    </row>
    <row r="342">
      <c r="A342" s="36">
        <f>IFERROR(__xludf.DUMMYFUNCTION("""COMPUTED_VALUE"""),10.0)</f>
        <v>10</v>
      </c>
      <c r="B342" s="36">
        <f>IFERROR(__xludf.DUMMYFUNCTION("""COMPUTED_VALUE"""),40.0)</f>
        <v>40</v>
      </c>
      <c r="C342" s="36"/>
      <c r="D342" s="36" t="str">
        <f>IFERROR(__xludf.DUMMYFUNCTION("""COMPUTED_VALUE"""),"3")</f>
        <v>3</v>
      </c>
    </row>
    <row r="343">
      <c r="A343" s="36">
        <f>IFERROR(__xludf.DUMMYFUNCTION("""COMPUTED_VALUE"""),10.0)</f>
        <v>10</v>
      </c>
      <c r="B343" s="36">
        <f>IFERROR(__xludf.DUMMYFUNCTION("""COMPUTED_VALUE"""),41.0)</f>
        <v>41</v>
      </c>
      <c r="C343" s="36"/>
      <c r="D343" s="36" t="str">
        <f>IFERROR(__xludf.DUMMYFUNCTION("""COMPUTED_VALUE"""),"2")</f>
        <v>2</v>
      </c>
    </row>
    <row r="344">
      <c r="A344" s="36">
        <f>IFERROR(__xludf.DUMMYFUNCTION("""COMPUTED_VALUE"""),10.0)</f>
        <v>10</v>
      </c>
      <c r="B344" s="36">
        <f>IFERROR(__xludf.DUMMYFUNCTION("""COMPUTED_VALUE"""),42.0)</f>
        <v>42</v>
      </c>
      <c r="C344" s="36"/>
      <c r="D344" s="36" t="str">
        <f>IFERROR(__xludf.DUMMYFUNCTION("""COMPUTED_VALUE"""),"2")</f>
        <v>2</v>
      </c>
    </row>
    <row r="345">
      <c r="A345" s="36">
        <f>IFERROR(__xludf.DUMMYFUNCTION("""COMPUTED_VALUE"""),10.0)</f>
        <v>10</v>
      </c>
      <c r="B345" s="36">
        <f>IFERROR(__xludf.DUMMYFUNCTION("""COMPUTED_VALUE"""),43.0)</f>
        <v>43</v>
      </c>
      <c r="C345" s="36"/>
      <c r="D345" s="36" t="str">
        <f>IFERROR(__xludf.DUMMYFUNCTION("""COMPUTED_VALUE"""),"3")</f>
        <v>3</v>
      </c>
    </row>
    <row r="346">
      <c r="A346" s="36">
        <f>IFERROR(__xludf.DUMMYFUNCTION("""COMPUTED_VALUE"""),10.0)</f>
        <v>10</v>
      </c>
      <c r="B346" s="36">
        <f>IFERROR(__xludf.DUMMYFUNCTION("""COMPUTED_VALUE"""),44.0)</f>
        <v>44</v>
      </c>
      <c r="C346" s="36"/>
      <c r="D346" s="36" t="str">
        <f>IFERROR(__xludf.DUMMYFUNCTION("""COMPUTED_VALUE"""),"3")</f>
        <v>3</v>
      </c>
    </row>
    <row r="347">
      <c r="A347" s="36">
        <f>IFERROR(__xludf.DUMMYFUNCTION("""COMPUTED_VALUE"""),10.0)</f>
        <v>10</v>
      </c>
      <c r="B347" s="36">
        <f>IFERROR(__xludf.DUMMYFUNCTION("""COMPUTED_VALUE"""),45.0)</f>
        <v>45</v>
      </c>
      <c r="C347" s="36"/>
      <c r="D347" s="36" t="str">
        <f>IFERROR(__xludf.DUMMYFUNCTION("""COMPUTED_VALUE"""),"3")</f>
        <v>3</v>
      </c>
    </row>
    <row r="348">
      <c r="A348" s="36">
        <f>IFERROR(__xludf.DUMMYFUNCTION("""COMPUTED_VALUE"""),10.0)</f>
        <v>10</v>
      </c>
      <c r="B348" s="36">
        <f>IFERROR(__xludf.DUMMYFUNCTION("""COMPUTED_VALUE"""),46.0)</f>
        <v>46</v>
      </c>
      <c r="C348" s="36"/>
      <c r="D348" s="36" t="str">
        <f>IFERROR(__xludf.DUMMYFUNCTION("""COMPUTED_VALUE"""),"3")</f>
        <v>3</v>
      </c>
    </row>
    <row r="349">
      <c r="A349" s="36">
        <f>IFERROR(__xludf.DUMMYFUNCTION("""COMPUTED_VALUE"""),10.0)</f>
        <v>10</v>
      </c>
      <c r="B349" s="36">
        <f>IFERROR(__xludf.DUMMYFUNCTION("""COMPUTED_VALUE"""),47.0)</f>
        <v>47</v>
      </c>
      <c r="C349" s="36"/>
      <c r="D349" s="36" t="str">
        <f>IFERROR(__xludf.DUMMYFUNCTION("""COMPUTED_VALUE"""),"3")</f>
        <v>3</v>
      </c>
    </row>
    <row r="350">
      <c r="A350" s="36">
        <f>IFERROR(__xludf.DUMMYFUNCTION("""COMPUTED_VALUE"""),10.0)</f>
        <v>10</v>
      </c>
      <c r="B350" s="36">
        <f>IFERROR(__xludf.DUMMYFUNCTION("""COMPUTED_VALUE"""),48.0)</f>
        <v>48</v>
      </c>
      <c r="C350" s="36"/>
      <c r="D350" s="36" t="str">
        <f>IFERROR(__xludf.DUMMYFUNCTION("""COMPUTED_VALUE"""),"2")</f>
        <v>2</v>
      </c>
    </row>
    <row r="351">
      <c r="A351" s="36">
        <f>IFERROR(__xludf.DUMMYFUNCTION("""COMPUTED_VALUE"""),10.0)</f>
        <v>10</v>
      </c>
      <c r="B351" s="36">
        <f>IFERROR(__xludf.DUMMYFUNCTION("""COMPUTED_VALUE"""),49.0)</f>
        <v>49</v>
      </c>
      <c r="C351" s="36"/>
      <c r="D351" s="36" t="str">
        <f>IFERROR(__xludf.DUMMYFUNCTION("""COMPUTED_VALUE"""),"3")</f>
        <v>3</v>
      </c>
    </row>
    <row r="352">
      <c r="A352" s="36">
        <f>IFERROR(__xludf.DUMMYFUNCTION("""COMPUTED_VALUE"""),10.0)</f>
        <v>10</v>
      </c>
      <c r="B352" s="36">
        <f>IFERROR(__xludf.DUMMYFUNCTION("""COMPUTED_VALUE"""),50.0)</f>
        <v>50</v>
      </c>
      <c r="C352" s="36"/>
      <c r="D352" s="36" t="str">
        <f>IFERROR(__xludf.DUMMYFUNCTION("""COMPUTED_VALUE"""),"3")</f>
        <v>3</v>
      </c>
    </row>
    <row r="353">
      <c r="A353" s="36">
        <f>IFERROR(__xludf.DUMMYFUNCTION("""COMPUTED_VALUE"""),10.0)</f>
        <v>10</v>
      </c>
      <c r="B353" s="36">
        <f>IFERROR(__xludf.DUMMYFUNCTION("""COMPUTED_VALUE"""),51.0)</f>
        <v>51</v>
      </c>
      <c r="C353" s="36"/>
      <c r="D353" s="36" t="str">
        <f>IFERROR(__xludf.DUMMYFUNCTION("""COMPUTED_VALUE"""),"3")</f>
        <v>3</v>
      </c>
    </row>
    <row r="354">
      <c r="A354" s="36">
        <f>IFERROR(__xludf.DUMMYFUNCTION("""COMPUTED_VALUE"""),10.0)</f>
        <v>10</v>
      </c>
      <c r="B354" s="36">
        <f>IFERROR(__xludf.DUMMYFUNCTION("""COMPUTED_VALUE"""),52.0)</f>
        <v>52</v>
      </c>
      <c r="C354" s="36"/>
      <c r="D354" s="36" t="str">
        <f>IFERROR(__xludf.DUMMYFUNCTION("""COMPUTED_VALUE"""),"1")</f>
        <v>1</v>
      </c>
    </row>
    <row r="355">
      <c r="A355" s="36">
        <f>IFERROR(__xludf.DUMMYFUNCTION("""COMPUTED_VALUE"""),10.0)</f>
        <v>10</v>
      </c>
      <c r="B355" s="36">
        <f>IFERROR(__xludf.DUMMYFUNCTION("""COMPUTED_VALUE"""),53.0)</f>
        <v>53</v>
      </c>
      <c r="C355" s="36"/>
      <c r="D355" s="36" t="str">
        <f>IFERROR(__xludf.DUMMYFUNCTION("""COMPUTED_VALUE"""),"2")</f>
        <v>2</v>
      </c>
    </row>
    <row r="356">
      <c r="A356" s="36">
        <f>IFERROR(__xludf.DUMMYFUNCTION("""COMPUTED_VALUE"""),10.0)</f>
        <v>10</v>
      </c>
      <c r="B356" s="36">
        <f>IFERROR(__xludf.DUMMYFUNCTION("""COMPUTED_VALUE"""),54.0)</f>
        <v>54</v>
      </c>
      <c r="C356" s="36"/>
      <c r="D356" s="36" t="str">
        <f>IFERROR(__xludf.DUMMYFUNCTION("""COMPUTED_VALUE"""),"2")</f>
        <v>2</v>
      </c>
    </row>
    <row r="357">
      <c r="A357" s="36">
        <f>IFERROR(__xludf.DUMMYFUNCTION("""COMPUTED_VALUE"""),10.0)</f>
        <v>10</v>
      </c>
      <c r="B357" s="36">
        <f>IFERROR(__xludf.DUMMYFUNCTION("""COMPUTED_VALUE"""),57.0)</f>
        <v>57</v>
      </c>
      <c r="C357" s="36"/>
      <c r="D357" s="36" t="str">
        <f>IFERROR(__xludf.DUMMYFUNCTION("""COMPUTED_VALUE"""),"2")</f>
        <v>2</v>
      </c>
    </row>
    <row r="358">
      <c r="A358" s="36">
        <f>IFERROR(__xludf.DUMMYFUNCTION("""COMPUTED_VALUE"""),10.0)</f>
        <v>10</v>
      </c>
      <c r="B358" s="36">
        <f>IFERROR(__xludf.DUMMYFUNCTION("""COMPUTED_VALUE"""),58.0)</f>
        <v>58</v>
      </c>
      <c r="C358" s="36"/>
      <c r="D358" s="36" t="str">
        <f>IFERROR(__xludf.DUMMYFUNCTION("""COMPUTED_VALUE"""),"2")</f>
        <v>2</v>
      </c>
    </row>
    <row r="359">
      <c r="A359" s="36">
        <f>IFERROR(__xludf.DUMMYFUNCTION("""COMPUTED_VALUE"""),11.0)</f>
        <v>11</v>
      </c>
      <c r="B359" s="36">
        <f>IFERROR(__xludf.DUMMYFUNCTION("""COMPUTED_VALUE"""),12.0)</f>
        <v>12</v>
      </c>
      <c r="C359" s="36"/>
      <c r="D359" s="36" t="str">
        <f>IFERROR(__xludf.DUMMYFUNCTION("""COMPUTED_VALUE"""),"1")</f>
        <v>1</v>
      </c>
    </row>
    <row r="360">
      <c r="A360" s="36">
        <f>IFERROR(__xludf.DUMMYFUNCTION("""COMPUTED_VALUE"""),11.0)</f>
        <v>11</v>
      </c>
      <c r="B360" s="36">
        <f>IFERROR(__xludf.DUMMYFUNCTION("""COMPUTED_VALUE"""),14.0)</f>
        <v>14</v>
      </c>
      <c r="C360" s="36"/>
      <c r="D360" s="36" t="str">
        <f>IFERROR(__xludf.DUMMYFUNCTION("""COMPUTED_VALUE"""),"1")</f>
        <v>1</v>
      </c>
    </row>
    <row r="361">
      <c r="A361" s="36">
        <f>IFERROR(__xludf.DUMMYFUNCTION("""COMPUTED_VALUE"""),11.0)</f>
        <v>11</v>
      </c>
      <c r="B361" s="36">
        <f>IFERROR(__xludf.DUMMYFUNCTION("""COMPUTED_VALUE"""),15.0)</f>
        <v>15</v>
      </c>
      <c r="C361" s="36"/>
      <c r="D361" s="36" t="str">
        <f>IFERROR(__xludf.DUMMYFUNCTION("""COMPUTED_VALUE"""),"1")</f>
        <v>1</v>
      </c>
    </row>
    <row r="362">
      <c r="A362" s="36">
        <f>IFERROR(__xludf.DUMMYFUNCTION("""COMPUTED_VALUE"""),11.0)</f>
        <v>11</v>
      </c>
      <c r="B362" s="36">
        <f>IFERROR(__xludf.DUMMYFUNCTION("""COMPUTED_VALUE"""),17.0)</f>
        <v>17</v>
      </c>
      <c r="C362" s="36"/>
      <c r="D362" s="36" t="str">
        <f>IFERROR(__xludf.DUMMYFUNCTION("""COMPUTED_VALUE"""),"1")</f>
        <v>1</v>
      </c>
    </row>
    <row r="363">
      <c r="A363" s="36">
        <f>IFERROR(__xludf.DUMMYFUNCTION("""COMPUTED_VALUE"""),11.0)</f>
        <v>11</v>
      </c>
      <c r="B363" s="36">
        <f>IFERROR(__xludf.DUMMYFUNCTION("""COMPUTED_VALUE"""),22.0)</f>
        <v>22</v>
      </c>
      <c r="C363" s="36"/>
      <c r="D363" s="36" t="str">
        <f>IFERROR(__xludf.DUMMYFUNCTION("""COMPUTED_VALUE"""),"1")</f>
        <v>1</v>
      </c>
    </row>
    <row r="364">
      <c r="A364" s="36">
        <f>IFERROR(__xludf.DUMMYFUNCTION("""COMPUTED_VALUE"""),11.0)</f>
        <v>11</v>
      </c>
      <c r="B364" s="36">
        <f>IFERROR(__xludf.DUMMYFUNCTION("""COMPUTED_VALUE"""),24.0)</f>
        <v>24</v>
      </c>
      <c r="C364" s="36"/>
      <c r="D364" s="36" t="str">
        <f>IFERROR(__xludf.DUMMYFUNCTION("""COMPUTED_VALUE"""),"1")</f>
        <v>1</v>
      </c>
    </row>
    <row r="365">
      <c r="A365" s="36">
        <f>IFERROR(__xludf.DUMMYFUNCTION("""COMPUTED_VALUE"""),11.0)</f>
        <v>11</v>
      </c>
      <c r="B365" s="36">
        <f>IFERROR(__xludf.DUMMYFUNCTION("""COMPUTED_VALUE"""),25.0)</f>
        <v>25</v>
      </c>
      <c r="C365" s="36"/>
      <c r="D365" s="36" t="str">
        <f>IFERROR(__xludf.DUMMYFUNCTION("""COMPUTED_VALUE"""),"1")</f>
        <v>1</v>
      </c>
    </row>
    <row r="366">
      <c r="A366" s="36">
        <f>IFERROR(__xludf.DUMMYFUNCTION("""COMPUTED_VALUE"""),11.0)</f>
        <v>11</v>
      </c>
      <c r="B366" s="36">
        <f>IFERROR(__xludf.DUMMYFUNCTION("""COMPUTED_VALUE"""),26.0)</f>
        <v>26</v>
      </c>
      <c r="C366" s="36"/>
      <c r="D366" s="36" t="str">
        <f>IFERROR(__xludf.DUMMYFUNCTION("""COMPUTED_VALUE"""),"1")</f>
        <v>1</v>
      </c>
    </row>
    <row r="367">
      <c r="A367" s="36">
        <f>IFERROR(__xludf.DUMMYFUNCTION("""COMPUTED_VALUE"""),11.0)</f>
        <v>11</v>
      </c>
      <c r="B367" s="36">
        <f>IFERROR(__xludf.DUMMYFUNCTION("""COMPUTED_VALUE"""),27.0)</f>
        <v>27</v>
      </c>
      <c r="C367" s="36"/>
      <c r="D367" s="36" t="str">
        <f>IFERROR(__xludf.DUMMYFUNCTION("""COMPUTED_VALUE"""),"1")</f>
        <v>1</v>
      </c>
    </row>
    <row r="368">
      <c r="A368" s="36">
        <f>IFERROR(__xludf.DUMMYFUNCTION("""COMPUTED_VALUE"""),11.0)</f>
        <v>11</v>
      </c>
      <c r="B368" s="36">
        <f>IFERROR(__xludf.DUMMYFUNCTION("""COMPUTED_VALUE"""),29.0)</f>
        <v>29</v>
      </c>
      <c r="C368" s="36"/>
      <c r="D368" s="36" t="str">
        <f>IFERROR(__xludf.DUMMYFUNCTION("""COMPUTED_VALUE"""),"1")</f>
        <v>1</v>
      </c>
    </row>
    <row r="369">
      <c r="A369" s="36">
        <f>IFERROR(__xludf.DUMMYFUNCTION("""COMPUTED_VALUE"""),11.0)</f>
        <v>11</v>
      </c>
      <c r="B369" s="36">
        <f>IFERROR(__xludf.DUMMYFUNCTION("""COMPUTED_VALUE"""),30.0)</f>
        <v>30</v>
      </c>
      <c r="C369" s="36"/>
      <c r="D369" s="36" t="str">
        <f>IFERROR(__xludf.DUMMYFUNCTION("""COMPUTED_VALUE"""),"1")</f>
        <v>1</v>
      </c>
    </row>
    <row r="370">
      <c r="A370" s="36">
        <f>IFERROR(__xludf.DUMMYFUNCTION("""COMPUTED_VALUE"""),11.0)</f>
        <v>11</v>
      </c>
      <c r="B370" s="36">
        <f>IFERROR(__xludf.DUMMYFUNCTION("""COMPUTED_VALUE"""),31.0)</f>
        <v>31</v>
      </c>
      <c r="C370" s="36"/>
      <c r="D370" s="36" t="str">
        <f>IFERROR(__xludf.DUMMYFUNCTION("""COMPUTED_VALUE"""),"1")</f>
        <v>1</v>
      </c>
    </row>
    <row r="371">
      <c r="A371" s="36">
        <f>IFERROR(__xludf.DUMMYFUNCTION("""COMPUTED_VALUE"""),11.0)</f>
        <v>11</v>
      </c>
      <c r="B371" s="36">
        <f>IFERROR(__xludf.DUMMYFUNCTION("""COMPUTED_VALUE"""),33.0)</f>
        <v>33</v>
      </c>
      <c r="C371" s="36"/>
      <c r="D371" s="36" t="str">
        <f>IFERROR(__xludf.DUMMYFUNCTION("""COMPUTED_VALUE"""),"1")</f>
        <v>1</v>
      </c>
    </row>
    <row r="372">
      <c r="A372" s="36">
        <f>IFERROR(__xludf.DUMMYFUNCTION("""COMPUTED_VALUE"""),11.0)</f>
        <v>11</v>
      </c>
      <c r="B372" s="36">
        <f>IFERROR(__xludf.DUMMYFUNCTION("""COMPUTED_VALUE"""),37.0)</f>
        <v>37</v>
      </c>
      <c r="C372" s="36"/>
      <c r="D372" s="36" t="str">
        <f>IFERROR(__xludf.DUMMYFUNCTION("""COMPUTED_VALUE"""),"1")</f>
        <v>1</v>
      </c>
    </row>
    <row r="373">
      <c r="A373" s="36">
        <f>IFERROR(__xludf.DUMMYFUNCTION("""COMPUTED_VALUE"""),11.0)</f>
        <v>11</v>
      </c>
      <c r="B373" s="36">
        <f>IFERROR(__xludf.DUMMYFUNCTION("""COMPUTED_VALUE"""),39.0)</f>
        <v>39</v>
      </c>
      <c r="C373" s="36"/>
      <c r="D373" s="36" t="str">
        <f>IFERROR(__xludf.DUMMYFUNCTION("""COMPUTED_VALUE"""),"1")</f>
        <v>1</v>
      </c>
    </row>
    <row r="374">
      <c r="A374" s="36">
        <f>IFERROR(__xludf.DUMMYFUNCTION("""COMPUTED_VALUE"""),11.0)</f>
        <v>11</v>
      </c>
      <c r="B374" s="36">
        <f>IFERROR(__xludf.DUMMYFUNCTION("""COMPUTED_VALUE"""),42.0)</f>
        <v>42</v>
      </c>
      <c r="C374" s="36"/>
      <c r="D374" s="36" t="str">
        <f>IFERROR(__xludf.DUMMYFUNCTION("""COMPUTED_VALUE"""),"1")</f>
        <v>1</v>
      </c>
    </row>
    <row r="375">
      <c r="A375" s="36">
        <f>IFERROR(__xludf.DUMMYFUNCTION("""COMPUTED_VALUE"""),11.0)</f>
        <v>11</v>
      </c>
      <c r="B375" s="36">
        <f>IFERROR(__xludf.DUMMYFUNCTION("""COMPUTED_VALUE"""),54.0)</f>
        <v>54</v>
      </c>
      <c r="C375" s="36"/>
      <c r="D375" s="36" t="str">
        <f>IFERROR(__xludf.DUMMYFUNCTION("""COMPUTED_VALUE"""),"1")</f>
        <v>1</v>
      </c>
    </row>
    <row r="376">
      <c r="A376" s="36">
        <f>IFERROR(__xludf.DUMMYFUNCTION("""COMPUTED_VALUE"""),11.0)</f>
        <v>11</v>
      </c>
      <c r="B376" s="36">
        <f>IFERROR(__xludf.DUMMYFUNCTION("""COMPUTED_VALUE"""),58.0)</f>
        <v>58</v>
      </c>
      <c r="C376" s="36"/>
      <c r="D376" s="36" t="str">
        <f>IFERROR(__xludf.DUMMYFUNCTION("""COMPUTED_VALUE"""),"1")</f>
        <v>1</v>
      </c>
    </row>
    <row r="377">
      <c r="A377" s="36">
        <f>IFERROR(__xludf.DUMMYFUNCTION("""COMPUTED_VALUE"""),12.0)</f>
        <v>12</v>
      </c>
      <c r="B377" s="36">
        <f>IFERROR(__xludf.DUMMYFUNCTION("""COMPUTED_VALUE"""),13.0)</f>
        <v>13</v>
      </c>
      <c r="C377" s="36"/>
      <c r="D377" s="36" t="str">
        <f>IFERROR(__xludf.DUMMYFUNCTION("""COMPUTED_VALUE"""),"2")</f>
        <v>2</v>
      </c>
    </row>
    <row r="378">
      <c r="A378" s="36">
        <f>IFERROR(__xludf.DUMMYFUNCTION("""COMPUTED_VALUE"""),12.0)</f>
        <v>12</v>
      </c>
      <c r="B378" s="36">
        <f>IFERROR(__xludf.DUMMYFUNCTION("""COMPUTED_VALUE"""),14.0)</f>
        <v>14</v>
      </c>
      <c r="C378" s="36"/>
      <c r="D378" s="36" t="str">
        <f>IFERROR(__xludf.DUMMYFUNCTION("""COMPUTED_VALUE"""),"1")</f>
        <v>1</v>
      </c>
    </row>
    <row r="379">
      <c r="A379" s="36">
        <f>IFERROR(__xludf.DUMMYFUNCTION("""COMPUTED_VALUE"""),12.0)</f>
        <v>12</v>
      </c>
      <c r="B379" s="36">
        <f>IFERROR(__xludf.DUMMYFUNCTION("""COMPUTED_VALUE"""),15.0)</f>
        <v>15</v>
      </c>
      <c r="C379" s="36"/>
      <c r="D379" s="36" t="str">
        <f>IFERROR(__xludf.DUMMYFUNCTION("""COMPUTED_VALUE"""),"3")</f>
        <v>3</v>
      </c>
    </row>
    <row r="380">
      <c r="A380" s="36">
        <f>IFERROR(__xludf.DUMMYFUNCTION("""COMPUTED_VALUE"""),12.0)</f>
        <v>12</v>
      </c>
      <c r="B380" s="36">
        <f>IFERROR(__xludf.DUMMYFUNCTION("""COMPUTED_VALUE"""),16.0)</f>
        <v>16</v>
      </c>
      <c r="C380" s="36"/>
      <c r="D380" s="36" t="str">
        <f>IFERROR(__xludf.DUMMYFUNCTION("""COMPUTED_VALUE"""),"2")</f>
        <v>2</v>
      </c>
    </row>
    <row r="381">
      <c r="A381" s="36">
        <f>IFERROR(__xludf.DUMMYFUNCTION("""COMPUTED_VALUE"""),12.0)</f>
        <v>12</v>
      </c>
      <c r="B381" s="36">
        <f>IFERROR(__xludf.DUMMYFUNCTION("""COMPUTED_VALUE"""),17.0)</f>
        <v>17</v>
      </c>
      <c r="C381" s="36"/>
      <c r="D381" s="36" t="str">
        <f>IFERROR(__xludf.DUMMYFUNCTION("""COMPUTED_VALUE"""),"3")</f>
        <v>3</v>
      </c>
    </row>
    <row r="382">
      <c r="A382" s="36">
        <f>IFERROR(__xludf.DUMMYFUNCTION("""COMPUTED_VALUE"""),12.0)</f>
        <v>12</v>
      </c>
      <c r="B382" s="36">
        <f>IFERROR(__xludf.DUMMYFUNCTION("""COMPUTED_VALUE"""),18.0)</f>
        <v>18</v>
      </c>
      <c r="C382" s="36"/>
      <c r="D382" s="36" t="str">
        <f>IFERROR(__xludf.DUMMYFUNCTION("""COMPUTED_VALUE"""),"2")</f>
        <v>2</v>
      </c>
    </row>
    <row r="383">
      <c r="A383" s="36">
        <f>IFERROR(__xludf.DUMMYFUNCTION("""COMPUTED_VALUE"""),12.0)</f>
        <v>12</v>
      </c>
      <c r="B383" s="36">
        <f>IFERROR(__xludf.DUMMYFUNCTION("""COMPUTED_VALUE"""),20.0)</f>
        <v>20</v>
      </c>
      <c r="C383" s="36"/>
      <c r="D383" s="36" t="str">
        <f>IFERROR(__xludf.DUMMYFUNCTION("""COMPUTED_VALUE"""),"2")</f>
        <v>2</v>
      </c>
    </row>
    <row r="384">
      <c r="A384" s="36">
        <f>IFERROR(__xludf.DUMMYFUNCTION("""COMPUTED_VALUE"""),12.0)</f>
        <v>12</v>
      </c>
      <c r="B384" s="36">
        <f>IFERROR(__xludf.DUMMYFUNCTION("""COMPUTED_VALUE"""),21.0)</f>
        <v>21</v>
      </c>
      <c r="C384" s="36"/>
      <c r="D384" s="36" t="str">
        <f>IFERROR(__xludf.DUMMYFUNCTION("""COMPUTED_VALUE"""),"2")</f>
        <v>2</v>
      </c>
    </row>
    <row r="385">
      <c r="A385" s="36">
        <f>IFERROR(__xludf.DUMMYFUNCTION("""COMPUTED_VALUE"""),12.0)</f>
        <v>12</v>
      </c>
      <c r="B385" s="36">
        <f>IFERROR(__xludf.DUMMYFUNCTION("""COMPUTED_VALUE"""),22.0)</f>
        <v>22</v>
      </c>
      <c r="C385" s="36"/>
      <c r="D385" s="36" t="str">
        <f>IFERROR(__xludf.DUMMYFUNCTION("""COMPUTED_VALUE"""),"1")</f>
        <v>1</v>
      </c>
    </row>
    <row r="386">
      <c r="A386" s="36">
        <f>IFERROR(__xludf.DUMMYFUNCTION("""COMPUTED_VALUE"""),12.0)</f>
        <v>12</v>
      </c>
      <c r="B386" s="36">
        <f>IFERROR(__xludf.DUMMYFUNCTION("""COMPUTED_VALUE"""),23.0)</f>
        <v>23</v>
      </c>
      <c r="C386" s="36"/>
      <c r="D386" s="36" t="str">
        <f>IFERROR(__xludf.DUMMYFUNCTION("""COMPUTED_VALUE"""),"2")</f>
        <v>2</v>
      </c>
    </row>
    <row r="387">
      <c r="A387" s="36">
        <f>IFERROR(__xludf.DUMMYFUNCTION("""COMPUTED_VALUE"""),12.0)</f>
        <v>12</v>
      </c>
      <c r="B387" s="36">
        <f>IFERROR(__xludf.DUMMYFUNCTION("""COMPUTED_VALUE"""),24.0)</f>
        <v>24</v>
      </c>
      <c r="C387" s="36"/>
      <c r="D387" s="36" t="str">
        <f>IFERROR(__xludf.DUMMYFUNCTION("""COMPUTED_VALUE"""),"3")</f>
        <v>3</v>
      </c>
    </row>
    <row r="388">
      <c r="A388" s="36">
        <f>IFERROR(__xludf.DUMMYFUNCTION("""COMPUTED_VALUE"""),12.0)</f>
        <v>12</v>
      </c>
      <c r="B388" s="36">
        <f>IFERROR(__xludf.DUMMYFUNCTION("""COMPUTED_VALUE"""),25.0)</f>
        <v>25</v>
      </c>
      <c r="C388" s="36"/>
      <c r="D388" s="36" t="str">
        <f>IFERROR(__xludf.DUMMYFUNCTION("""COMPUTED_VALUE"""),"3")</f>
        <v>3</v>
      </c>
    </row>
    <row r="389">
      <c r="A389" s="36">
        <f>IFERROR(__xludf.DUMMYFUNCTION("""COMPUTED_VALUE"""),12.0)</f>
        <v>12</v>
      </c>
      <c r="B389" s="36">
        <f>IFERROR(__xludf.DUMMYFUNCTION("""COMPUTED_VALUE"""),26.0)</f>
        <v>26</v>
      </c>
      <c r="C389" s="36"/>
      <c r="D389" s="36" t="str">
        <f>IFERROR(__xludf.DUMMYFUNCTION("""COMPUTED_VALUE"""),"3")</f>
        <v>3</v>
      </c>
    </row>
    <row r="390">
      <c r="A390" s="36">
        <f>IFERROR(__xludf.DUMMYFUNCTION("""COMPUTED_VALUE"""),12.0)</f>
        <v>12</v>
      </c>
      <c r="B390" s="36">
        <f>IFERROR(__xludf.DUMMYFUNCTION("""COMPUTED_VALUE"""),27.0)</f>
        <v>27</v>
      </c>
      <c r="C390" s="36"/>
      <c r="D390" s="36" t="str">
        <f>IFERROR(__xludf.DUMMYFUNCTION("""COMPUTED_VALUE"""),"3")</f>
        <v>3</v>
      </c>
    </row>
    <row r="391">
      <c r="A391" s="36">
        <f>IFERROR(__xludf.DUMMYFUNCTION("""COMPUTED_VALUE"""),12.0)</f>
        <v>12</v>
      </c>
      <c r="B391" s="36">
        <f>IFERROR(__xludf.DUMMYFUNCTION("""COMPUTED_VALUE"""),28.0)</f>
        <v>28</v>
      </c>
      <c r="C391" s="36"/>
      <c r="D391" s="36" t="str">
        <f>IFERROR(__xludf.DUMMYFUNCTION("""COMPUTED_VALUE"""),"2")</f>
        <v>2</v>
      </c>
    </row>
    <row r="392">
      <c r="A392" s="36">
        <f>IFERROR(__xludf.DUMMYFUNCTION("""COMPUTED_VALUE"""),12.0)</f>
        <v>12</v>
      </c>
      <c r="B392" s="36">
        <f>IFERROR(__xludf.DUMMYFUNCTION("""COMPUTED_VALUE"""),29.0)</f>
        <v>29</v>
      </c>
      <c r="C392" s="36"/>
      <c r="D392" s="36" t="str">
        <f>IFERROR(__xludf.DUMMYFUNCTION("""COMPUTED_VALUE"""),"1")</f>
        <v>1</v>
      </c>
    </row>
    <row r="393">
      <c r="A393" s="36">
        <f>IFERROR(__xludf.DUMMYFUNCTION("""COMPUTED_VALUE"""),12.0)</f>
        <v>12</v>
      </c>
      <c r="B393" s="36">
        <f>IFERROR(__xludf.DUMMYFUNCTION("""COMPUTED_VALUE"""),30.0)</f>
        <v>30</v>
      </c>
      <c r="C393" s="36"/>
      <c r="D393" s="36" t="str">
        <f>IFERROR(__xludf.DUMMYFUNCTION("""COMPUTED_VALUE"""),"3")</f>
        <v>3</v>
      </c>
    </row>
    <row r="394">
      <c r="A394" s="36">
        <f>IFERROR(__xludf.DUMMYFUNCTION("""COMPUTED_VALUE"""),12.0)</f>
        <v>12</v>
      </c>
      <c r="B394" s="36">
        <f>IFERROR(__xludf.DUMMYFUNCTION("""COMPUTED_VALUE"""),31.0)</f>
        <v>31</v>
      </c>
      <c r="C394" s="36"/>
      <c r="D394" s="36" t="str">
        <f>IFERROR(__xludf.DUMMYFUNCTION("""COMPUTED_VALUE"""),"3")</f>
        <v>3</v>
      </c>
    </row>
    <row r="395">
      <c r="A395" s="36">
        <f>IFERROR(__xludf.DUMMYFUNCTION("""COMPUTED_VALUE"""),12.0)</f>
        <v>12</v>
      </c>
      <c r="B395" s="36">
        <f>IFERROR(__xludf.DUMMYFUNCTION("""COMPUTED_VALUE"""),32.0)</f>
        <v>32</v>
      </c>
      <c r="C395" s="36"/>
      <c r="D395" s="36" t="str">
        <f>IFERROR(__xludf.DUMMYFUNCTION("""COMPUTED_VALUE"""),"2")</f>
        <v>2</v>
      </c>
    </row>
    <row r="396">
      <c r="A396" s="36">
        <f>IFERROR(__xludf.DUMMYFUNCTION("""COMPUTED_VALUE"""),12.0)</f>
        <v>12</v>
      </c>
      <c r="B396" s="36">
        <f>IFERROR(__xludf.DUMMYFUNCTION("""COMPUTED_VALUE"""),33.0)</f>
        <v>33</v>
      </c>
      <c r="C396" s="36"/>
      <c r="D396" s="36" t="str">
        <f>IFERROR(__xludf.DUMMYFUNCTION("""COMPUTED_VALUE"""),"1")</f>
        <v>1</v>
      </c>
    </row>
    <row r="397">
      <c r="A397" s="36">
        <f>IFERROR(__xludf.DUMMYFUNCTION("""COMPUTED_VALUE"""),12.0)</f>
        <v>12</v>
      </c>
      <c r="B397" s="36">
        <f>IFERROR(__xludf.DUMMYFUNCTION("""COMPUTED_VALUE"""),34.0)</f>
        <v>34</v>
      </c>
      <c r="C397" s="36"/>
      <c r="D397" s="36" t="str">
        <f>IFERROR(__xludf.DUMMYFUNCTION("""COMPUTED_VALUE"""),"2")</f>
        <v>2</v>
      </c>
    </row>
    <row r="398">
      <c r="A398" s="36">
        <f>IFERROR(__xludf.DUMMYFUNCTION("""COMPUTED_VALUE"""),12.0)</f>
        <v>12</v>
      </c>
      <c r="B398" s="36">
        <f>IFERROR(__xludf.DUMMYFUNCTION("""COMPUTED_VALUE"""),35.0)</f>
        <v>35</v>
      </c>
      <c r="C398" s="36"/>
      <c r="D398" s="36" t="str">
        <f>IFERROR(__xludf.DUMMYFUNCTION("""COMPUTED_VALUE"""),"2")</f>
        <v>2</v>
      </c>
    </row>
    <row r="399">
      <c r="A399" s="36">
        <f>IFERROR(__xludf.DUMMYFUNCTION("""COMPUTED_VALUE"""),12.0)</f>
        <v>12</v>
      </c>
      <c r="B399" s="36">
        <f>IFERROR(__xludf.DUMMYFUNCTION("""COMPUTED_VALUE"""),36.0)</f>
        <v>36</v>
      </c>
      <c r="C399" s="36"/>
      <c r="D399" s="36" t="str">
        <f>IFERROR(__xludf.DUMMYFUNCTION("""COMPUTED_VALUE"""),"2")</f>
        <v>2</v>
      </c>
    </row>
    <row r="400">
      <c r="A400" s="36">
        <f>IFERROR(__xludf.DUMMYFUNCTION("""COMPUTED_VALUE"""),12.0)</f>
        <v>12</v>
      </c>
      <c r="B400" s="36">
        <f>IFERROR(__xludf.DUMMYFUNCTION("""COMPUTED_VALUE"""),37.0)</f>
        <v>37</v>
      </c>
      <c r="C400" s="36"/>
      <c r="D400" s="36" t="str">
        <f>IFERROR(__xludf.DUMMYFUNCTION("""COMPUTED_VALUE"""),"1")</f>
        <v>1</v>
      </c>
    </row>
    <row r="401">
      <c r="A401" s="36">
        <f>IFERROR(__xludf.DUMMYFUNCTION("""COMPUTED_VALUE"""),12.0)</f>
        <v>12</v>
      </c>
      <c r="B401" s="36">
        <f>IFERROR(__xludf.DUMMYFUNCTION("""COMPUTED_VALUE"""),39.0)</f>
        <v>39</v>
      </c>
      <c r="C401" s="36"/>
      <c r="D401" s="36" t="str">
        <f>IFERROR(__xludf.DUMMYFUNCTION("""COMPUTED_VALUE"""),"3")</f>
        <v>3</v>
      </c>
    </row>
    <row r="402">
      <c r="A402" s="36">
        <f>IFERROR(__xludf.DUMMYFUNCTION("""COMPUTED_VALUE"""),12.0)</f>
        <v>12</v>
      </c>
      <c r="B402" s="36">
        <f>IFERROR(__xludf.DUMMYFUNCTION("""COMPUTED_VALUE"""),40.0)</f>
        <v>40</v>
      </c>
      <c r="C402" s="36"/>
      <c r="D402" s="36" t="str">
        <f>IFERROR(__xludf.DUMMYFUNCTION("""COMPUTED_VALUE"""),"2")</f>
        <v>2</v>
      </c>
    </row>
    <row r="403">
      <c r="A403" s="36">
        <f>IFERROR(__xludf.DUMMYFUNCTION("""COMPUTED_VALUE"""),12.0)</f>
        <v>12</v>
      </c>
      <c r="B403" s="36">
        <f>IFERROR(__xludf.DUMMYFUNCTION("""COMPUTED_VALUE"""),41.0)</f>
        <v>41</v>
      </c>
      <c r="C403" s="36"/>
      <c r="D403" s="36" t="str">
        <f>IFERROR(__xludf.DUMMYFUNCTION("""COMPUTED_VALUE"""),"2")</f>
        <v>2</v>
      </c>
    </row>
    <row r="404">
      <c r="A404" s="36">
        <f>IFERROR(__xludf.DUMMYFUNCTION("""COMPUTED_VALUE"""),12.0)</f>
        <v>12</v>
      </c>
      <c r="B404" s="36">
        <f>IFERROR(__xludf.DUMMYFUNCTION("""COMPUTED_VALUE"""),42.0)</f>
        <v>42</v>
      </c>
      <c r="C404" s="36"/>
      <c r="D404" s="36" t="str">
        <f>IFERROR(__xludf.DUMMYFUNCTION("""COMPUTED_VALUE"""),"3")</f>
        <v>3</v>
      </c>
    </row>
    <row r="405">
      <c r="A405" s="36">
        <f>IFERROR(__xludf.DUMMYFUNCTION("""COMPUTED_VALUE"""),12.0)</f>
        <v>12</v>
      </c>
      <c r="B405" s="36">
        <f>IFERROR(__xludf.DUMMYFUNCTION("""COMPUTED_VALUE"""),43.0)</f>
        <v>43</v>
      </c>
      <c r="C405" s="36"/>
      <c r="D405" s="36" t="str">
        <f>IFERROR(__xludf.DUMMYFUNCTION("""COMPUTED_VALUE"""),"2")</f>
        <v>2</v>
      </c>
    </row>
    <row r="406">
      <c r="A406" s="36">
        <f>IFERROR(__xludf.DUMMYFUNCTION("""COMPUTED_VALUE"""),12.0)</f>
        <v>12</v>
      </c>
      <c r="B406" s="36">
        <f>IFERROR(__xludf.DUMMYFUNCTION("""COMPUTED_VALUE"""),44.0)</f>
        <v>44</v>
      </c>
      <c r="C406" s="36"/>
      <c r="D406" s="36" t="str">
        <f>IFERROR(__xludf.DUMMYFUNCTION("""COMPUTED_VALUE"""),"2")</f>
        <v>2</v>
      </c>
    </row>
    <row r="407">
      <c r="A407" s="36">
        <f>IFERROR(__xludf.DUMMYFUNCTION("""COMPUTED_VALUE"""),12.0)</f>
        <v>12</v>
      </c>
      <c r="B407" s="36">
        <f>IFERROR(__xludf.DUMMYFUNCTION("""COMPUTED_VALUE"""),45.0)</f>
        <v>45</v>
      </c>
      <c r="C407" s="36"/>
      <c r="D407" s="36" t="str">
        <f>IFERROR(__xludf.DUMMYFUNCTION("""COMPUTED_VALUE"""),"2")</f>
        <v>2</v>
      </c>
    </row>
    <row r="408">
      <c r="A408" s="36">
        <f>IFERROR(__xludf.DUMMYFUNCTION("""COMPUTED_VALUE"""),12.0)</f>
        <v>12</v>
      </c>
      <c r="B408" s="36">
        <f>IFERROR(__xludf.DUMMYFUNCTION("""COMPUTED_VALUE"""),46.0)</f>
        <v>46</v>
      </c>
      <c r="C408" s="36"/>
      <c r="D408" s="36" t="str">
        <f>IFERROR(__xludf.DUMMYFUNCTION("""COMPUTED_VALUE"""),"2")</f>
        <v>2</v>
      </c>
    </row>
    <row r="409">
      <c r="A409" s="36">
        <f>IFERROR(__xludf.DUMMYFUNCTION("""COMPUTED_VALUE"""),12.0)</f>
        <v>12</v>
      </c>
      <c r="B409" s="36">
        <f>IFERROR(__xludf.DUMMYFUNCTION("""COMPUTED_VALUE"""),47.0)</f>
        <v>47</v>
      </c>
      <c r="C409" s="36"/>
      <c r="D409" s="36" t="str">
        <f>IFERROR(__xludf.DUMMYFUNCTION("""COMPUTED_VALUE"""),"2")</f>
        <v>2</v>
      </c>
    </row>
    <row r="410">
      <c r="A410" s="36">
        <f>IFERROR(__xludf.DUMMYFUNCTION("""COMPUTED_VALUE"""),12.0)</f>
        <v>12</v>
      </c>
      <c r="B410" s="36">
        <f>IFERROR(__xludf.DUMMYFUNCTION("""COMPUTED_VALUE"""),48.0)</f>
        <v>48</v>
      </c>
      <c r="C410" s="36"/>
      <c r="D410" s="36" t="str">
        <f>IFERROR(__xludf.DUMMYFUNCTION("""COMPUTED_VALUE"""),"2")</f>
        <v>2</v>
      </c>
    </row>
    <row r="411">
      <c r="A411" s="36">
        <f>IFERROR(__xludf.DUMMYFUNCTION("""COMPUTED_VALUE"""),12.0)</f>
        <v>12</v>
      </c>
      <c r="B411" s="36">
        <f>IFERROR(__xludf.DUMMYFUNCTION("""COMPUTED_VALUE"""),49.0)</f>
        <v>49</v>
      </c>
      <c r="C411" s="36"/>
      <c r="D411" s="36" t="str">
        <f>IFERROR(__xludf.DUMMYFUNCTION("""COMPUTED_VALUE"""),"2")</f>
        <v>2</v>
      </c>
    </row>
    <row r="412">
      <c r="A412" s="36">
        <f>IFERROR(__xludf.DUMMYFUNCTION("""COMPUTED_VALUE"""),12.0)</f>
        <v>12</v>
      </c>
      <c r="B412" s="36">
        <f>IFERROR(__xludf.DUMMYFUNCTION("""COMPUTED_VALUE"""),50.0)</f>
        <v>50</v>
      </c>
      <c r="C412" s="36"/>
      <c r="D412" s="36" t="str">
        <f>IFERROR(__xludf.DUMMYFUNCTION("""COMPUTED_VALUE"""),"2")</f>
        <v>2</v>
      </c>
    </row>
    <row r="413">
      <c r="A413" s="36">
        <f>IFERROR(__xludf.DUMMYFUNCTION("""COMPUTED_VALUE"""),12.0)</f>
        <v>12</v>
      </c>
      <c r="B413" s="36">
        <f>IFERROR(__xludf.DUMMYFUNCTION("""COMPUTED_VALUE"""),51.0)</f>
        <v>51</v>
      </c>
      <c r="C413" s="36"/>
      <c r="D413" s="36" t="str">
        <f>IFERROR(__xludf.DUMMYFUNCTION("""COMPUTED_VALUE"""),"2")</f>
        <v>2</v>
      </c>
    </row>
    <row r="414">
      <c r="A414" s="36">
        <f>IFERROR(__xludf.DUMMYFUNCTION("""COMPUTED_VALUE"""),12.0)</f>
        <v>12</v>
      </c>
      <c r="B414" s="36">
        <f>IFERROR(__xludf.DUMMYFUNCTION("""COMPUTED_VALUE"""),53.0)</f>
        <v>53</v>
      </c>
      <c r="C414" s="36"/>
      <c r="D414" s="36" t="str">
        <f>IFERROR(__xludf.DUMMYFUNCTION("""COMPUTED_VALUE"""),"2")</f>
        <v>2</v>
      </c>
    </row>
    <row r="415">
      <c r="A415" s="36">
        <f>IFERROR(__xludf.DUMMYFUNCTION("""COMPUTED_VALUE"""),12.0)</f>
        <v>12</v>
      </c>
      <c r="B415" s="36">
        <f>IFERROR(__xludf.DUMMYFUNCTION("""COMPUTED_VALUE"""),54.0)</f>
        <v>54</v>
      </c>
      <c r="C415" s="36"/>
      <c r="D415" s="36" t="str">
        <f>IFERROR(__xludf.DUMMYFUNCTION("""COMPUTED_VALUE"""),"3")</f>
        <v>3</v>
      </c>
    </row>
    <row r="416">
      <c r="A416" s="36">
        <f>IFERROR(__xludf.DUMMYFUNCTION("""COMPUTED_VALUE"""),12.0)</f>
        <v>12</v>
      </c>
      <c r="B416" s="36">
        <f>IFERROR(__xludf.DUMMYFUNCTION("""COMPUTED_VALUE"""),57.0)</f>
        <v>57</v>
      </c>
      <c r="C416" s="36"/>
      <c r="D416" s="36" t="str">
        <f>IFERROR(__xludf.DUMMYFUNCTION("""COMPUTED_VALUE"""),"2")</f>
        <v>2</v>
      </c>
    </row>
    <row r="417">
      <c r="A417" s="36">
        <f>IFERROR(__xludf.DUMMYFUNCTION("""COMPUTED_VALUE"""),12.0)</f>
        <v>12</v>
      </c>
      <c r="B417" s="36">
        <f>IFERROR(__xludf.DUMMYFUNCTION("""COMPUTED_VALUE"""),58.0)</f>
        <v>58</v>
      </c>
      <c r="C417" s="36"/>
      <c r="D417" s="36" t="str">
        <f>IFERROR(__xludf.DUMMYFUNCTION("""COMPUTED_VALUE"""),"3")</f>
        <v>3</v>
      </c>
    </row>
    <row r="418">
      <c r="A418" s="36">
        <f>IFERROR(__xludf.DUMMYFUNCTION("""COMPUTED_VALUE"""),13.0)</f>
        <v>13</v>
      </c>
      <c r="B418" s="36">
        <f>IFERROR(__xludf.DUMMYFUNCTION("""COMPUTED_VALUE"""),15.0)</f>
        <v>15</v>
      </c>
      <c r="C418" s="36"/>
      <c r="D418" s="36" t="str">
        <f>IFERROR(__xludf.DUMMYFUNCTION("""COMPUTED_VALUE"""),"2")</f>
        <v>2</v>
      </c>
    </row>
    <row r="419">
      <c r="A419" s="36">
        <f>IFERROR(__xludf.DUMMYFUNCTION("""COMPUTED_VALUE"""),13.0)</f>
        <v>13</v>
      </c>
      <c r="B419" s="36">
        <f>IFERROR(__xludf.DUMMYFUNCTION("""COMPUTED_VALUE"""),16.0)</f>
        <v>16</v>
      </c>
      <c r="C419" s="36"/>
      <c r="D419" s="36" t="str">
        <f>IFERROR(__xludf.DUMMYFUNCTION("""COMPUTED_VALUE"""),"3")</f>
        <v>3</v>
      </c>
    </row>
    <row r="420">
      <c r="A420" s="36">
        <f>IFERROR(__xludf.DUMMYFUNCTION("""COMPUTED_VALUE"""),13.0)</f>
        <v>13</v>
      </c>
      <c r="B420" s="36">
        <f>IFERROR(__xludf.DUMMYFUNCTION("""COMPUTED_VALUE"""),17.0)</f>
        <v>17</v>
      </c>
      <c r="C420" s="36"/>
      <c r="D420" s="36" t="str">
        <f>IFERROR(__xludf.DUMMYFUNCTION("""COMPUTED_VALUE"""),"2")</f>
        <v>2</v>
      </c>
    </row>
    <row r="421">
      <c r="A421" s="36">
        <f>IFERROR(__xludf.DUMMYFUNCTION("""COMPUTED_VALUE"""),13.0)</f>
        <v>13</v>
      </c>
      <c r="B421" s="36">
        <f>IFERROR(__xludf.DUMMYFUNCTION("""COMPUTED_VALUE"""),18.0)</f>
        <v>18</v>
      </c>
      <c r="C421" s="36"/>
      <c r="D421" s="36" t="str">
        <f>IFERROR(__xludf.DUMMYFUNCTION("""COMPUTED_VALUE"""),"3")</f>
        <v>3</v>
      </c>
    </row>
    <row r="422">
      <c r="A422" s="36">
        <f>IFERROR(__xludf.DUMMYFUNCTION("""COMPUTED_VALUE"""),13.0)</f>
        <v>13</v>
      </c>
      <c r="B422" s="36">
        <f>IFERROR(__xludf.DUMMYFUNCTION("""COMPUTED_VALUE"""),19.0)</f>
        <v>19</v>
      </c>
      <c r="C422" s="36"/>
      <c r="D422" s="36" t="str">
        <f>IFERROR(__xludf.DUMMYFUNCTION("""COMPUTED_VALUE"""),"1")</f>
        <v>1</v>
      </c>
    </row>
    <row r="423">
      <c r="A423" s="36">
        <f>IFERROR(__xludf.DUMMYFUNCTION("""COMPUTED_VALUE"""),13.0)</f>
        <v>13</v>
      </c>
      <c r="B423" s="36">
        <f>IFERROR(__xludf.DUMMYFUNCTION("""COMPUTED_VALUE"""),20.0)</f>
        <v>20</v>
      </c>
      <c r="C423" s="36"/>
      <c r="D423" s="36" t="str">
        <f>IFERROR(__xludf.DUMMYFUNCTION("""COMPUTED_VALUE"""),"3")</f>
        <v>3</v>
      </c>
    </row>
    <row r="424">
      <c r="A424" s="36">
        <f>IFERROR(__xludf.DUMMYFUNCTION("""COMPUTED_VALUE"""),13.0)</f>
        <v>13</v>
      </c>
      <c r="B424" s="36">
        <f>IFERROR(__xludf.DUMMYFUNCTION("""COMPUTED_VALUE"""),21.0)</f>
        <v>21</v>
      </c>
      <c r="C424" s="36"/>
      <c r="D424" s="36" t="str">
        <f>IFERROR(__xludf.DUMMYFUNCTION("""COMPUTED_VALUE"""),"2")</f>
        <v>2</v>
      </c>
    </row>
    <row r="425">
      <c r="A425" s="36">
        <f>IFERROR(__xludf.DUMMYFUNCTION("""COMPUTED_VALUE"""),13.0)</f>
        <v>13</v>
      </c>
      <c r="B425" s="36">
        <f>IFERROR(__xludf.DUMMYFUNCTION("""COMPUTED_VALUE"""),23.0)</f>
        <v>23</v>
      </c>
      <c r="C425" s="36"/>
      <c r="D425" s="36" t="str">
        <f>IFERROR(__xludf.DUMMYFUNCTION("""COMPUTED_VALUE"""),"3")</f>
        <v>3</v>
      </c>
    </row>
    <row r="426">
      <c r="A426" s="36">
        <f>IFERROR(__xludf.DUMMYFUNCTION("""COMPUTED_VALUE"""),13.0)</f>
        <v>13</v>
      </c>
      <c r="B426" s="36">
        <f>IFERROR(__xludf.DUMMYFUNCTION("""COMPUTED_VALUE"""),24.0)</f>
        <v>24</v>
      </c>
      <c r="C426" s="36"/>
      <c r="D426" s="36" t="str">
        <f>IFERROR(__xludf.DUMMYFUNCTION("""COMPUTED_VALUE"""),"2")</f>
        <v>2</v>
      </c>
    </row>
    <row r="427">
      <c r="A427" s="36">
        <f>IFERROR(__xludf.DUMMYFUNCTION("""COMPUTED_VALUE"""),13.0)</f>
        <v>13</v>
      </c>
      <c r="B427" s="36">
        <f>IFERROR(__xludf.DUMMYFUNCTION("""COMPUTED_VALUE"""),25.0)</f>
        <v>25</v>
      </c>
      <c r="C427" s="36"/>
      <c r="D427" s="36" t="str">
        <f>IFERROR(__xludf.DUMMYFUNCTION("""COMPUTED_VALUE"""),"2")</f>
        <v>2</v>
      </c>
    </row>
    <row r="428">
      <c r="A428" s="36">
        <f>IFERROR(__xludf.DUMMYFUNCTION("""COMPUTED_VALUE"""),13.0)</f>
        <v>13</v>
      </c>
      <c r="B428" s="36">
        <f>IFERROR(__xludf.DUMMYFUNCTION("""COMPUTED_VALUE"""),26.0)</f>
        <v>26</v>
      </c>
      <c r="C428" s="36"/>
      <c r="D428" s="36" t="str">
        <f>IFERROR(__xludf.DUMMYFUNCTION("""COMPUTED_VALUE"""),"2")</f>
        <v>2</v>
      </c>
    </row>
    <row r="429">
      <c r="A429" s="36">
        <f>IFERROR(__xludf.DUMMYFUNCTION("""COMPUTED_VALUE"""),13.0)</f>
        <v>13</v>
      </c>
      <c r="B429" s="36">
        <f>IFERROR(__xludf.DUMMYFUNCTION("""COMPUTED_VALUE"""),27.0)</f>
        <v>27</v>
      </c>
      <c r="C429" s="36"/>
      <c r="D429" s="36" t="str">
        <f>IFERROR(__xludf.DUMMYFUNCTION("""COMPUTED_VALUE"""),"2")</f>
        <v>2</v>
      </c>
    </row>
    <row r="430">
      <c r="A430" s="36">
        <f>IFERROR(__xludf.DUMMYFUNCTION("""COMPUTED_VALUE"""),13.0)</f>
        <v>13</v>
      </c>
      <c r="B430" s="36">
        <f>IFERROR(__xludf.DUMMYFUNCTION("""COMPUTED_VALUE"""),28.0)</f>
        <v>28</v>
      </c>
      <c r="C430" s="36"/>
      <c r="D430" s="36" t="str">
        <f>IFERROR(__xludf.DUMMYFUNCTION("""COMPUTED_VALUE"""),"3")</f>
        <v>3</v>
      </c>
    </row>
    <row r="431">
      <c r="A431" s="36">
        <f>IFERROR(__xludf.DUMMYFUNCTION("""COMPUTED_VALUE"""),13.0)</f>
        <v>13</v>
      </c>
      <c r="B431" s="36">
        <f>IFERROR(__xludf.DUMMYFUNCTION("""COMPUTED_VALUE"""),30.0)</f>
        <v>30</v>
      </c>
      <c r="C431" s="36"/>
      <c r="D431" s="36" t="str">
        <f>IFERROR(__xludf.DUMMYFUNCTION("""COMPUTED_VALUE"""),"2")</f>
        <v>2</v>
      </c>
    </row>
    <row r="432">
      <c r="A432" s="36">
        <f>IFERROR(__xludf.DUMMYFUNCTION("""COMPUTED_VALUE"""),13.0)</f>
        <v>13</v>
      </c>
      <c r="B432" s="36">
        <f>IFERROR(__xludf.DUMMYFUNCTION("""COMPUTED_VALUE"""),31.0)</f>
        <v>31</v>
      </c>
      <c r="C432" s="36"/>
      <c r="D432" s="36" t="str">
        <f>IFERROR(__xludf.DUMMYFUNCTION("""COMPUTED_VALUE"""),"2")</f>
        <v>2</v>
      </c>
    </row>
    <row r="433">
      <c r="A433" s="36">
        <f>IFERROR(__xludf.DUMMYFUNCTION("""COMPUTED_VALUE"""),13.0)</f>
        <v>13</v>
      </c>
      <c r="B433" s="36">
        <f>IFERROR(__xludf.DUMMYFUNCTION("""COMPUTED_VALUE"""),32.0)</f>
        <v>32</v>
      </c>
      <c r="C433" s="36"/>
      <c r="D433" s="36" t="str">
        <f>IFERROR(__xludf.DUMMYFUNCTION("""COMPUTED_VALUE"""),"3")</f>
        <v>3</v>
      </c>
    </row>
    <row r="434">
      <c r="A434" s="36">
        <f>IFERROR(__xludf.DUMMYFUNCTION("""COMPUTED_VALUE"""),13.0)</f>
        <v>13</v>
      </c>
      <c r="B434" s="36">
        <f>IFERROR(__xludf.DUMMYFUNCTION("""COMPUTED_VALUE"""),34.0)</f>
        <v>34</v>
      </c>
      <c r="C434" s="36"/>
      <c r="D434" s="36" t="str">
        <f>IFERROR(__xludf.DUMMYFUNCTION("""COMPUTED_VALUE"""),"3")</f>
        <v>3</v>
      </c>
    </row>
    <row r="435">
      <c r="A435" s="36">
        <f>IFERROR(__xludf.DUMMYFUNCTION("""COMPUTED_VALUE"""),13.0)</f>
        <v>13</v>
      </c>
      <c r="B435" s="36">
        <f>IFERROR(__xludf.DUMMYFUNCTION("""COMPUTED_VALUE"""),35.0)</f>
        <v>35</v>
      </c>
      <c r="C435" s="36"/>
      <c r="D435" s="36" t="str">
        <f>IFERROR(__xludf.DUMMYFUNCTION("""COMPUTED_VALUE"""),"3")</f>
        <v>3</v>
      </c>
    </row>
    <row r="436">
      <c r="A436" s="36">
        <f>IFERROR(__xludf.DUMMYFUNCTION("""COMPUTED_VALUE"""),13.0)</f>
        <v>13</v>
      </c>
      <c r="B436" s="36">
        <f>IFERROR(__xludf.DUMMYFUNCTION("""COMPUTED_VALUE"""),36.0)</f>
        <v>36</v>
      </c>
      <c r="C436" s="36"/>
      <c r="D436" s="36" t="str">
        <f>IFERROR(__xludf.DUMMYFUNCTION("""COMPUTED_VALUE"""),"3")</f>
        <v>3</v>
      </c>
    </row>
    <row r="437">
      <c r="A437" s="36">
        <f>IFERROR(__xludf.DUMMYFUNCTION("""COMPUTED_VALUE"""),13.0)</f>
        <v>13</v>
      </c>
      <c r="B437" s="36">
        <f>IFERROR(__xludf.DUMMYFUNCTION("""COMPUTED_VALUE"""),39.0)</f>
        <v>39</v>
      </c>
      <c r="C437" s="36"/>
      <c r="D437" s="36" t="str">
        <f>IFERROR(__xludf.DUMMYFUNCTION("""COMPUTED_VALUE"""),"2")</f>
        <v>2</v>
      </c>
    </row>
    <row r="438">
      <c r="A438" s="36">
        <f>IFERROR(__xludf.DUMMYFUNCTION("""COMPUTED_VALUE"""),13.0)</f>
        <v>13</v>
      </c>
      <c r="B438" s="36">
        <f>IFERROR(__xludf.DUMMYFUNCTION("""COMPUTED_VALUE"""),40.0)</f>
        <v>40</v>
      </c>
      <c r="C438" s="36"/>
      <c r="D438" s="36" t="str">
        <f>IFERROR(__xludf.DUMMYFUNCTION("""COMPUTED_VALUE"""),"3")</f>
        <v>3</v>
      </c>
    </row>
    <row r="439">
      <c r="A439" s="36">
        <f>IFERROR(__xludf.DUMMYFUNCTION("""COMPUTED_VALUE"""),13.0)</f>
        <v>13</v>
      </c>
      <c r="B439" s="36">
        <f>IFERROR(__xludf.DUMMYFUNCTION("""COMPUTED_VALUE"""),41.0)</f>
        <v>41</v>
      </c>
      <c r="C439" s="36"/>
      <c r="D439" s="36" t="str">
        <f>IFERROR(__xludf.DUMMYFUNCTION("""COMPUTED_VALUE"""),"2")</f>
        <v>2</v>
      </c>
    </row>
    <row r="440">
      <c r="A440" s="36">
        <f>IFERROR(__xludf.DUMMYFUNCTION("""COMPUTED_VALUE"""),13.0)</f>
        <v>13</v>
      </c>
      <c r="B440" s="36">
        <f>IFERROR(__xludf.DUMMYFUNCTION("""COMPUTED_VALUE"""),42.0)</f>
        <v>42</v>
      </c>
      <c r="C440" s="36"/>
      <c r="D440" s="36" t="str">
        <f>IFERROR(__xludf.DUMMYFUNCTION("""COMPUTED_VALUE"""),"2")</f>
        <v>2</v>
      </c>
    </row>
    <row r="441">
      <c r="A441" s="36">
        <f>IFERROR(__xludf.DUMMYFUNCTION("""COMPUTED_VALUE"""),13.0)</f>
        <v>13</v>
      </c>
      <c r="B441" s="36">
        <f>IFERROR(__xludf.DUMMYFUNCTION("""COMPUTED_VALUE"""),43.0)</f>
        <v>43</v>
      </c>
      <c r="C441" s="36"/>
      <c r="D441" s="36" t="str">
        <f>IFERROR(__xludf.DUMMYFUNCTION("""COMPUTED_VALUE"""),"3")</f>
        <v>3</v>
      </c>
    </row>
    <row r="442">
      <c r="A442" s="36">
        <f>IFERROR(__xludf.DUMMYFUNCTION("""COMPUTED_VALUE"""),13.0)</f>
        <v>13</v>
      </c>
      <c r="B442" s="36">
        <f>IFERROR(__xludf.DUMMYFUNCTION("""COMPUTED_VALUE"""),44.0)</f>
        <v>44</v>
      </c>
      <c r="C442" s="36"/>
      <c r="D442" s="36" t="str">
        <f>IFERROR(__xludf.DUMMYFUNCTION("""COMPUTED_VALUE"""),"3")</f>
        <v>3</v>
      </c>
    </row>
    <row r="443">
      <c r="A443" s="36">
        <f>IFERROR(__xludf.DUMMYFUNCTION("""COMPUTED_VALUE"""),13.0)</f>
        <v>13</v>
      </c>
      <c r="B443" s="36">
        <f>IFERROR(__xludf.DUMMYFUNCTION("""COMPUTED_VALUE"""),45.0)</f>
        <v>45</v>
      </c>
      <c r="C443" s="36"/>
      <c r="D443" s="36" t="str">
        <f>IFERROR(__xludf.DUMMYFUNCTION("""COMPUTED_VALUE"""),"3")</f>
        <v>3</v>
      </c>
    </row>
    <row r="444">
      <c r="A444" s="36">
        <f>IFERROR(__xludf.DUMMYFUNCTION("""COMPUTED_VALUE"""),13.0)</f>
        <v>13</v>
      </c>
      <c r="B444" s="36">
        <f>IFERROR(__xludf.DUMMYFUNCTION("""COMPUTED_VALUE"""),46.0)</f>
        <v>46</v>
      </c>
      <c r="C444" s="36"/>
      <c r="D444" s="36" t="str">
        <f>IFERROR(__xludf.DUMMYFUNCTION("""COMPUTED_VALUE"""),"3")</f>
        <v>3</v>
      </c>
    </row>
    <row r="445">
      <c r="A445" s="36">
        <f>IFERROR(__xludf.DUMMYFUNCTION("""COMPUTED_VALUE"""),13.0)</f>
        <v>13</v>
      </c>
      <c r="B445" s="36">
        <f>IFERROR(__xludf.DUMMYFUNCTION("""COMPUTED_VALUE"""),47.0)</f>
        <v>47</v>
      </c>
      <c r="C445" s="36"/>
      <c r="D445" s="36" t="str">
        <f>IFERROR(__xludf.DUMMYFUNCTION("""COMPUTED_VALUE"""),"3")</f>
        <v>3</v>
      </c>
    </row>
    <row r="446">
      <c r="A446" s="36">
        <f>IFERROR(__xludf.DUMMYFUNCTION("""COMPUTED_VALUE"""),13.0)</f>
        <v>13</v>
      </c>
      <c r="B446" s="36">
        <f>IFERROR(__xludf.DUMMYFUNCTION("""COMPUTED_VALUE"""),48.0)</f>
        <v>48</v>
      </c>
      <c r="C446" s="36"/>
      <c r="D446" s="36" t="str">
        <f>IFERROR(__xludf.DUMMYFUNCTION("""COMPUTED_VALUE"""),"2")</f>
        <v>2</v>
      </c>
    </row>
    <row r="447">
      <c r="A447" s="36">
        <f>IFERROR(__xludf.DUMMYFUNCTION("""COMPUTED_VALUE"""),13.0)</f>
        <v>13</v>
      </c>
      <c r="B447" s="36">
        <f>IFERROR(__xludf.DUMMYFUNCTION("""COMPUTED_VALUE"""),49.0)</f>
        <v>49</v>
      </c>
      <c r="C447" s="36"/>
      <c r="D447" s="36" t="str">
        <f>IFERROR(__xludf.DUMMYFUNCTION("""COMPUTED_VALUE"""),"3")</f>
        <v>3</v>
      </c>
    </row>
    <row r="448">
      <c r="A448" s="36">
        <f>IFERROR(__xludf.DUMMYFUNCTION("""COMPUTED_VALUE"""),13.0)</f>
        <v>13</v>
      </c>
      <c r="B448" s="36">
        <f>IFERROR(__xludf.DUMMYFUNCTION("""COMPUTED_VALUE"""),50.0)</f>
        <v>50</v>
      </c>
      <c r="C448" s="36"/>
      <c r="D448" s="36" t="str">
        <f>IFERROR(__xludf.DUMMYFUNCTION("""COMPUTED_VALUE"""),"3")</f>
        <v>3</v>
      </c>
    </row>
    <row r="449">
      <c r="A449" s="36">
        <f>IFERROR(__xludf.DUMMYFUNCTION("""COMPUTED_VALUE"""),13.0)</f>
        <v>13</v>
      </c>
      <c r="B449" s="36">
        <f>IFERROR(__xludf.DUMMYFUNCTION("""COMPUTED_VALUE"""),51.0)</f>
        <v>51</v>
      </c>
      <c r="C449" s="36"/>
      <c r="D449" s="36" t="str">
        <f>IFERROR(__xludf.DUMMYFUNCTION("""COMPUTED_VALUE"""),"3")</f>
        <v>3</v>
      </c>
    </row>
    <row r="450">
      <c r="A450" s="36">
        <f>IFERROR(__xludf.DUMMYFUNCTION("""COMPUTED_VALUE"""),13.0)</f>
        <v>13</v>
      </c>
      <c r="B450" s="36">
        <f>IFERROR(__xludf.DUMMYFUNCTION("""COMPUTED_VALUE"""),52.0)</f>
        <v>52</v>
      </c>
      <c r="C450" s="36"/>
      <c r="D450" s="36" t="str">
        <f>IFERROR(__xludf.DUMMYFUNCTION("""COMPUTED_VALUE"""),"1")</f>
        <v>1</v>
      </c>
    </row>
    <row r="451">
      <c r="A451" s="36">
        <f>IFERROR(__xludf.DUMMYFUNCTION("""COMPUTED_VALUE"""),13.0)</f>
        <v>13</v>
      </c>
      <c r="B451" s="36">
        <f>IFERROR(__xludf.DUMMYFUNCTION("""COMPUTED_VALUE"""),53.0)</f>
        <v>53</v>
      </c>
      <c r="C451" s="36"/>
      <c r="D451" s="36" t="str">
        <f>IFERROR(__xludf.DUMMYFUNCTION("""COMPUTED_VALUE"""),"2")</f>
        <v>2</v>
      </c>
    </row>
    <row r="452">
      <c r="A452" s="36">
        <f>IFERROR(__xludf.DUMMYFUNCTION("""COMPUTED_VALUE"""),13.0)</f>
        <v>13</v>
      </c>
      <c r="B452" s="36">
        <f>IFERROR(__xludf.DUMMYFUNCTION("""COMPUTED_VALUE"""),54.0)</f>
        <v>54</v>
      </c>
      <c r="C452" s="36"/>
      <c r="D452" s="36" t="str">
        <f>IFERROR(__xludf.DUMMYFUNCTION("""COMPUTED_VALUE"""),"2")</f>
        <v>2</v>
      </c>
    </row>
    <row r="453">
      <c r="A453" s="36">
        <f>IFERROR(__xludf.DUMMYFUNCTION("""COMPUTED_VALUE"""),13.0)</f>
        <v>13</v>
      </c>
      <c r="B453" s="36">
        <f>IFERROR(__xludf.DUMMYFUNCTION("""COMPUTED_VALUE"""),57.0)</f>
        <v>57</v>
      </c>
      <c r="C453" s="36"/>
      <c r="D453" s="36" t="str">
        <f>IFERROR(__xludf.DUMMYFUNCTION("""COMPUTED_VALUE"""),"2")</f>
        <v>2</v>
      </c>
    </row>
    <row r="454">
      <c r="A454" s="36">
        <f>IFERROR(__xludf.DUMMYFUNCTION("""COMPUTED_VALUE"""),13.0)</f>
        <v>13</v>
      </c>
      <c r="B454" s="36">
        <f>IFERROR(__xludf.DUMMYFUNCTION("""COMPUTED_VALUE"""),58.0)</f>
        <v>58</v>
      </c>
      <c r="C454" s="36"/>
      <c r="D454" s="36" t="str">
        <f>IFERROR(__xludf.DUMMYFUNCTION("""COMPUTED_VALUE"""),"2")</f>
        <v>2</v>
      </c>
    </row>
    <row r="455">
      <c r="A455" s="36">
        <f>IFERROR(__xludf.DUMMYFUNCTION("""COMPUTED_VALUE"""),14.0)</f>
        <v>14</v>
      </c>
      <c r="B455" s="36">
        <f>IFERROR(__xludf.DUMMYFUNCTION("""COMPUTED_VALUE"""),15.0)</f>
        <v>15</v>
      </c>
      <c r="C455" s="36"/>
      <c r="D455" s="36" t="str">
        <f>IFERROR(__xludf.DUMMYFUNCTION("""COMPUTED_VALUE"""),"1")</f>
        <v>1</v>
      </c>
    </row>
    <row r="456">
      <c r="A456" s="36">
        <f>IFERROR(__xludf.DUMMYFUNCTION("""COMPUTED_VALUE"""),14.0)</f>
        <v>14</v>
      </c>
      <c r="B456" s="36">
        <f>IFERROR(__xludf.DUMMYFUNCTION("""COMPUTED_VALUE"""),17.0)</f>
        <v>17</v>
      </c>
      <c r="C456" s="36"/>
      <c r="D456" s="36" t="str">
        <f>IFERROR(__xludf.DUMMYFUNCTION("""COMPUTED_VALUE"""),"1")</f>
        <v>1</v>
      </c>
    </row>
    <row r="457">
      <c r="A457" s="36">
        <f>IFERROR(__xludf.DUMMYFUNCTION("""COMPUTED_VALUE"""),14.0)</f>
        <v>14</v>
      </c>
      <c r="B457" s="36">
        <f>IFERROR(__xludf.DUMMYFUNCTION("""COMPUTED_VALUE"""),22.0)</f>
        <v>22</v>
      </c>
      <c r="C457" s="36"/>
      <c r="D457" s="36" t="str">
        <f>IFERROR(__xludf.DUMMYFUNCTION("""COMPUTED_VALUE"""),"1")</f>
        <v>1</v>
      </c>
    </row>
    <row r="458">
      <c r="A458" s="36">
        <f>IFERROR(__xludf.DUMMYFUNCTION("""COMPUTED_VALUE"""),14.0)</f>
        <v>14</v>
      </c>
      <c r="B458" s="36">
        <f>IFERROR(__xludf.DUMMYFUNCTION("""COMPUTED_VALUE"""),24.0)</f>
        <v>24</v>
      </c>
      <c r="C458" s="36"/>
      <c r="D458" s="36" t="str">
        <f>IFERROR(__xludf.DUMMYFUNCTION("""COMPUTED_VALUE"""),"1")</f>
        <v>1</v>
      </c>
    </row>
    <row r="459">
      <c r="A459" s="36">
        <f>IFERROR(__xludf.DUMMYFUNCTION("""COMPUTED_VALUE"""),14.0)</f>
        <v>14</v>
      </c>
      <c r="B459" s="36">
        <f>IFERROR(__xludf.DUMMYFUNCTION("""COMPUTED_VALUE"""),25.0)</f>
        <v>25</v>
      </c>
      <c r="C459" s="36"/>
      <c r="D459" s="36" t="str">
        <f>IFERROR(__xludf.DUMMYFUNCTION("""COMPUTED_VALUE"""),"1")</f>
        <v>1</v>
      </c>
    </row>
    <row r="460">
      <c r="A460" s="36">
        <f>IFERROR(__xludf.DUMMYFUNCTION("""COMPUTED_VALUE"""),14.0)</f>
        <v>14</v>
      </c>
      <c r="B460" s="36">
        <f>IFERROR(__xludf.DUMMYFUNCTION("""COMPUTED_VALUE"""),26.0)</f>
        <v>26</v>
      </c>
      <c r="C460" s="36"/>
      <c r="D460" s="36" t="str">
        <f>IFERROR(__xludf.DUMMYFUNCTION("""COMPUTED_VALUE"""),"1")</f>
        <v>1</v>
      </c>
    </row>
    <row r="461">
      <c r="A461" s="36">
        <f>IFERROR(__xludf.DUMMYFUNCTION("""COMPUTED_VALUE"""),14.0)</f>
        <v>14</v>
      </c>
      <c r="B461" s="36">
        <f>IFERROR(__xludf.DUMMYFUNCTION("""COMPUTED_VALUE"""),27.0)</f>
        <v>27</v>
      </c>
      <c r="C461" s="36"/>
      <c r="D461" s="36" t="str">
        <f>IFERROR(__xludf.DUMMYFUNCTION("""COMPUTED_VALUE"""),"1")</f>
        <v>1</v>
      </c>
    </row>
    <row r="462">
      <c r="A462" s="36">
        <f>IFERROR(__xludf.DUMMYFUNCTION("""COMPUTED_VALUE"""),14.0)</f>
        <v>14</v>
      </c>
      <c r="B462" s="36">
        <f>IFERROR(__xludf.DUMMYFUNCTION("""COMPUTED_VALUE"""),29.0)</f>
        <v>29</v>
      </c>
      <c r="C462" s="36"/>
      <c r="D462" s="36" t="str">
        <f>IFERROR(__xludf.DUMMYFUNCTION("""COMPUTED_VALUE"""),"1")</f>
        <v>1</v>
      </c>
    </row>
    <row r="463">
      <c r="A463" s="36">
        <f>IFERROR(__xludf.DUMMYFUNCTION("""COMPUTED_VALUE"""),14.0)</f>
        <v>14</v>
      </c>
      <c r="B463" s="36">
        <f>IFERROR(__xludf.DUMMYFUNCTION("""COMPUTED_VALUE"""),30.0)</f>
        <v>30</v>
      </c>
      <c r="C463" s="36"/>
      <c r="D463" s="36" t="str">
        <f>IFERROR(__xludf.DUMMYFUNCTION("""COMPUTED_VALUE"""),"1")</f>
        <v>1</v>
      </c>
    </row>
    <row r="464">
      <c r="A464" s="36">
        <f>IFERROR(__xludf.DUMMYFUNCTION("""COMPUTED_VALUE"""),14.0)</f>
        <v>14</v>
      </c>
      <c r="B464" s="36">
        <f>IFERROR(__xludf.DUMMYFUNCTION("""COMPUTED_VALUE"""),31.0)</f>
        <v>31</v>
      </c>
      <c r="C464" s="36"/>
      <c r="D464" s="36" t="str">
        <f>IFERROR(__xludf.DUMMYFUNCTION("""COMPUTED_VALUE"""),"1")</f>
        <v>1</v>
      </c>
    </row>
    <row r="465">
      <c r="A465" s="36">
        <f>IFERROR(__xludf.DUMMYFUNCTION("""COMPUTED_VALUE"""),14.0)</f>
        <v>14</v>
      </c>
      <c r="B465" s="36">
        <f>IFERROR(__xludf.DUMMYFUNCTION("""COMPUTED_VALUE"""),33.0)</f>
        <v>33</v>
      </c>
      <c r="C465" s="36"/>
      <c r="D465" s="36" t="str">
        <f>IFERROR(__xludf.DUMMYFUNCTION("""COMPUTED_VALUE"""),"3")</f>
        <v>3</v>
      </c>
    </row>
    <row r="466">
      <c r="A466" s="36">
        <f>IFERROR(__xludf.DUMMYFUNCTION("""COMPUTED_VALUE"""),14.0)</f>
        <v>14</v>
      </c>
      <c r="B466" s="36">
        <f>IFERROR(__xludf.DUMMYFUNCTION("""COMPUTED_VALUE"""),37.0)</f>
        <v>37</v>
      </c>
      <c r="C466" s="36"/>
      <c r="D466" s="36" t="str">
        <f>IFERROR(__xludf.DUMMYFUNCTION("""COMPUTED_VALUE"""),"3")</f>
        <v>3</v>
      </c>
    </row>
    <row r="467">
      <c r="A467" s="36">
        <f>IFERROR(__xludf.DUMMYFUNCTION("""COMPUTED_VALUE"""),14.0)</f>
        <v>14</v>
      </c>
      <c r="B467" s="36">
        <f>IFERROR(__xludf.DUMMYFUNCTION("""COMPUTED_VALUE"""),39.0)</f>
        <v>39</v>
      </c>
      <c r="C467" s="36"/>
      <c r="D467" s="36" t="str">
        <f>IFERROR(__xludf.DUMMYFUNCTION("""COMPUTED_VALUE"""),"1")</f>
        <v>1</v>
      </c>
    </row>
    <row r="468">
      <c r="A468" s="36">
        <f>IFERROR(__xludf.DUMMYFUNCTION("""COMPUTED_VALUE"""),14.0)</f>
        <v>14</v>
      </c>
      <c r="B468" s="36">
        <f>IFERROR(__xludf.DUMMYFUNCTION("""COMPUTED_VALUE"""),42.0)</f>
        <v>42</v>
      </c>
      <c r="C468" s="36"/>
      <c r="D468" s="36" t="str">
        <f>IFERROR(__xludf.DUMMYFUNCTION("""COMPUTED_VALUE"""),"1")</f>
        <v>1</v>
      </c>
    </row>
    <row r="469">
      <c r="A469" s="36">
        <f>IFERROR(__xludf.DUMMYFUNCTION("""COMPUTED_VALUE"""),14.0)</f>
        <v>14</v>
      </c>
      <c r="B469" s="36">
        <f>IFERROR(__xludf.DUMMYFUNCTION("""COMPUTED_VALUE"""),52.0)</f>
        <v>52</v>
      </c>
      <c r="C469" s="36"/>
      <c r="D469" s="36" t="str">
        <f>IFERROR(__xludf.DUMMYFUNCTION("""COMPUTED_VALUE"""),"2")</f>
        <v>2</v>
      </c>
    </row>
    <row r="470">
      <c r="A470" s="36">
        <f>IFERROR(__xludf.DUMMYFUNCTION("""COMPUTED_VALUE"""),14.0)</f>
        <v>14</v>
      </c>
      <c r="B470" s="36">
        <f>IFERROR(__xludf.DUMMYFUNCTION("""COMPUTED_VALUE"""),54.0)</f>
        <v>54</v>
      </c>
      <c r="C470" s="36"/>
      <c r="D470" s="36" t="str">
        <f>IFERROR(__xludf.DUMMYFUNCTION("""COMPUTED_VALUE"""),"1")</f>
        <v>1</v>
      </c>
    </row>
    <row r="471">
      <c r="A471" s="36">
        <f>IFERROR(__xludf.DUMMYFUNCTION("""COMPUTED_VALUE"""),14.0)</f>
        <v>14</v>
      </c>
      <c r="B471" s="36">
        <f>IFERROR(__xludf.DUMMYFUNCTION("""COMPUTED_VALUE"""),58.0)</f>
        <v>58</v>
      </c>
      <c r="C471" s="36"/>
      <c r="D471" s="36" t="str">
        <f>IFERROR(__xludf.DUMMYFUNCTION("""COMPUTED_VALUE"""),"1")</f>
        <v>1</v>
      </c>
    </row>
    <row r="472">
      <c r="A472" s="36">
        <f>IFERROR(__xludf.DUMMYFUNCTION("""COMPUTED_VALUE"""),15.0)</f>
        <v>15</v>
      </c>
      <c r="B472" s="36">
        <f>IFERROR(__xludf.DUMMYFUNCTION("""COMPUTED_VALUE"""),16.0)</f>
        <v>16</v>
      </c>
      <c r="C472" s="36"/>
      <c r="D472" s="36" t="str">
        <f>IFERROR(__xludf.DUMMYFUNCTION("""COMPUTED_VALUE"""),"2")</f>
        <v>2</v>
      </c>
    </row>
    <row r="473">
      <c r="A473" s="36">
        <f>IFERROR(__xludf.DUMMYFUNCTION("""COMPUTED_VALUE"""),15.0)</f>
        <v>15</v>
      </c>
      <c r="B473" s="36">
        <f>IFERROR(__xludf.DUMMYFUNCTION("""COMPUTED_VALUE"""),17.0)</f>
        <v>17</v>
      </c>
      <c r="C473" s="36"/>
      <c r="D473" s="36" t="str">
        <f>IFERROR(__xludf.DUMMYFUNCTION("""COMPUTED_VALUE"""),"3")</f>
        <v>3</v>
      </c>
    </row>
    <row r="474">
      <c r="A474" s="36">
        <f>IFERROR(__xludf.DUMMYFUNCTION("""COMPUTED_VALUE"""),15.0)</f>
        <v>15</v>
      </c>
      <c r="B474" s="36">
        <f>IFERROR(__xludf.DUMMYFUNCTION("""COMPUTED_VALUE"""),18.0)</f>
        <v>18</v>
      </c>
      <c r="C474" s="36"/>
      <c r="D474" s="36" t="str">
        <f>IFERROR(__xludf.DUMMYFUNCTION("""COMPUTED_VALUE"""),"2")</f>
        <v>2</v>
      </c>
    </row>
    <row r="475">
      <c r="A475" s="36">
        <f>IFERROR(__xludf.DUMMYFUNCTION("""COMPUTED_VALUE"""),15.0)</f>
        <v>15</v>
      </c>
      <c r="B475" s="36">
        <f>IFERROR(__xludf.DUMMYFUNCTION("""COMPUTED_VALUE"""),20.0)</f>
        <v>20</v>
      </c>
      <c r="C475" s="36"/>
      <c r="D475" s="36" t="str">
        <f>IFERROR(__xludf.DUMMYFUNCTION("""COMPUTED_VALUE"""),"2")</f>
        <v>2</v>
      </c>
    </row>
    <row r="476">
      <c r="A476" s="36">
        <f>IFERROR(__xludf.DUMMYFUNCTION("""COMPUTED_VALUE"""),15.0)</f>
        <v>15</v>
      </c>
      <c r="B476" s="36">
        <f>IFERROR(__xludf.DUMMYFUNCTION("""COMPUTED_VALUE"""),21.0)</f>
        <v>21</v>
      </c>
      <c r="C476" s="36"/>
      <c r="D476" s="36" t="str">
        <f>IFERROR(__xludf.DUMMYFUNCTION("""COMPUTED_VALUE"""),"2")</f>
        <v>2</v>
      </c>
    </row>
    <row r="477">
      <c r="A477" s="36">
        <f>IFERROR(__xludf.DUMMYFUNCTION("""COMPUTED_VALUE"""),15.0)</f>
        <v>15</v>
      </c>
      <c r="B477" s="36">
        <f>IFERROR(__xludf.DUMMYFUNCTION("""COMPUTED_VALUE"""),22.0)</f>
        <v>22</v>
      </c>
      <c r="C477" s="36"/>
      <c r="D477" s="36" t="str">
        <f>IFERROR(__xludf.DUMMYFUNCTION("""COMPUTED_VALUE"""),"1")</f>
        <v>1</v>
      </c>
    </row>
    <row r="478">
      <c r="A478" s="36">
        <f>IFERROR(__xludf.DUMMYFUNCTION("""COMPUTED_VALUE"""),15.0)</f>
        <v>15</v>
      </c>
      <c r="B478" s="36">
        <f>IFERROR(__xludf.DUMMYFUNCTION("""COMPUTED_VALUE"""),23.0)</f>
        <v>23</v>
      </c>
      <c r="C478" s="36"/>
      <c r="D478" s="36" t="str">
        <f>IFERROR(__xludf.DUMMYFUNCTION("""COMPUTED_VALUE"""),"2")</f>
        <v>2</v>
      </c>
    </row>
    <row r="479">
      <c r="A479" s="36">
        <f>IFERROR(__xludf.DUMMYFUNCTION("""COMPUTED_VALUE"""),15.0)</f>
        <v>15</v>
      </c>
      <c r="B479" s="36">
        <f>IFERROR(__xludf.DUMMYFUNCTION("""COMPUTED_VALUE"""),24.0)</f>
        <v>24</v>
      </c>
      <c r="C479" s="36"/>
      <c r="D479" s="36" t="str">
        <f>IFERROR(__xludf.DUMMYFUNCTION("""COMPUTED_VALUE"""),"3")</f>
        <v>3</v>
      </c>
    </row>
    <row r="480">
      <c r="A480" s="36">
        <f>IFERROR(__xludf.DUMMYFUNCTION("""COMPUTED_VALUE"""),15.0)</f>
        <v>15</v>
      </c>
      <c r="B480" s="36">
        <f>IFERROR(__xludf.DUMMYFUNCTION("""COMPUTED_VALUE"""),25.0)</f>
        <v>25</v>
      </c>
      <c r="C480" s="36"/>
      <c r="D480" s="36" t="str">
        <f>IFERROR(__xludf.DUMMYFUNCTION("""COMPUTED_VALUE"""),"3")</f>
        <v>3</v>
      </c>
    </row>
    <row r="481">
      <c r="A481" s="36">
        <f>IFERROR(__xludf.DUMMYFUNCTION("""COMPUTED_VALUE"""),16.0)</f>
        <v>16</v>
      </c>
      <c r="B481" s="36">
        <f>IFERROR(__xludf.DUMMYFUNCTION("""COMPUTED_VALUE"""),17.0)</f>
        <v>17</v>
      </c>
      <c r="C481" s="36"/>
      <c r="D481" s="36" t="str">
        <f>IFERROR(__xludf.DUMMYFUNCTION("""COMPUTED_VALUE"""),"2")</f>
        <v>2</v>
      </c>
    </row>
    <row r="482">
      <c r="A482" s="36">
        <f>IFERROR(__xludf.DUMMYFUNCTION("""COMPUTED_VALUE"""),16.0)</f>
        <v>16</v>
      </c>
      <c r="B482" s="36">
        <f>IFERROR(__xludf.DUMMYFUNCTION("""COMPUTED_VALUE"""),18.0)</f>
        <v>18</v>
      </c>
      <c r="C482" s="36"/>
      <c r="D482" s="36" t="str">
        <f>IFERROR(__xludf.DUMMYFUNCTION("""COMPUTED_VALUE"""),"3")</f>
        <v>3</v>
      </c>
    </row>
    <row r="483">
      <c r="A483" s="36">
        <f>IFERROR(__xludf.DUMMYFUNCTION("""COMPUTED_VALUE"""),16.0)</f>
        <v>16</v>
      </c>
      <c r="B483" s="36">
        <f>IFERROR(__xludf.DUMMYFUNCTION("""COMPUTED_VALUE"""),19.0)</f>
        <v>19</v>
      </c>
      <c r="C483" s="36"/>
      <c r="D483" s="36" t="str">
        <f>IFERROR(__xludf.DUMMYFUNCTION("""COMPUTED_VALUE"""),"1")</f>
        <v>1</v>
      </c>
    </row>
    <row r="484">
      <c r="A484" s="36">
        <f>IFERROR(__xludf.DUMMYFUNCTION("""COMPUTED_VALUE"""),16.0)</f>
        <v>16</v>
      </c>
      <c r="B484" s="36">
        <f>IFERROR(__xludf.DUMMYFUNCTION("""COMPUTED_VALUE"""),20.0)</f>
        <v>20</v>
      </c>
      <c r="C484" s="36"/>
      <c r="D484" s="36" t="str">
        <f>IFERROR(__xludf.DUMMYFUNCTION("""COMPUTED_VALUE"""),"3")</f>
        <v>3</v>
      </c>
    </row>
    <row r="485">
      <c r="A485" s="36">
        <f>IFERROR(__xludf.DUMMYFUNCTION("""COMPUTED_VALUE"""),16.0)</f>
        <v>16</v>
      </c>
      <c r="B485" s="36">
        <f>IFERROR(__xludf.DUMMYFUNCTION("""COMPUTED_VALUE"""),21.0)</f>
        <v>21</v>
      </c>
      <c r="C485" s="36"/>
      <c r="D485" s="36" t="str">
        <f>IFERROR(__xludf.DUMMYFUNCTION("""COMPUTED_VALUE"""),"2")</f>
        <v>2</v>
      </c>
    </row>
    <row r="486">
      <c r="A486" s="36">
        <f>IFERROR(__xludf.DUMMYFUNCTION("""COMPUTED_VALUE"""),16.0)</f>
        <v>16</v>
      </c>
      <c r="B486" s="36">
        <f>IFERROR(__xludf.DUMMYFUNCTION("""COMPUTED_VALUE"""),23.0)</f>
        <v>23</v>
      </c>
      <c r="C486" s="36"/>
      <c r="D486" s="36" t="str">
        <f>IFERROR(__xludf.DUMMYFUNCTION("""COMPUTED_VALUE"""),"3")</f>
        <v>3</v>
      </c>
    </row>
    <row r="487">
      <c r="A487" s="36">
        <f>IFERROR(__xludf.DUMMYFUNCTION("""COMPUTED_VALUE"""),16.0)</f>
        <v>16</v>
      </c>
      <c r="B487" s="36">
        <f>IFERROR(__xludf.DUMMYFUNCTION("""COMPUTED_VALUE"""),24.0)</f>
        <v>24</v>
      </c>
      <c r="C487" s="36"/>
      <c r="D487" s="36" t="str">
        <f>IFERROR(__xludf.DUMMYFUNCTION("""COMPUTED_VALUE"""),"2")</f>
        <v>2</v>
      </c>
    </row>
    <row r="488">
      <c r="A488" s="36">
        <f>IFERROR(__xludf.DUMMYFUNCTION("""COMPUTED_VALUE"""),16.0)</f>
        <v>16</v>
      </c>
      <c r="B488" s="36">
        <f>IFERROR(__xludf.DUMMYFUNCTION("""COMPUTED_VALUE"""),25.0)</f>
        <v>25</v>
      </c>
      <c r="C488" s="36"/>
      <c r="D488" s="36" t="str">
        <f>IFERROR(__xludf.DUMMYFUNCTION("""COMPUTED_VALUE"""),"2")</f>
        <v>2</v>
      </c>
    </row>
    <row r="489">
      <c r="A489" s="36">
        <f>IFERROR(__xludf.DUMMYFUNCTION("""COMPUTED_VALUE"""),16.0)</f>
        <v>16</v>
      </c>
      <c r="B489" s="36">
        <f>IFERROR(__xludf.DUMMYFUNCTION("""COMPUTED_VALUE"""),26.0)</f>
        <v>26</v>
      </c>
      <c r="C489" s="36"/>
      <c r="D489" s="36" t="str">
        <f>IFERROR(__xludf.DUMMYFUNCTION("""COMPUTED_VALUE"""),"2")</f>
        <v>2</v>
      </c>
    </row>
    <row r="490">
      <c r="A490" s="36">
        <f>IFERROR(__xludf.DUMMYFUNCTION("""COMPUTED_VALUE"""),16.0)</f>
        <v>16</v>
      </c>
      <c r="B490" s="36">
        <f>IFERROR(__xludf.DUMMYFUNCTION("""COMPUTED_VALUE"""),27.0)</f>
        <v>27</v>
      </c>
      <c r="C490" s="36"/>
      <c r="D490" s="36" t="str">
        <f>IFERROR(__xludf.DUMMYFUNCTION("""COMPUTED_VALUE"""),"2")</f>
        <v>2</v>
      </c>
    </row>
    <row r="491">
      <c r="A491" s="36">
        <f>IFERROR(__xludf.DUMMYFUNCTION("""COMPUTED_VALUE"""),16.0)</f>
        <v>16</v>
      </c>
      <c r="B491" s="36">
        <f>IFERROR(__xludf.DUMMYFUNCTION("""COMPUTED_VALUE"""),28.0)</f>
        <v>28</v>
      </c>
      <c r="C491" s="36"/>
      <c r="D491" s="36" t="str">
        <f>IFERROR(__xludf.DUMMYFUNCTION("""COMPUTED_VALUE"""),"3")</f>
        <v>3</v>
      </c>
    </row>
    <row r="492">
      <c r="A492" s="36">
        <f>IFERROR(__xludf.DUMMYFUNCTION("""COMPUTED_VALUE"""),16.0)</f>
        <v>16</v>
      </c>
      <c r="B492" s="36">
        <f>IFERROR(__xludf.DUMMYFUNCTION("""COMPUTED_VALUE"""),30.0)</f>
        <v>30</v>
      </c>
      <c r="C492" s="36"/>
      <c r="D492" s="36" t="str">
        <f>IFERROR(__xludf.DUMMYFUNCTION("""COMPUTED_VALUE"""),"2")</f>
        <v>2</v>
      </c>
    </row>
    <row r="493">
      <c r="A493" s="36">
        <f>IFERROR(__xludf.DUMMYFUNCTION("""COMPUTED_VALUE"""),16.0)</f>
        <v>16</v>
      </c>
      <c r="B493" s="36">
        <f>IFERROR(__xludf.DUMMYFUNCTION("""COMPUTED_VALUE"""),31.0)</f>
        <v>31</v>
      </c>
      <c r="C493" s="36"/>
      <c r="D493" s="36" t="str">
        <f>IFERROR(__xludf.DUMMYFUNCTION("""COMPUTED_VALUE"""),"2")</f>
        <v>2</v>
      </c>
    </row>
    <row r="494">
      <c r="A494" s="36">
        <f>IFERROR(__xludf.DUMMYFUNCTION("""COMPUTED_VALUE"""),16.0)</f>
        <v>16</v>
      </c>
      <c r="B494" s="36">
        <f>IFERROR(__xludf.DUMMYFUNCTION("""COMPUTED_VALUE"""),32.0)</f>
        <v>32</v>
      </c>
      <c r="C494" s="36"/>
      <c r="D494" s="36" t="str">
        <f>IFERROR(__xludf.DUMMYFUNCTION("""COMPUTED_VALUE"""),"3")</f>
        <v>3</v>
      </c>
    </row>
    <row r="495">
      <c r="A495" s="36">
        <f>IFERROR(__xludf.DUMMYFUNCTION("""COMPUTED_VALUE"""),16.0)</f>
        <v>16</v>
      </c>
      <c r="B495" s="36">
        <f>IFERROR(__xludf.DUMMYFUNCTION("""COMPUTED_VALUE"""),34.0)</f>
        <v>34</v>
      </c>
      <c r="C495" s="36"/>
      <c r="D495" s="36" t="str">
        <f>IFERROR(__xludf.DUMMYFUNCTION("""COMPUTED_VALUE"""),"3")</f>
        <v>3</v>
      </c>
    </row>
    <row r="496">
      <c r="A496" s="36">
        <f>IFERROR(__xludf.DUMMYFUNCTION("""COMPUTED_VALUE"""),16.0)</f>
        <v>16</v>
      </c>
      <c r="B496" s="36">
        <f>IFERROR(__xludf.DUMMYFUNCTION("""COMPUTED_VALUE"""),35.0)</f>
        <v>35</v>
      </c>
      <c r="C496" s="36"/>
      <c r="D496" s="36" t="str">
        <f>IFERROR(__xludf.DUMMYFUNCTION("""COMPUTED_VALUE"""),"3")</f>
        <v>3</v>
      </c>
    </row>
    <row r="497">
      <c r="A497" s="36">
        <f>IFERROR(__xludf.DUMMYFUNCTION("""COMPUTED_VALUE"""),16.0)</f>
        <v>16</v>
      </c>
      <c r="B497" s="36">
        <f>IFERROR(__xludf.DUMMYFUNCTION("""COMPUTED_VALUE"""),36.0)</f>
        <v>36</v>
      </c>
      <c r="C497" s="36"/>
      <c r="D497" s="36" t="str">
        <f>IFERROR(__xludf.DUMMYFUNCTION("""COMPUTED_VALUE"""),"3")</f>
        <v>3</v>
      </c>
    </row>
    <row r="498">
      <c r="A498" s="36">
        <f>IFERROR(__xludf.DUMMYFUNCTION("""COMPUTED_VALUE"""),16.0)</f>
        <v>16</v>
      </c>
      <c r="B498" s="36">
        <f>IFERROR(__xludf.DUMMYFUNCTION("""COMPUTED_VALUE"""),39.0)</f>
        <v>39</v>
      </c>
      <c r="C498" s="36"/>
      <c r="D498" s="36" t="str">
        <f>IFERROR(__xludf.DUMMYFUNCTION("""COMPUTED_VALUE"""),"2")</f>
        <v>2</v>
      </c>
    </row>
    <row r="499">
      <c r="A499" s="36">
        <f>IFERROR(__xludf.DUMMYFUNCTION("""COMPUTED_VALUE"""),16.0)</f>
        <v>16</v>
      </c>
      <c r="B499" s="36">
        <f>IFERROR(__xludf.DUMMYFUNCTION("""COMPUTED_VALUE"""),40.0)</f>
        <v>40</v>
      </c>
      <c r="C499" s="36"/>
      <c r="D499" s="36" t="str">
        <f>IFERROR(__xludf.DUMMYFUNCTION("""COMPUTED_VALUE"""),"3")</f>
        <v>3</v>
      </c>
    </row>
    <row r="500">
      <c r="A500" s="36">
        <f>IFERROR(__xludf.DUMMYFUNCTION("""COMPUTED_VALUE"""),16.0)</f>
        <v>16</v>
      </c>
      <c r="B500" s="36">
        <f>IFERROR(__xludf.DUMMYFUNCTION("""COMPUTED_VALUE"""),41.0)</f>
        <v>41</v>
      </c>
      <c r="C500" s="36"/>
      <c r="D500" s="36" t="str">
        <f>IFERROR(__xludf.DUMMYFUNCTION("""COMPUTED_VALUE"""),"2")</f>
        <v>2</v>
      </c>
    </row>
    <row r="501">
      <c r="A501" s="36">
        <f>IFERROR(__xludf.DUMMYFUNCTION("""COMPUTED_VALUE"""),16.0)</f>
        <v>16</v>
      </c>
      <c r="B501" s="36">
        <f>IFERROR(__xludf.DUMMYFUNCTION("""COMPUTED_VALUE"""),42.0)</f>
        <v>42</v>
      </c>
      <c r="C501" s="36"/>
      <c r="D501" s="36" t="str">
        <f>IFERROR(__xludf.DUMMYFUNCTION("""COMPUTED_VALUE"""),"2")</f>
        <v>2</v>
      </c>
    </row>
    <row r="502">
      <c r="A502" s="36">
        <f>IFERROR(__xludf.DUMMYFUNCTION("""COMPUTED_VALUE"""),16.0)</f>
        <v>16</v>
      </c>
      <c r="B502" s="36">
        <f>IFERROR(__xludf.DUMMYFUNCTION("""COMPUTED_VALUE"""),43.0)</f>
        <v>43</v>
      </c>
      <c r="C502" s="36"/>
      <c r="D502" s="36" t="str">
        <f>IFERROR(__xludf.DUMMYFUNCTION("""COMPUTED_VALUE"""),"3")</f>
        <v>3</v>
      </c>
    </row>
    <row r="503">
      <c r="A503" s="36">
        <f>IFERROR(__xludf.DUMMYFUNCTION("""COMPUTED_VALUE"""),16.0)</f>
        <v>16</v>
      </c>
      <c r="B503" s="36">
        <f>IFERROR(__xludf.DUMMYFUNCTION("""COMPUTED_VALUE"""),44.0)</f>
        <v>44</v>
      </c>
      <c r="C503" s="36"/>
      <c r="D503" s="36" t="str">
        <f>IFERROR(__xludf.DUMMYFUNCTION("""COMPUTED_VALUE"""),"3")</f>
        <v>3</v>
      </c>
    </row>
    <row r="504">
      <c r="A504" s="36">
        <f>IFERROR(__xludf.DUMMYFUNCTION("""COMPUTED_VALUE"""),16.0)</f>
        <v>16</v>
      </c>
      <c r="B504" s="36">
        <f>IFERROR(__xludf.DUMMYFUNCTION("""COMPUTED_VALUE"""),45.0)</f>
        <v>45</v>
      </c>
      <c r="C504" s="36"/>
      <c r="D504" s="36" t="str">
        <f>IFERROR(__xludf.DUMMYFUNCTION("""COMPUTED_VALUE"""),"3")</f>
        <v>3</v>
      </c>
    </row>
    <row r="505">
      <c r="A505" s="36">
        <f>IFERROR(__xludf.DUMMYFUNCTION("""COMPUTED_VALUE"""),16.0)</f>
        <v>16</v>
      </c>
      <c r="B505" s="36">
        <f>IFERROR(__xludf.DUMMYFUNCTION("""COMPUTED_VALUE"""),46.0)</f>
        <v>46</v>
      </c>
      <c r="C505" s="36"/>
      <c r="D505" s="36" t="str">
        <f>IFERROR(__xludf.DUMMYFUNCTION("""COMPUTED_VALUE"""),"3")</f>
        <v>3</v>
      </c>
    </row>
    <row r="506">
      <c r="A506" s="36">
        <f>IFERROR(__xludf.DUMMYFUNCTION("""COMPUTED_VALUE"""),16.0)</f>
        <v>16</v>
      </c>
      <c r="B506" s="36">
        <f>IFERROR(__xludf.DUMMYFUNCTION("""COMPUTED_VALUE"""),47.0)</f>
        <v>47</v>
      </c>
      <c r="C506" s="36"/>
      <c r="D506" s="36" t="str">
        <f>IFERROR(__xludf.DUMMYFUNCTION("""COMPUTED_VALUE"""),"3")</f>
        <v>3</v>
      </c>
    </row>
    <row r="507">
      <c r="A507" s="36">
        <f>IFERROR(__xludf.DUMMYFUNCTION("""COMPUTED_VALUE"""),16.0)</f>
        <v>16</v>
      </c>
      <c r="B507" s="36">
        <f>IFERROR(__xludf.DUMMYFUNCTION("""COMPUTED_VALUE"""),48.0)</f>
        <v>48</v>
      </c>
      <c r="C507" s="36"/>
      <c r="D507" s="36" t="str">
        <f>IFERROR(__xludf.DUMMYFUNCTION("""COMPUTED_VALUE"""),"2")</f>
        <v>2</v>
      </c>
    </row>
    <row r="508">
      <c r="A508" s="36">
        <f>IFERROR(__xludf.DUMMYFUNCTION("""COMPUTED_VALUE"""),16.0)</f>
        <v>16</v>
      </c>
      <c r="B508" s="36">
        <f>IFERROR(__xludf.DUMMYFUNCTION("""COMPUTED_VALUE"""),49.0)</f>
        <v>49</v>
      </c>
      <c r="C508" s="36"/>
      <c r="D508" s="36" t="str">
        <f>IFERROR(__xludf.DUMMYFUNCTION("""COMPUTED_VALUE"""),"3")</f>
        <v>3</v>
      </c>
    </row>
    <row r="509">
      <c r="A509" s="36">
        <f>IFERROR(__xludf.DUMMYFUNCTION("""COMPUTED_VALUE"""),16.0)</f>
        <v>16</v>
      </c>
      <c r="B509" s="36">
        <f>IFERROR(__xludf.DUMMYFUNCTION("""COMPUTED_VALUE"""),50.0)</f>
        <v>50</v>
      </c>
      <c r="C509" s="36"/>
      <c r="D509" s="36" t="str">
        <f>IFERROR(__xludf.DUMMYFUNCTION("""COMPUTED_VALUE"""),"3")</f>
        <v>3</v>
      </c>
    </row>
    <row r="510">
      <c r="A510" s="36">
        <f>IFERROR(__xludf.DUMMYFUNCTION("""COMPUTED_VALUE"""),16.0)</f>
        <v>16</v>
      </c>
      <c r="B510" s="36">
        <f>IFERROR(__xludf.DUMMYFUNCTION("""COMPUTED_VALUE"""),51.0)</f>
        <v>51</v>
      </c>
      <c r="C510" s="36"/>
      <c r="D510" s="36" t="str">
        <f>IFERROR(__xludf.DUMMYFUNCTION("""COMPUTED_VALUE"""),"3")</f>
        <v>3</v>
      </c>
    </row>
    <row r="511">
      <c r="A511" s="36">
        <f>IFERROR(__xludf.DUMMYFUNCTION("""COMPUTED_VALUE"""),16.0)</f>
        <v>16</v>
      </c>
      <c r="B511" s="36">
        <f>IFERROR(__xludf.DUMMYFUNCTION("""COMPUTED_VALUE"""),52.0)</f>
        <v>52</v>
      </c>
      <c r="C511" s="36"/>
      <c r="D511" s="36" t="str">
        <f>IFERROR(__xludf.DUMMYFUNCTION("""COMPUTED_VALUE"""),"1")</f>
        <v>1</v>
      </c>
    </row>
    <row r="512">
      <c r="A512" s="36">
        <f>IFERROR(__xludf.DUMMYFUNCTION("""COMPUTED_VALUE"""),16.0)</f>
        <v>16</v>
      </c>
      <c r="B512" s="36">
        <f>IFERROR(__xludf.DUMMYFUNCTION("""COMPUTED_VALUE"""),53.0)</f>
        <v>53</v>
      </c>
      <c r="C512" s="36"/>
      <c r="D512" s="36" t="str">
        <f>IFERROR(__xludf.DUMMYFUNCTION("""COMPUTED_VALUE"""),"2")</f>
        <v>2</v>
      </c>
    </row>
    <row r="513">
      <c r="A513" s="36">
        <f>IFERROR(__xludf.DUMMYFUNCTION("""COMPUTED_VALUE"""),16.0)</f>
        <v>16</v>
      </c>
      <c r="B513" s="36">
        <f>IFERROR(__xludf.DUMMYFUNCTION("""COMPUTED_VALUE"""),54.0)</f>
        <v>54</v>
      </c>
      <c r="C513" s="36"/>
      <c r="D513" s="36" t="str">
        <f>IFERROR(__xludf.DUMMYFUNCTION("""COMPUTED_VALUE"""),"2")</f>
        <v>2</v>
      </c>
    </row>
    <row r="514">
      <c r="A514" s="36">
        <f>IFERROR(__xludf.DUMMYFUNCTION("""COMPUTED_VALUE"""),16.0)</f>
        <v>16</v>
      </c>
      <c r="B514" s="36">
        <f>IFERROR(__xludf.DUMMYFUNCTION("""COMPUTED_VALUE"""),57.0)</f>
        <v>57</v>
      </c>
      <c r="C514" s="36"/>
      <c r="D514" s="36" t="str">
        <f>IFERROR(__xludf.DUMMYFUNCTION("""COMPUTED_VALUE"""),"2")</f>
        <v>2</v>
      </c>
    </row>
    <row r="515">
      <c r="A515" s="36">
        <f>IFERROR(__xludf.DUMMYFUNCTION("""COMPUTED_VALUE"""),16.0)</f>
        <v>16</v>
      </c>
      <c r="B515" s="36">
        <f>IFERROR(__xludf.DUMMYFUNCTION("""COMPUTED_VALUE"""),58.0)</f>
        <v>58</v>
      </c>
      <c r="C515" s="36"/>
      <c r="D515" s="36" t="str">
        <f>IFERROR(__xludf.DUMMYFUNCTION("""COMPUTED_VALUE"""),"2")</f>
        <v>2</v>
      </c>
    </row>
    <row r="516">
      <c r="A516" s="36">
        <f>IFERROR(__xludf.DUMMYFUNCTION("""COMPUTED_VALUE"""),17.0)</f>
        <v>17</v>
      </c>
      <c r="B516" s="36">
        <f>IFERROR(__xludf.DUMMYFUNCTION("""COMPUTED_VALUE"""),18.0)</f>
        <v>18</v>
      </c>
      <c r="C516" s="36"/>
      <c r="D516" s="36" t="str">
        <f>IFERROR(__xludf.DUMMYFUNCTION("""COMPUTED_VALUE"""),"2")</f>
        <v>2</v>
      </c>
    </row>
    <row r="517">
      <c r="A517" s="36">
        <f>IFERROR(__xludf.DUMMYFUNCTION("""COMPUTED_VALUE"""),17.0)</f>
        <v>17</v>
      </c>
      <c r="B517" s="36">
        <f>IFERROR(__xludf.DUMMYFUNCTION("""COMPUTED_VALUE"""),20.0)</f>
        <v>20</v>
      </c>
      <c r="C517" s="36"/>
      <c r="D517" s="36" t="str">
        <f>IFERROR(__xludf.DUMMYFUNCTION("""COMPUTED_VALUE"""),"2")</f>
        <v>2</v>
      </c>
    </row>
    <row r="518">
      <c r="A518" s="36">
        <f>IFERROR(__xludf.DUMMYFUNCTION("""COMPUTED_VALUE"""),17.0)</f>
        <v>17</v>
      </c>
      <c r="B518" s="36">
        <f>IFERROR(__xludf.DUMMYFUNCTION("""COMPUTED_VALUE"""),21.0)</f>
        <v>21</v>
      </c>
      <c r="C518" s="36"/>
      <c r="D518" s="36" t="str">
        <f>IFERROR(__xludf.DUMMYFUNCTION("""COMPUTED_VALUE"""),"2")</f>
        <v>2</v>
      </c>
    </row>
    <row r="519">
      <c r="A519" s="36">
        <f>IFERROR(__xludf.DUMMYFUNCTION("""COMPUTED_VALUE"""),17.0)</f>
        <v>17</v>
      </c>
      <c r="B519" s="36">
        <f>IFERROR(__xludf.DUMMYFUNCTION("""COMPUTED_VALUE"""),22.0)</f>
        <v>22</v>
      </c>
      <c r="C519" s="36"/>
      <c r="D519" s="36" t="str">
        <f>IFERROR(__xludf.DUMMYFUNCTION("""COMPUTED_VALUE"""),"1")</f>
        <v>1</v>
      </c>
    </row>
    <row r="520">
      <c r="A520" s="36">
        <f>IFERROR(__xludf.DUMMYFUNCTION("""COMPUTED_VALUE"""),17.0)</f>
        <v>17</v>
      </c>
      <c r="B520" s="36">
        <f>IFERROR(__xludf.DUMMYFUNCTION("""COMPUTED_VALUE"""),23.0)</f>
        <v>23</v>
      </c>
      <c r="C520" s="36"/>
      <c r="D520" s="36" t="str">
        <f>IFERROR(__xludf.DUMMYFUNCTION("""COMPUTED_VALUE"""),"2")</f>
        <v>2</v>
      </c>
    </row>
    <row r="521">
      <c r="A521" s="36">
        <f>IFERROR(__xludf.DUMMYFUNCTION("""COMPUTED_VALUE"""),17.0)</f>
        <v>17</v>
      </c>
      <c r="B521" s="36">
        <f>IFERROR(__xludf.DUMMYFUNCTION("""COMPUTED_VALUE"""),24.0)</f>
        <v>24</v>
      </c>
      <c r="C521" s="36"/>
      <c r="D521" s="36" t="str">
        <f>IFERROR(__xludf.DUMMYFUNCTION("""COMPUTED_VALUE"""),"3")</f>
        <v>3</v>
      </c>
    </row>
    <row r="522">
      <c r="A522" s="36">
        <f>IFERROR(__xludf.DUMMYFUNCTION("""COMPUTED_VALUE"""),17.0)</f>
        <v>17</v>
      </c>
      <c r="B522" s="36">
        <f>IFERROR(__xludf.DUMMYFUNCTION("""COMPUTED_VALUE"""),25.0)</f>
        <v>25</v>
      </c>
      <c r="C522" s="36"/>
      <c r="D522" s="36" t="str">
        <f>IFERROR(__xludf.DUMMYFUNCTION("""COMPUTED_VALUE"""),"3")</f>
        <v>3</v>
      </c>
    </row>
    <row r="523">
      <c r="A523" s="36">
        <f>IFERROR(__xludf.DUMMYFUNCTION("""COMPUTED_VALUE"""),17.0)</f>
        <v>17</v>
      </c>
      <c r="B523" s="36">
        <f>IFERROR(__xludf.DUMMYFUNCTION("""COMPUTED_VALUE"""),26.0)</f>
        <v>26</v>
      </c>
      <c r="C523" s="36"/>
      <c r="D523" s="36" t="str">
        <f>IFERROR(__xludf.DUMMYFUNCTION("""COMPUTED_VALUE"""),"3")</f>
        <v>3</v>
      </c>
    </row>
    <row r="524">
      <c r="A524" s="36">
        <f>IFERROR(__xludf.DUMMYFUNCTION("""COMPUTED_VALUE"""),17.0)</f>
        <v>17</v>
      </c>
      <c r="B524" s="36">
        <f>IFERROR(__xludf.DUMMYFUNCTION("""COMPUTED_VALUE"""),27.0)</f>
        <v>27</v>
      </c>
      <c r="C524" s="36"/>
      <c r="D524" s="36" t="str">
        <f>IFERROR(__xludf.DUMMYFUNCTION("""COMPUTED_VALUE"""),"3")</f>
        <v>3</v>
      </c>
    </row>
    <row r="525">
      <c r="A525" s="36">
        <f>IFERROR(__xludf.DUMMYFUNCTION("""COMPUTED_VALUE"""),17.0)</f>
        <v>17</v>
      </c>
      <c r="B525" s="36">
        <f>IFERROR(__xludf.DUMMYFUNCTION("""COMPUTED_VALUE"""),28.0)</f>
        <v>28</v>
      </c>
      <c r="C525" s="36"/>
      <c r="D525" s="36" t="str">
        <f>IFERROR(__xludf.DUMMYFUNCTION("""COMPUTED_VALUE"""),"2")</f>
        <v>2</v>
      </c>
    </row>
    <row r="526">
      <c r="A526" s="36">
        <f>IFERROR(__xludf.DUMMYFUNCTION("""COMPUTED_VALUE"""),17.0)</f>
        <v>17</v>
      </c>
      <c r="B526" s="36">
        <f>IFERROR(__xludf.DUMMYFUNCTION("""COMPUTED_VALUE"""),29.0)</f>
        <v>29</v>
      </c>
      <c r="C526" s="36"/>
      <c r="D526" s="36" t="str">
        <f>IFERROR(__xludf.DUMMYFUNCTION("""COMPUTED_VALUE"""),"1")</f>
        <v>1</v>
      </c>
    </row>
    <row r="527">
      <c r="A527" s="36">
        <f>IFERROR(__xludf.DUMMYFUNCTION("""COMPUTED_VALUE"""),17.0)</f>
        <v>17</v>
      </c>
      <c r="B527" s="36">
        <f>IFERROR(__xludf.DUMMYFUNCTION("""COMPUTED_VALUE"""),30.0)</f>
        <v>30</v>
      </c>
      <c r="C527" s="36"/>
      <c r="D527" s="36" t="str">
        <f>IFERROR(__xludf.DUMMYFUNCTION("""COMPUTED_VALUE"""),"3")</f>
        <v>3</v>
      </c>
    </row>
    <row r="528">
      <c r="A528" s="36">
        <f>IFERROR(__xludf.DUMMYFUNCTION("""COMPUTED_VALUE"""),17.0)</f>
        <v>17</v>
      </c>
      <c r="B528" s="36">
        <f>IFERROR(__xludf.DUMMYFUNCTION("""COMPUTED_VALUE"""),31.0)</f>
        <v>31</v>
      </c>
      <c r="C528" s="36"/>
      <c r="D528" s="36" t="str">
        <f>IFERROR(__xludf.DUMMYFUNCTION("""COMPUTED_VALUE"""),"3")</f>
        <v>3</v>
      </c>
    </row>
    <row r="529">
      <c r="A529" s="36">
        <f>IFERROR(__xludf.DUMMYFUNCTION("""COMPUTED_VALUE"""),17.0)</f>
        <v>17</v>
      </c>
      <c r="B529" s="36">
        <f>IFERROR(__xludf.DUMMYFUNCTION("""COMPUTED_VALUE"""),32.0)</f>
        <v>32</v>
      </c>
      <c r="C529" s="36"/>
      <c r="D529" s="36" t="str">
        <f>IFERROR(__xludf.DUMMYFUNCTION("""COMPUTED_VALUE"""),"2")</f>
        <v>2</v>
      </c>
    </row>
    <row r="530">
      <c r="A530" s="36">
        <f>IFERROR(__xludf.DUMMYFUNCTION("""COMPUTED_VALUE"""),17.0)</f>
        <v>17</v>
      </c>
      <c r="B530" s="36">
        <f>IFERROR(__xludf.DUMMYFUNCTION("""COMPUTED_VALUE"""),33.0)</f>
        <v>33</v>
      </c>
      <c r="C530" s="36"/>
      <c r="D530" s="36" t="str">
        <f>IFERROR(__xludf.DUMMYFUNCTION("""COMPUTED_VALUE"""),"1")</f>
        <v>1</v>
      </c>
    </row>
    <row r="531">
      <c r="A531" s="36">
        <f>IFERROR(__xludf.DUMMYFUNCTION("""COMPUTED_VALUE"""),17.0)</f>
        <v>17</v>
      </c>
      <c r="B531" s="36">
        <f>IFERROR(__xludf.DUMMYFUNCTION("""COMPUTED_VALUE"""),34.0)</f>
        <v>34</v>
      </c>
      <c r="C531" s="36"/>
      <c r="D531" s="36" t="str">
        <f>IFERROR(__xludf.DUMMYFUNCTION("""COMPUTED_VALUE"""),"2")</f>
        <v>2</v>
      </c>
    </row>
    <row r="532">
      <c r="A532" s="36">
        <f>IFERROR(__xludf.DUMMYFUNCTION("""COMPUTED_VALUE"""),17.0)</f>
        <v>17</v>
      </c>
      <c r="B532" s="36">
        <f>IFERROR(__xludf.DUMMYFUNCTION("""COMPUTED_VALUE"""),35.0)</f>
        <v>35</v>
      </c>
      <c r="C532" s="36"/>
      <c r="D532" s="36" t="str">
        <f>IFERROR(__xludf.DUMMYFUNCTION("""COMPUTED_VALUE"""),"2")</f>
        <v>2</v>
      </c>
    </row>
    <row r="533">
      <c r="A533" s="36">
        <f>IFERROR(__xludf.DUMMYFUNCTION("""COMPUTED_VALUE"""),17.0)</f>
        <v>17</v>
      </c>
      <c r="B533" s="36">
        <f>IFERROR(__xludf.DUMMYFUNCTION("""COMPUTED_VALUE"""),36.0)</f>
        <v>36</v>
      </c>
      <c r="C533" s="36"/>
      <c r="D533" s="36" t="str">
        <f>IFERROR(__xludf.DUMMYFUNCTION("""COMPUTED_VALUE"""),"2")</f>
        <v>2</v>
      </c>
    </row>
    <row r="534">
      <c r="A534" s="36">
        <f>IFERROR(__xludf.DUMMYFUNCTION("""COMPUTED_VALUE"""),17.0)</f>
        <v>17</v>
      </c>
      <c r="B534" s="36">
        <f>IFERROR(__xludf.DUMMYFUNCTION("""COMPUTED_VALUE"""),37.0)</f>
        <v>37</v>
      </c>
      <c r="C534" s="36"/>
      <c r="D534" s="36" t="str">
        <f>IFERROR(__xludf.DUMMYFUNCTION("""COMPUTED_VALUE"""),"1")</f>
        <v>1</v>
      </c>
    </row>
    <row r="535">
      <c r="A535" s="36">
        <f>IFERROR(__xludf.DUMMYFUNCTION("""COMPUTED_VALUE"""),17.0)</f>
        <v>17</v>
      </c>
      <c r="B535" s="36">
        <f>IFERROR(__xludf.DUMMYFUNCTION("""COMPUTED_VALUE"""),39.0)</f>
        <v>39</v>
      </c>
      <c r="C535" s="36"/>
      <c r="D535" s="36" t="str">
        <f>IFERROR(__xludf.DUMMYFUNCTION("""COMPUTED_VALUE"""),"3")</f>
        <v>3</v>
      </c>
    </row>
    <row r="536">
      <c r="A536" s="36">
        <f>IFERROR(__xludf.DUMMYFUNCTION("""COMPUTED_VALUE"""),17.0)</f>
        <v>17</v>
      </c>
      <c r="B536" s="36">
        <f>IFERROR(__xludf.DUMMYFUNCTION("""COMPUTED_VALUE"""),40.0)</f>
        <v>40</v>
      </c>
      <c r="C536" s="36"/>
      <c r="D536" s="36" t="str">
        <f>IFERROR(__xludf.DUMMYFUNCTION("""COMPUTED_VALUE"""),"2")</f>
        <v>2</v>
      </c>
    </row>
    <row r="537">
      <c r="A537" s="36">
        <f>IFERROR(__xludf.DUMMYFUNCTION("""COMPUTED_VALUE"""),17.0)</f>
        <v>17</v>
      </c>
      <c r="B537" s="36">
        <f>IFERROR(__xludf.DUMMYFUNCTION("""COMPUTED_VALUE"""),41.0)</f>
        <v>41</v>
      </c>
      <c r="C537" s="36"/>
      <c r="D537" s="36" t="str">
        <f>IFERROR(__xludf.DUMMYFUNCTION("""COMPUTED_VALUE"""),"2")</f>
        <v>2</v>
      </c>
    </row>
    <row r="538">
      <c r="A538" s="36">
        <f>IFERROR(__xludf.DUMMYFUNCTION("""COMPUTED_VALUE"""),17.0)</f>
        <v>17</v>
      </c>
      <c r="B538" s="36">
        <f>IFERROR(__xludf.DUMMYFUNCTION("""COMPUTED_VALUE"""),42.0)</f>
        <v>42</v>
      </c>
      <c r="C538" s="36"/>
      <c r="D538" s="36" t="str">
        <f>IFERROR(__xludf.DUMMYFUNCTION("""COMPUTED_VALUE"""),"3")</f>
        <v>3</v>
      </c>
    </row>
    <row r="539">
      <c r="A539" s="36">
        <f>IFERROR(__xludf.DUMMYFUNCTION("""COMPUTED_VALUE"""),17.0)</f>
        <v>17</v>
      </c>
      <c r="B539" s="36">
        <f>IFERROR(__xludf.DUMMYFUNCTION("""COMPUTED_VALUE"""),43.0)</f>
        <v>43</v>
      </c>
      <c r="C539" s="36"/>
      <c r="D539" s="36" t="str">
        <f>IFERROR(__xludf.DUMMYFUNCTION("""COMPUTED_VALUE"""),"2")</f>
        <v>2</v>
      </c>
    </row>
    <row r="540">
      <c r="A540" s="36">
        <f>IFERROR(__xludf.DUMMYFUNCTION("""COMPUTED_VALUE"""),17.0)</f>
        <v>17</v>
      </c>
      <c r="B540" s="36">
        <f>IFERROR(__xludf.DUMMYFUNCTION("""COMPUTED_VALUE"""),44.0)</f>
        <v>44</v>
      </c>
      <c r="C540" s="36"/>
      <c r="D540" s="36" t="str">
        <f>IFERROR(__xludf.DUMMYFUNCTION("""COMPUTED_VALUE"""),"2")</f>
        <v>2</v>
      </c>
    </row>
    <row r="541">
      <c r="A541" s="36">
        <f>IFERROR(__xludf.DUMMYFUNCTION("""COMPUTED_VALUE"""),17.0)</f>
        <v>17</v>
      </c>
      <c r="B541" s="36">
        <f>IFERROR(__xludf.DUMMYFUNCTION("""COMPUTED_VALUE"""),45.0)</f>
        <v>45</v>
      </c>
      <c r="C541" s="36"/>
      <c r="D541" s="36" t="str">
        <f>IFERROR(__xludf.DUMMYFUNCTION("""COMPUTED_VALUE"""),"2")</f>
        <v>2</v>
      </c>
    </row>
    <row r="542">
      <c r="A542" s="36">
        <f>IFERROR(__xludf.DUMMYFUNCTION("""COMPUTED_VALUE"""),17.0)</f>
        <v>17</v>
      </c>
      <c r="B542" s="36">
        <f>IFERROR(__xludf.DUMMYFUNCTION("""COMPUTED_VALUE"""),46.0)</f>
        <v>46</v>
      </c>
      <c r="C542" s="36"/>
      <c r="D542" s="36" t="str">
        <f>IFERROR(__xludf.DUMMYFUNCTION("""COMPUTED_VALUE"""),"2")</f>
        <v>2</v>
      </c>
    </row>
    <row r="543">
      <c r="A543" s="36">
        <f>IFERROR(__xludf.DUMMYFUNCTION("""COMPUTED_VALUE"""),17.0)</f>
        <v>17</v>
      </c>
      <c r="B543" s="36">
        <f>IFERROR(__xludf.DUMMYFUNCTION("""COMPUTED_VALUE"""),47.0)</f>
        <v>47</v>
      </c>
      <c r="C543" s="36"/>
      <c r="D543" s="36" t="str">
        <f>IFERROR(__xludf.DUMMYFUNCTION("""COMPUTED_VALUE"""),"2")</f>
        <v>2</v>
      </c>
    </row>
    <row r="544">
      <c r="A544" s="36">
        <f>IFERROR(__xludf.DUMMYFUNCTION("""COMPUTED_VALUE"""),17.0)</f>
        <v>17</v>
      </c>
      <c r="B544" s="36">
        <f>IFERROR(__xludf.DUMMYFUNCTION("""COMPUTED_VALUE"""),48.0)</f>
        <v>48</v>
      </c>
      <c r="C544" s="36"/>
      <c r="D544" s="36" t="str">
        <f>IFERROR(__xludf.DUMMYFUNCTION("""COMPUTED_VALUE"""),"2")</f>
        <v>2</v>
      </c>
    </row>
    <row r="545">
      <c r="A545" s="36">
        <f>IFERROR(__xludf.DUMMYFUNCTION("""COMPUTED_VALUE"""),17.0)</f>
        <v>17</v>
      </c>
      <c r="B545" s="36">
        <f>IFERROR(__xludf.DUMMYFUNCTION("""COMPUTED_VALUE"""),49.0)</f>
        <v>49</v>
      </c>
      <c r="C545" s="36"/>
      <c r="D545" s="36" t="str">
        <f>IFERROR(__xludf.DUMMYFUNCTION("""COMPUTED_VALUE"""),"2")</f>
        <v>2</v>
      </c>
    </row>
    <row r="546">
      <c r="A546" s="36">
        <f>IFERROR(__xludf.DUMMYFUNCTION("""COMPUTED_VALUE"""),17.0)</f>
        <v>17</v>
      </c>
      <c r="B546" s="36">
        <f>IFERROR(__xludf.DUMMYFUNCTION("""COMPUTED_VALUE"""),50.0)</f>
        <v>50</v>
      </c>
      <c r="C546" s="36"/>
      <c r="D546" s="36" t="str">
        <f>IFERROR(__xludf.DUMMYFUNCTION("""COMPUTED_VALUE"""),"2")</f>
        <v>2</v>
      </c>
    </row>
    <row r="547">
      <c r="A547" s="36">
        <f>IFERROR(__xludf.DUMMYFUNCTION("""COMPUTED_VALUE"""),17.0)</f>
        <v>17</v>
      </c>
      <c r="B547" s="36">
        <f>IFERROR(__xludf.DUMMYFUNCTION("""COMPUTED_VALUE"""),51.0)</f>
        <v>51</v>
      </c>
      <c r="C547" s="36"/>
      <c r="D547" s="36" t="str">
        <f>IFERROR(__xludf.DUMMYFUNCTION("""COMPUTED_VALUE"""),"2")</f>
        <v>2</v>
      </c>
    </row>
    <row r="548">
      <c r="A548" s="36">
        <f>IFERROR(__xludf.DUMMYFUNCTION("""COMPUTED_VALUE"""),17.0)</f>
        <v>17</v>
      </c>
      <c r="B548" s="36">
        <f>IFERROR(__xludf.DUMMYFUNCTION("""COMPUTED_VALUE"""),53.0)</f>
        <v>53</v>
      </c>
      <c r="C548" s="36"/>
      <c r="D548" s="36" t="str">
        <f>IFERROR(__xludf.DUMMYFUNCTION("""COMPUTED_VALUE"""),"2")</f>
        <v>2</v>
      </c>
    </row>
    <row r="549">
      <c r="A549" s="36">
        <f>IFERROR(__xludf.DUMMYFUNCTION("""COMPUTED_VALUE"""),17.0)</f>
        <v>17</v>
      </c>
      <c r="B549" s="36">
        <f>IFERROR(__xludf.DUMMYFUNCTION("""COMPUTED_VALUE"""),54.0)</f>
        <v>54</v>
      </c>
      <c r="C549" s="36"/>
      <c r="D549" s="36" t="str">
        <f>IFERROR(__xludf.DUMMYFUNCTION("""COMPUTED_VALUE"""),"3")</f>
        <v>3</v>
      </c>
    </row>
    <row r="550">
      <c r="A550" s="36">
        <f>IFERROR(__xludf.DUMMYFUNCTION("""COMPUTED_VALUE"""),17.0)</f>
        <v>17</v>
      </c>
      <c r="B550" s="36">
        <f>IFERROR(__xludf.DUMMYFUNCTION("""COMPUTED_VALUE"""),57.0)</f>
        <v>57</v>
      </c>
      <c r="C550" s="36"/>
      <c r="D550" s="36" t="str">
        <f>IFERROR(__xludf.DUMMYFUNCTION("""COMPUTED_VALUE"""),"2")</f>
        <v>2</v>
      </c>
    </row>
    <row r="551">
      <c r="A551" s="36">
        <f>IFERROR(__xludf.DUMMYFUNCTION("""COMPUTED_VALUE"""),17.0)</f>
        <v>17</v>
      </c>
      <c r="B551" s="36">
        <f>IFERROR(__xludf.DUMMYFUNCTION("""COMPUTED_VALUE"""),58.0)</f>
        <v>58</v>
      </c>
      <c r="C551" s="36"/>
      <c r="D551" s="36" t="str">
        <f>IFERROR(__xludf.DUMMYFUNCTION("""COMPUTED_VALUE"""),"3")</f>
        <v>3</v>
      </c>
    </row>
    <row r="552">
      <c r="A552" s="36">
        <f>IFERROR(__xludf.DUMMYFUNCTION("""COMPUTED_VALUE"""),18.0)</f>
        <v>18</v>
      </c>
      <c r="B552" s="36">
        <f>IFERROR(__xludf.DUMMYFUNCTION("""COMPUTED_VALUE"""),19.0)</f>
        <v>19</v>
      </c>
      <c r="C552" s="36"/>
      <c r="D552" s="36" t="str">
        <f>IFERROR(__xludf.DUMMYFUNCTION("""COMPUTED_VALUE"""),"1")</f>
        <v>1</v>
      </c>
    </row>
    <row r="553">
      <c r="A553" s="36">
        <f>IFERROR(__xludf.DUMMYFUNCTION("""COMPUTED_VALUE"""),18.0)</f>
        <v>18</v>
      </c>
      <c r="B553" s="36">
        <f>IFERROR(__xludf.DUMMYFUNCTION("""COMPUTED_VALUE"""),20.0)</f>
        <v>20</v>
      </c>
      <c r="C553" s="36"/>
      <c r="D553" s="36" t="str">
        <f>IFERROR(__xludf.DUMMYFUNCTION("""COMPUTED_VALUE"""),"3")</f>
        <v>3</v>
      </c>
    </row>
    <row r="554">
      <c r="A554" s="36">
        <f>IFERROR(__xludf.DUMMYFUNCTION("""COMPUTED_VALUE"""),18.0)</f>
        <v>18</v>
      </c>
      <c r="B554" s="36">
        <f>IFERROR(__xludf.DUMMYFUNCTION("""COMPUTED_VALUE"""),21.0)</f>
        <v>21</v>
      </c>
      <c r="C554" s="36"/>
      <c r="D554" s="36" t="str">
        <f>IFERROR(__xludf.DUMMYFUNCTION("""COMPUTED_VALUE"""),"2")</f>
        <v>2</v>
      </c>
    </row>
    <row r="555">
      <c r="A555" s="36">
        <f>IFERROR(__xludf.DUMMYFUNCTION("""COMPUTED_VALUE"""),18.0)</f>
        <v>18</v>
      </c>
      <c r="B555" s="36">
        <f>IFERROR(__xludf.DUMMYFUNCTION("""COMPUTED_VALUE"""),23.0)</f>
        <v>23</v>
      </c>
      <c r="C555" s="36"/>
      <c r="D555" s="36" t="str">
        <f>IFERROR(__xludf.DUMMYFUNCTION("""COMPUTED_VALUE"""),"3")</f>
        <v>3</v>
      </c>
    </row>
    <row r="556">
      <c r="A556" s="36">
        <f>IFERROR(__xludf.DUMMYFUNCTION("""COMPUTED_VALUE"""),18.0)</f>
        <v>18</v>
      </c>
      <c r="B556" s="36">
        <f>IFERROR(__xludf.DUMMYFUNCTION("""COMPUTED_VALUE"""),24.0)</f>
        <v>24</v>
      </c>
      <c r="C556" s="36"/>
      <c r="D556" s="36" t="str">
        <f>IFERROR(__xludf.DUMMYFUNCTION("""COMPUTED_VALUE"""),"2")</f>
        <v>2</v>
      </c>
    </row>
    <row r="557">
      <c r="A557" s="36">
        <f>IFERROR(__xludf.DUMMYFUNCTION("""COMPUTED_VALUE"""),18.0)</f>
        <v>18</v>
      </c>
      <c r="B557" s="36">
        <f>IFERROR(__xludf.DUMMYFUNCTION("""COMPUTED_VALUE"""),25.0)</f>
        <v>25</v>
      </c>
      <c r="C557" s="36"/>
      <c r="D557" s="36" t="str">
        <f>IFERROR(__xludf.DUMMYFUNCTION("""COMPUTED_VALUE"""),"2")</f>
        <v>2</v>
      </c>
    </row>
    <row r="558">
      <c r="A558" s="36">
        <f>IFERROR(__xludf.DUMMYFUNCTION("""COMPUTED_VALUE"""),18.0)</f>
        <v>18</v>
      </c>
      <c r="B558" s="36">
        <f>IFERROR(__xludf.DUMMYFUNCTION("""COMPUTED_VALUE"""),26.0)</f>
        <v>26</v>
      </c>
      <c r="C558" s="36"/>
      <c r="D558" s="36" t="str">
        <f>IFERROR(__xludf.DUMMYFUNCTION("""COMPUTED_VALUE"""),"2")</f>
        <v>2</v>
      </c>
    </row>
    <row r="559">
      <c r="A559" s="36">
        <f>IFERROR(__xludf.DUMMYFUNCTION("""COMPUTED_VALUE"""),18.0)</f>
        <v>18</v>
      </c>
      <c r="B559" s="36">
        <f>IFERROR(__xludf.DUMMYFUNCTION("""COMPUTED_VALUE"""),27.0)</f>
        <v>27</v>
      </c>
      <c r="C559" s="36"/>
      <c r="D559" s="36" t="str">
        <f>IFERROR(__xludf.DUMMYFUNCTION("""COMPUTED_VALUE"""),"2")</f>
        <v>2</v>
      </c>
    </row>
    <row r="560">
      <c r="A560" s="36">
        <f>IFERROR(__xludf.DUMMYFUNCTION("""COMPUTED_VALUE"""),18.0)</f>
        <v>18</v>
      </c>
      <c r="B560" s="36">
        <f>IFERROR(__xludf.DUMMYFUNCTION("""COMPUTED_VALUE"""),28.0)</f>
        <v>28</v>
      </c>
      <c r="C560" s="36"/>
      <c r="D560" s="36" t="str">
        <f>IFERROR(__xludf.DUMMYFUNCTION("""COMPUTED_VALUE"""),"3")</f>
        <v>3</v>
      </c>
    </row>
    <row r="561">
      <c r="A561" s="36">
        <f>IFERROR(__xludf.DUMMYFUNCTION("""COMPUTED_VALUE"""),18.0)</f>
        <v>18</v>
      </c>
      <c r="B561" s="36">
        <f>IFERROR(__xludf.DUMMYFUNCTION("""COMPUTED_VALUE"""),30.0)</f>
        <v>30</v>
      </c>
      <c r="C561" s="36"/>
      <c r="D561" s="36" t="str">
        <f>IFERROR(__xludf.DUMMYFUNCTION("""COMPUTED_VALUE"""),"2")</f>
        <v>2</v>
      </c>
    </row>
    <row r="562">
      <c r="A562" s="36">
        <f>IFERROR(__xludf.DUMMYFUNCTION("""COMPUTED_VALUE"""),18.0)</f>
        <v>18</v>
      </c>
      <c r="B562" s="36">
        <f>IFERROR(__xludf.DUMMYFUNCTION("""COMPUTED_VALUE"""),31.0)</f>
        <v>31</v>
      </c>
      <c r="C562" s="36"/>
      <c r="D562" s="36" t="str">
        <f>IFERROR(__xludf.DUMMYFUNCTION("""COMPUTED_VALUE"""),"2")</f>
        <v>2</v>
      </c>
    </row>
    <row r="563">
      <c r="A563" s="36">
        <f>IFERROR(__xludf.DUMMYFUNCTION("""COMPUTED_VALUE"""),18.0)</f>
        <v>18</v>
      </c>
      <c r="B563" s="36">
        <f>IFERROR(__xludf.DUMMYFUNCTION("""COMPUTED_VALUE"""),32.0)</f>
        <v>32</v>
      </c>
      <c r="C563" s="36"/>
      <c r="D563" s="36" t="str">
        <f>IFERROR(__xludf.DUMMYFUNCTION("""COMPUTED_VALUE"""),"3")</f>
        <v>3</v>
      </c>
    </row>
    <row r="564">
      <c r="A564" s="36">
        <f>IFERROR(__xludf.DUMMYFUNCTION("""COMPUTED_VALUE"""),18.0)</f>
        <v>18</v>
      </c>
      <c r="B564" s="36">
        <f>IFERROR(__xludf.DUMMYFUNCTION("""COMPUTED_VALUE"""),34.0)</f>
        <v>34</v>
      </c>
      <c r="C564" s="36"/>
      <c r="D564" s="36" t="str">
        <f>IFERROR(__xludf.DUMMYFUNCTION("""COMPUTED_VALUE"""),"3")</f>
        <v>3</v>
      </c>
    </row>
    <row r="565">
      <c r="A565" s="36">
        <f>IFERROR(__xludf.DUMMYFUNCTION("""COMPUTED_VALUE"""),18.0)</f>
        <v>18</v>
      </c>
      <c r="B565" s="36">
        <f>IFERROR(__xludf.DUMMYFUNCTION("""COMPUTED_VALUE"""),35.0)</f>
        <v>35</v>
      </c>
      <c r="C565" s="36"/>
      <c r="D565" s="36" t="str">
        <f>IFERROR(__xludf.DUMMYFUNCTION("""COMPUTED_VALUE"""),"3")</f>
        <v>3</v>
      </c>
    </row>
    <row r="566">
      <c r="A566" s="36">
        <f>IFERROR(__xludf.DUMMYFUNCTION("""COMPUTED_VALUE"""),18.0)</f>
        <v>18</v>
      </c>
      <c r="B566" s="36">
        <f>IFERROR(__xludf.DUMMYFUNCTION("""COMPUTED_VALUE"""),36.0)</f>
        <v>36</v>
      </c>
      <c r="C566" s="36"/>
      <c r="D566" s="36" t="str">
        <f>IFERROR(__xludf.DUMMYFUNCTION("""COMPUTED_VALUE"""),"3")</f>
        <v>3</v>
      </c>
    </row>
    <row r="567">
      <c r="A567" s="36">
        <f>IFERROR(__xludf.DUMMYFUNCTION("""COMPUTED_VALUE"""),18.0)</f>
        <v>18</v>
      </c>
      <c r="B567" s="36">
        <f>IFERROR(__xludf.DUMMYFUNCTION("""COMPUTED_VALUE"""),39.0)</f>
        <v>39</v>
      </c>
      <c r="C567" s="36"/>
      <c r="D567" s="36" t="str">
        <f>IFERROR(__xludf.DUMMYFUNCTION("""COMPUTED_VALUE"""),"2")</f>
        <v>2</v>
      </c>
    </row>
    <row r="568">
      <c r="A568" s="36">
        <f>IFERROR(__xludf.DUMMYFUNCTION("""COMPUTED_VALUE"""),18.0)</f>
        <v>18</v>
      </c>
      <c r="B568" s="36">
        <f>IFERROR(__xludf.DUMMYFUNCTION("""COMPUTED_VALUE"""),40.0)</f>
        <v>40</v>
      </c>
      <c r="C568" s="36"/>
      <c r="D568" s="36" t="str">
        <f>IFERROR(__xludf.DUMMYFUNCTION("""COMPUTED_VALUE"""),"3")</f>
        <v>3</v>
      </c>
    </row>
    <row r="569">
      <c r="A569" s="36">
        <f>IFERROR(__xludf.DUMMYFUNCTION("""COMPUTED_VALUE"""),18.0)</f>
        <v>18</v>
      </c>
      <c r="B569" s="36">
        <f>IFERROR(__xludf.DUMMYFUNCTION("""COMPUTED_VALUE"""),41.0)</f>
        <v>41</v>
      </c>
      <c r="C569" s="36"/>
      <c r="D569" s="36" t="str">
        <f>IFERROR(__xludf.DUMMYFUNCTION("""COMPUTED_VALUE"""),"2")</f>
        <v>2</v>
      </c>
    </row>
    <row r="570">
      <c r="A570" s="36">
        <f>IFERROR(__xludf.DUMMYFUNCTION("""COMPUTED_VALUE"""),18.0)</f>
        <v>18</v>
      </c>
      <c r="B570" s="36">
        <f>IFERROR(__xludf.DUMMYFUNCTION("""COMPUTED_VALUE"""),42.0)</f>
        <v>42</v>
      </c>
      <c r="C570" s="36"/>
      <c r="D570" s="36" t="str">
        <f>IFERROR(__xludf.DUMMYFUNCTION("""COMPUTED_VALUE"""),"2")</f>
        <v>2</v>
      </c>
    </row>
    <row r="571">
      <c r="A571" s="36">
        <f>IFERROR(__xludf.DUMMYFUNCTION("""COMPUTED_VALUE"""),18.0)</f>
        <v>18</v>
      </c>
      <c r="B571" s="36">
        <f>IFERROR(__xludf.DUMMYFUNCTION("""COMPUTED_VALUE"""),43.0)</f>
        <v>43</v>
      </c>
      <c r="C571" s="36"/>
      <c r="D571" s="36" t="str">
        <f>IFERROR(__xludf.DUMMYFUNCTION("""COMPUTED_VALUE"""),"3")</f>
        <v>3</v>
      </c>
    </row>
    <row r="572">
      <c r="A572" s="36">
        <f>IFERROR(__xludf.DUMMYFUNCTION("""COMPUTED_VALUE"""),18.0)</f>
        <v>18</v>
      </c>
      <c r="B572" s="36">
        <f>IFERROR(__xludf.DUMMYFUNCTION("""COMPUTED_VALUE"""),44.0)</f>
        <v>44</v>
      </c>
      <c r="C572" s="36"/>
      <c r="D572" s="36" t="str">
        <f>IFERROR(__xludf.DUMMYFUNCTION("""COMPUTED_VALUE"""),"3")</f>
        <v>3</v>
      </c>
    </row>
    <row r="573">
      <c r="A573" s="36">
        <f>IFERROR(__xludf.DUMMYFUNCTION("""COMPUTED_VALUE"""),18.0)</f>
        <v>18</v>
      </c>
      <c r="B573" s="36">
        <f>IFERROR(__xludf.DUMMYFUNCTION("""COMPUTED_VALUE"""),45.0)</f>
        <v>45</v>
      </c>
      <c r="C573" s="36"/>
      <c r="D573" s="36" t="str">
        <f>IFERROR(__xludf.DUMMYFUNCTION("""COMPUTED_VALUE"""),"3")</f>
        <v>3</v>
      </c>
    </row>
    <row r="574">
      <c r="A574" s="36">
        <f>IFERROR(__xludf.DUMMYFUNCTION("""COMPUTED_VALUE"""),18.0)</f>
        <v>18</v>
      </c>
      <c r="B574" s="36">
        <f>IFERROR(__xludf.DUMMYFUNCTION("""COMPUTED_VALUE"""),46.0)</f>
        <v>46</v>
      </c>
      <c r="C574" s="36"/>
      <c r="D574" s="36" t="str">
        <f>IFERROR(__xludf.DUMMYFUNCTION("""COMPUTED_VALUE"""),"3")</f>
        <v>3</v>
      </c>
    </row>
    <row r="575">
      <c r="A575" s="36">
        <f>IFERROR(__xludf.DUMMYFUNCTION("""COMPUTED_VALUE"""),18.0)</f>
        <v>18</v>
      </c>
      <c r="B575" s="36">
        <f>IFERROR(__xludf.DUMMYFUNCTION("""COMPUTED_VALUE"""),47.0)</f>
        <v>47</v>
      </c>
      <c r="C575" s="36"/>
      <c r="D575" s="36" t="str">
        <f>IFERROR(__xludf.DUMMYFUNCTION("""COMPUTED_VALUE"""),"3")</f>
        <v>3</v>
      </c>
    </row>
    <row r="576">
      <c r="A576" s="36">
        <f>IFERROR(__xludf.DUMMYFUNCTION("""COMPUTED_VALUE"""),18.0)</f>
        <v>18</v>
      </c>
      <c r="B576" s="36">
        <f>IFERROR(__xludf.DUMMYFUNCTION("""COMPUTED_VALUE"""),48.0)</f>
        <v>48</v>
      </c>
      <c r="C576" s="36"/>
      <c r="D576" s="36" t="str">
        <f>IFERROR(__xludf.DUMMYFUNCTION("""COMPUTED_VALUE"""),"2")</f>
        <v>2</v>
      </c>
    </row>
    <row r="577">
      <c r="A577" s="36">
        <f>IFERROR(__xludf.DUMMYFUNCTION("""COMPUTED_VALUE"""),18.0)</f>
        <v>18</v>
      </c>
      <c r="B577" s="36">
        <f>IFERROR(__xludf.DUMMYFUNCTION("""COMPUTED_VALUE"""),49.0)</f>
        <v>49</v>
      </c>
      <c r="C577" s="36"/>
      <c r="D577" s="36" t="str">
        <f>IFERROR(__xludf.DUMMYFUNCTION("""COMPUTED_VALUE"""),"3")</f>
        <v>3</v>
      </c>
    </row>
    <row r="578">
      <c r="A578" s="36">
        <f>IFERROR(__xludf.DUMMYFUNCTION("""COMPUTED_VALUE"""),18.0)</f>
        <v>18</v>
      </c>
      <c r="B578" s="36">
        <f>IFERROR(__xludf.DUMMYFUNCTION("""COMPUTED_VALUE"""),50.0)</f>
        <v>50</v>
      </c>
      <c r="C578" s="36"/>
      <c r="D578" s="36" t="str">
        <f>IFERROR(__xludf.DUMMYFUNCTION("""COMPUTED_VALUE"""),"3")</f>
        <v>3</v>
      </c>
    </row>
    <row r="579">
      <c r="A579" s="36">
        <f>IFERROR(__xludf.DUMMYFUNCTION("""COMPUTED_VALUE"""),18.0)</f>
        <v>18</v>
      </c>
      <c r="B579" s="36">
        <f>IFERROR(__xludf.DUMMYFUNCTION("""COMPUTED_VALUE"""),51.0)</f>
        <v>51</v>
      </c>
      <c r="C579" s="36"/>
      <c r="D579" s="36" t="str">
        <f>IFERROR(__xludf.DUMMYFUNCTION("""COMPUTED_VALUE"""),"3")</f>
        <v>3</v>
      </c>
    </row>
    <row r="580">
      <c r="A580" s="36">
        <f>IFERROR(__xludf.DUMMYFUNCTION("""COMPUTED_VALUE"""),18.0)</f>
        <v>18</v>
      </c>
      <c r="B580" s="36">
        <f>IFERROR(__xludf.DUMMYFUNCTION("""COMPUTED_VALUE"""),52.0)</f>
        <v>52</v>
      </c>
      <c r="C580" s="36"/>
      <c r="D580" s="36" t="str">
        <f>IFERROR(__xludf.DUMMYFUNCTION("""COMPUTED_VALUE"""),"1")</f>
        <v>1</v>
      </c>
    </row>
    <row r="581">
      <c r="A581" s="36">
        <f>IFERROR(__xludf.DUMMYFUNCTION("""COMPUTED_VALUE"""),18.0)</f>
        <v>18</v>
      </c>
      <c r="B581" s="36">
        <f>IFERROR(__xludf.DUMMYFUNCTION("""COMPUTED_VALUE"""),53.0)</f>
        <v>53</v>
      </c>
      <c r="C581" s="36"/>
      <c r="D581" s="36" t="str">
        <f>IFERROR(__xludf.DUMMYFUNCTION("""COMPUTED_VALUE"""),"2")</f>
        <v>2</v>
      </c>
    </row>
    <row r="582">
      <c r="A582" s="36">
        <f>IFERROR(__xludf.DUMMYFUNCTION("""COMPUTED_VALUE"""),18.0)</f>
        <v>18</v>
      </c>
      <c r="B582" s="36">
        <f>IFERROR(__xludf.DUMMYFUNCTION("""COMPUTED_VALUE"""),54.0)</f>
        <v>54</v>
      </c>
      <c r="C582" s="36"/>
      <c r="D582" s="36" t="str">
        <f>IFERROR(__xludf.DUMMYFUNCTION("""COMPUTED_VALUE"""),"2")</f>
        <v>2</v>
      </c>
    </row>
    <row r="583">
      <c r="A583" s="36">
        <f>IFERROR(__xludf.DUMMYFUNCTION("""COMPUTED_VALUE"""),18.0)</f>
        <v>18</v>
      </c>
      <c r="B583" s="36">
        <f>IFERROR(__xludf.DUMMYFUNCTION("""COMPUTED_VALUE"""),57.0)</f>
        <v>57</v>
      </c>
      <c r="C583" s="36"/>
      <c r="D583" s="36" t="str">
        <f>IFERROR(__xludf.DUMMYFUNCTION("""COMPUTED_VALUE"""),"2")</f>
        <v>2</v>
      </c>
    </row>
    <row r="584">
      <c r="A584" s="36">
        <f>IFERROR(__xludf.DUMMYFUNCTION("""COMPUTED_VALUE"""),18.0)</f>
        <v>18</v>
      </c>
      <c r="B584" s="36">
        <f>IFERROR(__xludf.DUMMYFUNCTION("""COMPUTED_VALUE"""),58.0)</f>
        <v>58</v>
      </c>
      <c r="C584" s="36"/>
      <c r="D584" s="36" t="str">
        <f>IFERROR(__xludf.DUMMYFUNCTION("""COMPUTED_VALUE"""),"2")</f>
        <v>2</v>
      </c>
    </row>
    <row r="585">
      <c r="A585" s="36">
        <f>IFERROR(__xludf.DUMMYFUNCTION("""COMPUTED_VALUE"""),19.0)</f>
        <v>19</v>
      </c>
      <c r="B585" s="36">
        <f>IFERROR(__xludf.DUMMYFUNCTION("""COMPUTED_VALUE"""),20.0)</f>
        <v>20</v>
      </c>
      <c r="C585" s="36"/>
      <c r="D585" s="36" t="str">
        <f>IFERROR(__xludf.DUMMYFUNCTION("""COMPUTED_VALUE"""),"1")</f>
        <v>1</v>
      </c>
    </row>
    <row r="586">
      <c r="A586" s="36">
        <f>IFERROR(__xludf.DUMMYFUNCTION("""COMPUTED_VALUE"""),19.0)</f>
        <v>19</v>
      </c>
      <c r="B586" s="36">
        <f>IFERROR(__xludf.DUMMYFUNCTION("""COMPUTED_VALUE"""),22.0)</f>
        <v>22</v>
      </c>
      <c r="C586" s="36"/>
      <c r="D586" s="36" t="str">
        <f>IFERROR(__xludf.DUMMYFUNCTION("""COMPUTED_VALUE"""),"2")</f>
        <v>2</v>
      </c>
    </row>
    <row r="587">
      <c r="A587" s="36">
        <f>IFERROR(__xludf.DUMMYFUNCTION("""COMPUTED_VALUE"""),19.0)</f>
        <v>19</v>
      </c>
      <c r="B587" s="36">
        <f>IFERROR(__xludf.DUMMYFUNCTION("""COMPUTED_VALUE"""),23.0)</f>
        <v>23</v>
      </c>
      <c r="C587" s="36"/>
      <c r="D587" s="36" t="str">
        <f>IFERROR(__xludf.DUMMYFUNCTION("""COMPUTED_VALUE"""),"1")</f>
        <v>1</v>
      </c>
    </row>
    <row r="588">
      <c r="A588" s="36">
        <f>IFERROR(__xludf.DUMMYFUNCTION("""COMPUTED_VALUE"""),19.0)</f>
        <v>19</v>
      </c>
      <c r="B588" s="36">
        <f>IFERROR(__xludf.DUMMYFUNCTION("""COMPUTED_VALUE"""),28.0)</f>
        <v>28</v>
      </c>
      <c r="C588" s="36"/>
      <c r="D588" s="36" t="str">
        <f>IFERROR(__xludf.DUMMYFUNCTION("""COMPUTED_VALUE"""),"1")</f>
        <v>1</v>
      </c>
    </row>
    <row r="589">
      <c r="A589" s="36">
        <f>IFERROR(__xludf.DUMMYFUNCTION("""COMPUTED_VALUE"""),19.0)</f>
        <v>19</v>
      </c>
      <c r="B589" s="36">
        <f>IFERROR(__xludf.DUMMYFUNCTION("""COMPUTED_VALUE"""),32.0)</f>
        <v>32</v>
      </c>
      <c r="C589" s="36"/>
      <c r="D589" s="36" t="str">
        <f>IFERROR(__xludf.DUMMYFUNCTION("""COMPUTED_VALUE"""),"1")</f>
        <v>1</v>
      </c>
    </row>
    <row r="590">
      <c r="A590" s="36">
        <f>IFERROR(__xludf.DUMMYFUNCTION("""COMPUTED_VALUE"""),19.0)</f>
        <v>19</v>
      </c>
      <c r="B590" s="36">
        <f>IFERROR(__xludf.DUMMYFUNCTION("""COMPUTED_VALUE"""),34.0)</f>
        <v>34</v>
      </c>
      <c r="C590" s="36"/>
      <c r="D590" s="36" t="str">
        <f>IFERROR(__xludf.DUMMYFUNCTION("""COMPUTED_VALUE"""),"1")</f>
        <v>1</v>
      </c>
    </row>
    <row r="591">
      <c r="A591" s="36">
        <f>IFERROR(__xludf.DUMMYFUNCTION("""COMPUTED_VALUE"""),19.0)</f>
        <v>19</v>
      </c>
      <c r="B591" s="36">
        <f>IFERROR(__xludf.DUMMYFUNCTION("""COMPUTED_VALUE"""),35.0)</f>
        <v>35</v>
      </c>
      <c r="C591" s="36"/>
      <c r="D591" s="36" t="str">
        <f>IFERROR(__xludf.DUMMYFUNCTION("""COMPUTED_VALUE"""),"1")</f>
        <v>1</v>
      </c>
    </row>
    <row r="592">
      <c r="A592" s="36">
        <f>IFERROR(__xludf.DUMMYFUNCTION("""COMPUTED_VALUE"""),19.0)</f>
        <v>19</v>
      </c>
      <c r="B592" s="36">
        <f>IFERROR(__xludf.DUMMYFUNCTION("""COMPUTED_VALUE"""),36.0)</f>
        <v>36</v>
      </c>
      <c r="C592" s="36"/>
      <c r="D592" s="36" t="str">
        <f>IFERROR(__xludf.DUMMYFUNCTION("""COMPUTED_VALUE"""),"1")</f>
        <v>1</v>
      </c>
    </row>
    <row r="593">
      <c r="A593" s="36">
        <f>IFERROR(__xludf.DUMMYFUNCTION("""COMPUTED_VALUE"""),19.0)</f>
        <v>19</v>
      </c>
      <c r="B593" s="36">
        <f>IFERROR(__xludf.DUMMYFUNCTION("""COMPUTED_VALUE"""),40.0)</f>
        <v>40</v>
      </c>
      <c r="C593" s="36"/>
      <c r="D593" s="36" t="str">
        <f>IFERROR(__xludf.DUMMYFUNCTION("""COMPUTED_VALUE"""),"1")</f>
        <v>1</v>
      </c>
    </row>
    <row r="594">
      <c r="A594" s="36">
        <f>IFERROR(__xludf.DUMMYFUNCTION("""COMPUTED_VALUE"""),19.0)</f>
        <v>19</v>
      </c>
      <c r="B594" s="36">
        <f>IFERROR(__xludf.DUMMYFUNCTION("""COMPUTED_VALUE"""),43.0)</f>
        <v>43</v>
      </c>
      <c r="C594" s="36"/>
      <c r="D594" s="36" t="str">
        <f>IFERROR(__xludf.DUMMYFUNCTION("""COMPUTED_VALUE"""),"1")</f>
        <v>1</v>
      </c>
    </row>
    <row r="595">
      <c r="A595" s="36">
        <f>IFERROR(__xludf.DUMMYFUNCTION("""COMPUTED_VALUE"""),19.0)</f>
        <v>19</v>
      </c>
      <c r="B595" s="36">
        <f>IFERROR(__xludf.DUMMYFUNCTION("""COMPUTED_VALUE"""),44.0)</f>
        <v>44</v>
      </c>
      <c r="C595" s="36"/>
      <c r="D595" s="36" t="str">
        <f>IFERROR(__xludf.DUMMYFUNCTION("""COMPUTED_VALUE"""),"1")</f>
        <v>1</v>
      </c>
    </row>
    <row r="596">
      <c r="A596" s="36">
        <f>IFERROR(__xludf.DUMMYFUNCTION("""COMPUTED_VALUE"""),19.0)</f>
        <v>19</v>
      </c>
      <c r="B596" s="36">
        <f>IFERROR(__xludf.DUMMYFUNCTION("""COMPUTED_VALUE"""),45.0)</f>
        <v>45</v>
      </c>
      <c r="C596" s="36"/>
      <c r="D596" s="36" t="str">
        <f>IFERROR(__xludf.DUMMYFUNCTION("""COMPUTED_VALUE"""),"1")</f>
        <v>1</v>
      </c>
    </row>
    <row r="597">
      <c r="A597" s="36">
        <f>IFERROR(__xludf.DUMMYFUNCTION("""COMPUTED_VALUE"""),19.0)</f>
        <v>19</v>
      </c>
      <c r="B597" s="36">
        <f>IFERROR(__xludf.DUMMYFUNCTION("""COMPUTED_VALUE"""),46.0)</f>
        <v>46</v>
      </c>
      <c r="C597" s="36"/>
      <c r="D597" s="36" t="str">
        <f>IFERROR(__xludf.DUMMYFUNCTION("""COMPUTED_VALUE"""),"1")</f>
        <v>1</v>
      </c>
    </row>
    <row r="598">
      <c r="A598" s="36">
        <f>IFERROR(__xludf.DUMMYFUNCTION("""COMPUTED_VALUE"""),19.0)</f>
        <v>19</v>
      </c>
      <c r="B598" s="36">
        <f>IFERROR(__xludf.DUMMYFUNCTION("""COMPUTED_VALUE"""),47.0)</f>
        <v>47</v>
      </c>
      <c r="C598" s="36"/>
      <c r="D598" s="36" t="str">
        <f>IFERROR(__xludf.DUMMYFUNCTION("""COMPUTED_VALUE"""),"1")</f>
        <v>1</v>
      </c>
    </row>
    <row r="599">
      <c r="A599" s="36">
        <f>IFERROR(__xludf.DUMMYFUNCTION("""COMPUTED_VALUE"""),19.0)</f>
        <v>19</v>
      </c>
      <c r="B599" s="36">
        <f>IFERROR(__xludf.DUMMYFUNCTION("""COMPUTED_VALUE"""),49.0)</f>
        <v>49</v>
      </c>
      <c r="C599" s="36"/>
      <c r="D599" s="36" t="str">
        <f>IFERROR(__xludf.DUMMYFUNCTION("""COMPUTED_VALUE"""),"1")</f>
        <v>1</v>
      </c>
    </row>
    <row r="600">
      <c r="A600" s="36">
        <f>IFERROR(__xludf.DUMMYFUNCTION("""COMPUTED_VALUE"""),19.0)</f>
        <v>19</v>
      </c>
      <c r="B600" s="36">
        <f>IFERROR(__xludf.DUMMYFUNCTION("""COMPUTED_VALUE"""),50.0)</f>
        <v>50</v>
      </c>
      <c r="C600" s="36"/>
      <c r="D600" s="36" t="str">
        <f>IFERROR(__xludf.DUMMYFUNCTION("""COMPUTED_VALUE"""),"1")</f>
        <v>1</v>
      </c>
    </row>
    <row r="601">
      <c r="A601" s="36">
        <f>IFERROR(__xludf.DUMMYFUNCTION("""COMPUTED_VALUE"""),19.0)</f>
        <v>19</v>
      </c>
      <c r="B601" s="36">
        <f>IFERROR(__xludf.DUMMYFUNCTION("""COMPUTED_VALUE"""),51.0)</f>
        <v>51</v>
      </c>
      <c r="C601" s="36"/>
      <c r="D601" s="36" t="str">
        <f>IFERROR(__xludf.DUMMYFUNCTION("""COMPUTED_VALUE"""),"1")</f>
        <v>1</v>
      </c>
    </row>
    <row r="602">
      <c r="A602" s="36">
        <f>IFERROR(__xludf.DUMMYFUNCTION("""COMPUTED_VALUE"""),19.0)</f>
        <v>19</v>
      </c>
      <c r="B602" s="36">
        <f>IFERROR(__xludf.DUMMYFUNCTION("""COMPUTED_VALUE"""),52.0)</f>
        <v>52</v>
      </c>
      <c r="C602" s="36"/>
      <c r="D602" s="36" t="str">
        <f>IFERROR(__xludf.DUMMYFUNCTION("""COMPUTED_VALUE"""),"1")</f>
        <v>1</v>
      </c>
    </row>
    <row r="603">
      <c r="A603" s="36">
        <f>IFERROR(__xludf.DUMMYFUNCTION("""COMPUTED_VALUE"""),20.0)</f>
        <v>20</v>
      </c>
      <c r="B603" s="36">
        <f>IFERROR(__xludf.DUMMYFUNCTION("""COMPUTED_VALUE"""),21.0)</f>
        <v>21</v>
      </c>
      <c r="C603" s="36"/>
      <c r="D603" s="36" t="str">
        <f>IFERROR(__xludf.DUMMYFUNCTION("""COMPUTED_VALUE"""),"2")</f>
        <v>2</v>
      </c>
    </row>
    <row r="604">
      <c r="A604" s="36">
        <f>IFERROR(__xludf.DUMMYFUNCTION("""COMPUTED_VALUE"""),20.0)</f>
        <v>20</v>
      </c>
      <c r="B604" s="36">
        <f>IFERROR(__xludf.DUMMYFUNCTION("""COMPUTED_VALUE"""),23.0)</f>
        <v>23</v>
      </c>
      <c r="C604" s="36"/>
      <c r="D604" s="36" t="str">
        <f>IFERROR(__xludf.DUMMYFUNCTION("""COMPUTED_VALUE"""),"3")</f>
        <v>3</v>
      </c>
    </row>
    <row r="605">
      <c r="A605" s="36">
        <f>IFERROR(__xludf.DUMMYFUNCTION("""COMPUTED_VALUE"""),20.0)</f>
        <v>20</v>
      </c>
      <c r="B605" s="36">
        <f>IFERROR(__xludf.DUMMYFUNCTION("""COMPUTED_VALUE"""),24.0)</f>
        <v>24</v>
      </c>
      <c r="C605" s="36"/>
      <c r="D605" s="36" t="str">
        <f>IFERROR(__xludf.DUMMYFUNCTION("""COMPUTED_VALUE"""),"2")</f>
        <v>2</v>
      </c>
    </row>
    <row r="606">
      <c r="A606" s="36">
        <f>IFERROR(__xludf.DUMMYFUNCTION("""COMPUTED_VALUE"""),20.0)</f>
        <v>20</v>
      </c>
      <c r="B606" s="36">
        <f>IFERROR(__xludf.DUMMYFUNCTION("""COMPUTED_VALUE"""),25.0)</f>
        <v>25</v>
      </c>
      <c r="C606" s="36"/>
      <c r="D606" s="36" t="str">
        <f>IFERROR(__xludf.DUMMYFUNCTION("""COMPUTED_VALUE"""),"2")</f>
        <v>2</v>
      </c>
    </row>
    <row r="607">
      <c r="A607" s="36">
        <f>IFERROR(__xludf.DUMMYFUNCTION("""COMPUTED_VALUE"""),20.0)</f>
        <v>20</v>
      </c>
      <c r="B607" s="36">
        <f>IFERROR(__xludf.DUMMYFUNCTION("""COMPUTED_VALUE"""),26.0)</f>
        <v>26</v>
      </c>
      <c r="C607" s="36"/>
      <c r="D607" s="36" t="str">
        <f>IFERROR(__xludf.DUMMYFUNCTION("""COMPUTED_VALUE"""),"2")</f>
        <v>2</v>
      </c>
    </row>
    <row r="608">
      <c r="A608" s="36">
        <f>IFERROR(__xludf.DUMMYFUNCTION("""COMPUTED_VALUE"""),20.0)</f>
        <v>20</v>
      </c>
      <c r="B608" s="36">
        <f>IFERROR(__xludf.DUMMYFUNCTION("""COMPUTED_VALUE"""),27.0)</f>
        <v>27</v>
      </c>
      <c r="C608" s="36"/>
      <c r="D608" s="36" t="str">
        <f>IFERROR(__xludf.DUMMYFUNCTION("""COMPUTED_VALUE"""),"2")</f>
        <v>2</v>
      </c>
    </row>
    <row r="609">
      <c r="A609" s="36">
        <f>IFERROR(__xludf.DUMMYFUNCTION("""COMPUTED_VALUE"""),20.0)</f>
        <v>20</v>
      </c>
      <c r="B609" s="36">
        <f>IFERROR(__xludf.DUMMYFUNCTION("""COMPUTED_VALUE"""),28.0)</f>
        <v>28</v>
      </c>
      <c r="C609" s="36"/>
      <c r="D609" s="36" t="str">
        <f>IFERROR(__xludf.DUMMYFUNCTION("""COMPUTED_VALUE"""),"3")</f>
        <v>3</v>
      </c>
    </row>
    <row r="610">
      <c r="A610" s="36">
        <f>IFERROR(__xludf.DUMMYFUNCTION("""COMPUTED_VALUE"""),20.0)</f>
        <v>20</v>
      </c>
      <c r="B610" s="36">
        <f>IFERROR(__xludf.DUMMYFUNCTION("""COMPUTED_VALUE"""),30.0)</f>
        <v>30</v>
      </c>
      <c r="C610" s="36"/>
      <c r="D610" s="36" t="str">
        <f>IFERROR(__xludf.DUMMYFUNCTION("""COMPUTED_VALUE"""),"2")</f>
        <v>2</v>
      </c>
    </row>
    <row r="611">
      <c r="A611" s="36">
        <f>IFERROR(__xludf.DUMMYFUNCTION("""COMPUTED_VALUE"""),20.0)</f>
        <v>20</v>
      </c>
      <c r="B611" s="36">
        <f>IFERROR(__xludf.DUMMYFUNCTION("""COMPUTED_VALUE"""),31.0)</f>
        <v>31</v>
      </c>
      <c r="C611" s="36"/>
      <c r="D611" s="36" t="str">
        <f>IFERROR(__xludf.DUMMYFUNCTION("""COMPUTED_VALUE"""),"2")</f>
        <v>2</v>
      </c>
    </row>
    <row r="612">
      <c r="A612" s="36">
        <f>IFERROR(__xludf.DUMMYFUNCTION("""COMPUTED_VALUE"""),20.0)</f>
        <v>20</v>
      </c>
      <c r="B612" s="36">
        <f>IFERROR(__xludf.DUMMYFUNCTION("""COMPUTED_VALUE"""),32.0)</f>
        <v>32</v>
      </c>
      <c r="C612" s="36"/>
      <c r="D612" s="36" t="str">
        <f>IFERROR(__xludf.DUMMYFUNCTION("""COMPUTED_VALUE"""),"3")</f>
        <v>3</v>
      </c>
    </row>
    <row r="613">
      <c r="A613" s="36">
        <f>IFERROR(__xludf.DUMMYFUNCTION("""COMPUTED_VALUE"""),20.0)</f>
        <v>20</v>
      </c>
      <c r="B613" s="36">
        <f>IFERROR(__xludf.DUMMYFUNCTION("""COMPUTED_VALUE"""),34.0)</f>
        <v>34</v>
      </c>
      <c r="C613" s="36"/>
      <c r="D613" s="36" t="str">
        <f>IFERROR(__xludf.DUMMYFUNCTION("""COMPUTED_VALUE"""),"3")</f>
        <v>3</v>
      </c>
    </row>
    <row r="614">
      <c r="A614" s="36">
        <f>IFERROR(__xludf.DUMMYFUNCTION("""COMPUTED_VALUE"""),20.0)</f>
        <v>20</v>
      </c>
      <c r="B614" s="36">
        <f>IFERROR(__xludf.DUMMYFUNCTION("""COMPUTED_VALUE"""),35.0)</f>
        <v>35</v>
      </c>
      <c r="C614" s="36"/>
      <c r="D614" s="36" t="str">
        <f>IFERROR(__xludf.DUMMYFUNCTION("""COMPUTED_VALUE"""),"3")</f>
        <v>3</v>
      </c>
    </row>
    <row r="615">
      <c r="A615" s="36">
        <f>IFERROR(__xludf.DUMMYFUNCTION("""COMPUTED_VALUE"""),20.0)</f>
        <v>20</v>
      </c>
      <c r="B615" s="36">
        <f>IFERROR(__xludf.DUMMYFUNCTION("""COMPUTED_VALUE"""),36.0)</f>
        <v>36</v>
      </c>
      <c r="C615" s="36"/>
      <c r="D615" s="36" t="str">
        <f>IFERROR(__xludf.DUMMYFUNCTION("""COMPUTED_VALUE"""),"3")</f>
        <v>3</v>
      </c>
    </row>
    <row r="616">
      <c r="A616" s="36">
        <f>IFERROR(__xludf.DUMMYFUNCTION("""COMPUTED_VALUE"""),20.0)</f>
        <v>20</v>
      </c>
      <c r="B616" s="36">
        <f>IFERROR(__xludf.DUMMYFUNCTION("""COMPUTED_VALUE"""),39.0)</f>
        <v>39</v>
      </c>
      <c r="C616" s="36"/>
      <c r="D616" s="36" t="str">
        <f>IFERROR(__xludf.DUMMYFUNCTION("""COMPUTED_VALUE"""),"2")</f>
        <v>2</v>
      </c>
    </row>
    <row r="617">
      <c r="A617" s="36">
        <f>IFERROR(__xludf.DUMMYFUNCTION("""COMPUTED_VALUE"""),20.0)</f>
        <v>20</v>
      </c>
      <c r="B617" s="36">
        <f>IFERROR(__xludf.DUMMYFUNCTION("""COMPUTED_VALUE"""),40.0)</f>
        <v>40</v>
      </c>
      <c r="C617" s="36"/>
      <c r="D617" s="36" t="str">
        <f>IFERROR(__xludf.DUMMYFUNCTION("""COMPUTED_VALUE"""),"3")</f>
        <v>3</v>
      </c>
    </row>
    <row r="618">
      <c r="A618" s="36">
        <f>IFERROR(__xludf.DUMMYFUNCTION("""COMPUTED_VALUE"""),20.0)</f>
        <v>20</v>
      </c>
      <c r="B618" s="36">
        <f>IFERROR(__xludf.DUMMYFUNCTION("""COMPUTED_VALUE"""),41.0)</f>
        <v>41</v>
      </c>
      <c r="C618" s="36"/>
      <c r="D618" s="36" t="str">
        <f>IFERROR(__xludf.DUMMYFUNCTION("""COMPUTED_VALUE"""),"2")</f>
        <v>2</v>
      </c>
    </row>
    <row r="619">
      <c r="A619" s="36">
        <f>IFERROR(__xludf.DUMMYFUNCTION("""COMPUTED_VALUE"""),20.0)</f>
        <v>20</v>
      </c>
      <c r="B619" s="36">
        <f>IFERROR(__xludf.DUMMYFUNCTION("""COMPUTED_VALUE"""),42.0)</f>
        <v>42</v>
      </c>
      <c r="C619" s="36"/>
      <c r="D619" s="36" t="str">
        <f>IFERROR(__xludf.DUMMYFUNCTION("""COMPUTED_VALUE"""),"2")</f>
        <v>2</v>
      </c>
    </row>
    <row r="620">
      <c r="A620" s="36">
        <f>IFERROR(__xludf.DUMMYFUNCTION("""COMPUTED_VALUE"""),20.0)</f>
        <v>20</v>
      </c>
      <c r="B620" s="36">
        <f>IFERROR(__xludf.DUMMYFUNCTION("""COMPUTED_VALUE"""),43.0)</f>
        <v>43</v>
      </c>
      <c r="C620" s="36"/>
      <c r="D620" s="36" t="str">
        <f>IFERROR(__xludf.DUMMYFUNCTION("""COMPUTED_VALUE"""),"3")</f>
        <v>3</v>
      </c>
    </row>
    <row r="621">
      <c r="A621" s="36">
        <f>IFERROR(__xludf.DUMMYFUNCTION("""COMPUTED_VALUE"""),20.0)</f>
        <v>20</v>
      </c>
      <c r="B621" s="36">
        <f>IFERROR(__xludf.DUMMYFUNCTION("""COMPUTED_VALUE"""),44.0)</f>
        <v>44</v>
      </c>
      <c r="C621" s="36"/>
      <c r="D621" s="36" t="str">
        <f>IFERROR(__xludf.DUMMYFUNCTION("""COMPUTED_VALUE"""),"3")</f>
        <v>3</v>
      </c>
    </row>
    <row r="622">
      <c r="A622" s="36">
        <f>IFERROR(__xludf.DUMMYFUNCTION("""COMPUTED_VALUE"""),20.0)</f>
        <v>20</v>
      </c>
      <c r="B622" s="36">
        <f>IFERROR(__xludf.DUMMYFUNCTION("""COMPUTED_VALUE"""),45.0)</f>
        <v>45</v>
      </c>
      <c r="C622" s="36"/>
      <c r="D622" s="36" t="str">
        <f>IFERROR(__xludf.DUMMYFUNCTION("""COMPUTED_VALUE"""),"3")</f>
        <v>3</v>
      </c>
    </row>
    <row r="623">
      <c r="A623" s="36">
        <f>IFERROR(__xludf.DUMMYFUNCTION("""COMPUTED_VALUE"""),20.0)</f>
        <v>20</v>
      </c>
      <c r="B623" s="36">
        <f>IFERROR(__xludf.DUMMYFUNCTION("""COMPUTED_VALUE"""),46.0)</f>
        <v>46</v>
      </c>
      <c r="C623" s="36"/>
      <c r="D623" s="36" t="str">
        <f>IFERROR(__xludf.DUMMYFUNCTION("""COMPUTED_VALUE"""),"3")</f>
        <v>3</v>
      </c>
    </row>
    <row r="624">
      <c r="A624" s="36">
        <f>IFERROR(__xludf.DUMMYFUNCTION("""COMPUTED_VALUE"""),20.0)</f>
        <v>20</v>
      </c>
      <c r="B624" s="36">
        <f>IFERROR(__xludf.DUMMYFUNCTION("""COMPUTED_VALUE"""),47.0)</f>
        <v>47</v>
      </c>
      <c r="C624" s="36"/>
      <c r="D624" s="36" t="str">
        <f>IFERROR(__xludf.DUMMYFUNCTION("""COMPUTED_VALUE"""),"3")</f>
        <v>3</v>
      </c>
    </row>
    <row r="625">
      <c r="A625" s="36">
        <f>IFERROR(__xludf.DUMMYFUNCTION("""COMPUTED_VALUE"""),20.0)</f>
        <v>20</v>
      </c>
      <c r="B625" s="36">
        <f>IFERROR(__xludf.DUMMYFUNCTION("""COMPUTED_VALUE"""),48.0)</f>
        <v>48</v>
      </c>
      <c r="C625" s="36"/>
      <c r="D625" s="36" t="str">
        <f>IFERROR(__xludf.DUMMYFUNCTION("""COMPUTED_VALUE"""),"2")</f>
        <v>2</v>
      </c>
    </row>
    <row r="626">
      <c r="A626" s="36">
        <f>IFERROR(__xludf.DUMMYFUNCTION("""COMPUTED_VALUE"""),20.0)</f>
        <v>20</v>
      </c>
      <c r="B626" s="36">
        <f>IFERROR(__xludf.DUMMYFUNCTION("""COMPUTED_VALUE"""),49.0)</f>
        <v>49</v>
      </c>
      <c r="C626" s="36"/>
      <c r="D626" s="36" t="str">
        <f>IFERROR(__xludf.DUMMYFUNCTION("""COMPUTED_VALUE"""),"3")</f>
        <v>3</v>
      </c>
    </row>
    <row r="627">
      <c r="A627" s="36">
        <f>IFERROR(__xludf.DUMMYFUNCTION("""COMPUTED_VALUE"""),20.0)</f>
        <v>20</v>
      </c>
      <c r="B627" s="36">
        <f>IFERROR(__xludf.DUMMYFUNCTION("""COMPUTED_VALUE"""),50.0)</f>
        <v>50</v>
      </c>
      <c r="C627" s="36"/>
      <c r="D627" s="36" t="str">
        <f>IFERROR(__xludf.DUMMYFUNCTION("""COMPUTED_VALUE"""),"3")</f>
        <v>3</v>
      </c>
    </row>
    <row r="628">
      <c r="A628" s="36">
        <f>IFERROR(__xludf.DUMMYFUNCTION("""COMPUTED_VALUE"""),20.0)</f>
        <v>20</v>
      </c>
      <c r="B628" s="36">
        <f>IFERROR(__xludf.DUMMYFUNCTION("""COMPUTED_VALUE"""),51.0)</f>
        <v>51</v>
      </c>
      <c r="C628" s="36"/>
      <c r="D628" s="36" t="str">
        <f>IFERROR(__xludf.DUMMYFUNCTION("""COMPUTED_VALUE"""),"3")</f>
        <v>3</v>
      </c>
    </row>
    <row r="629">
      <c r="A629" s="36">
        <f>IFERROR(__xludf.DUMMYFUNCTION("""COMPUTED_VALUE"""),20.0)</f>
        <v>20</v>
      </c>
      <c r="B629" s="36">
        <f>IFERROR(__xludf.DUMMYFUNCTION("""COMPUTED_VALUE"""),52.0)</f>
        <v>52</v>
      </c>
      <c r="C629" s="36"/>
      <c r="D629" s="36" t="str">
        <f>IFERROR(__xludf.DUMMYFUNCTION("""COMPUTED_VALUE"""),"1")</f>
        <v>1</v>
      </c>
    </row>
    <row r="630">
      <c r="A630" s="36">
        <f>IFERROR(__xludf.DUMMYFUNCTION("""COMPUTED_VALUE"""),20.0)</f>
        <v>20</v>
      </c>
      <c r="B630" s="36">
        <f>IFERROR(__xludf.DUMMYFUNCTION("""COMPUTED_VALUE"""),53.0)</f>
        <v>53</v>
      </c>
      <c r="C630" s="36"/>
      <c r="D630" s="36" t="str">
        <f>IFERROR(__xludf.DUMMYFUNCTION("""COMPUTED_VALUE"""),"2")</f>
        <v>2</v>
      </c>
    </row>
    <row r="631">
      <c r="A631" s="36">
        <f>IFERROR(__xludf.DUMMYFUNCTION("""COMPUTED_VALUE"""),20.0)</f>
        <v>20</v>
      </c>
      <c r="B631" s="36">
        <f>IFERROR(__xludf.DUMMYFUNCTION("""COMPUTED_VALUE"""),54.0)</f>
        <v>54</v>
      </c>
      <c r="C631" s="36"/>
      <c r="D631" s="36" t="str">
        <f>IFERROR(__xludf.DUMMYFUNCTION("""COMPUTED_VALUE"""),"2")</f>
        <v>2</v>
      </c>
    </row>
    <row r="632">
      <c r="A632" s="36">
        <f>IFERROR(__xludf.DUMMYFUNCTION("""COMPUTED_VALUE"""),20.0)</f>
        <v>20</v>
      </c>
      <c r="B632" s="36">
        <f>IFERROR(__xludf.DUMMYFUNCTION("""COMPUTED_VALUE"""),57.0)</f>
        <v>57</v>
      </c>
      <c r="C632" s="36"/>
      <c r="D632" s="36" t="str">
        <f>IFERROR(__xludf.DUMMYFUNCTION("""COMPUTED_VALUE"""),"2")</f>
        <v>2</v>
      </c>
    </row>
    <row r="633">
      <c r="A633" s="36">
        <f>IFERROR(__xludf.DUMMYFUNCTION("""COMPUTED_VALUE"""),20.0)</f>
        <v>20</v>
      </c>
      <c r="B633" s="36">
        <f>IFERROR(__xludf.DUMMYFUNCTION("""COMPUTED_VALUE"""),58.0)</f>
        <v>58</v>
      </c>
      <c r="C633" s="36"/>
      <c r="D633" s="36" t="str">
        <f>IFERROR(__xludf.DUMMYFUNCTION("""COMPUTED_VALUE"""),"2")</f>
        <v>2</v>
      </c>
    </row>
    <row r="634">
      <c r="A634" s="36">
        <f>IFERROR(__xludf.DUMMYFUNCTION("""COMPUTED_VALUE"""),21.0)</f>
        <v>21</v>
      </c>
      <c r="B634" s="36">
        <f>IFERROR(__xludf.DUMMYFUNCTION("""COMPUTED_VALUE"""),23.0)</f>
        <v>23</v>
      </c>
      <c r="C634" s="36"/>
      <c r="D634" s="36" t="str">
        <f>IFERROR(__xludf.DUMMYFUNCTION("""COMPUTED_VALUE"""),"2")</f>
        <v>2</v>
      </c>
    </row>
    <row r="635">
      <c r="A635" s="36">
        <f>IFERROR(__xludf.DUMMYFUNCTION("""COMPUTED_VALUE"""),21.0)</f>
        <v>21</v>
      </c>
      <c r="B635" s="36">
        <f>IFERROR(__xludf.DUMMYFUNCTION("""COMPUTED_VALUE"""),24.0)</f>
        <v>24</v>
      </c>
      <c r="C635" s="36"/>
      <c r="D635" s="36" t="str">
        <f>IFERROR(__xludf.DUMMYFUNCTION("""COMPUTED_VALUE"""),"2")</f>
        <v>2</v>
      </c>
    </row>
    <row r="636">
      <c r="A636" s="36">
        <f>IFERROR(__xludf.DUMMYFUNCTION("""COMPUTED_VALUE"""),21.0)</f>
        <v>21</v>
      </c>
      <c r="B636" s="36">
        <f>IFERROR(__xludf.DUMMYFUNCTION("""COMPUTED_VALUE"""),25.0)</f>
        <v>25</v>
      </c>
      <c r="C636" s="36"/>
      <c r="D636" s="36" t="str">
        <f>IFERROR(__xludf.DUMMYFUNCTION("""COMPUTED_VALUE"""),"2")</f>
        <v>2</v>
      </c>
    </row>
    <row r="637">
      <c r="A637" s="36">
        <f>IFERROR(__xludf.DUMMYFUNCTION("""COMPUTED_VALUE"""),21.0)</f>
        <v>21</v>
      </c>
      <c r="B637" s="36">
        <f>IFERROR(__xludf.DUMMYFUNCTION("""COMPUTED_VALUE"""),26.0)</f>
        <v>26</v>
      </c>
      <c r="C637" s="36"/>
      <c r="D637" s="36" t="str">
        <f>IFERROR(__xludf.DUMMYFUNCTION("""COMPUTED_VALUE"""),"2")</f>
        <v>2</v>
      </c>
    </row>
    <row r="638">
      <c r="A638" s="36">
        <f>IFERROR(__xludf.DUMMYFUNCTION("""COMPUTED_VALUE"""),21.0)</f>
        <v>21</v>
      </c>
      <c r="B638" s="36">
        <f>IFERROR(__xludf.DUMMYFUNCTION("""COMPUTED_VALUE"""),27.0)</f>
        <v>27</v>
      </c>
      <c r="C638" s="36"/>
      <c r="D638" s="36" t="str">
        <f>IFERROR(__xludf.DUMMYFUNCTION("""COMPUTED_VALUE"""),"2")</f>
        <v>2</v>
      </c>
    </row>
    <row r="639">
      <c r="A639" s="36">
        <f>IFERROR(__xludf.DUMMYFUNCTION("""COMPUTED_VALUE"""),21.0)</f>
        <v>21</v>
      </c>
      <c r="B639" s="36">
        <f>IFERROR(__xludf.DUMMYFUNCTION("""COMPUTED_VALUE"""),28.0)</f>
        <v>28</v>
      </c>
      <c r="C639" s="36"/>
      <c r="D639" s="36" t="str">
        <f>IFERROR(__xludf.DUMMYFUNCTION("""COMPUTED_VALUE"""),"2")</f>
        <v>2</v>
      </c>
    </row>
    <row r="640">
      <c r="A640" s="36">
        <f>IFERROR(__xludf.DUMMYFUNCTION("""COMPUTED_VALUE"""),21.0)</f>
        <v>21</v>
      </c>
      <c r="B640" s="36">
        <f>IFERROR(__xludf.DUMMYFUNCTION("""COMPUTED_VALUE"""),30.0)</f>
        <v>30</v>
      </c>
      <c r="C640" s="36"/>
      <c r="D640" s="36" t="str">
        <f>IFERROR(__xludf.DUMMYFUNCTION("""COMPUTED_VALUE"""),"2")</f>
        <v>2</v>
      </c>
    </row>
    <row r="641">
      <c r="A641" s="36">
        <f>IFERROR(__xludf.DUMMYFUNCTION("""COMPUTED_VALUE"""),21.0)</f>
        <v>21</v>
      </c>
      <c r="B641" s="36">
        <f>IFERROR(__xludf.DUMMYFUNCTION("""COMPUTED_VALUE"""),31.0)</f>
        <v>31</v>
      </c>
      <c r="C641" s="36"/>
      <c r="D641" s="36" t="str">
        <f>IFERROR(__xludf.DUMMYFUNCTION("""COMPUTED_VALUE"""),"2")</f>
        <v>2</v>
      </c>
    </row>
    <row r="642">
      <c r="A642" s="36">
        <f>IFERROR(__xludf.DUMMYFUNCTION("""COMPUTED_VALUE"""),21.0)</f>
        <v>21</v>
      </c>
      <c r="B642" s="36">
        <f>IFERROR(__xludf.DUMMYFUNCTION("""COMPUTED_VALUE"""),32.0)</f>
        <v>32</v>
      </c>
      <c r="C642" s="36"/>
      <c r="D642" s="36" t="str">
        <f>IFERROR(__xludf.DUMMYFUNCTION("""COMPUTED_VALUE"""),"2")</f>
        <v>2</v>
      </c>
    </row>
    <row r="643">
      <c r="A643" s="36">
        <f>IFERROR(__xludf.DUMMYFUNCTION("""COMPUTED_VALUE"""),21.0)</f>
        <v>21</v>
      </c>
      <c r="B643" s="36">
        <f>IFERROR(__xludf.DUMMYFUNCTION("""COMPUTED_VALUE"""),34.0)</f>
        <v>34</v>
      </c>
      <c r="C643" s="36"/>
      <c r="D643" s="36" t="str">
        <f>IFERROR(__xludf.DUMMYFUNCTION("""COMPUTED_VALUE"""),"2")</f>
        <v>2</v>
      </c>
    </row>
    <row r="644">
      <c r="A644" s="36">
        <f>IFERROR(__xludf.DUMMYFUNCTION("""COMPUTED_VALUE"""),21.0)</f>
        <v>21</v>
      </c>
      <c r="B644" s="36">
        <f>IFERROR(__xludf.DUMMYFUNCTION("""COMPUTED_VALUE"""),35.0)</f>
        <v>35</v>
      </c>
      <c r="C644" s="36"/>
      <c r="D644" s="36" t="str">
        <f>IFERROR(__xludf.DUMMYFUNCTION("""COMPUTED_VALUE"""),"2")</f>
        <v>2</v>
      </c>
    </row>
    <row r="645">
      <c r="A645" s="36">
        <f>IFERROR(__xludf.DUMMYFUNCTION("""COMPUTED_VALUE"""),21.0)</f>
        <v>21</v>
      </c>
      <c r="B645" s="36">
        <f>IFERROR(__xludf.DUMMYFUNCTION("""COMPUTED_VALUE"""),36.0)</f>
        <v>36</v>
      </c>
      <c r="C645" s="36"/>
      <c r="D645" s="36" t="str">
        <f>IFERROR(__xludf.DUMMYFUNCTION("""COMPUTED_VALUE"""),"2")</f>
        <v>2</v>
      </c>
    </row>
    <row r="646">
      <c r="A646" s="36">
        <f>IFERROR(__xludf.DUMMYFUNCTION("""COMPUTED_VALUE"""),21.0)</f>
        <v>21</v>
      </c>
      <c r="B646" s="36">
        <f>IFERROR(__xludf.DUMMYFUNCTION("""COMPUTED_VALUE"""),39.0)</f>
        <v>39</v>
      </c>
      <c r="C646" s="36"/>
      <c r="D646" s="36" t="str">
        <f>IFERROR(__xludf.DUMMYFUNCTION("""COMPUTED_VALUE"""),"2")</f>
        <v>2</v>
      </c>
    </row>
    <row r="647">
      <c r="A647" s="36">
        <f>IFERROR(__xludf.DUMMYFUNCTION("""COMPUTED_VALUE"""),21.0)</f>
        <v>21</v>
      </c>
      <c r="B647" s="36">
        <f>IFERROR(__xludf.DUMMYFUNCTION("""COMPUTED_VALUE"""),40.0)</f>
        <v>40</v>
      </c>
      <c r="C647" s="36"/>
      <c r="D647" s="36" t="str">
        <f>IFERROR(__xludf.DUMMYFUNCTION("""COMPUTED_VALUE"""),"2")</f>
        <v>2</v>
      </c>
    </row>
    <row r="648">
      <c r="A648" s="36">
        <f>IFERROR(__xludf.DUMMYFUNCTION("""COMPUTED_VALUE"""),21.0)</f>
        <v>21</v>
      </c>
      <c r="B648" s="36">
        <f>IFERROR(__xludf.DUMMYFUNCTION("""COMPUTED_VALUE"""),41.0)</f>
        <v>41</v>
      </c>
      <c r="C648" s="36"/>
      <c r="D648" s="36" t="str">
        <f>IFERROR(__xludf.DUMMYFUNCTION("""COMPUTED_VALUE"""),"2")</f>
        <v>2</v>
      </c>
    </row>
    <row r="649">
      <c r="A649" s="36">
        <f>IFERROR(__xludf.DUMMYFUNCTION("""COMPUTED_VALUE"""),21.0)</f>
        <v>21</v>
      </c>
      <c r="B649" s="36">
        <f>IFERROR(__xludf.DUMMYFUNCTION("""COMPUTED_VALUE"""),42.0)</f>
        <v>42</v>
      </c>
      <c r="C649" s="36"/>
      <c r="D649" s="36" t="str">
        <f>IFERROR(__xludf.DUMMYFUNCTION("""COMPUTED_VALUE"""),"2")</f>
        <v>2</v>
      </c>
    </row>
    <row r="650">
      <c r="A650" s="36">
        <f>IFERROR(__xludf.DUMMYFUNCTION("""COMPUTED_VALUE"""),21.0)</f>
        <v>21</v>
      </c>
      <c r="B650" s="36">
        <f>IFERROR(__xludf.DUMMYFUNCTION("""COMPUTED_VALUE"""),43.0)</f>
        <v>43</v>
      </c>
      <c r="C650" s="36"/>
      <c r="D650" s="36" t="str">
        <f>IFERROR(__xludf.DUMMYFUNCTION("""COMPUTED_VALUE"""),"2")</f>
        <v>2</v>
      </c>
    </row>
    <row r="651">
      <c r="A651" s="36">
        <f>IFERROR(__xludf.DUMMYFUNCTION("""COMPUTED_VALUE"""),21.0)</f>
        <v>21</v>
      </c>
      <c r="B651" s="36">
        <f>IFERROR(__xludf.DUMMYFUNCTION("""COMPUTED_VALUE"""),44.0)</f>
        <v>44</v>
      </c>
      <c r="C651" s="36"/>
      <c r="D651" s="36" t="str">
        <f>IFERROR(__xludf.DUMMYFUNCTION("""COMPUTED_VALUE"""),"2")</f>
        <v>2</v>
      </c>
    </row>
    <row r="652">
      <c r="A652" s="36">
        <f>IFERROR(__xludf.DUMMYFUNCTION("""COMPUTED_VALUE"""),21.0)</f>
        <v>21</v>
      </c>
      <c r="B652" s="36">
        <f>IFERROR(__xludf.DUMMYFUNCTION("""COMPUTED_VALUE"""),45.0)</f>
        <v>45</v>
      </c>
      <c r="C652" s="36"/>
      <c r="D652" s="36" t="str">
        <f>IFERROR(__xludf.DUMMYFUNCTION("""COMPUTED_VALUE"""),"2")</f>
        <v>2</v>
      </c>
    </row>
    <row r="653">
      <c r="A653" s="36">
        <f>IFERROR(__xludf.DUMMYFUNCTION("""COMPUTED_VALUE"""),21.0)</f>
        <v>21</v>
      </c>
      <c r="B653" s="36">
        <f>IFERROR(__xludf.DUMMYFUNCTION("""COMPUTED_VALUE"""),46.0)</f>
        <v>46</v>
      </c>
      <c r="C653" s="36"/>
      <c r="D653" s="36" t="str">
        <f>IFERROR(__xludf.DUMMYFUNCTION("""COMPUTED_VALUE"""),"2")</f>
        <v>2</v>
      </c>
    </row>
    <row r="654">
      <c r="A654" s="36">
        <f>IFERROR(__xludf.DUMMYFUNCTION("""COMPUTED_VALUE"""),21.0)</f>
        <v>21</v>
      </c>
      <c r="B654" s="36">
        <f>IFERROR(__xludf.DUMMYFUNCTION("""COMPUTED_VALUE"""),47.0)</f>
        <v>47</v>
      </c>
      <c r="C654" s="36"/>
      <c r="D654" s="36" t="str">
        <f>IFERROR(__xludf.DUMMYFUNCTION("""COMPUTED_VALUE"""),"2")</f>
        <v>2</v>
      </c>
    </row>
    <row r="655">
      <c r="A655" s="36">
        <f>IFERROR(__xludf.DUMMYFUNCTION("""COMPUTED_VALUE"""),21.0)</f>
        <v>21</v>
      </c>
      <c r="B655" s="36">
        <f>IFERROR(__xludf.DUMMYFUNCTION("""COMPUTED_VALUE"""),48.0)</f>
        <v>48</v>
      </c>
      <c r="C655" s="36"/>
      <c r="D655" s="36" t="str">
        <f>IFERROR(__xludf.DUMMYFUNCTION("""COMPUTED_VALUE"""),"2")</f>
        <v>2</v>
      </c>
    </row>
    <row r="656">
      <c r="A656" s="36">
        <f>IFERROR(__xludf.DUMMYFUNCTION("""COMPUTED_VALUE"""),21.0)</f>
        <v>21</v>
      </c>
      <c r="B656" s="36">
        <f>IFERROR(__xludf.DUMMYFUNCTION("""COMPUTED_VALUE"""),49.0)</f>
        <v>49</v>
      </c>
      <c r="C656" s="36"/>
      <c r="D656" s="36" t="str">
        <f>IFERROR(__xludf.DUMMYFUNCTION("""COMPUTED_VALUE"""),"2")</f>
        <v>2</v>
      </c>
    </row>
    <row r="657">
      <c r="A657" s="36">
        <f>IFERROR(__xludf.DUMMYFUNCTION("""COMPUTED_VALUE"""),21.0)</f>
        <v>21</v>
      </c>
      <c r="B657" s="36">
        <f>IFERROR(__xludf.DUMMYFUNCTION("""COMPUTED_VALUE"""),50.0)</f>
        <v>50</v>
      </c>
      <c r="C657" s="36"/>
      <c r="D657" s="36" t="str">
        <f>IFERROR(__xludf.DUMMYFUNCTION("""COMPUTED_VALUE"""),"2")</f>
        <v>2</v>
      </c>
    </row>
    <row r="658">
      <c r="A658" s="36">
        <f>IFERROR(__xludf.DUMMYFUNCTION("""COMPUTED_VALUE"""),21.0)</f>
        <v>21</v>
      </c>
      <c r="B658" s="36">
        <f>IFERROR(__xludf.DUMMYFUNCTION("""COMPUTED_VALUE"""),51.0)</f>
        <v>51</v>
      </c>
      <c r="C658" s="36"/>
      <c r="D658" s="36" t="str">
        <f>IFERROR(__xludf.DUMMYFUNCTION("""COMPUTED_VALUE"""),"2")</f>
        <v>2</v>
      </c>
    </row>
    <row r="659">
      <c r="A659" s="36">
        <f>IFERROR(__xludf.DUMMYFUNCTION("""COMPUTED_VALUE"""),21.0)</f>
        <v>21</v>
      </c>
      <c r="B659" s="36">
        <f>IFERROR(__xludf.DUMMYFUNCTION("""COMPUTED_VALUE"""),53.0)</f>
        <v>53</v>
      </c>
      <c r="C659" s="36"/>
      <c r="D659" s="36" t="str">
        <f>IFERROR(__xludf.DUMMYFUNCTION("""COMPUTED_VALUE"""),"2")</f>
        <v>2</v>
      </c>
    </row>
    <row r="660">
      <c r="A660" s="36">
        <f>IFERROR(__xludf.DUMMYFUNCTION("""COMPUTED_VALUE"""),21.0)</f>
        <v>21</v>
      </c>
      <c r="B660" s="36">
        <f>IFERROR(__xludf.DUMMYFUNCTION("""COMPUTED_VALUE"""),54.0)</f>
        <v>54</v>
      </c>
      <c r="C660" s="36"/>
      <c r="D660" s="36" t="str">
        <f>IFERROR(__xludf.DUMMYFUNCTION("""COMPUTED_VALUE"""),"2")</f>
        <v>2</v>
      </c>
    </row>
    <row r="661">
      <c r="A661" s="36">
        <f>IFERROR(__xludf.DUMMYFUNCTION("""COMPUTED_VALUE"""),21.0)</f>
        <v>21</v>
      </c>
      <c r="B661" s="36">
        <f>IFERROR(__xludf.DUMMYFUNCTION("""COMPUTED_VALUE"""),57.0)</f>
        <v>57</v>
      </c>
      <c r="C661" s="36"/>
      <c r="D661" s="36" t="str">
        <f>IFERROR(__xludf.DUMMYFUNCTION("""COMPUTED_VALUE"""),"2")</f>
        <v>2</v>
      </c>
    </row>
    <row r="662">
      <c r="A662" s="36">
        <f>IFERROR(__xludf.DUMMYFUNCTION("""COMPUTED_VALUE"""),21.0)</f>
        <v>21</v>
      </c>
      <c r="B662" s="36">
        <f>IFERROR(__xludf.DUMMYFUNCTION("""COMPUTED_VALUE"""),58.0)</f>
        <v>58</v>
      </c>
      <c r="C662" s="36"/>
      <c r="D662" s="36" t="str">
        <f>IFERROR(__xludf.DUMMYFUNCTION("""COMPUTED_VALUE"""),"2")</f>
        <v>2</v>
      </c>
    </row>
    <row r="663">
      <c r="A663" s="36">
        <f>IFERROR(__xludf.DUMMYFUNCTION("""COMPUTED_VALUE"""),22.0)</f>
        <v>22</v>
      </c>
      <c r="B663" s="36">
        <f>IFERROR(__xludf.DUMMYFUNCTION("""COMPUTED_VALUE"""),24.0)</f>
        <v>24</v>
      </c>
      <c r="C663" s="36"/>
      <c r="D663" s="36" t="str">
        <f>IFERROR(__xludf.DUMMYFUNCTION("""COMPUTED_VALUE"""),"1")</f>
        <v>1</v>
      </c>
    </row>
    <row r="664">
      <c r="A664" s="36">
        <f>IFERROR(__xludf.DUMMYFUNCTION("""COMPUTED_VALUE"""),22.0)</f>
        <v>22</v>
      </c>
      <c r="B664" s="36">
        <f>IFERROR(__xludf.DUMMYFUNCTION("""COMPUTED_VALUE"""),25.0)</f>
        <v>25</v>
      </c>
      <c r="C664" s="36"/>
      <c r="D664" s="36" t="str">
        <f>IFERROR(__xludf.DUMMYFUNCTION("""COMPUTED_VALUE"""),"1")</f>
        <v>1</v>
      </c>
    </row>
    <row r="665">
      <c r="A665" s="36">
        <f>IFERROR(__xludf.DUMMYFUNCTION("""COMPUTED_VALUE"""),22.0)</f>
        <v>22</v>
      </c>
      <c r="B665" s="36">
        <f>IFERROR(__xludf.DUMMYFUNCTION("""COMPUTED_VALUE"""),26.0)</f>
        <v>26</v>
      </c>
      <c r="C665" s="36"/>
      <c r="D665" s="36" t="str">
        <f>IFERROR(__xludf.DUMMYFUNCTION("""COMPUTED_VALUE"""),"1")</f>
        <v>1</v>
      </c>
    </row>
    <row r="666">
      <c r="A666" s="36">
        <f>IFERROR(__xludf.DUMMYFUNCTION("""COMPUTED_VALUE"""),22.0)</f>
        <v>22</v>
      </c>
      <c r="B666" s="36">
        <f>IFERROR(__xludf.DUMMYFUNCTION("""COMPUTED_VALUE"""),27.0)</f>
        <v>27</v>
      </c>
      <c r="C666" s="36"/>
      <c r="D666" s="36" t="str">
        <f>IFERROR(__xludf.DUMMYFUNCTION("""COMPUTED_VALUE"""),"1")</f>
        <v>1</v>
      </c>
    </row>
    <row r="667">
      <c r="A667" s="36">
        <f>IFERROR(__xludf.DUMMYFUNCTION("""COMPUTED_VALUE"""),22.0)</f>
        <v>22</v>
      </c>
      <c r="B667" s="36">
        <f>IFERROR(__xludf.DUMMYFUNCTION("""COMPUTED_VALUE"""),29.0)</f>
        <v>29</v>
      </c>
      <c r="C667" s="36"/>
      <c r="D667" s="36" t="str">
        <f>IFERROR(__xludf.DUMMYFUNCTION("""COMPUTED_VALUE"""),"1")</f>
        <v>1</v>
      </c>
    </row>
    <row r="668">
      <c r="A668" s="36">
        <f>IFERROR(__xludf.DUMMYFUNCTION("""COMPUTED_VALUE"""),22.0)</f>
        <v>22</v>
      </c>
      <c r="B668" s="36">
        <f>IFERROR(__xludf.DUMMYFUNCTION("""COMPUTED_VALUE"""),30.0)</f>
        <v>30</v>
      </c>
      <c r="C668" s="36"/>
      <c r="D668" s="36" t="str">
        <f>IFERROR(__xludf.DUMMYFUNCTION("""COMPUTED_VALUE"""),"1")</f>
        <v>1</v>
      </c>
    </row>
    <row r="669">
      <c r="A669" s="36">
        <f>IFERROR(__xludf.DUMMYFUNCTION("""COMPUTED_VALUE"""),22.0)</f>
        <v>22</v>
      </c>
      <c r="B669" s="36">
        <f>IFERROR(__xludf.DUMMYFUNCTION("""COMPUTED_VALUE"""),31.0)</f>
        <v>31</v>
      </c>
      <c r="C669" s="36"/>
      <c r="D669" s="36" t="str">
        <f>IFERROR(__xludf.DUMMYFUNCTION("""COMPUTED_VALUE"""),"1")</f>
        <v>1</v>
      </c>
    </row>
    <row r="670">
      <c r="A670" s="36">
        <f>IFERROR(__xludf.DUMMYFUNCTION("""COMPUTED_VALUE"""),22.0)</f>
        <v>22</v>
      </c>
      <c r="B670" s="36">
        <f>IFERROR(__xludf.DUMMYFUNCTION("""COMPUTED_VALUE"""),33.0)</f>
        <v>33</v>
      </c>
      <c r="C670" s="36"/>
      <c r="D670" s="36" t="str">
        <f>IFERROR(__xludf.DUMMYFUNCTION("""COMPUTED_VALUE"""),"1")</f>
        <v>1</v>
      </c>
    </row>
    <row r="671">
      <c r="A671" s="36">
        <f>IFERROR(__xludf.DUMMYFUNCTION("""COMPUTED_VALUE"""),22.0)</f>
        <v>22</v>
      </c>
      <c r="B671" s="36">
        <f>IFERROR(__xludf.DUMMYFUNCTION("""COMPUTED_VALUE"""),37.0)</f>
        <v>37</v>
      </c>
      <c r="C671" s="36"/>
      <c r="D671" s="36" t="str">
        <f>IFERROR(__xludf.DUMMYFUNCTION("""COMPUTED_VALUE"""),"1")</f>
        <v>1</v>
      </c>
    </row>
    <row r="672">
      <c r="A672" s="36">
        <f>IFERROR(__xludf.DUMMYFUNCTION("""COMPUTED_VALUE"""),22.0)</f>
        <v>22</v>
      </c>
      <c r="B672" s="36">
        <f>IFERROR(__xludf.DUMMYFUNCTION("""COMPUTED_VALUE"""),39.0)</f>
        <v>39</v>
      </c>
      <c r="C672" s="36"/>
      <c r="D672" s="36" t="str">
        <f>IFERROR(__xludf.DUMMYFUNCTION("""COMPUTED_VALUE"""),"1")</f>
        <v>1</v>
      </c>
    </row>
    <row r="673">
      <c r="A673" s="36">
        <f>IFERROR(__xludf.DUMMYFUNCTION("""COMPUTED_VALUE"""),22.0)</f>
        <v>22</v>
      </c>
      <c r="B673" s="36">
        <f>IFERROR(__xludf.DUMMYFUNCTION("""COMPUTED_VALUE"""),42.0)</f>
        <v>42</v>
      </c>
      <c r="C673" s="36"/>
      <c r="D673" s="36" t="str">
        <f>IFERROR(__xludf.DUMMYFUNCTION("""COMPUTED_VALUE"""),"1")</f>
        <v>1</v>
      </c>
    </row>
    <row r="674">
      <c r="A674" s="36">
        <f>IFERROR(__xludf.DUMMYFUNCTION("""COMPUTED_VALUE"""),22.0)</f>
        <v>22</v>
      </c>
      <c r="B674" s="36">
        <f>IFERROR(__xludf.DUMMYFUNCTION("""COMPUTED_VALUE"""),54.0)</f>
        <v>54</v>
      </c>
      <c r="C674" s="36"/>
      <c r="D674" s="36" t="str">
        <f>IFERROR(__xludf.DUMMYFUNCTION("""COMPUTED_VALUE"""),"1")</f>
        <v>1</v>
      </c>
    </row>
    <row r="675">
      <c r="A675" s="36">
        <f>IFERROR(__xludf.DUMMYFUNCTION("""COMPUTED_VALUE"""),22.0)</f>
        <v>22</v>
      </c>
      <c r="B675" s="36">
        <f>IFERROR(__xludf.DUMMYFUNCTION("""COMPUTED_VALUE"""),58.0)</f>
        <v>58</v>
      </c>
      <c r="C675" s="36"/>
      <c r="D675" s="36" t="str">
        <f>IFERROR(__xludf.DUMMYFUNCTION("""COMPUTED_VALUE"""),"1")</f>
        <v>1</v>
      </c>
    </row>
    <row r="676">
      <c r="A676" s="36">
        <f>IFERROR(__xludf.DUMMYFUNCTION("""COMPUTED_VALUE"""),23.0)</f>
        <v>23</v>
      </c>
      <c r="B676" s="36">
        <f>IFERROR(__xludf.DUMMYFUNCTION("""COMPUTED_VALUE"""),24.0)</f>
        <v>24</v>
      </c>
      <c r="C676" s="36"/>
      <c r="D676" s="36" t="str">
        <f>IFERROR(__xludf.DUMMYFUNCTION("""COMPUTED_VALUE"""),"2")</f>
        <v>2</v>
      </c>
    </row>
    <row r="677">
      <c r="A677" s="36">
        <f>IFERROR(__xludf.DUMMYFUNCTION("""COMPUTED_VALUE"""),23.0)</f>
        <v>23</v>
      </c>
      <c r="B677" s="36">
        <f>IFERROR(__xludf.DUMMYFUNCTION("""COMPUTED_VALUE"""),25.0)</f>
        <v>25</v>
      </c>
      <c r="C677" s="36"/>
      <c r="D677" s="36" t="str">
        <f>IFERROR(__xludf.DUMMYFUNCTION("""COMPUTED_VALUE"""),"2")</f>
        <v>2</v>
      </c>
    </row>
    <row r="678">
      <c r="A678" s="36">
        <f>IFERROR(__xludf.DUMMYFUNCTION("""COMPUTED_VALUE"""),23.0)</f>
        <v>23</v>
      </c>
      <c r="B678" s="36">
        <f>IFERROR(__xludf.DUMMYFUNCTION("""COMPUTED_VALUE"""),26.0)</f>
        <v>26</v>
      </c>
      <c r="C678" s="36"/>
      <c r="D678" s="36" t="str">
        <f>IFERROR(__xludf.DUMMYFUNCTION("""COMPUTED_VALUE"""),"2")</f>
        <v>2</v>
      </c>
    </row>
    <row r="679">
      <c r="A679" s="36">
        <f>IFERROR(__xludf.DUMMYFUNCTION("""COMPUTED_VALUE"""),23.0)</f>
        <v>23</v>
      </c>
      <c r="B679" s="36">
        <f>IFERROR(__xludf.DUMMYFUNCTION("""COMPUTED_VALUE"""),27.0)</f>
        <v>27</v>
      </c>
      <c r="C679" s="36"/>
      <c r="D679" s="36" t="str">
        <f>IFERROR(__xludf.DUMMYFUNCTION("""COMPUTED_VALUE"""),"2")</f>
        <v>2</v>
      </c>
    </row>
    <row r="680">
      <c r="A680" s="36">
        <f>IFERROR(__xludf.DUMMYFUNCTION("""COMPUTED_VALUE"""),23.0)</f>
        <v>23</v>
      </c>
      <c r="B680" s="36">
        <f>IFERROR(__xludf.DUMMYFUNCTION("""COMPUTED_VALUE"""),28.0)</f>
        <v>28</v>
      </c>
      <c r="C680" s="36"/>
      <c r="D680" s="36" t="str">
        <f>IFERROR(__xludf.DUMMYFUNCTION("""COMPUTED_VALUE"""),"3")</f>
        <v>3</v>
      </c>
    </row>
    <row r="681">
      <c r="A681" s="36">
        <f>IFERROR(__xludf.DUMMYFUNCTION("""COMPUTED_VALUE"""),23.0)</f>
        <v>23</v>
      </c>
      <c r="B681" s="36">
        <f>IFERROR(__xludf.DUMMYFUNCTION("""COMPUTED_VALUE"""),30.0)</f>
        <v>30</v>
      </c>
      <c r="C681" s="36"/>
      <c r="D681" s="36" t="str">
        <f>IFERROR(__xludf.DUMMYFUNCTION("""COMPUTED_VALUE"""),"2")</f>
        <v>2</v>
      </c>
    </row>
    <row r="682">
      <c r="A682" s="36">
        <f>IFERROR(__xludf.DUMMYFUNCTION("""COMPUTED_VALUE"""),23.0)</f>
        <v>23</v>
      </c>
      <c r="B682" s="36">
        <f>IFERROR(__xludf.DUMMYFUNCTION("""COMPUTED_VALUE"""),31.0)</f>
        <v>31</v>
      </c>
      <c r="C682" s="36"/>
      <c r="D682" s="36" t="str">
        <f>IFERROR(__xludf.DUMMYFUNCTION("""COMPUTED_VALUE"""),"2")</f>
        <v>2</v>
      </c>
    </row>
    <row r="683">
      <c r="A683" s="36">
        <f>IFERROR(__xludf.DUMMYFUNCTION("""COMPUTED_VALUE"""),23.0)</f>
        <v>23</v>
      </c>
      <c r="B683" s="36">
        <f>IFERROR(__xludf.DUMMYFUNCTION("""COMPUTED_VALUE"""),32.0)</f>
        <v>32</v>
      </c>
      <c r="C683" s="36"/>
      <c r="D683" s="36" t="str">
        <f>IFERROR(__xludf.DUMMYFUNCTION("""COMPUTED_VALUE"""),"3")</f>
        <v>3</v>
      </c>
    </row>
    <row r="684">
      <c r="A684" s="36">
        <f>IFERROR(__xludf.DUMMYFUNCTION("""COMPUTED_VALUE"""),23.0)</f>
        <v>23</v>
      </c>
      <c r="B684" s="36">
        <f>IFERROR(__xludf.DUMMYFUNCTION("""COMPUTED_VALUE"""),34.0)</f>
        <v>34</v>
      </c>
      <c r="C684" s="36"/>
      <c r="D684" s="36" t="str">
        <f>IFERROR(__xludf.DUMMYFUNCTION("""COMPUTED_VALUE"""),"3")</f>
        <v>3</v>
      </c>
    </row>
    <row r="685">
      <c r="A685" s="36">
        <f>IFERROR(__xludf.DUMMYFUNCTION("""COMPUTED_VALUE"""),23.0)</f>
        <v>23</v>
      </c>
      <c r="B685" s="36">
        <f>IFERROR(__xludf.DUMMYFUNCTION("""COMPUTED_VALUE"""),35.0)</f>
        <v>35</v>
      </c>
      <c r="C685" s="36"/>
      <c r="D685" s="36" t="str">
        <f>IFERROR(__xludf.DUMMYFUNCTION("""COMPUTED_VALUE"""),"3")</f>
        <v>3</v>
      </c>
    </row>
    <row r="686">
      <c r="A686" s="36">
        <f>IFERROR(__xludf.DUMMYFUNCTION("""COMPUTED_VALUE"""),23.0)</f>
        <v>23</v>
      </c>
      <c r="B686" s="36">
        <f>IFERROR(__xludf.DUMMYFUNCTION("""COMPUTED_VALUE"""),36.0)</f>
        <v>36</v>
      </c>
      <c r="C686" s="36"/>
      <c r="D686" s="36" t="str">
        <f>IFERROR(__xludf.DUMMYFUNCTION("""COMPUTED_VALUE"""),"3")</f>
        <v>3</v>
      </c>
    </row>
    <row r="687">
      <c r="A687" s="36">
        <f>IFERROR(__xludf.DUMMYFUNCTION("""COMPUTED_VALUE"""),23.0)</f>
        <v>23</v>
      </c>
      <c r="B687" s="36">
        <f>IFERROR(__xludf.DUMMYFUNCTION("""COMPUTED_VALUE"""),39.0)</f>
        <v>39</v>
      </c>
      <c r="C687" s="36"/>
      <c r="D687" s="36" t="str">
        <f>IFERROR(__xludf.DUMMYFUNCTION("""COMPUTED_VALUE"""),"2")</f>
        <v>2</v>
      </c>
    </row>
    <row r="688">
      <c r="A688" s="36">
        <f>IFERROR(__xludf.DUMMYFUNCTION("""COMPUTED_VALUE"""),23.0)</f>
        <v>23</v>
      </c>
      <c r="B688" s="36">
        <f>IFERROR(__xludf.DUMMYFUNCTION("""COMPUTED_VALUE"""),40.0)</f>
        <v>40</v>
      </c>
      <c r="C688" s="36"/>
      <c r="D688" s="36" t="str">
        <f>IFERROR(__xludf.DUMMYFUNCTION("""COMPUTED_VALUE"""),"3")</f>
        <v>3</v>
      </c>
    </row>
    <row r="689">
      <c r="A689" s="36">
        <f>IFERROR(__xludf.DUMMYFUNCTION("""COMPUTED_VALUE"""),23.0)</f>
        <v>23</v>
      </c>
      <c r="B689" s="36">
        <f>IFERROR(__xludf.DUMMYFUNCTION("""COMPUTED_VALUE"""),41.0)</f>
        <v>41</v>
      </c>
      <c r="C689" s="36"/>
      <c r="D689" s="36" t="str">
        <f>IFERROR(__xludf.DUMMYFUNCTION("""COMPUTED_VALUE"""),"2")</f>
        <v>2</v>
      </c>
    </row>
    <row r="690">
      <c r="A690" s="36">
        <f>IFERROR(__xludf.DUMMYFUNCTION("""COMPUTED_VALUE"""),23.0)</f>
        <v>23</v>
      </c>
      <c r="B690" s="36">
        <f>IFERROR(__xludf.DUMMYFUNCTION("""COMPUTED_VALUE"""),42.0)</f>
        <v>42</v>
      </c>
      <c r="C690" s="36"/>
      <c r="D690" s="36" t="str">
        <f>IFERROR(__xludf.DUMMYFUNCTION("""COMPUTED_VALUE"""),"2")</f>
        <v>2</v>
      </c>
    </row>
    <row r="691">
      <c r="A691" s="36">
        <f>IFERROR(__xludf.DUMMYFUNCTION("""COMPUTED_VALUE"""),23.0)</f>
        <v>23</v>
      </c>
      <c r="B691" s="36">
        <f>IFERROR(__xludf.DUMMYFUNCTION("""COMPUTED_VALUE"""),43.0)</f>
        <v>43</v>
      </c>
      <c r="C691" s="36"/>
      <c r="D691" s="36" t="str">
        <f>IFERROR(__xludf.DUMMYFUNCTION("""COMPUTED_VALUE"""),"3")</f>
        <v>3</v>
      </c>
    </row>
    <row r="692">
      <c r="A692" s="36">
        <f>IFERROR(__xludf.DUMMYFUNCTION("""COMPUTED_VALUE"""),23.0)</f>
        <v>23</v>
      </c>
      <c r="B692" s="36">
        <f>IFERROR(__xludf.DUMMYFUNCTION("""COMPUTED_VALUE"""),44.0)</f>
        <v>44</v>
      </c>
      <c r="C692" s="36"/>
      <c r="D692" s="36" t="str">
        <f>IFERROR(__xludf.DUMMYFUNCTION("""COMPUTED_VALUE"""),"3")</f>
        <v>3</v>
      </c>
    </row>
    <row r="693">
      <c r="A693" s="36">
        <f>IFERROR(__xludf.DUMMYFUNCTION("""COMPUTED_VALUE"""),23.0)</f>
        <v>23</v>
      </c>
      <c r="B693" s="36">
        <f>IFERROR(__xludf.DUMMYFUNCTION("""COMPUTED_VALUE"""),45.0)</f>
        <v>45</v>
      </c>
      <c r="C693" s="36"/>
      <c r="D693" s="36" t="str">
        <f>IFERROR(__xludf.DUMMYFUNCTION("""COMPUTED_VALUE"""),"3")</f>
        <v>3</v>
      </c>
    </row>
    <row r="694">
      <c r="A694" s="36">
        <f>IFERROR(__xludf.DUMMYFUNCTION("""COMPUTED_VALUE"""),23.0)</f>
        <v>23</v>
      </c>
      <c r="B694" s="36">
        <f>IFERROR(__xludf.DUMMYFUNCTION("""COMPUTED_VALUE"""),46.0)</f>
        <v>46</v>
      </c>
      <c r="C694" s="36"/>
      <c r="D694" s="36" t="str">
        <f>IFERROR(__xludf.DUMMYFUNCTION("""COMPUTED_VALUE"""),"3")</f>
        <v>3</v>
      </c>
    </row>
    <row r="695">
      <c r="A695" s="36">
        <f>IFERROR(__xludf.DUMMYFUNCTION("""COMPUTED_VALUE"""),23.0)</f>
        <v>23</v>
      </c>
      <c r="B695" s="36">
        <f>IFERROR(__xludf.DUMMYFUNCTION("""COMPUTED_VALUE"""),47.0)</f>
        <v>47</v>
      </c>
      <c r="C695" s="36"/>
      <c r="D695" s="36" t="str">
        <f>IFERROR(__xludf.DUMMYFUNCTION("""COMPUTED_VALUE"""),"3")</f>
        <v>3</v>
      </c>
    </row>
    <row r="696">
      <c r="A696" s="36">
        <f>IFERROR(__xludf.DUMMYFUNCTION("""COMPUTED_VALUE"""),23.0)</f>
        <v>23</v>
      </c>
      <c r="B696" s="36">
        <f>IFERROR(__xludf.DUMMYFUNCTION("""COMPUTED_VALUE"""),48.0)</f>
        <v>48</v>
      </c>
      <c r="C696" s="36"/>
      <c r="D696" s="36" t="str">
        <f>IFERROR(__xludf.DUMMYFUNCTION("""COMPUTED_VALUE"""),"2")</f>
        <v>2</v>
      </c>
    </row>
    <row r="697">
      <c r="A697" s="36">
        <f>IFERROR(__xludf.DUMMYFUNCTION("""COMPUTED_VALUE"""),23.0)</f>
        <v>23</v>
      </c>
      <c r="B697" s="36">
        <f>IFERROR(__xludf.DUMMYFUNCTION("""COMPUTED_VALUE"""),49.0)</f>
        <v>49</v>
      </c>
      <c r="C697" s="36"/>
      <c r="D697" s="36" t="str">
        <f>IFERROR(__xludf.DUMMYFUNCTION("""COMPUTED_VALUE"""),"3")</f>
        <v>3</v>
      </c>
    </row>
    <row r="698">
      <c r="A698" s="36">
        <f>IFERROR(__xludf.DUMMYFUNCTION("""COMPUTED_VALUE"""),23.0)</f>
        <v>23</v>
      </c>
      <c r="B698" s="36">
        <f>IFERROR(__xludf.DUMMYFUNCTION("""COMPUTED_VALUE"""),50.0)</f>
        <v>50</v>
      </c>
      <c r="C698" s="36"/>
      <c r="D698" s="36" t="str">
        <f>IFERROR(__xludf.DUMMYFUNCTION("""COMPUTED_VALUE"""),"3")</f>
        <v>3</v>
      </c>
    </row>
    <row r="699">
      <c r="A699" s="36">
        <f>IFERROR(__xludf.DUMMYFUNCTION("""COMPUTED_VALUE"""),23.0)</f>
        <v>23</v>
      </c>
      <c r="B699" s="36">
        <f>IFERROR(__xludf.DUMMYFUNCTION("""COMPUTED_VALUE"""),51.0)</f>
        <v>51</v>
      </c>
      <c r="C699" s="36"/>
      <c r="D699" s="36" t="str">
        <f>IFERROR(__xludf.DUMMYFUNCTION("""COMPUTED_VALUE"""),"3")</f>
        <v>3</v>
      </c>
    </row>
    <row r="700">
      <c r="A700" s="36">
        <f>IFERROR(__xludf.DUMMYFUNCTION("""COMPUTED_VALUE"""),23.0)</f>
        <v>23</v>
      </c>
      <c r="B700" s="36">
        <f>IFERROR(__xludf.DUMMYFUNCTION("""COMPUTED_VALUE"""),52.0)</f>
        <v>52</v>
      </c>
      <c r="C700" s="36"/>
      <c r="D700" s="36" t="str">
        <f>IFERROR(__xludf.DUMMYFUNCTION("""COMPUTED_VALUE"""),"1")</f>
        <v>1</v>
      </c>
    </row>
    <row r="701">
      <c r="A701" s="36">
        <f>IFERROR(__xludf.DUMMYFUNCTION("""COMPUTED_VALUE"""),23.0)</f>
        <v>23</v>
      </c>
      <c r="B701" s="36">
        <f>IFERROR(__xludf.DUMMYFUNCTION("""COMPUTED_VALUE"""),53.0)</f>
        <v>53</v>
      </c>
      <c r="C701" s="36"/>
      <c r="D701" s="36" t="str">
        <f>IFERROR(__xludf.DUMMYFUNCTION("""COMPUTED_VALUE"""),"2")</f>
        <v>2</v>
      </c>
    </row>
    <row r="702">
      <c r="A702" s="36">
        <f>IFERROR(__xludf.DUMMYFUNCTION("""COMPUTED_VALUE"""),23.0)</f>
        <v>23</v>
      </c>
      <c r="B702" s="36">
        <f>IFERROR(__xludf.DUMMYFUNCTION("""COMPUTED_VALUE"""),54.0)</f>
        <v>54</v>
      </c>
      <c r="C702" s="36"/>
      <c r="D702" s="36" t="str">
        <f>IFERROR(__xludf.DUMMYFUNCTION("""COMPUTED_VALUE"""),"2")</f>
        <v>2</v>
      </c>
    </row>
    <row r="703">
      <c r="A703" s="36">
        <f>IFERROR(__xludf.DUMMYFUNCTION("""COMPUTED_VALUE"""),23.0)</f>
        <v>23</v>
      </c>
      <c r="B703" s="36">
        <f>IFERROR(__xludf.DUMMYFUNCTION("""COMPUTED_VALUE"""),57.0)</f>
        <v>57</v>
      </c>
      <c r="C703" s="36"/>
      <c r="D703" s="36" t="str">
        <f>IFERROR(__xludf.DUMMYFUNCTION("""COMPUTED_VALUE"""),"2")</f>
        <v>2</v>
      </c>
    </row>
    <row r="704">
      <c r="A704" s="36">
        <f>IFERROR(__xludf.DUMMYFUNCTION("""COMPUTED_VALUE"""),23.0)</f>
        <v>23</v>
      </c>
      <c r="B704" s="36">
        <f>IFERROR(__xludf.DUMMYFUNCTION("""COMPUTED_VALUE"""),58.0)</f>
        <v>58</v>
      </c>
      <c r="C704" s="36"/>
      <c r="D704" s="36" t="str">
        <f>IFERROR(__xludf.DUMMYFUNCTION("""COMPUTED_VALUE"""),"2")</f>
        <v>2</v>
      </c>
    </row>
    <row r="705">
      <c r="A705" s="36">
        <f>IFERROR(__xludf.DUMMYFUNCTION("""COMPUTED_VALUE"""),24.0)</f>
        <v>24</v>
      </c>
      <c r="B705" s="36">
        <f>IFERROR(__xludf.DUMMYFUNCTION("""COMPUTED_VALUE"""),25.0)</f>
        <v>25</v>
      </c>
      <c r="C705" s="36"/>
      <c r="D705" s="36" t="str">
        <f>IFERROR(__xludf.DUMMYFUNCTION("""COMPUTED_VALUE"""),"3")</f>
        <v>3</v>
      </c>
    </row>
    <row r="706">
      <c r="A706" s="36">
        <f>IFERROR(__xludf.DUMMYFUNCTION("""COMPUTED_VALUE"""),24.0)</f>
        <v>24</v>
      </c>
      <c r="B706" s="36">
        <f>IFERROR(__xludf.DUMMYFUNCTION("""COMPUTED_VALUE"""),26.0)</f>
        <v>26</v>
      </c>
      <c r="C706" s="36"/>
      <c r="D706" s="36" t="str">
        <f>IFERROR(__xludf.DUMMYFUNCTION("""COMPUTED_VALUE"""),"3")</f>
        <v>3</v>
      </c>
    </row>
    <row r="707">
      <c r="A707" s="36">
        <f>IFERROR(__xludf.DUMMYFUNCTION("""COMPUTED_VALUE"""),24.0)</f>
        <v>24</v>
      </c>
      <c r="B707" s="36">
        <f>IFERROR(__xludf.DUMMYFUNCTION("""COMPUTED_VALUE"""),27.0)</f>
        <v>27</v>
      </c>
      <c r="C707" s="36"/>
      <c r="D707" s="36" t="str">
        <f>IFERROR(__xludf.DUMMYFUNCTION("""COMPUTED_VALUE"""),"3")</f>
        <v>3</v>
      </c>
    </row>
    <row r="708">
      <c r="A708" s="36">
        <f>IFERROR(__xludf.DUMMYFUNCTION("""COMPUTED_VALUE"""),24.0)</f>
        <v>24</v>
      </c>
      <c r="B708" s="36">
        <f>IFERROR(__xludf.DUMMYFUNCTION("""COMPUTED_VALUE"""),28.0)</f>
        <v>28</v>
      </c>
      <c r="C708" s="36"/>
      <c r="D708" s="36" t="str">
        <f>IFERROR(__xludf.DUMMYFUNCTION("""COMPUTED_VALUE"""),"2")</f>
        <v>2</v>
      </c>
    </row>
    <row r="709">
      <c r="A709" s="36">
        <f>IFERROR(__xludf.DUMMYFUNCTION("""COMPUTED_VALUE"""),24.0)</f>
        <v>24</v>
      </c>
      <c r="B709" s="36">
        <f>IFERROR(__xludf.DUMMYFUNCTION("""COMPUTED_VALUE"""),29.0)</f>
        <v>29</v>
      </c>
      <c r="C709" s="36"/>
      <c r="D709" s="36" t="str">
        <f>IFERROR(__xludf.DUMMYFUNCTION("""COMPUTED_VALUE"""),"1")</f>
        <v>1</v>
      </c>
    </row>
    <row r="710">
      <c r="A710" s="36">
        <f>IFERROR(__xludf.DUMMYFUNCTION("""COMPUTED_VALUE"""),24.0)</f>
        <v>24</v>
      </c>
      <c r="B710" s="36">
        <f>IFERROR(__xludf.DUMMYFUNCTION("""COMPUTED_VALUE"""),30.0)</f>
        <v>30</v>
      </c>
      <c r="C710" s="36"/>
      <c r="D710" s="36" t="str">
        <f>IFERROR(__xludf.DUMMYFUNCTION("""COMPUTED_VALUE"""),"3")</f>
        <v>3</v>
      </c>
    </row>
    <row r="711">
      <c r="A711" s="36">
        <f>IFERROR(__xludf.DUMMYFUNCTION("""COMPUTED_VALUE"""),24.0)</f>
        <v>24</v>
      </c>
      <c r="B711" s="36">
        <f>IFERROR(__xludf.DUMMYFUNCTION("""COMPUTED_VALUE"""),31.0)</f>
        <v>31</v>
      </c>
      <c r="C711" s="36"/>
      <c r="D711" s="36" t="str">
        <f>IFERROR(__xludf.DUMMYFUNCTION("""COMPUTED_VALUE"""),"3")</f>
        <v>3</v>
      </c>
    </row>
    <row r="712">
      <c r="A712" s="36">
        <f>IFERROR(__xludf.DUMMYFUNCTION("""COMPUTED_VALUE"""),24.0)</f>
        <v>24</v>
      </c>
      <c r="B712" s="36">
        <f>IFERROR(__xludf.DUMMYFUNCTION("""COMPUTED_VALUE"""),32.0)</f>
        <v>32</v>
      </c>
      <c r="C712" s="36"/>
      <c r="D712" s="36" t="str">
        <f>IFERROR(__xludf.DUMMYFUNCTION("""COMPUTED_VALUE"""),"2")</f>
        <v>2</v>
      </c>
    </row>
    <row r="713">
      <c r="A713" s="36">
        <f>IFERROR(__xludf.DUMMYFUNCTION("""COMPUTED_VALUE"""),24.0)</f>
        <v>24</v>
      </c>
      <c r="B713" s="36">
        <f>IFERROR(__xludf.DUMMYFUNCTION("""COMPUTED_VALUE"""),33.0)</f>
        <v>33</v>
      </c>
      <c r="C713" s="36"/>
      <c r="D713" s="36" t="str">
        <f>IFERROR(__xludf.DUMMYFUNCTION("""COMPUTED_VALUE"""),"1")</f>
        <v>1</v>
      </c>
    </row>
    <row r="714">
      <c r="A714" s="36">
        <f>IFERROR(__xludf.DUMMYFUNCTION("""COMPUTED_VALUE"""),24.0)</f>
        <v>24</v>
      </c>
      <c r="B714" s="36">
        <f>IFERROR(__xludf.DUMMYFUNCTION("""COMPUTED_VALUE"""),34.0)</f>
        <v>34</v>
      </c>
      <c r="C714" s="36"/>
      <c r="D714" s="36" t="str">
        <f>IFERROR(__xludf.DUMMYFUNCTION("""COMPUTED_VALUE"""),"2")</f>
        <v>2</v>
      </c>
    </row>
    <row r="715">
      <c r="A715" s="36">
        <f>IFERROR(__xludf.DUMMYFUNCTION("""COMPUTED_VALUE"""),24.0)</f>
        <v>24</v>
      </c>
      <c r="B715" s="36">
        <f>IFERROR(__xludf.DUMMYFUNCTION("""COMPUTED_VALUE"""),35.0)</f>
        <v>35</v>
      </c>
      <c r="C715" s="36"/>
      <c r="D715" s="36" t="str">
        <f>IFERROR(__xludf.DUMMYFUNCTION("""COMPUTED_VALUE"""),"2")</f>
        <v>2</v>
      </c>
    </row>
    <row r="716">
      <c r="A716" s="36">
        <f>IFERROR(__xludf.DUMMYFUNCTION("""COMPUTED_VALUE"""),24.0)</f>
        <v>24</v>
      </c>
      <c r="B716" s="36">
        <f>IFERROR(__xludf.DUMMYFUNCTION("""COMPUTED_VALUE"""),36.0)</f>
        <v>36</v>
      </c>
      <c r="C716" s="36"/>
      <c r="D716" s="36" t="str">
        <f>IFERROR(__xludf.DUMMYFUNCTION("""COMPUTED_VALUE"""),"2")</f>
        <v>2</v>
      </c>
    </row>
    <row r="717">
      <c r="A717" s="36">
        <f>IFERROR(__xludf.DUMMYFUNCTION("""COMPUTED_VALUE"""),24.0)</f>
        <v>24</v>
      </c>
      <c r="B717" s="36">
        <f>IFERROR(__xludf.DUMMYFUNCTION("""COMPUTED_VALUE"""),37.0)</f>
        <v>37</v>
      </c>
      <c r="C717" s="36"/>
      <c r="D717" s="36" t="str">
        <f>IFERROR(__xludf.DUMMYFUNCTION("""COMPUTED_VALUE"""),"1")</f>
        <v>1</v>
      </c>
    </row>
    <row r="718">
      <c r="A718" s="36">
        <f>IFERROR(__xludf.DUMMYFUNCTION("""COMPUTED_VALUE"""),24.0)</f>
        <v>24</v>
      </c>
      <c r="B718" s="36">
        <f>IFERROR(__xludf.DUMMYFUNCTION("""COMPUTED_VALUE"""),39.0)</f>
        <v>39</v>
      </c>
      <c r="C718" s="36"/>
      <c r="D718" s="36" t="str">
        <f>IFERROR(__xludf.DUMMYFUNCTION("""COMPUTED_VALUE"""),"3")</f>
        <v>3</v>
      </c>
    </row>
    <row r="719">
      <c r="A719" s="36">
        <f>IFERROR(__xludf.DUMMYFUNCTION("""COMPUTED_VALUE"""),24.0)</f>
        <v>24</v>
      </c>
      <c r="B719" s="36">
        <f>IFERROR(__xludf.DUMMYFUNCTION("""COMPUTED_VALUE"""),40.0)</f>
        <v>40</v>
      </c>
      <c r="C719" s="36"/>
      <c r="D719" s="36" t="str">
        <f>IFERROR(__xludf.DUMMYFUNCTION("""COMPUTED_VALUE"""),"2")</f>
        <v>2</v>
      </c>
    </row>
    <row r="720">
      <c r="A720" s="36">
        <f>IFERROR(__xludf.DUMMYFUNCTION("""COMPUTED_VALUE"""),24.0)</f>
        <v>24</v>
      </c>
      <c r="B720" s="36">
        <f>IFERROR(__xludf.DUMMYFUNCTION("""COMPUTED_VALUE"""),41.0)</f>
        <v>41</v>
      </c>
      <c r="C720" s="36"/>
      <c r="D720" s="36" t="str">
        <f>IFERROR(__xludf.DUMMYFUNCTION("""COMPUTED_VALUE"""),"2")</f>
        <v>2</v>
      </c>
    </row>
    <row r="721">
      <c r="A721" s="36">
        <f>IFERROR(__xludf.DUMMYFUNCTION("""COMPUTED_VALUE"""),24.0)</f>
        <v>24</v>
      </c>
      <c r="B721" s="36">
        <f>IFERROR(__xludf.DUMMYFUNCTION("""COMPUTED_VALUE"""),42.0)</f>
        <v>42</v>
      </c>
      <c r="C721" s="36"/>
      <c r="D721" s="36" t="str">
        <f>IFERROR(__xludf.DUMMYFUNCTION("""COMPUTED_VALUE"""),"3")</f>
        <v>3</v>
      </c>
    </row>
    <row r="722">
      <c r="A722" s="36">
        <f>IFERROR(__xludf.DUMMYFUNCTION("""COMPUTED_VALUE"""),24.0)</f>
        <v>24</v>
      </c>
      <c r="B722" s="36">
        <f>IFERROR(__xludf.DUMMYFUNCTION("""COMPUTED_VALUE"""),43.0)</f>
        <v>43</v>
      </c>
      <c r="C722" s="36"/>
      <c r="D722" s="36" t="str">
        <f>IFERROR(__xludf.DUMMYFUNCTION("""COMPUTED_VALUE"""),"2")</f>
        <v>2</v>
      </c>
    </row>
    <row r="723">
      <c r="A723" s="36">
        <f>IFERROR(__xludf.DUMMYFUNCTION("""COMPUTED_VALUE"""),24.0)</f>
        <v>24</v>
      </c>
      <c r="B723" s="36">
        <f>IFERROR(__xludf.DUMMYFUNCTION("""COMPUTED_VALUE"""),44.0)</f>
        <v>44</v>
      </c>
      <c r="C723" s="36"/>
      <c r="D723" s="36" t="str">
        <f>IFERROR(__xludf.DUMMYFUNCTION("""COMPUTED_VALUE"""),"2")</f>
        <v>2</v>
      </c>
    </row>
    <row r="724">
      <c r="A724" s="36">
        <f>IFERROR(__xludf.DUMMYFUNCTION("""COMPUTED_VALUE"""),24.0)</f>
        <v>24</v>
      </c>
      <c r="B724" s="36">
        <f>IFERROR(__xludf.DUMMYFUNCTION("""COMPUTED_VALUE"""),45.0)</f>
        <v>45</v>
      </c>
      <c r="C724" s="36"/>
      <c r="D724" s="36" t="str">
        <f>IFERROR(__xludf.DUMMYFUNCTION("""COMPUTED_VALUE"""),"2")</f>
        <v>2</v>
      </c>
    </row>
    <row r="725">
      <c r="A725" s="36">
        <f>IFERROR(__xludf.DUMMYFUNCTION("""COMPUTED_VALUE"""),24.0)</f>
        <v>24</v>
      </c>
      <c r="B725" s="36">
        <f>IFERROR(__xludf.DUMMYFUNCTION("""COMPUTED_VALUE"""),46.0)</f>
        <v>46</v>
      </c>
      <c r="C725" s="36"/>
      <c r="D725" s="36" t="str">
        <f>IFERROR(__xludf.DUMMYFUNCTION("""COMPUTED_VALUE"""),"2")</f>
        <v>2</v>
      </c>
    </row>
    <row r="726">
      <c r="A726" s="36">
        <f>IFERROR(__xludf.DUMMYFUNCTION("""COMPUTED_VALUE"""),24.0)</f>
        <v>24</v>
      </c>
      <c r="B726" s="36">
        <f>IFERROR(__xludf.DUMMYFUNCTION("""COMPUTED_VALUE"""),47.0)</f>
        <v>47</v>
      </c>
      <c r="C726" s="36"/>
      <c r="D726" s="36" t="str">
        <f>IFERROR(__xludf.DUMMYFUNCTION("""COMPUTED_VALUE"""),"2")</f>
        <v>2</v>
      </c>
    </row>
    <row r="727">
      <c r="A727" s="36">
        <f>IFERROR(__xludf.DUMMYFUNCTION("""COMPUTED_VALUE"""),24.0)</f>
        <v>24</v>
      </c>
      <c r="B727" s="36">
        <f>IFERROR(__xludf.DUMMYFUNCTION("""COMPUTED_VALUE"""),48.0)</f>
        <v>48</v>
      </c>
      <c r="C727" s="36"/>
      <c r="D727" s="36" t="str">
        <f>IFERROR(__xludf.DUMMYFUNCTION("""COMPUTED_VALUE"""),"2")</f>
        <v>2</v>
      </c>
    </row>
    <row r="728">
      <c r="A728" s="36">
        <f>IFERROR(__xludf.DUMMYFUNCTION("""COMPUTED_VALUE"""),24.0)</f>
        <v>24</v>
      </c>
      <c r="B728" s="36">
        <f>IFERROR(__xludf.DUMMYFUNCTION("""COMPUTED_VALUE"""),49.0)</f>
        <v>49</v>
      </c>
      <c r="C728" s="36"/>
      <c r="D728" s="36" t="str">
        <f>IFERROR(__xludf.DUMMYFUNCTION("""COMPUTED_VALUE"""),"2")</f>
        <v>2</v>
      </c>
    </row>
    <row r="729">
      <c r="A729" s="36">
        <f>IFERROR(__xludf.DUMMYFUNCTION("""COMPUTED_VALUE"""),24.0)</f>
        <v>24</v>
      </c>
      <c r="B729" s="36">
        <f>IFERROR(__xludf.DUMMYFUNCTION("""COMPUTED_VALUE"""),50.0)</f>
        <v>50</v>
      </c>
      <c r="C729" s="36"/>
      <c r="D729" s="36" t="str">
        <f>IFERROR(__xludf.DUMMYFUNCTION("""COMPUTED_VALUE"""),"2")</f>
        <v>2</v>
      </c>
    </row>
    <row r="730">
      <c r="A730" s="36">
        <f>IFERROR(__xludf.DUMMYFUNCTION("""COMPUTED_VALUE"""),24.0)</f>
        <v>24</v>
      </c>
      <c r="B730" s="36">
        <f>IFERROR(__xludf.DUMMYFUNCTION("""COMPUTED_VALUE"""),51.0)</f>
        <v>51</v>
      </c>
      <c r="C730" s="36"/>
      <c r="D730" s="36" t="str">
        <f>IFERROR(__xludf.DUMMYFUNCTION("""COMPUTED_VALUE"""),"2")</f>
        <v>2</v>
      </c>
    </row>
    <row r="731">
      <c r="A731" s="36">
        <f>IFERROR(__xludf.DUMMYFUNCTION("""COMPUTED_VALUE"""),24.0)</f>
        <v>24</v>
      </c>
      <c r="B731" s="36">
        <f>IFERROR(__xludf.DUMMYFUNCTION("""COMPUTED_VALUE"""),53.0)</f>
        <v>53</v>
      </c>
      <c r="C731" s="36"/>
      <c r="D731" s="36" t="str">
        <f>IFERROR(__xludf.DUMMYFUNCTION("""COMPUTED_VALUE"""),"2")</f>
        <v>2</v>
      </c>
    </row>
    <row r="732">
      <c r="A732" s="36">
        <f>IFERROR(__xludf.DUMMYFUNCTION("""COMPUTED_VALUE"""),24.0)</f>
        <v>24</v>
      </c>
      <c r="B732" s="36">
        <f>IFERROR(__xludf.DUMMYFUNCTION("""COMPUTED_VALUE"""),54.0)</f>
        <v>54</v>
      </c>
      <c r="C732" s="36"/>
      <c r="D732" s="36" t="str">
        <f>IFERROR(__xludf.DUMMYFUNCTION("""COMPUTED_VALUE"""),"3")</f>
        <v>3</v>
      </c>
    </row>
    <row r="733">
      <c r="A733" s="36">
        <f>IFERROR(__xludf.DUMMYFUNCTION("""COMPUTED_VALUE"""),24.0)</f>
        <v>24</v>
      </c>
      <c r="B733" s="36">
        <f>IFERROR(__xludf.DUMMYFUNCTION("""COMPUTED_VALUE"""),57.0)</f>
        <v>57</v>
      </c>
      <c r="C733" s="36"/>
      <c r="D733" s="36" t="str">
        <f>IFERROR(__xludf.DUMMYFUNCTION("""COMPUTED_VALUE"""),"2")</f>
        <v>2</v>
      </c>
    </row>
    <row r="734">
      <c r="A734" s="36">
        <f>IFERROR(__xludf.DUMMYFUNCTION("""COMPUTED_VALUE"""),24.0)</f>
        <v>24</v>
      </c>
      <c r="B734" s="36">
        <f>IFERROR(__xludf.DUMMYFUNCTION("""COMPUTED_VALUE"""),58.0)</f>
        <v>58</v>
      </c>
      <c r="C734" s="36"/>
      <c r="D734" s="36" t="str">
        <f>IFERROR(__xludf.DUMMYFUNCTION("""COMPUTED_VALUE"""),"3")</f>
        <v>3</v>
      </c>
    </row>
    <row r="735">
      <c r="A735" s="36">
        <f>IFERROR(__xludf.DUMMYFUNCTION("""COMPUTED_VALUE"""),25.0)</f>
        <v>25</v>
      </c>
      <c r="B735" s="36">
        <f>IFERROR(__xludf.DUMMYFUNCTION("""COMPUTED_VALUE"""),26.0)</f>
        <v>26</v>
      </c>
      <c r="C735" s="36"/>
      <c r="D735" s="36" t="str">
        <f>IFERROR(__xludf.DUMMYFUNCTION("""COMPUTED_VALUE"""),"3")</f>
        <v>3</v>
      </c>
    </row>
    <row r="736">
      <c r="A736" s="36">
        <f>IFERROR(__xludf.DUMMYFUNCTION("""COMPUTED_VALUE"""),25.0)</f>
        <v>25</v>
      </c>
      <c r="B736" s="36">
        <f>IFERROR(__xludf.DUMMYFUNCTION("""COMPUTED_VALUE"""),27.0)</f>
        <v>27</v>
      </c>
      <c r="C736" s="36"/>
      <c r="D736" s="36" t="str">
        <f>IFERROR(__xludf.DUMMYFUNCTION("""COMPUTED_VALUE"""),"3")</f>
        <v>3</v>
      </c>
    </row>
    <row r="737">
      <c r="A737" s="36">
        <f>IFERROR(__xludf.DUMMYFUNCTION("""COMPUTED_VALUE"""),25.0)</f>
        <v>25</v>
      </c>
      <c r="B737" s="36">
        <f>IFERROR(__xludf.DUMMYFUNCTION("""COMPUTED_VALUE"""),28.0)</f>
        <v>28</v>
      </c>
      <c r="C737" s="36"/>
      <c r="D737" s="36" t="str">
        <f>IFERROR(__xludf.DUMMYFUNCTION("""COMPUTED_VALUE"""),"2")</f>
        <v>2</v>
      </c>
    </row>
    <row r="738">
      <c r="A738" s="36">
        <f>IFERROR(__xludf.DUMMYFUNCTION("""COMPUTED_VALUE"""),25.0)</f>
        <v>25</v>
      </c>
      <c r="B738" s="36">
        <f>IFERROR(__xludf.DUMMYFUNCTION("""COMPUTED_VALUE"""),29.0)</f>
        <v>29</v>
      </c>
      <c r="C738" s="36"/>
      <c r="D738" s="36" t="str">
        <f>IFERROR(__xludf.DUMMYFUNCTION("""COMPUTED_VALUE"""),"1")</f>
        <v>1</v>
      </c>
    </row>
    <row r="739">
      <c r="A739" s="36">
        <f>IFERROR(__xludf.DUMMYFUNCTION("""COMPUTED_VALUE"""),25.0)</f>
        <v>25</v>
      </c>
      <c r="B739" s="36">
        <f>IFERROR(__xludf.DUMMYFUNCTION("""COMPUTED_VALUE"""),30.0)</f>
        <v>30</v>
      </c>
      <c r="C739" s="36"/>
      <c r="D739" s="36" t="str">
        <f>IFERROR(__xludf.DUMMYFUNCTION("""COMPUTED_VALUE"""),"3")</f>
        <v>3</v>
      </c>
    </row>
    <row r="740">
      <c r="A740" s="36">
        <f>IFERROR(__xludf.DUMMYFUNCTION("""COMPUTED_VALUE"""),25.0)</f>
        <v>25</v>
      </c>
      <c r="B740" s="36">
        <f>IFERROR(__xludf.DUMMYFUNCTION("""COMPUTED_VALUE"""),31.0)</f>
        <v>31</v>
      </c>
      <c r="C740" s="36"/>
      <c r="D740" s="36" t="str">
        <f>IFERROR(__xludf.DUMMYFUNCTION("""COMPUTED_VALUE"""),"3")</f>
        <v>3</v>
      </c>
    </row>
    <row r="741">
      <c r="A741" s="36">
        <f>IFERROR(__xludf.DUMMYFUNCTION("""COMPUTED_VALUE"""),25.0)</f>
        <v>25</v>
      </c>
      <c r="B741" s="36">
        <f>IFERROR(__xludf.DUMMYFUNCTION("""COMPUTED_VALUE"""),32.0)</f>
        <v>32</v>
      </c>
      <c r="C741" s="36"/>
      <c r="D741" s="36" t="str">
        <f>IFERROR(__xludf.DUMMYFUNCTION("""COMPUTED_VALUE"""),"2")</f>
        <v>2</v>
      </c>
    </row>
    <row r="742">
      <c r="A742" s="36">
        <f>IFERROR(__xludf.DUMMYFUNCTION("""COMPUTED_VALUE"""),25.0)</f>
        <v>25</v>
      </c>
      <c r="B742" s="36">
        <f>IFERROR(__xludf.DUMMYFUNCTION("""COMPUTED_VALUE"""),33.0)</f>
        <v>33</v>
      </c>
      <c r="C742" s="36"/>
      <c r="D742" s="36" t="str">
        <f>IFERROR(__xludf.DUMMYFUNCTION("""COMPUTED_VALUE"""),"1")</f>
        <v>1</v>
      </c>
    </row>
    <row r="743">
      <c r="A743" s="36">
        <f>IFERROR(__xludf.DUMMYFUNCTION("""COMPUTED_VALUE"""),25.0)</f>
        <v>25</v>
      </c>
      <c r="B743" s="36">
        <f>IFERROR(__xludf.DUMMYFUNCTION("""COMPUTED_VALUE"""),34.0)</f>
        <v>34</v>
      </c>
      <c r="C743" s="36"/>
      <c r="D743" s="36" t="str">
        <f>IFERROR(__xludf.DUMMYFUNCTION("""COMPUTED_VALUE"""),"2")</f>
        <v>2</v>
      </c>
    </row>
    <row r="744">
      <c r="A744" s="36">
        <f>IFERROR(__xludf.DUMMYFUNCTION("""COMPUTED_VALUE"""),25.0)</f>
        <v>25</v>
      </c>
      <c r="B744" s="36">
        <f>IFERROR(__xludf.DUMMYFUNCTION("""COMPUTED_VALUE"""),35.0)</f>
        <v>35</v>
      </c>
      <c r="C744" s="36"/>
      <c r="D744" s="36" t="str">
        <f>IFERROR(__xludf.DUMMYFUNCTION("""COMPUTED_VALUE"""),"2")</f>
        <v>2</v>
      </c>
    </row>
    <row r="745">
      <c r="A745" s="36">
        <f>IFERROR(__xludf.DUMMYFUNCTION("""COMPUTED_VALUE"""),25.0)</f>
        <v>25</v>
      </c>
      <c r="B745" s="36">
        <f>IFERROR(__xludf.DUMMYFUNCTION("""COMPUTED_VALUE"""),36.0)</f>
        <v>36</v>
      </c>
      <c r="C745" s="36"/>
      <c r="D745" s="36" t="str">
        <f>IFERROR(__xludf.DUMMYFUNCTION("""COMPUTED_VALUE"""),"2")</f>
        <v>2</v>
      </c>
    </row>
    <row r="746">
      <c r="A746" s="36">
        <f>IFERROR(__xludf.DUMMYFUNCTION("""COMPUTED_VALUE"""),25.0)</f>
        <v>25</v>
      </c>
      <c r="B746" s="36">
        <f>IFERROR(__xludf.DUMMYFUNCTION("""COMPUTED_VALUE"""),37.0)</f>
        <v>37</v>
      </c>
      <c r="C746" s="36"/>
      <c r="D746" s="36" t="str">
        <f>IFERROR(__xludf.DUMMYFUNCTION("""COMPUTED_VALUE"""),"1")</f>
        <v>1</v>
      </c>
    </row>
    <row r="747">
      <c r="A747" s="36">
        <f>IFERROR(__xludf.DUMMYFUNCTION("""COMPUTED_VALUE"""),25.0)</f>
        <v>25</v>
      </c>
      <c r="B747" s="36">
        <f>IFERROR(__xludf.DUMMYFUNCTION("""COMPUTED_VALUE"""),39.0)</f>
        <v>39</v>
      </c>
      <c r="C747" s="36"/>
      <c r="D747" s="36" t="str">
        <f>IFERROR(__xludf.DUMMYFUNCTION("""COMPUTED_VALUE"""),"3")</f>
        <v>3</v>
      </c>
    </row>
    <row r="748">
      <c r="A748" s="36">
        <f>IFERROR(__xludf.DUMMYFUNCTION("""COMPUTED_VALUE"""),25.0)</f>
        <v>25</v>
      </c>
      <c r="B748" s="36">
        <f>IFERROR(__xludf.DUMMYFUNCTION("""COMPUTED_VALUE"""),40.0)</f>
        <v>40</v>
      </c>
      <c r="C748" s="36"/>
      <c r="D748" s="36" t="str">
        <f>IFERROR(__xludf.DUMMYFUNCTION("""COMPUTED_VALUE"""),"2")</f>
        <v>2</v>
      </c>
    </row>
    <row r="749">
      <c r="A749" s="36">
        <f>IFERROR(__xludf.DUMMYFUNCTION("""COMPUTED_VALUE"""),25.0)</f>
        <v>25</v>
      </c>
      <c r="B749" s="36">
        <f>IFERROR(__xludf.DUMMYFUNCTION("""COMPUTED_VALUE"""),41.0)</f>
        <v>41</v>
      </c>
      <c r="C749" s="36"/>
      <c r="D749" s="36" t="str">
        <f>IFERROR(__xludf.DUMMYFUNCTION("""COMPUTED_VALUE"""),"2")</f>
        <v>2</v>
      </c>
    </row>
    <row r="750">
      <c r="A750" s="36">
        <f>IFERROR(__xludf.DUMMYFUNCTION("""COMPUTED_VALUE"""),25.0)</f>
        <v>25</v>
      </c>
      <c r="B750" s="36">
        <f>IFERROR(__xludf.DUMMYFUNCTION("""COMPUTED_VALUE"""),42.0)</f>
        <v>42</v>
      </c>
      <c r="C750" s="36"/>
      <c r="D750" s="36" t="str">
        <f>IFERROR(__xludf.DUMMYFUNCTION("""COMPUTED_VALUE"""),"3")</f>
        <v>3</v>
      </c>
    </row>
    <row r="751">
      <c r="A751" s="36">
        <f>IFERROR(__xludf.DUMMYFUNCTION("""COMPUTED_VALUE"""),25.0)</f>
        <v>25</v>
      </c>
      <c r="B751" s="36">
        <f>IFERROR(__xludf.DUMMYFUNCTION("""COMPUTED_VALUE"""),43.0)</f>
        <v>43</v>
      </c>
      <c r="C751" s="36"/>
      <c r="D751" s="36" t="str">
        <f>IFERROR(__xludf.DUMMYFUNCTION("""COMPUTED_VALUE"""),"2")</f>
        <v>2</v>
      </c>
    </row>
    <row r="752">
      <c r="A752" s="36">
        <f>IFERROR(__xludf.DUMMYFUNCTION("""COMPUTED_VALUE"""),25.0)</f>
        <v>25</v>
      </c>
      <c r="B752" s="36">
        <f>IFERROR(__xludf.DUMMYFUNCTION("""COMPUTED_VALUE"""),44.0)</f>
        <v>44</v>
      </c>
      <c r="C752" s="36"/>
      <c r="D752" s="36" t="str">
        <f>IFERROR(__xludf.DUMMYFUNCTION("""COMPUTED_VALUE"""),"2")</f>
        <v>2</v>
      </c>
    </row>
    <row r="753">
      <c r="A753" s="36">
        <f>IFERROR(__xludf.DUMMYFUNCTION("""COMPUTED_VALUE"""),25.0)</f>
        <v>25</v>
      </c>
      <c r="B753" s="36">
        <f>IFERROR(__xludf.DUMMYFUNCTION("""COMPUTED_VALUE"""),45.0)</f>
        <v>45</v>
      </c>
      <c r="C753" s="36"/>
      <c r="D753" s="36" t="str">
        <f>IFERROR(__xludf.DUMMYFUNCTION("""COMPUTED_VALUE"""),"2")</f>
        <v>2</v>
      </c>
    </row>
    <row r="754">
      <c r="A754" s="36">
        <f>IFERROR(__xludf.DUMMYFUNCTION("""COMPUTED_VALUE"""),25.0)</f>
        <v>25</v>
      </c>
      <c r="B754" s="36">
        <f>IFERROR(__xludf.DUMMYFUNCTION("""COMPUTED_VALUE"""),46.0)</f>
        <v>46</v>
      </c>
      <c r="C754" s="36"/>
      <c r="D754" s="36" t="str">
        <f>IFERROR(__xludf.DUMMYFUNCTION("""COMPUTED_VALUE"""),"2")</f>
        <v>2</v>
      </c>
    </row>
    <row r="755">
      <c r="A755" s="36">
        <f>IFERROR(__xludf.DUMMYFUNCTION("""COMPUTED_VALUE"""),25.0)</f>
        <v>25</v>
      </c>
      <c r="B755" s="36">
        <f>IFERROR(__xludf.DUMMYFUNCTION("""COMPUTED_VALUE"""),47.0)</f>
        <v>47</v>
      </c>
      <c r="C755" s="36"/>
      <c r="D755" s="36" t="str">
        <f>IFERROR(__xludf.DUMMYFUNCTION("""COMPUTED_VALUE"""),"2")</f>
        <v>2</v>
      </c>
    </row>
    <row r="756">
      <c r="A756" s="36">
        <f>IFERROR(__xludf.DUMMYFUNCTION("""COMPUTED_VALUE"""),25.0)</f>
        <v>25</v>
      </c>
      <c r="B756" s="36">
        <f>IFERROR(__xludf.DUMMYFUNCTION("""COMPUTED_VALUE"""),48.0)</f>
        <v>48</v>
      </c>
      <c r="C756" s="36"/>
      <c r="D756" s="36" t="str">
        <f>IFERROR(__xludf.DUMMYFUNCTION("""COMPUTED_VALUE"""),"2")</f>
        <v>2</v>
      </c>
    </row>
    <row r="757">
      <c r="A757" s="36">
        <f>IFERROR(__xludf.DUMMYFUNCTION("""COMPUTED_VALUE"""),25.0)</f>
        <v>25</v>
      </c>
      <c r="B757" s="36">
        <f>IFERROR(__xludf.DUMMYFUNCTION("""COMPUTED_VALUE"""),49.0)</f>
        <v>49</v>
      </c>
      <c r="C757" s="36"/>
      <c r="D757" s="36" t="str">
        <f>IFERROR(__xludf.DUMMYFUNCTION("""COMPUTED_VALUE"""),"2")</f>
        <v>2</v>
      </c>
    </row>
    <row r="758">
      <c r="A758" s="36">
        <f>IFERROR(__xludf.DUMMYFUNCTION("""COMPUTED_VALUE"""),25.0)</f>
        <v>25</v>
      </c>
      <c r="B758" s="36">
        <f>IFERROR(__xludf.DUMMYFUNCTION("""COMPUTED_VALUE"""),50.0)</f>
        <v>50</v>
      </c>
      <c r="C758" s="36"/>
      <c r="D758" s="36" t="str">
        <f>IFERROR(__xludf.DUMMYFUNCTION("""COMPUTED_VALUE"""),"2")</f>
        <v>2</v>
      </c>
    </row>
    <row r="759">
      <c r="A759" s="36">
        <f>IFERROR(__xludf.DUMMYFUNCTION("""COMPUTED_VALUE"""),25.0)</f>
        <v>25</v>
      </c>
      <c r="B759" s="36">
        <f>IFERROR(__xludf.DUMMYFUNCTION("""COMPUTED_VALUE"""),51.0)</f>
        <v>51</v>
      </c>
      <c r="C759" s="36"/>
      <c r="D759" s="36" t="str">
        <f>IFERROR(__xludf.DUMMYFUNCTION("""COMPUTED_VALUE"""),"2")</f>
        <v>2</v>
      </c>
    </row>
    <row r="760">
      <c r="A760" s="36">
        <f>IFERROR(__xludf.DUMMYFUNCTION("""COMPUTED_VALUE"""),25.0)</f>
        <v>25</v>
      </c>
      <c r="B760" s="36">
        <f>IFERROR(__xludf.DUMMYFUNCTION("""COMPUTED_VALUE"""),53.0)</f>
        <v>53</v>
      </c>
      <c r="C760" s="36"/>
      <c r="D760" s="36" t="str">
        <f>IFERROR(__xludf.DUMMYFUNCTION("""COMPUTED_VALUE"""),"2")</f>
        <v>2</v>
      </c>
    </row>
    <row r="761">
      <c r="A761" s="36">
        <f>IFERROR(__xludf.DUMMYFUNCTION("""COMPUTED_VALUE"""),25.0)</f>
        <v>25</v>
      </c>
      <c r="B761" s="36">
        <f>IFERROR(__xludf.DUMMYFUNCTION("""COMPUTED_VALUE"""),54.0)</f>
        <v>54</v>
      </c>
      <c r="C761" s="36"/>
      <c r="D761" s="36" t="str">
        <f>IFERROR(__xludf.DUMMYFUNCTION("""COMPUTED_VALUE"""),"3")</f>
        <v>3</v>
      </c>
    </row>
    <row r="762">
      <c r="A762" s="36">
        <f>IFERROR(__xludf.DUMMYFUNCTION("""COMPUTED_VALUE"""),25.0)</f>
        <v>25</v>
      </c>
      <c r="B762" s="36">
        <f>IFERROR(__xludf.DUMMYFUNCTION("""COMPUTED_VALUE"""),57.0)</f>
        <v>57</v>
      </c>
      <c r="C762" s="36"/>
      <c r="D762" s="36" t="str">
        <f>IFERROR(__xludf.DUMMYFUNCTION("""COMPUTED_VALUE"""),"2")</f>
        <v>2</v>
      </c>
    </row>
    <row r="763">
      <c r="A763" s="36">
        <f>IFERROR(__xludf.DUMMYFUNCTION("""COMPUTED_VALUE"""),25.0)</f>
        <v>25</v>
      </c>
      <c r="B763" s="36">
        <f>IFERROR(__xludf.DUMMYFUNCTION("""COMPUTED_VALUE"""),58.0)</f>
        <v>58</v>
      </c>
      <c r="C763" s="36"/>
      <c r="D763" s="36" t="str">
        <f>IFERROR(__xludf.DUMMYFUNCTION("""COMPUTED_VALUE"""),"3")</f>
        <v>3</v>
      </c>
    </row>
    <row r="764">
      <c r="A764" s="36">
        <f>IFERROR(__xludf.DUMMYFUNCTION("""COMPUTED_VALUE"""),26.0)</f>
        <v>26</v>
      </c>
      <c r="B764" s="36">
        <f>IFERROR(__xludf.DUMMYFUNCTION("""COMPUTED_VALUE"""),27.0)</f>
        <v>27</v>
      </c>
      <c r="C764" s="36"/>
      <c r="D764" s="36" t="str">
        <f>IFERROR(__xludf.DUMMYFUNCTION("""COMPUTED_VALUE"""),"3")</f>
        <v>3</v>
      </c>
    </row>
    <row r="765">
      <c r="A765" s="36">
        <f>IFERROR(__xludf.DUMMYFUNCTION("""COMPUTED_VALUE"""),26.0)</f>
        <v>26</v>
      </c>
      <c r="B765" s="36">
        <f>IFERROR(__xludf.DUMMYFUNCTION("""COMPUTED_VALUE"""),28.0)</f>
        <v>28</v>
      </c>
      <c r="C765" s="36"/>
      <c r="D765" s="36" t="str">
        <f>IFERROR(__xludf.DUMMYFUNCTION("""COMPUTED_VALUE"""),"2")</f>
        <v>2</v>
      </c>
    </row>
    <row r="766">
      <c r="A766" s="36">
        <f>IFERROR(__xludf.DUMMYFUNCTION("""COMPUTED_VALUE"""),26.0)</f>
        <v>26</v>
      </c>
      <c r="B766" s="36">
        <f>IFERROR(__xludf.DUMMYFUNCTION("""COMPUTED_VALUE"""),29.0)</f>
        <v>29</v>
      </c>
      <c r="C766" s="36"/>
      <c r="D766" s="36" t="str">
        <f>IFERROR(__xludf.DUMMYFUNCTION("""COMPUTED_VALUE"""),"1")</f>
        <v>1</v>
      </c>
    </row>
    <row r="767">
      <c r="A767" s="36">
        <f>IFERROR(__xludf.DUMMYFUNCTION("""COMPUTED_VALUE"""),26.0)</f>
        <v>26</v>
      </c>
      <c r="B767" s="36">
        <f>IFERROR(__xludf.DUMMYFUNCTION("""COMPUTED_VALUE"""),30.0)</f>
        <v>30</v>
      </c>
      <c r="C767" s="36"/>
      <c r="D767" s="36" t="str">
        <f>IFERROR(__xludf.DUMMYFUNCTION("""COMPUTED_VALUE"""),"3")</f>
        <v>3</v>
      </c>
    </row>
    <row r="768">
      <c r="A768" s="36">
        <f>IFERROR(__xludf.DUMMYFUNCTION("""COMPUTED_VALUE"""),26.0)</f>
        <v>26</v>
      </c>
      <c r="B768" s="36">
        <f>IFERROR(__xludf.DUMMYFUNCTION("""COMPUTED_VALUE"""),31.0)</f>
        <v>31</v>
      </c>
      <c r="C768" s="36"/>
      <c r="D768" s="36" t="str">
        <f>IFERROR(__xludf.DUMMYFUNCTION("""COMPUTED_VALUE"""),"3")</f>
        <v>3</v>
      </c>
    </row>
    <row r="769">
      <c r="A769" s="36">
        <f>IFERROR(__xludf.DUMMYFUNCTION("""COMPUTED_VALUE"""),26.0)</f>
        <v>26</v>
      </c>
      <c r="B769" s="36">
        <f>IFERROR(__xludf.DUMMYFUNCTION("""COMPUTED_VALUE"""),32.0)</f>
        <v>32</v>
      </c>
      <c r="C769" s="36"/>
      <c r="D769" s="36" t="str">
        <f>IFERROR(__xludf.DUMMYFUNCTION("""COMPUTED_VALUE"""),"2")</f>
        <v>2</v>
      </c>
    </row>
    <row r="770">
      <c r="A770" s="36">
        <f>IFERROR(__xludf.DUMMYFUNCTION("""COMPUTED_VALUE"""),26.0)</f>
        <v>26</v>
      </c>
      <c r="B770" s="36">
        <f>IFERROR(__xludf.DUMMYFUNCTION("""COMPUTED_VALUE"""),33.0)</f>
        <v>33</v>
      </c>
      <c r="C770" s="36"/>
      <c r="D770" s="36" t="str">
        <f>IFERROR(__xludf.DUMMYFUNCTION("""COMPUTED_VALUE"""),"1")</f>
        <v>1</v>
      </c>
    </row>
    <row r="771">
      <c r="A771" s="36">
        <f>IFERROR(__xludf.DUMMYFUNCTION("""COMPUTED_VALUE"""),26.0)</f>
        <v>26</v>
      </c>
      <c r="B771" s="36">
        <f>IFERROR(__xludf.DUMMYFUNCTION("""COMPUTED_VALUE"""),34.0)</f>
        <v>34</v>
      </c>
      <c r="C771" s="36"/>
      <c r="D771" s="36" t="str">
        <f>IFERROR(__xludf.DUMMYFUNCTION("""COMPUTED_VALUE"""),"2")</f>
        <v>2</v>
      </c>
    </row>
    <row r="772">
      <c r="A772" s="36">
        <f>IFERROR(__xludf.DUMMYFUNCTION("""COMPUTED_VALUE"""),26.0)</f>
        <v>26</v>
      </c>
      <c r="B772" s="36">
        <f>IFERROR(__xludf.DUMMYFUNCTION("""COMPUTED_VALUE"""),35.0)</f>
        <v>35</v>
      </c>
      <c r="C772" s="36"/>
      <c r="D772" s="36" t="str">
        <f>IFERROR(__xludf.DUMMYFUNCTION("""COMPUTED_VALUE"""),"2")</f>
        <v>2</v>
      </c>
    </row>
    <row r="773">
      <c r="A773" s="36">
        <f>IFERROR(__xludf.DUMMYFUNCTION("""COMPUTED_VALUE"""),26.0)</f>
        <v>26</v>
      </c>
      <c r="B773" s="36">
        <f>IFERROR(__xludf.DUMMYFUNCTION("""COMPUTED_VALUE"""),36.0)</f>
        <v>36</v>
      </c>
      <c r="C773" s="36"/>
      <c r="D773" s="36" t="str">
        <f>IFERROR(__xludf.DUMMYFUNCTION("""COMPUTED_VALUE"""),"2")</f>
        <v>2</v>
      </c>
    </row>
    <row r="774">
      <c r="A774" s="36">
        <f>IFERROR(__xludf.DUMMYFUNCTION("""COMPUTED_VALUE"""),26.0)</f>
        <v>26</v>
      </c>
      <c r="B774" s="36">
        <f>IFERROR(__xludf.DUMMYFUNCTION("""COMPUTED_VALUE"""),37.0)</f>
        <v>37</v>
      </c>
      <c r="C774" s="36"/>
      <c r="D774" s="36" t="str">
        <f>IFERROR(__xludf.DUMMYFUNCTION("""COMPUTED_VALUE"""),"1")</f>
        <v>1</v>
      </c>
    </row>
    <row r="775">
      <c r="A775" s="36">
        <f>IFERROR(__xludf.DUMMYFUNCTION("""COMPUTED_VALUE"""),26.0)</f>
        <v>26</v>
      </c>
      <c r="B775" s="36">
        <f>IFERROR(__xludf.DUMMYFUNCTION("""COMPUTED_VALUE"""),39.0)</f>
        <v>39</v>
      </c>
      <c r="C775" s="36"/>
      <c r="D775" s="36" t="str">
        <f>IFERROR(__xludf.DUMMYFUNCTION("""COMPUTED_VALUE"""),"3")</f>
        <v>3</v>
      </c>
    </row>
    <row r="776">
      <c r="A776" s="36">
        <f>IFERROR(__xludf.DUMMYFUNCTION("""COMPUTED_VALUE"""),26.0)</f>
        <v>26</v>
      </c>
      <c r="B776" s="36">
        <f>IFERROR(__xludf.DUMMYFUNCTION("""COMPUTED_VALUE"""),40.0)</f>
        <v>40</v>
      </c>
      <c r="C776" s="36"/>
      <c r="D776" s="36" t="str">
        <f>IFERROR(__xludf.DUMMYFUNCTION("""COMPUTED_VALUE"""),"2")</f>
        <v>2</v>
      </c>
    </row>
    <row r="777">
      <c r="A777" s="36">
        <f>IFERROR(__xludf.DUMMYFUNCTION("""COMPUTED_VALUE"""),26.0)</f>
        <v>26</v>
      </c>
      <c r="B777" s="36">
        <f>IFERROR(__xludf.DUMMYFUNCTION("""COMPUTED_VALUE"""),41.0)</f>
        <v>41</v>
      </c>
      <c r="C777" s="36"/>
      <c r="D777" s="36" t="str">
        <f>IFERROR(__xludf.DUMMYFUNCTION("""COMPUTED_VALUE"""),"2")</f>
        <v>2</v>
      </c>
    </row>
    <row r="778">
      <c r="A778" s="36">
        <f>IFERROR(__xludf.DUMMYFUNCTION("""COMPUTED_VALUE"""),26.0)</f>
        <v>26</v>
      </c>
      <c r="B778" s="36">
        <f>IFERROR(__xludf.DUMMYFUNCTION("""COMPUTED_VALUE"""),42.0)</f>
        <v>42</v>
      </c>
      <c r="C778" s="36"/>
      <c r="D778" s="36" t="str">
        <f>IFERROR(__xludf.DUMMYFUNCTION("""COMPUTED_VALUE"""),"3")</f>
        <v>3</v>
      </c>
    </row>
    <row r="779">
      <c r="A779" s="36">
        <f>IFERROR(__xludf.DUMMYFUNCTION("""COMPUTED_VALUE"""),26.0)</f>
        <v>26</v>
      </c>
      <c r="B779" s="36">
        <f>IFERROR(__xludf.DUMMYFUNCTION("""COMPUTED_VALUE"""),43.0)</f>
        <v>43</v>
      </c>
      <c r="C779" s="36"/>
      <c r="D779" s="36" t="str">
        <f>IFERROR(__xludf.DUMMYFUNCTION("""COMPUTED_VALUE"""),"2")</f>
        <v>2</v>
      </c>
    </row>
    <row r="780">
      <c r="A780" s="36">
        <f>IFERROR(__xludf.DUMMYFUNCTION("""COMPUTED_VALUE"""),26.0)</f>
        <v>26</v>
      </c>
      <c r="B780" s="36">
        <f>IFERROR(__xludf.DUMMYFUNCTION("""COMPUTED_VALUE"""),44.0)</f>
        <v>44</v>
      </c>
      <c r="C780" s="36"/>
      <c r="D780" s="36" t="str">
        <f>IFERROR(__xludf.DUMMYFUNCTION("""COMPUTED_VALUE"""),"2")</f>
        <v>2</v>
      </c>
    </row>
    <row r="781">
      <c r="A781" s="36">
        <f>IFERROR(__xludf.DUMMYFUNCTION("""COMPUTED_VALUE"""),26.0)</f>
        <v>26</v>
      </c>
      <c r="B781" s="36">
        <f>IFERROR(__xludf.DUMMYFUNCTION("""COMPUTED_VALUE"""),45.0)</f>
        <v>45</v>
      </c>
      <c r="C781" s="36"/>
      <c r="D781" s="36" t="str">
        <f>IFERROR(__xludf.DUMMYFUNCTION("""COMPUTED_VALUE"""),"2")</f>
        <v>2</v>
      </c>
    </row>
    <row r="782">
      <c r="A782" s="36">
        <f>IFERROR(__xludf.DUMMYFUNCTION("""COMPUTED_VALUE"""),26.0)</f>
        <v>26</v>
      </c>
      <c r="B782" s="36">
        <f>IFERROR(__xludf.DUMMYFUNCTION("""COMPUTED_VALUE"""),46.0)</f>
        <v>46</v>
      </c>
      <c r="C782" s="36"/>
      <c r="D782" s="36" t="str">
        <f>IFERROR(__xludf.DUMMYFUNCTION("""COMPUTED_VALUE"""),"2")</f>
        <v>2</v>
      </c>
    </row>
    <row r="783">
      <c r="A783" s="36">
        <f>IFERROR(__xludf.DUMMYFUNCTION("""COMPUTED_VALUE"""),26.0)</f>
        <v>26</v>
      </c>
      <c r="B783" s="36">
        <f>IFERROR(__xludf.DUMMYFUNCTION("""COMPUTED_VALUE"""),47.0)</f>
        <v>47</v>
      </c>
      <c r="C783" s="36"/>
      <c r="D783" s="36" t="str">
        <f>IFERROR(__xludf.DUMMYFUNCTION("""COMPUTED_VALUE"""),"2")</f>
        <v>2</v>
      </c>
    </row>
    <row r="784">
      <c r="A784" s="36">
        <f>IFERROR(__xludf.DUMMYFUNCTION("""COMPUTED_VALUE"""),26.0)</f>
        <v>26</v>
      </c>
      <c r="B784" s="36">
        <f>IFERROR(__xludf.DUMMYFUNCTION("""COMPUTED_VALUE"""),48.0)</f>
        <v>48</v>
      </c>
      <c r="C784" s="36"/>
      <c r="D784" s="36" t="str">
        <f>IFERROR(__xludf.DUMMYFUNCTION("""COMPUTED_VALUE"""),"2")</f>
        <v>2</v>
      </c>
    </row>
    <row r="785">
      <c r="A785" s="36">
        <f>IFERROR(__xludf.DUMMYFUNCTION("""COMPUTED_VALUE"""),26.0)</f>
        <v>26</v>
      </c>
      <c r="B785" s="36">
        <f>IFERROR(__xludf.DUMMYFUNCTION("""COMPUTED_VALUE"""),49.0)</f>
        <v>49</v>
      </c>
      <c r="C785" s="36"/>
      <c r="D785" s="36" t="str">
        <f>IFERROR(__xludf.DUMMYFUNCTION("""COMPUTED_VALUE"""),"2")</f>
        <v>2</v>
      </c>
    </row>
    <row r="786">
      <c r="A786" s="36">
        <f>IFERROR(__xludf.DUMMYFUNCTION("""COMPUTED_VALUE"""),26.0)</f>
        <v>26</v>
      </c>
      <c r="B786" s="36">
        <f>IFERROR(__xludf.DUMMYFUNCTION("""COMPUTED_VALUE"""),50.0)</f>
        <v>50</v>
      </c>
      <c r="C786" s="36"/>
      <c r="D786" s="36" t="str">
        <f>IFERROR(__xludf.DUMMYFUNCTION("""COMPUTED_VALUE"""),"2")</f>
        <v>2</v>
      </c>
    </row>
    <row r="787">
      <c r="A787" s="36">
        <f>IFERROR(__xludf.DUMMYFUNCTION("""COMPUTED_VALUE"""),26.0)</f>
        <v>26</v>
      </c>
      <c r="B787" s="36">
        <f>IFERROR(__xludf.DUMMYFUNCTION("""COMPUTED_VALUE"""),51.0)</f>
        <v>51</v>
      </c>
      <c r="C787" s="36"/>
      <c r="D787" s="36" t="str">
        <f>IFERROR(__xludf.DUMMYFUNCTION("""COMPUTED_VALUE"""),"2")</f>
        <v>2</v>
      </c>
    </row>
    <row r="788">
      <c r="A788" s="36">
        <f>IFERROR(__xludf.DUMMYFUNCTION("""COMPUTED_VALUE"""),26.0)</f>
        <v>26</v>
      </c>
      <c r="B788" s="36">
        <f>IFERROR(__xludf.DUMMYFUNCTION("""COMPUTED_VALUE"""),53.0)</f>
        <v>53</v>
      </c>
      <c r="C788" s="36"/>
      <c r="D788" s="36" t="str">
        <f>IFERROR(__xludf.DUMMYFUNCTION("""COMPUTED_VALUE"""),"2")</f>
        <v>2</v>
      </c>
    </row>
    <row r="789">
      <c r="A789" s="36">
        <f>IFERROR(__xludf.DUMMYFUNCTION("""COMPUTED_VALUE"""),26.0)</f>
        <v>26</v>
      </c>
      <c r="B789" s="36">
        <f>IFERROR(__xludf.DUMMYFUNCTION("""COMPUTED_VALUE"""),54.0)</f>
        <v>54</v>
      </c>
      <c r="C789" s="36"/>
      <c r="D789" s="36" t="str">
        <f>IFERROR(__xludf.DUMMYFUNCTION("""COMPUTED_VALUE"""),"3")</f>
        <v>3</v>
      </c>
    </row>
    <row r="790">
      <c r="A790" s="36">
        <f>IFERROR(__xludf.DUMMYFUNCTION("""COMPUTED_VALUE"""),26.0)</f>
        <v>26</v>
      </c>
      <c r="B790" s="36">
        <f>IFERROR(__xludf.DUMMYFUNCTION("""COMPUTED_VALUE"""),57.0)</f>
        <v>57</v>
      </c>
      <c r="C790" s="36"/>
      <c r="D790" s="36" t="str">
        <f>IFERROR(__xludf.DUMMYFUNCTION("""COMPUTED_VALUE"""),"2")</f>
        <v>2</v>
      </c>
    </row>
    <row r="791">
      <c r="A791" s="36">
        <f>IFERROR(__xludf.DUMMYFUNCTION("""COMPUTED_VALUE"""),26.0)</f>
        <v>26</v>
      </c>
      <c r="B791" s="36">
        <f>IFERROR(__xludf.DUMMYFUNCTION("""COMPUTED_VALUE"""),58.0)</f>
        <v>58</v>
      </c>
      <c r="C791" s="36"/>
      <c r="D791" s="36" t="str">
        <f>IFERROR(__xludf.DUMMYFUNCTION("""COMPUTED_VALUE"""),"3")</f>
        <v>3</v>
      </c>
    </row>
    <row r="792">
      <c r="A792" s="36">
        <f>IFERROR(__xludf.DUMMYFUNCTION("""COMPUTED_VALUE"""),27.0)</f>
        <v>27</v>
      </c>
      <c r="B792" s="36">
        <f>IFERROR(__xludf.DUMMYFUNCTION("""COMPUTED_VALUE"""),28.0)</f>
        <v>28</v>
      </c>
      <c r="C792" s="36"/>
      <c r="D792" s="36" t="str">
        <f>IFERROR(__xludf.DUMMYFUNCTION("""COMPUTED_VALUE"""),"2")</f>
        <v>2</v>
      </c>
    </row>
    <row r="793">
      <c r="A793" s="36">
        <f>IFERROR(__xludf.DUMMYFUNCTION("""COMPUTED_VALUE"""),27.0)</f>
        <v>27</v>
      </c>
      <c r="B793" s="36">
        <f>IFERROR(__xludf.DUMMYFUNCTION("""COMPUTED_VALUE"""),29.0)</f>
        <v>29</v>
      </c>
      <c r="C793" s="36"/>
      <c r="D793" s="36" t="str">
        <f>IFERROR(__xludf.DUMMYFUNCTION("""COMPUTED_VALUE"""),"1")</f>
        <v>1</v>
      </c>
    </row>
    <row r="794">
      <c r="A794" s="36">
        <f>IFERROR(__xludf.DUMMYFUNCTION("""COMPUTED_VALUE"""),27.0)</f>
        <v>27</v>
      </c>
      <c r="B794" s="36">
        <f>IFERROR(__xludf.DUMMYFUNCTION("""COMPUTED_VALUE"""),30.0)</f>
        <v>30</v>
      </c>
      <c r="C794" s="36"/>
      <c r="D794" s="36" t="str">
        <f>IFERROR(__xludf.DUMMYFUNCTION("""COMPUTED_VALUE"""),"3")</f>
        <v>3</v>
      </c>
    </row>
    <row r="795">
      <c r="A795" s="36">
        <f>IFERROR(__xludf.DUMMYFUNCTION("""COMPUTED_VALUE"""),27.0)</f>
        <v>27</v>
      </c>
      <c r="B795" s="36">
        <f>IFERROR(__xludf.DUMMYFUNCTION("""COMPUTED_VALUE"""),31.0)</f>
        <v>31</v>
      </c>
      <c r="C795" s="36"/>
      <c r="D795" s="36" t="str">
        <f>IFERROR(__xludf.DUMMYFUNCTION("""COMPUTED_VALUE"""),"3")</f>
        <v>3</v>
      </c>
    </row>
    <row r="796">
      <c r="A796" s="36">
        <f>IFERROR(__xludf.DUMMYFUNCTION("""COMPUTED_VALUE"""),27.0)</f>
        <v>27</v>
      </c>
      <c r="B796" s="36">
        <f>IFERROR(__xludf.DUMMYFUNCTION("""COMPUTED_VALUE"""),32.0)</f>
        <v>32</v>
      </c>
      <c r="C796" s="36"/>
      <c r="D796" s="36" t="str">
        <f>IFERROR(__xludf.DUMMYFUNCTION("""COMPUTED_VALUE"""),"2")</f>
        <v>2</v>
      </c>
    </row>
    <row r="797">
      <c r="A797" s="36">
        <f>IFERROR(__xludf.DUMMYFUNCTION("""COMPUTED_VALUE"""),27.0)</f>
        <v>27</v>
      </c>
      <c r="B797" s="36">
        <f>IFERROR(__xludf.DUMMYFUNCTION("""COMPUTED_VALUE"""),33.0)</f>
        <v>33</v>
      </c>
      <c r="C797" s="36"/>
      <c r="D797" s="36" t="str">
        <f>IFERROR(__xludf.DUMMYFUNCTION("""COMPUTED_VALUE"""),"1")</f>
        <v>1</v>
      </c>
    </row>
    <row r="798">
      <c r="A798" s="36">
        <f>IFERROR(__xludf.DUMMYFUNCTION("""COMPUTED_VALUE"""),27.0)</f>
        <v>27</v>
      </c>
      <c r="B798" s="36">
        <f>IFERROR(__xludf.DUMMYFUNCTION("""COMPUTED_VALUE"""),34.0)</f>
        <v>34</v>
      </c>
      <c r="C798" s="36"/>
      <c r="D798" s="36" t="str">
        <f>IFERROR(__xludf.DUMMYFUNCTION("""COMPUTED_VALUE"""),"2")</f>
        <v>2</v>
      </c>
    </row>
    <row r="799">
      <c r="A799" s="36">
        <f>IFERROR(__xludf.DUMMYFUNCTION("""COMPUTED_VALUE"""),27.0)</f>
        <v>27</v>
      </c>
      <c r="B799" s="36">
        <f>IFERROR(__xludf.DUMMYFUNCTION("""COMPUTED_VALUE"""),35.0)</f>
        <v>35</v>
      </c>
      <c r="C799" s="36"/>
      <c r="D799" s="36" t="str">
        <f>IFERROR(__xludf.DUMMYFUNCTION("""COMPUTED_VALUE"""),"2")</f>
        <v>2</v>
      </c>
    </row>
    <row r="800">
      <c r="A800" s="36">
        <f>IFERROR(__xludf.DUMMYFUNCTION("""COMPUTED_VALUE"""),27.0)</f>
        <v>27</v>
      </c>
      <c r="B800" s="36">
        <f>IFERROR(__xludf.DUMMYFUNCTION("""COMPUTED_VALUE"""),36.0)</f>
        <v>36</v>
      </c>
      <c r="C800" s="36"/>
      <c r="D800" s="36" t="str">
        <f>IFERROR(__xludf.DUMMYFUNCTION("""COMPUTED_VALUE"""),"2")</f>
        <v>2</v>
      </c>
    </row>
    <row r="801">
      <c r="A801" s="36">
        <f>IFERROR(__xludf.DUMMYFUNCTION("""COMPUTED_VALUE"""),27.0)</f>
        <v>27</v>
      </c>
      <c r="B801" s="36">
        <f>IFERROR(__xludf.DUMMYFUNCTION("""COMPUTED_VALUE"""),37.0)</f>
        <v>37</v>
      </c>
      <c r="C801" s="36"/>
      <c r="D801" s="36" t="str">
        <f>IFERROR(__xludf.DUMMYFUNCTION("""COMPUTED_VALUE"""),"1")</f>
        <v>1</v>
      </c>
    </row>
    <row r="802">
      <c r="A802" s="36">
        <f>IFERROR(__xludf.DUMMYFUNCTION("""COMPUTED_VALUE"""),27.0)</f>
        <v>27</v>
      </c>
      <c r="B802" s="36">
        <f>IFERROR(__xludf.DUMMYFUNCTION("""COMPUTED_VALUE"""),39.0)</f>
        <v>39</v>
      </c>
      <c r="C802" s="36"/>
      <c r="D802" s="36" t="str">
        <f>IFERROR(__xludf.DUMMYFUNCTION("""COMPUTED_VALUE"""),"3")</f>
        <v>3</v>
      </c>
    </row>
    <row r="803">
      <c r="A803" s="36">
        <f>IFERROR(__xludf.DUMMYFUNCTION("""COMPUTED_VALUE"""),27.0)</f>
        <v>27</v>
      </c>
      <c r="B803" s="36">
        <f>IFERROR(__xludf.DUMMYFUNCTION("""COMPUTED_VALUE"""),40.0)</f>
        <v>40</v>
      </c>
      <c r="C803" s="36"/>
      <c r="D803" s="36" t="str">
        <f>IFERROR(__xludf.DUMMYFUNCTION("""COMPUTED_VALUE"""),"2")</f>
        <v>2</v>
      </c>
    </row>
    <row r="804">
      <c r="A804" s="36">
        <f>IFERROR(__xludf.DUMMYFUNCTION("""COMPUTED_VALUE"""),27.0)</f>
        <v>27</v>
      </c>
      <c r="B804" s="36">
        <f>IFERROR(__xludf.DUMMYFUNCTION("""COMPUTED_VALUE"""),41.0)</f>
        <v>41</v>
      </c>
      <c r="C804" s="36"/>
      <c r="D804" s="36" t="str">
        <f>IFERROR(__xludf.DUMMYFUNCTION("""COMPUTED_VALUE"""),"2")</f>
        <v>2</v>
      </c>
    </row>
    <row r="805">
      <c r="A805" s="36">
        <f>IFERROR(__xludf.DUMMYFUNCTION("""COMPUTED_VALUE"""),27.0)</f>
        <v>27</v>
      </c>
      <c r="B805" s="36">
        <f>IFERROR(__xludf.DUMMYFUNCTION("""COMPUTED_VALUE"""),42.0)</f>
        <v>42</v>
      </c>
      <c r="C805" s="36"/>
      <c r="D805" s="36" t="str">
        <f>IFERROR(__xludf.DUMMYFUNCTION("""COMPUTED_VALUE"""),"3")</f>
        <v>3</v>
      </c>
    </row>
    <row r="806">
      <c r="A806" s="36">
        <f>IFERROR(__xludf.DUMMYFUNCTION("""COMPUTED_VALUE"""),27.0)</f>
        <v>27</v>
      </c>
      <c r="B806" s="36">
        <f>IFERROR(__xludf.DUMMYFUNCTION("""COMPUTED_VALUE"""),43.0)</f>
        <v>43</v>
      </c>
      <c r="C806" s="36"/>
      <c r="D806" s="36" t="str">
        <f>IFERROR(__xludf.DUMMYFUNCTION("""COMPUTED_VALUE"""),"2")</f>
        <v>2</v>
      </c>
    </row>
    <row r="807">
      <c r="A807" s="36">
        <f>IFERROR(__xludf.DUMMYFUNCTION("""COMPUTED_VALUE"""),27.0)</f>
        <v>27</v>
      </c>
      <c r="B807" s="36">
        <f>IFERROR(__xludf.DUMMYFUNCTION("""COMPUTED_VALUE"""),44.0)</f>
        <v>44</v>
      </c>
      <c r="C807" s="36"/>
      <c r="D807" s="36" t="str">
        <f>IFERROR(__xludf.DUMMYFUNCTION("""COMPUTED_VALUE"""),"2")</f>
        <v>2</v>
      </c>
    </row>
    <row r="808">
      <c r="A808" s="36">
        <f>IFERROR(__xludf.DUMMYFUNCTION("""COMPUTED_VALUE"""),27.0)</f>
        <v>27</v>
      </c>
      <c r="B808" s="36">
        <f>IFERROR(__xludf.DUMMYFUNCTION("""COMPUTED_VALUE"""),45.0)</f>
        <v>45</v>
      </c>
      <c r="C808" s="36"/>
      <c r="D808" s="36" t="str">
        <f>IFERROR(__xludf.DUMMYFUNCTION("""COMPUTED_VALUE"""),"2")</f>
        <v>2</v>
      </c>
    </row>
    <row r="809">
      <c r="A809" s="36">
        <f>IFERROR(__xludf.DUMMYFUNCTION("""COMPUTED_VALUE"""),27.0)</f>
        <v>27</v>
      </c>
      <c r="B809" s="36">
        <f>IFERROR(__xludf.DUMMYFUNCTION("""COMPUTED_VALUE"""),46.0)</f>
        <v>46</v>
      </c>
      <c r="C809" s="36"/>
      <c r="D809" s="36" t="str">
        <f>IFERROR(__xludf.DUMMYFUNCTION("""COMPUTED_VALUE"""),"2")</f>
        <v>2</v>
      </c>
    </row>
    <row r="810">
      <c r="A810" s="36">
        <f>IFERROR(__xludf.DUMMYFUNCTION("""COMPUTED_VALUE"""),27.0)</f>
        <v>27</v>
      </c>
      <c r="B810" s="36">
        <f>IFERROR(__xludf.DUMMYFUNCTION("""COMPUTED_VALUE"""),47.0)</f>
        <v>47</v>
      </c>
      <c r="C810" s="36"/>
      <c r="D810" s="36" t="str">
        <f>IFERROR(__xludf.DUMMYFUNCTION("""COMPUTED_VALUE"""),"2")</f>
        <v>2</v>
      </c>
    </row>
    <row r="811">
      <c r="A811" s="36">
        <f>IFERROR(__xludf.DUMMYFUNCTION("""COMPUTED_VALUE"""),27.0)</f>
        <v>27</v>
      </c>
      <c r="B811" s="36">
        <f>IFERROR(__xludf.DUMMYFUNCTION("""COMPUTED_VALUE"""),48.0)</f>
        <v>48</v>
      </c>
      <c r="C811" s="36"/>
      <c r="D811" s="36" t="str">
        <f>IFERROR(__xludf.DUMMYFUNCTION("""COMPUTED_VALUE"""),"2")</f>
        <v>2</v>
      </c>
    </row>
    <row r="812">
      <c r="A812" s="36">
        <f>IFERROR(__xludf.DUMMYFUNCTION("""COMPUTED_VALUE"""),27.0)</f>
        <v>27</v>
      </c>
      <c r="B812" s="36">
        <f>IFERROR(__xludf.DUMMYFUNCTION("""COMPUTED_VALUE"""),49.0)</f>
        <v>49</v>
      </c>
      <c r="C812" s="36"/>
      <c r="D812" s="36" t="str">
        <f>IFERROR(__xludf.DUMMYFUNCTION("""COMPUTED_VALUE"""),"2")</f>
        <v>2</v>
      </c>
    </row>
    <row r="813">
      <c r="A813" s="36">
        <f>IFERROR(__xludf.DUMMYFUNCTION("""COMPUTED_VALUE"""),27.0)</f>
        <v>27</v>
      </c>
      <c r="B813" s="36">
        <f>IFERROR(__xludf.DUMMYFUNCTION("""COMPUTED_VALUE"""),50.0)</f>
        <v>50</v>
      </c>
      <c r="C813" s="36"/>
      <c r="D813" s="36" t="str">
        <f>IFERROR(__xludf.DUMMYFUNCTION("""COMPUTED_VALUE"""),"2")</f>
        <v>2</v>
      </c>
    </row>
    <row r="814">
      <c r="A814" s="36">
        <f>IFERROR(__xludf.DUMMYFUNCTION("""COMPUTED_VALUE"""),27.0)</f>
        <v>27</v>
      </c>
      <c r="B814" s="36">
        <f>IFERROR(__xludf.DUMMYFUNCTION("""COMPUTED_VALUE"""),51.0)</f>
        <v>51</v>
      </c>
      <c r="C814" s="36"/>
      <c r="D814" s="36" t="str">
        <f>IFERROR(__xludf.DUMMYFUNCTION("""COMPUTED_VALUE"""),"2")</f>
        <v>2</v>
      </c>
    </row>
    <row r="815">
      <c r="A815" s="36">
        <f>IFERROR(__xludf.DUMMYFUNCTION("""COMPUTED_VALUE"""),27.0)</f>
        <v>27</v>
      </c>
      <c r="B815" s="36">
        <f>IFERROR(__xludf.DUMMYFUNCTION("""COMPUTED_VALUE"""),53.0)</f>
        <v>53</v>
      </c>
      <c r="C815" s="36"/>
      <c r="D815" s="36" t="str">
        <f>IFERROR(__xludf.DUMMYFUNCTION("""COMPUTED_VALUE"""),"2")</f>
        <v>2</v>
      </c>
    </row>
    <row r="816">
      <c r="A816" s="36">
        <f>IFERROR(__xludf.DUMMYFUNCTION("""COMPUTED_VALUE"""),27.0)</f>
        <v>27</v>
      </c>
      <c r="B816" s="36">
        <f>IFERROR(__xludf.DUMMYFUNCTION("""COMPUTED_VALUE"""),54.0)</f>
        <v>54</v>
      </c>
      <c r="C816" s="36"/>
      <c r="D816" s="36" t="str">
        <f>IFERROR(__xludf.DUMMYFUNCTION("""COMPUTED_VALUE"""),"3")</f>
        <v>3</v>
      </c>
    </row>
    <row r="817">
      <c r="A817" s="36">
        <f>IFERROR(__xludf.DUMMYFUNCTION("""COMPUTED_VALUE"""),27.0)</f>
        <v>27</v>
      </c>
      <c r="B817" s="36">
        <f>IFERROR(__xludf.DUMMYFUNCTION("""COMPUTED_VALUE"""),57.0)</f>
        <v>57</v>
      </c>
      <c r="C817" s="36"/>
      <c r="D817" s="36" t="str">
        <f>IFERROR(__xludf.DUMMYFUNCTION("""COMPUTED_VALUE"""),"2")</f>
        <v>2</v>
      </c>
    </row>
    <row r="818">
      <c r="A818" s="36">
        <f>IFERROR(__xludf.DUMMYFUNCTION("""COMPUTED_VALUE"""),27.0)</f>
        <v>27</v>
      </c>
      <c r="B818" s="36">
        <f>IFERROR(__xludf.DUMMYFUNCTION("""COMPUTED_VALUE"""),58.0)</f>
        <v>58</v>
      </c>
      <c r="C818" s="36"/>
      <c r="D818" s="36" t="str">
        <f>IFERROR(__xludf.DUMMYFUNCTION("""COMPUTED_VALUE"""),"3")</f>
        <v>3</v>
      </c>
    </row>
    <row r="819">
      <c r="A819" s="36">
        <f>IFERROR(__xludf.DUMMYFUNCTION("""COMPUTED_VALUE"""),28.0)</f>
        <v>28</v>
      </c>
      <c r="B819" s="36">
        <f>IFERROR(__xludf.DUMMYFUNCTION("""COMPUTED_VALUE"""),30.0)</f>
        <v>30</v>
      </c>
      <c r="C819" s="36"/>
      <c r="D819" s="36" t="str">
        <f>IFERROR(__xludf.DUMMYFUNCTION("""COMPUTED_VALUE"""),"2")</f>
        <v>2</v>
      </c>
    </row>
    <row r="820">
      <c r="A820" s="36">
        <f>IFERROR(__xludf.DUMMYFUNCTION("""COMPUTED_VALUE"""),28.0)</f>
        <v>28</v>
      </c>
      <c r="B820" s="36">
        <f>IFERROR(__xludf.DUMMYFUNCTION("""COMPUTED_VALUE"""),31.0)</f>
        <v>31</v>
      </c>
      <c r="C820" s="36"/>
      <c r="D820" s="36" t="str">
        <f>IFERROR(__xludf.DUMMYFUNCTION("""COMPUTED_VALUE"""),"2")</f>
        <v>2</v>
      </c>
    </row>
    <row r="821">
      <c r="A821" s="36">
        <f>IFERROR(__xludf.DUMMYFUNCTION("""COMPUTED_VALUE"""),28.0)</f>
        <v>28</v>
      </c>
      <c r="B821" s="36">
        <f>IFERROR(__xludf.DUMMYFUNCTION("""COMPUTED_VALUE"""),32.0)</f>
        <v>32</v>
      </c>
      <c r="C821" s="36"/>
      <c r="D821" s="36" t="str">
        <f>IFERROR(__xludf.DUMMYFUNCTION("""COMPUTED_VALUE"""),"3")</f>
        <v>3</v>
      </c>
    </row>
    <row r="822">
      <c r="A822" s="36">
        <f>IFERROR(__xludf.DUMMYFUNCTION("""COMPUTED_VALUE"""),28.0)</f>
        <v>28</v>
      </c>
      <c r="B822" s="36">
        <f>IFERROR(__xludf.DUMMYFUNCTION("""COMPUTED_VALUE"""),34.0)</f>
        <v>34</v>
      </c>
      <c r="C822" s="36"/>
      <c r="D822" s="36" t="str">
        <f>IFERROR(__xludf.DUMMYFUNCTION("""COMPUTED_VALUE"""),"3")</f>
        <v>3</v>
      </c>
    </row>
    <row r="823">
      <c r="A823" s="36">
        <f>IFERROR(__xludf.DUMMYFUNCTION("""COMPUTED_VALUE"""),28.0)</f>
        <v>28</v>
      </c>
      <c r="B823" s="36">
        <f>IFERROR(__xludf.DUMMYFUNCTION("""COMPUTED_VALUE"""),35.0)</f>
        <v>35</v>
      </c>
      <c r="C823" s="36"/>
      <c r="D823" s="36" t="str">
        <f>IFERROR(__xludf.DUMMYFUNCTION("""COMPUTED_VALUE"""),"3")</f>
        <v>3</v>
      </c>
    </row>
    <row r="824">
      <c r="A824" s="36">
        <f>IFERROR(__xludf.DUMMYFUNCTION("""COMPUTED_VALUE"""),28.0)</f>
        <v>28</v>
      </c>
      <c r="B824" s="36">
        <f>IFERROR(__xludf.DUMMYFUNCTION("""COMPUTED_VALUE"""),36.0)</f>
        <v>36</v>
      </c>
      <c r="C824" s="36"/>
      <c r="D824" s="36" t="str">
        <f>IFERROR(__xludf.DUMMYFUNCTION("""COMPUTED_VALUE"""),"3")</f>
        <v>3</v>
      </c>
    </row>
    <row r="825">
      <c r="A825" s="36">
        <f>IFERROR(__xludf.DUMMYFUNCTION("""COMPUTED_VALUE"""),28.0)</f>
        <v>28</v>
      </c>
      <c r="B825" s="36">
        <f>IFERROR(__xludf.DUMMYFUNCTION("""COMPUTED_VALUE"""),39.0)</f>
        <v>39</v>
      </c>
      <c r="C825" s="36"/>
      <c r="D825" s="36" t="str">
        <f>IFERROR(__xludf.DUMMYFUNCTION("""COMPUTED_VALUE"""),"2")</f>
        <v>2</v>
      </c>
    </row>
    <row r="826">
      <c r="A826" s="36">
        <f>IFERROR(__xludf.DUMMYFUNCTION("""COMPUTED_VALUE"""),28.0)</f>
        <v>28</v>
      </c>
      <c r="B826" s="36">
        <f>IFERROR(__xludf.DUMMYFUNCTION("""COMPUTED_VALUE"""),40.0)</f>
        <v>40</v>
      </c>
      <c r="C826" s="36"/>
      <c r="D826" s="36" t="str">
        <f>IFERROR(__xludf.DUMMYFUNCTION("""COMPUTED_VALUE"""),"3")</f>
        <v>3</v>
      </c>
    </row>
    <row r="827">
      <c r="A827" s="36">
        <f>IFERROR(__xludf.DUMMYFUNCTION("""COMPUTED_VALUE"""),28.0)</f>
        <v>28</v>
      </c>
      <c r="B827" s="36">
        <f>IFERROR(__xludf.DUMMYFUNCTION("""COMPUTED_VALUE"""),41.0)</f>
        <v>41</v>
      </c>
      <c r="C827" s="36"/>
      <c r="D827" s="36" t="str">
        <f>IFERROR(__xludf.DUMMYFUNCTION("""COMPUTED_VALUE"""),"2")</f>
        <v>2</v>
      </c>
    </row>
    <row r="828">
      <c r="A828" s="36">
        <f>IFERROR(__xludf.DUMMYFUNCTION("""COMPUTED_VALUE"""),28.0)</f>
        <v>28</v>
      </c>
      <c r="B828" s="36">
        <f>IFERROR(__xludf.DUMMYFUNCTION("""COMPUTED_VALUE"""),42.0)</f>
        <v>42</v>
      </c>
      <c r="C828" s="36"/>
      <c r="D828" s="36" t="str">
        <f>IFERROR(__xludf.DUMMYFUNCTION("""COMPUTED_VALUE"""),"2")</f>
        <v>2</v>
      </c>
    </row>
    <row r="829">
      <c r="A829" s="36">
        <f>IFERROR(__xludf.DUMMYFUNCTION("""COMPUTED_VALUE"""),28.0)</f>
        <v>28</v>
      </c>
      <c r="B829" s="36">
        <f>IFERROR(__xludf.DUMMYFUNCTION("""COMPUTED_VALUE"""),43.0)</f>
        <v>43</v>
      </c>
      <c r="C829" s="36"/>
      <c r="D829" s="36" t="str">
        <f>IFERROR(__xludf.DUMMYFUNCTION("""COMPUTED_VALUE"""),"3")</f>
        <v>3</v>
      </c>
    </row>
    <row r="830">
      <c r="A830" s="36">
        <f>IFERROR(__xludf.DUMMYFUNCTION("""COMPUTED_VALUE"""),28.0)</f>
        <v>28</v>
      </c>
      <c r="B830" s="36">
        <f>IFERROR(__xludf.DUMMYFUNCTION("""COMPUTED_VALUE"""),44.0)</f>
        <v>44</v>
      </c>
      <c r="C830" s="36"/>
      <c r="D830" s="36" t="str">
        <f>IFERROR(__xludf.DUMMYFUNCTION("""COMPUTED_VALUE"""),"3")</f>
        <v>3</v>
      </c>
    </row>
    <row r="831">
      <c r="A831" s="36">
        <f>IFERROR(__xludf.DUMMYFUNCTION("""COMPUTED_VALUE"""),28.0)</f>
        <v>28</v>
      </c>
      <c r="B831" s="36">
        <f>IFERROR(__xludf.DUMMYFUNCTION("""COMPUTED_VALUE"""),45.0)</f>
        <v>45</v>
      </c>
      <c r="C831" s="36"/>
      <c r="D831" s="36" t="str">
        <f>IFERROR(__xludf.DUMMYFUNCTION("""COMPUTED_VALUE"""),"3")</f>
        <v>3</v>
      </c>
    </row>
    <row r="832">
      <c r="A832" s="36">
        <f>IFERROR(__xludf.DUMMYFUNCTION("""COMPUTED_VALUE"""),28.0)</f>
        <v>28</v>
      </c>
      <c r="B832" s="36">
        <f>IFERROR(__xludf.DUMMYFUNCTION("""COMPUTED_VALUE"""),46.0)</f>
        <v>46</v>
      </c>
      <c r="C832" s="36"/>
      <c r="D832" s="36" t="str">
        <f>IFERROR(__xludf.DUMMYFUNCTION("""COMPUTED_VALUE"""),"3")</f>
        <v>3</v>
      </c>
    </row>
    <row r="833">
      <c r="A833" s="36">
        <f>IFERROR(__xludf.DUMMYFUNCTION("""COMPUTED_VALUE"""),28.0)</f>
        <v>28</v>
      </c>
      <c r="B833" s="36">
        <f>IFERROR(__xludf.DUMMYFUNCTION("""COMPUTED_VALUE"""),47.0)</f>
        <v>47</v>
      </c>
      <c r="C833" s="36"/>
      <c r="D833" s="36" t="str">
        <f>IFERROR(__xludf.DUMMYFUNCTION("""COMPUTED_VALUE"""),"3")</f>
        <v>3</v>
      </c>
    </row>
    <row r="834">
      <c r="A834" s="36">
        <f>IFERROR(__xludf.DUMMYFUNCTION("""COMPUTED_VALUE"""),28.0)</f>
        <v>28</v>
      </c>
      <c r="B834" s="36">
        <f>IFERROR(__xludf.DUMMYFUNCTION("""COMPUTED_VALUE"""),48.0)</f>
        <v>48</v>
      </c>
      <c r="C834" s="36"/>
      <c r="D834" s="36" t="str">
        <f>IFERROR(__xludf.DUMMYFUNCTION("""COMPUTED_VALUE"""),"2")</f>
        <v>2</v>
      </c>
    </row>
    <row r="835">
      <c r="A835" s="36">
        <f>IFERROR(__xludf.DUMMYFUNCTION("""COMPUTED_VALUE"""),28.0)</f>
        <v>28</v>
      </c>
      <c r="B835" s="36">
        <f>IFERROR(__xludf.DUMMYFUNCTION("""COMPUTED_VALUE"""),49.0)</f>
        <v>49</v>
      </c>
      <c r="C835" s="36"/>
      <c r="D835" s="36" t="str">
        <f>IFERROR(__xludf.DUMMYFUNCTION("""COMPUTED_VALUE"""),"3")</f>
        <v>3</v>
      </c>
    </row>
    <row r="836">
      <c r="A836" s="36">
        <f>IFERROR(__xludf.DUMMYFUNCTION("""COMPUTED_VALUE"""),28.0)</f>
        <v>28</v>
      </c>
      <c r="B836" s="36">
        <f>IFERROR(__xludf.DUMMYFUNCTION("""COMPUTED_VALUE"""),50.0)</f>
        <v>50</v>
      </c>
      <c r="C836" s="36"/>
      <c r="D836" s="36" t="str">
        <f>IFERROR(__xludf.DUMMYFUNCTION("""COMPUTED_VALUE"""),"3")</f>
        <v>3</v>
      </c>
    </row>
    <row r="837">
      <c r="A837" s="36">
        <f>IFERROR(__xludf.DUMMYFUNCTION("""COMPUTED_VALUE"""),28.0)</f>
        <v>28</v>
      </c>
      <c r="B837" s="36">
        <f>IFERROR(__xludf.DUMMYFUNCTION("""COMPUTED_VALUE"""),51.0)</f>
        <v>51</v>
      </c>
      <c r="C837" s="36"/>
      <c r="D837" s="36" t="str">
        <f>IFERROR(__xludf.DUMMYFUNCTION("""COMPUTED_VALUE"""),"3")</f>
        <v>3</v>
      </c>
    </row>
    <row r="838">
      <c r="A838" s="36">
        <f>IFERROR(__xludf.DUMMYFUNCTION("""COMPUTED_VALUE"""),28.0)</f>
        <v>28</v>
      </c>
      <c r="B838" s="36">
        <f>IFERROR(__xludf.DUMMYFUNCTION("""COMPUTED_VALUE"""),52.0)</f>
        <v>52</v>
      </c>
      <c r="C838" s="36"/>
      <c r="D838" s="36" t="str">
        <f>IFERROR(__xludf.DUMMYFUNCTION("""COMPUTED_VALUE"""),"1")</f>
        <v>1</v>
      </c>
    </row>
    <row r="839">
      <c r="A839" s="36">
        <f>IFERROR(__xludf.DUMMYFUNCTION("""COMPUTED_VALUE"""),28.0)</f>
        <v>28</v>
      </c>
      <c r="B839" s="36">
        <f>IFERROR(__xludf.DUMMYFUNCTION("""COMPUTED_VALUE"""),53.0)</f>
        <v>53</v>
      </c>
      <c r="C839" s="36"/>
      <c r="D839" s="36" t="str">
        <f>IFERROR(__xludf.DUMMYFUNCTION("""COMPUTED_VALUE"""),"2")</f>
        <v>2</v>
      </c>
    </row>
    <row r="840">
      <c r="A840" s="36">
        <f>IFERROR(__xludf.DUMMYFUNCTION("""COMPUTED_VALUE"""),28.0)</f>
        <v>28</v>
      </c>
      <c r="B840" s="36">
        <f>IFERROR(__xludf.DUMMYFUNCTION("""COMPUTED_VALUE"""),54.0)</f>
        <v>54</v>
      </c>
      <c r="C840" s="36"/>
      <c r="D840" s="36" t="str">
        <f>IFERROR(__xludf.DUMMYFUNCTION("""COMPUTED_VALUE"""),"2")</f>
        <v>2</v>
      </c>
    </row>
    <row r="841">
      <c r="A841" s="36">
        <f>IFERROR(__xludf.DUMMYFUNCTION("""COMPUTED_VALUE"""),28.0)</f>
        <v>28</v>
      </c>
      <c r="B841" s="36">
        <f>IFERROR(__xludf.DUMMYFUNCTION("""COMPUTED_VALUE"""),57.0)</f>
        <v>57</v>
      </c>
      <c r="C841" s="36"/>
      <c r="D841" s="36" t="str">
        <f>IFERROR(__xludf.DUMMYFUNCTION("""COMPUTED_VALUE"""),"2")</f>
        <v>2</v>
      </c>
    </row>
    <row r="842">
      <c r="A842" s="36">
        <f>IFERROR(__xludf.DUMMYFUNCTION("""COMPUTED_VALUE"""),28.0)</f>
        <v>28</v>
      </c>
      <c r="B842" s="36">
        <f>IFERROR(__xludf.DUMMYFUNCTION("""COMPUTED_VALUE"""),58.0)</f>
        <v>58</v>
      </c>
      <c r="C842" s="36"/>
      <c r="D842" s="36" t="str">
        <f>IFERROR(__xludf.DUMMYFUNCTION("""COMPUTED_VALUE"""),"2")</f>
        <v>2</v>
      </c>
    </row>
    <row r="843">
      <c r="A843" s="36">
        <f>IFERROR(__xludf.DUMMYFUNCTION("""COMPUTED_VALUE"""),29.0)</f>
        <v>29</v>
      </c>
      <c r="B843" s="36">
        <f>IFERROR(__xludf.DUMMYFUNCTION("""COMPUTED_VALUE"""),30.0)</f>
        <v>30</v>
      </c>
      <c r="C843" s="36"/>
      <c r="D843" s="36" t="str">
        <f>IFERROR(__xludf.DUMMYFUNCTION("""COMPUTED_VALUE"""),"1")</f>
        <v>1</v>
      </c>
    </row>
    <row r="844">
      <c r="A844" s="36">
        <f>IFERROR(__xludf.DUMMYFUNCTION("""COMPUTED_VALUE"""),29.0)</f>
        <v>29</v>
      </c>
      <c r="B844" s="36">
        <f>IFERROR(__xludf.DUMMYFUNCTION("""COMPUTED_VALUE"""),31.0)</f>
        <v>31</v>
      </c>
      <c r="C844" s="36"/>
      <c r="D844" s="36" t="str">
        <f>IFERROR(__xludf.DUMMYFUNCTION("""COMPUTED_VALUE"""),"1")</f>
        <v>1</v>
      </c>
    </row>
    <row r="845">
      <c r="A845" s="36">
        <f>IFERROR(__xludf.DUMMYFUNCTION("""COMPUTED_VALUE"""),29.0)</f>
        <v>29</v>
      </c>
      <c r="B845" s="36">
        <f>IFERROR(__xludf.DUMMYFUNCTION("""COMPUTED_VALUE"""),33.0)</f>
        <v>33</v>
      </c>
      <c r="C845" s="36"/>
      <c r="D845" s="36" t="str">
        <f>IFERROR(__xludf.DUMMYFUNCTION("""COMPUTED_VALUE"""),"1")</f>
        <v>1</v>
      </c>
    </row>
    <row r="846">
      <c r="A846" s="36">
        <f>IFERROR(__xludf.DUMMYFUNCTION("""COMPUTED_VALUE"""),29.0)</f>
        <v>29</v>
      </c>
      <c r="B846" s="36">
        <f>IFERROR(__xludf.DUMMYFUNCTION("""COMPUTED_VALUE"""),37.0)</f>
        <v>37</v>
      </c>
      <c r="C846" s="36"/>
      <c r="D846" s="36" t="str">
        <f>IFERROR(__xludf.DUMMYFUNCTION("""COMPUTED_VALUE"""),"1")</f>
        <v>1</v>
      </c>
    </row>
    <row r="847">
      <c r="A847" s="36">
        <f>IFERROR(__xludf.DUMMYFUNCTION("""COMPUTED_VALUE"""),29.0)</f>
        <v>29</v>
      </c>
      <c r="B847" s="36">
        <f>IFERROR(__xludf.DUMMYFUNCTION("""COMPUTED_VALUE"""),39.0)</f>
        <v>39</v>
      </c>
      <c r="C847" s="36"/>
      <c r="D847" s="36" t="str">
        <f>IFERROR(__xludf.DUMMYFUNCTION("""COMPUTED_VALUE"""),"1")</f>
        <v>1</v>
      </c>
    </row>
    <row r="848">
      <c r="A848" s="36">
        <f>IFERROR(__xludf.DUMMYFUNCTION("""COMPUTED_VALUE"""),29.0)</f>
        <v>29</v>
      </c>
      <c r="B848" s="36">
        <f>IFERROR(__xludf.DUMMYFUNCTION("""COMPUTED_VALUE"""),42.0)</f>
        <v>42</v>
      </c>
      <c r="C848" s="36"/>
      <c r="D848" s="36" t="str">
        <f>IFERROR(__xludf.DUMMYFUNCTION("""COMPUTED_VALUE"""),"1")</f>
        <v>1</v>
      </c>
    </row>
    <row r="849">
      <c r="A849" s="36">
        <f>IFERROR(__xludf.DUMMYFUNCTION("""COMPUTED_VALUE"""),29.0)</f>
        <v>29</v>
      </c>
      <c r="B849" s="36">
        <f>IFERROR(__xludf.DUMMYFUNCTION("""COMPUTED_VALUE"""),54.0)</f>
        <v>54</v>
      </c>
      <c r="C849" s="36"/>
      <c r="D849" s="36" t="str">
        <f>IFERROR(__xludf.DUMMYFUNCTION("""COMPUTED_VALUE"""),"1")</f>
        <v>1</v>
      </c>
    </row>
    <row r="850">
      <c r="A850" s="36">
        <f>IFERROR(__xludf.DUMMYFUNCTION("""COMPUTED_VALUE"""),29.0)</f>
        <v>29</v>
      </c>
      <c r="B850" s="36">
        <f>IFERROR(__xludf.DUMMYFUNCTION("""COMPUTED_VALUE"""),58.0)</f>
        <v>58</v>
      </c>
      <c r="C850" s="36"/>
      <c r="D850" s="36" t="str">
        <f>IFERROR(__xludf.DUMMYFUNCTION("""COMPUTED_VALUE"""),"1")</f>
        <v>1</v>
      </c>
    </row>
    <row r="851">
      <c r="A851" s="36">
        <f>IFERROR(__xludf.DUMMYFUNCTION("""COMPUTED_VALUE"""),30.0)</f>
        <v>30</v>
      </c>
      <c r="B851" s="36">
        <f>IFERROR(__xludf.DUMMYFUNCTION("""COMPUTED_VALUE"""),31.0)</f>
        <v>31</v>
      </c>
      <c r="C851" s="36"/>
      <c r="D851" s="36" t="str">
        <f>IFERROR(__xludf.DUMMYFUNCTION("""COMPUTED_VALUE"""),"3")</f>
        <v>3</v>
      </c>
    </row>
    <row r="852">
      <c r="A852" s="36">
        <f>IFERROR(__xludf.DUMMYFUNCTION("""COMPUTED_VALUE"""),30.0)</f>
        <v>30</v>
      </c>
      <c r="B852" s="36">
        <f>IFERROR(__xludf.DUMMYFUNCTION("""COMPUTED_VALUE"""),32.0)</f>
        <v>32</v>
      </c>
      <c r="C852" s="36"/>
      <c r="D852" s="36" t="str">
        <f>IFERROR(__xludf.DUMMYFUNCTION("""COMPUTED_VALUE"""),"2")</f>
        <v>2</v>
      </c>
    </row>
    <row r="853">
      <c r="A853" s="36">
        <f>IFERROR(__xludf.DUMMYFUNCTION("""COMPUTED_VALUE"""),30.0)</f>
        <v>30</v>
      </c>
      <c r="B853" s="36">
        <f>IFERROR(__xludf.DUMMYFUNCTION("""COMPUTED_VALUE"""),33.0)</f>
        <v>33</v>
      </c>
      <c r="C853" s="36"/>
      <c r="D853" s="36" t="str">
        <f>IFERROR(__xludf.DUMMYFUNCTION("""COMPUTED_VALUE"""),"1")</f>
        <v>1</v>
      </c>
    </row>
    <row r="854">
      <c r="A854" s="36">
        <f>IFERROR(__xludf.DUMMYFUNCTION("""COMPUTED_VALUE"""),30.0)</f>
        <v>30</v>
      </c>
      <c r="B854" s="36">
        <f>IFERROR(__xludf.DUMMYFUNCTION("""COMPUTED_VALUE"""),34.0)</f>
        <v>34</v>
      </c>
      <c r="C854" s="36"/>
      <c r="D854" s="36" t="str">
        <f>IFERROR(__xludf.DUMMYFUNCTION("""COMPUTED_VALUE"""),"2")</f>
        <v>2</v>
      </c>
    </row>
    <row r="855">
      <c r="A855" s="36">
        <f>IFERROR(__xludf.DUMMYFUNCTION("""COMPUTED_VALUE"""),30.0)</f>
        <v>30</v>
      </c>
      <c r="B855" s="36">
        <f>IFERROR(__xludf.DUMMYFUNCTION("""COMPUTED_VALUE"""),35.0)</f>
        <v>35</v>
      </c>
      <c r="C855" s="36"/>
      <c r="D855" s="36" t="str">
        <f>IFERROR(__xludf.DUMMYFUNCTION("""COMPUTED_VALUE"""),"2")</f>
        <v>2</v>
      </c>
    </row>
    <row r="856">
      <c r="A856" s="36">
        <f>IFERROR(__xludf.DUMMYFUNCTION("""COMPUTED_VALUE"""),30.0)</f>
        <v>30</v>
      </c>
      <c r="B856" s="36">
        <f>IFERROR(__xludf.DUMMYFUNCTION("""COMPUTED_VALUE"""),36.0)</f>
        <v>36</v>
      </c>
      <c r="C856" s="36"/>
      <c r="D856" s="36" t="str">
        <f>IFERROR(__xludf.DUMMYFUNCTION("""COMPUTED_VALUE"""),"2")</f>
        <v>2</v>
      </c>
    </row>
    <row r="857">
      <c r="A857" s="36">
        <f>IFERROR(__xludf.DUMMYFUNCTION("""COMPUTED_VALUE"""),30.0)</f>
        <v>30</v>
      </c>
      <c r="B857" s="36">
        <f>IFERROR(__xludf.DUMMYFUNCTION("""COMPUTED_VALUE"""),37.0)</f>
        <v>37</v>
      </c>
      <c r="C857" s="36"/>
      <c r="D857" s="36" t="str">
        <f>IFERROR(__xludf.DUMMYFUNCTION("""COMPUTED_VALUE"""),"1")</f>
        <v>1</v>
      </c>
    </row>
    <row r="858">
      <c r="A858" s="36">
        <f>IFERROR(__xludf.DUMMYFUNCTION("""COMPUTED_VALUE"""),30.0)</f>
        <v>30</v>
      </c>
      <c r="B858" s="36">
        <f>IFERROR(__xludf.DUMMYFUNCTION("""COMPUTED_VALUE"""),39.0)</f>
        <v>39</v>
      </c>
      <c r="C858" s="36"/>
      <c r="D858" s="36" t="str">
        <f>IFERROR(__xludf.DUMMYFUNCTION("""COMPUTED_VALUE"""),"3")</f>
        <v>3</v>
      </c>
    </row>
    <row r="859">
      <c r="A859" s="36">
        <f>IFERROR(__xludf.DUMMYFUNCTION("""COMPUTED_VALUE"""),30.0)</f>
        <v>30</v>
      </c>
      <c r="B859" s="36">
        <f>IFERROR(__xludf.DUMMYFUNCTION("""COMPUTED_VALUE"""),40.0)</f>
        <v>40</v>
      </c>
      <c r="C859" s="36"/>
      <c r="D859" s="36" t="str">
        <f>IFERROR(__xludf.DUMMYFUNCTION("""COMPUTED_VALUE"""),"2")</f>
        <v>2</v>
      </c>
    </row>
    <row r="860">
      <c r="A860" s="36">
        <f>IFERROR(__xludf.DUMMYFUNCTION("""COMPUTED_VALUE"""),30.0)</f>
        <v>30</v>
      </c>
      <c r="B860" s="36">
        <f>IFERROR(__xludf.DUMMYFUNCTION("""COMPUTED_VALUE"""),41.0)</f>
        <v>41</v>
      </c>
      <c r="C860" s="36"/>
      <c r="D860" s="36" t="str">
        <f>IFERROR(__xludf.DUMMYFUNCTION("""COMPUTED_VALUE"""),"2")</f>
        <v>2</v>
      </c>
    </row>
    <row r="861">
      <c r="A861" s="36">
        <f>IFERROR(__xludf.DUMMYFUNCTION("""COMPUTED_VALUE"""),30.0)</f>
        <v>30</v>
      </c>
      <c r="B861" s="36">
        <f>IFERROR(__xludf.DUMMYFUNCTION("""COMPUTED_VALUE"""),42.0)</f>
        <v>42</v>
      </c>
      <c r="C861" s="36"/>
      <c r="D861" s="36" t="str">
        <f>IFERROR(__xludf.DUMMYFUNCTION("""COMPUTED_VALUE"""),"3")</f>
        <v>3</v>
      </c>
    </row>
    <row r="862">
      <c r="A862" s="36">
        <f>IFERROR(__xludf.DUMMYFUNCTION("""COMPUTED_VALUE"""),30.0)</f>
        <v>30</v>
      </c>
      <c r="B862" s="36">
        <f>IFERROR(__xludf.DUMMYFUNCTION("""COMPUTED_VALUE"""),43.0)</f>
        <v>43</v>
      </c>
      <c r="C862" s="36"/>
      <c r="D862" s="36" t="str">
        <f>IFERROR(__xludf.DUMMYFUNCTION("""COMPUTED_VALUE"""),"2")</f>
        <v>2</v>
      </c>
    </row>
    <row r="863">
      <c r="A863" s="36">
        <f>IFERROR(__xludf.DUMMYFUNCTION("""COMPUTED_VALUE"""),30.0)</f>
        <v>30</v>
      </c>
      <c r="B863" s="36">
        <f>IFERROR(__xludf.DUMMYFUNCTION("""COMPUTED_VALUE"""),44.0)</f>
        <v>44</v>
      </c>
      <c r="C863" s="36"/>
      <c r="D863" s="36" t="str">
        <f>IFERROR(__xludf.DUMMYFUNCTION("""COMPUTED_VALUE"""),"2")</f>
        <v>2</v>
      </c>
    </row>
    <row r="864">
      <c r="A864" s="36">
        <f>IFERROR(__xludf.DUMMYFUNCTION("""COMPUTED_VALUE"""),30.0)</f>
        <v>30</v>
      </c>
      <c r="B864" s="36">
        <f>IFERROR(__xludf.DUMMYFUNCTION("""COMPUTED_VALUE"""),45.0)</f>
        <v>45</v>
      </c>
      <c r="C864" s="36"/>
      <c r="D864" s="36" t="str">
        <f>IFERROR(__xludf.DUMMYFUNCTION("""COMPUTED_VALUE"""),"2")</f>
        <v>2</v>
      </c>
    </row>
    <row r="865">
      <c r="A865" s="36">
        <f>IFERROR(__xludf.DUMMYFUNCTION("""COMPUTED_VALUE"""),30.0)</f>
        <v>30</v>
      </c>
      <c r="B865" s="36">
        <f>IFERROR(__xludf.DUMMYFUNCTION("""COMPUTED_VALUE"""),46.0)</f>
        <v>46</v>
      </c>
      <c r="C865" s="36"/>
      <c r="D865" s="36" t="str">
        <f>IFERROR(__xludf.DUMMYFUNCTION("""COMPUTED_VALUE"""),"2")</f>
        <v>2</v>
      </c>
    </row>
    <row r="866">
      <c r="A866" s="36">
        <f>IFERROR(__xludf.DUMMYFUNCTION("""COMPUTED_VALUE"""),30.0)</f>
        <v>30</v>
      </c>
      <c r="B866" s="36">
        <f>IFERROR(__xludf.DUMMYFUNCTION("""COMPUTED_VALUE"""),47.0)</f>
        <v>47</v>
      </c>
      <c r="C866" s="36"/>
      <c r="D866" s="36" t="str">
        <f>IFERROR(__xludf.DUMMYFUNCTION("""COMPUTED_VALUE"""),"2")</f>
        <v>2</v>
      </c>
    </row>
    <row r="867">
      <c r="A867" s="36">
        <f>IFERROR(__xludf.DUMMYFUNCTION("""COMPUTED_VALUE"""),30.0)</f>
        <v>30</v>
      </c>
      <c r="B867" s="36">
        <f>IFERROR(__xludf.DUMMYFUNCTION("""COMPUTED_VALUE"""),48.0)</f>
        <v>48</v>
      </c>
      <c r="C867" s="36"/>
      <c r="D867" s="36" t="str">
        <f>IFERROR(__xludf.DUMMYFUNCTION("""COMPUTED_VALUE"""),"2")</f>
        <v>2</v>
      </c>
    </row>
    <row r="868">
      <c r="A868" s="36">
        <f>IFERROR(__xludf.DUMMYFUNCTION("""COMPUTED_VALUE"""),30.0)</f>
        <v>30</v>
      </c>
      <c r="B868" s="36">
        <f>IFERROR(__xludf.DUMMYFUNCTION("""COMPUTED_VALUE"""),49.0)</f>
        <v>49</v>
      </c>
      <c r="C868" s="36"/>
      <c r="D868" s="36" t="str">
        <f>IFERROR(__xludf.DUMMYFUNCTION("""COMPUTED_VALUE"""),"2")</f>
        <v>2</v>
      </c>
    </row>
    <row r="869">
      <c r="A869" s="36">
        <f>IFERROR(__xludf.DUMMYFUNCTION("""COMPUTED_VALUE"""),30.0)</f>
        <v>30</v>
      </c>
      <c r="B869" s="36">
        <f>IFERROR(__xludf.DUMMYFUNCTION("""COMPUTED_VALUE"""),50.0)</f>
        <v>50</v>
      </c>
      <c r="C869" s="36"/>
      <c r="D869" s="36" t="str">
        <f>IFERROR(__xludf.DUMMYFUNCTION("""COMPUTED_VALUE"""),"2")</f>
        <v>2</v>
      </c>
    </row>
    <row r="870">
      <c r="A870" s="36">
        <f>IFERROR(__xludf.DUMMYFUNCTION("""COMPUTED_VALUE"""),30.0)</f>
        <v>30</v>
      </c>
      <c r="B870" s="36">
        <f>IFERROR(__xludf.DUMMYFUNCTION("""COMPUTED_VALUE"""),51.0)</f>
        <v>51</v>
      </c>
      <c r="C870" s="36"/>
      <c r="D870" s="36" t="str">
        <f>IFERROR(__xludf.DUMMYFUNCTION("""COMPUTED_VALUE"""),"2")</f>
        <v>2</v>
      </c>
    </row>
    <row r="871">
      <c r="A871" s="36">
        <f>IFERROR(__xludf.DUMMYFUNCTION("""COMPUTED_VALUE"""),30.0)</f>
        <v>30</v>
      </c>
      <c r="B871" s="36">
        <f>IFERROR(__xludf.DUMMYFUNCTION("""COMPUTED_VALUE"""),53.0)</f>
        <v>53</v>
      </c>
      <c r="C871" s="36"/>
      <c r="D871" s="36" t="str">
        <f>IFERROR(__xludf.DUMMYFUNCTION("""COMPUTED_VALUE"""),"2")</f>
        <v>2</v>
      </c>
    </row>
    <row r="872">
      <c r="A872" s="36">
        <f>IFERROR(__xludf.DUMMYFUNCTION("""COMPUTED_VALUE"""),30.0)</f>
        <v>30</v>
      </c>
      <c r="B872" s="36">
        <f>IFERROR(__xludf.DUMMYFUNCTION("""COMPUTED_VALUE"""),54.0)</f>
        <v>54</v>
      </c>
      <c r="C872" s="36"/>
      <c r="D872" s="36" t="str">
        <f>IFERROR(__xludf.DUMMYFUNCTION("""COMPUTED_VALUE"""),"3")</f>
        <v>3</v>
      </c>
    </row>
    <row r="873">
      <c r="A873" s="36">
        <f>IFERROR(__xludf.DUMMYFUNCTION("""COMPUTED_VALUE"""),30.0)</f>
        <v>30</v>
      </c>
      <c r="B873" s="36">
        <f>IFERROR(__xludf.DUMMYFUNCTION("""COMPUTED_VALUE"""),57.0)</f>
        <v>57</v>
      </c>
      <c r="C873" s="36"/>
      <c r="D873" s="36" t="str">
        <f>IFERROR(__xludf.DUMMYFUNCTION("""COMPUTED_VALUE"""),"2")</f>
        <v>2</v>
      </c>
    </row>
    <row r="874">
      <c r="A874" s="36">
        <f>IFERROR(__xludf.DUMMYFUNCTION("""COMPUTED_VALUE"""),30.0)</f>
        <v>30</v>
      </c>
      <c r="B874" s="36">
        <f>IFERROR(__xludf.DUMMYFUNCTION("""COMPUTED_VALUE"""),58.0)</f>
        <v>58</v>
      </c>
      <c r="C874" s="36"/>
      <c r="D874" s="36" t="str">
        <f>IFERROR(__xludf.DUMMYFUNCTION("""COMPUTED_VALUE"""),"3")</f>
        <v>3</v>
      </c>
    </row>
    <row r="875">
      <c r="A875" s="36">
        <f>IFERROR(__xludf.DUMMYFUNCTION("""COMPUTED_VALUE"""),31.0)</f>
        <v>31</v>
      </c>
      <c r="B875" s="36">
        <f>IFERROR(__xludf.DUMMYFUNCTION("""COMPUTED_VALUE"""),32.0)</f>
        <v>32</v>
      </c>
      <c r="C875" s="36"/>
      <c r="D875" s="36" t="str">
        <f>IFERROR(__xludf.DUMMYFUNCTION("""COMPUTED_VALUE"""),"2")</f>
        <v>2</v>
      </c>
    </row>
    <row r="876">
      <c r="A876" s="36">
        <f>IFERROR(__xludf.DUMMYFUNCTION("""COMPUTED_VALUE"""),31.0)</f>
        <v>31</v>
      </c>
      <c r="B876" s="36">
        <f>IFERROR(__xludf.DUMMYFUNCTION("""COMPUTED_VALUE"""),33.0)</f>
        <v>33</v>
      </c>
      <c r="C876" s="36"/>
      <c r="D876" s="36" t="str">
        <f>IFERROR(__xludf.DUMMYFUNCTION("""COMPUTED_VALUE"""),"1")</f>
        <v>1</v>
      </c>
    </row>
    <row r="877">
      <c r="A877" s="36">
        <f>IFERROR(__xludf.DUMMYFUNCTION("""COMPUTED_VALUE"""),31.0)</f>
        <v>31</v>
      </c>
      <c r="B877" s="36">
        <f>IFERROR(__xludf.DUMMYFUNCTION("""COMPUTED_VALUE"""),34.0)</f>
        <v>34</v>
      </c>
      <c r="C877" s="36"/>
      <c r="D877" s="36" t="str">
        <f>IFERROR(__xludf.DUMMYFUNCTION("""COMPUTED_VALUE"""),"2")</f>
        <v>2</v>
      </c>
    </row>
    <row r="878">
      <c r="A878" s="36">
        <f>IFERROR(__xludf.DUMMYFUNCTION("""COMPUTED_VALUE"""),31.0)</f>
        <v>31</v>
      </c>
      <c r="B878" s="36">
        <f>IFERROR(__xludf.DUMMYFUNCTION("""COMPUTED_VALUE"""),35.0)</f>
        <v>35</v>
      </c>
      <c r="C878" s="36"/>
      <c r="D878" s="36" t="str">
        <f>IFERROR(__xludf.DUMMYFUNCTION("""COMPUTED_VALUE"""),"2")</f>
        <v>2</v>
      </c>
    </row>
    <row r="879">
      <c r="A879" s="36">
        <f>IFERROR(__xludf.DUMMYFUNCTION("""COMPUTED_VALUE"""),31.0)</f>
        <v>31</v>
      </c>
      <c r="B879" s="36">
        <f>IFERROR(__xludf.DUMMYFUNCTION("""COMPUTED_VALUE"""),36.0)</f>
        <v>36</v>
      </c>
      <c r="C879" s="36"/>
      <c r="D879" s="36" t="str">
        <f>IFERROR(__xludf.DUMMYFUNCTION("""COMPUTED_VALUE"""),"2")</f>
        <v>2</v>
      </c>
    </row>
    <row r="880">
      <c r="A880" s="36">
        <f>IFERROR(__xludf.DUMMYFUNCTION("""COMPUTED_VALUE"""),31.0)</f>
        <v>31</v>
      </c>
      <c r="B880" s="36">
        <f>IFERROR(__xludf.DUMMYFUNCTION("""COMPUTED_VALUE"""),37.0)</f>
        <v>37</v>
      </c>
      <c r="C880" s="36"/>
      <c r="D880" s="36" t="str">
        <f>IFERROR(__xludf.DUMMYFUNCTION("""COMPUTED_VALUE"""),"1")</f>
        <v>1</v>
      </c>
    </row>
    <row r="881">
      <c r="A881" s="36">
        <f>IFERROR(__xludf.DUMMYFUNCTION("""COMPUTED_VALUE"""),31.0)</f>
        <v>31</v>
      </c>
      <c r="B881" s="36">
        <f>IFERROR(__xludf.DUMMYFUNCTION("""COMPUTED_VALUE"""),39.0)</f>
        <v>39</v>
      </c>
      <c r="C881" s="36"/>
      <c r="D881" s="36" t="str">
        <f>IFERROR(__xludf.DUMMYFUNCTION("""COMPUTED_VALUE"""),"3")</f>
        <v>3</v>
      </c>
    </row>
    <row r="882">
      <c r="A882" s="36">
        <f>IFERROR(__xludf.DUMMYFUNCTION("""COMPUTED_VALUE"""),31.0)</f>
        <v>31</v>
      </c>
      <c r="B882" s="36">
        <f>IFERROR(__xludf.DUMMYFUNCTION("""COMPUTED_VALUE"""),40.0)</f>
        <v>40</v>
      </c>
      <c r="C882" s="36"/>
      <c r="D882" s="36" t="str">
        <f>IFERROR(__xludf.DUMMYFUNCTION("""COMPUTED_VALUE"""),"2")</f>
        <v>2</v>
      </c>
    </row>
    <row r="883">
      <c r="A883" s="36">
        <f>IFERROR(__xludf.DUMMYFUNCTION("""COMPUTED_VALUE"""),31.0)</f>
        <v>31</v>
      </c>
      <c r="B883" s="36">
        <f>IFERROR(__xludf.DUMMYFUNCTION("""COMPUTED_VALUE"""),41.0)</f>
        <v>41</v>
      </c>
      <c r="C883" s="36"/>
      <c r="D883" s="36" t="str">
        <f>IFERROR(__xludf.DUMMYFUNCTION("""COMPUTED_VALUE"""),"2")</f>
        <v>2</v>
      </c>
    </row>
    <row r="884">
      <c r="A884" s="36">
        <f>IFERROR(__xludf.DUMMYFUNCTION("""COMPUTED_VALUE"""),31.0)</f>
        <v>31</v>
      </c>
      <c r="B884" s="36">
        <f>IFERROR(__xludf.DUMMYFUNCTION("""COMPUTED_VALUE"""),42.0)</f>
        <v>42</v>
      </c>
      <c r="C884" s="36"/>
      <c r="D884" s="36" t="str">
        <f>IFERROR(__xludf.DUMMYFUNCTION("""COMPUTED_VALUE"""),"3")</f>
        <v>3</v>
      </c>
    </row>
    <row r="885">
      <c r="A885" s="36">
        <f>IFERROR(__xludf.DUMMYFUNCTION("""COMPUTED_VALUE"""),31.0)</f>
        <v>31</v>
      </c>
      <c r="B885" s="36">
        <f>IFERROR(__xludf.DUMMYFUNCTION("""COMPUTED_VALUE"""),43.0)</f>
        <v>43</v>
      </c>
      <c r="C885" s="36"/>
      <c r="D885" s="36" t="str">
        <f>IFERROR(__xludf.DUMMYFUNCTION("""COMPUTED_VALUE"""),"2")</f>
        <v>2</v>
      </c>
    </row>
    <row r="886">
      <c r="A886" s="36">
        <f>IFERROR(__xludf.DUMMYFUNCTION("""COMPUTED_VALUE"""),31.0)</f>
        <v>31</v>
      </c>
      <c r="B886" s="36">
        <f>IFERROR(__xludf.DUMMYFUNCTION("""COMPUTED_VALUE"""),44.0)</f>
        <v>44</v>
      </c>
      <c r="C886" s="36"/>
      <c r="D886" s="36" t="str">
        <f>IFERROR(__xludf.DUMMYFUNCTION("""COMPUTED_VALUE"""),"2")</f>
        <v>2</v>
      </c>
    </row>
    <row r="887">
      <c r="A887" s="36">
        <f>IFERROR(__xludf.DUMMYFUNCTION("""COMPUTED_VALUE"""),31.0)</f>
        <v>31</v>
      </c>
      <c r="B887" s="36">
        <f>IFERROR(__xludf.DUMMYFUNCTION("""COMPUTED_VALUE"""),45.0)</f>
        <v>45</v>
      </c>
      <c r="C887" s="36"/>
      <c r="D887" s="36" t="str">
        <f>IFERROR(__xludf.DUMMYFUNCTION("""COMPUTED_VALUE"""),"2")</f>
        <v>2</v>
      </c>
    </row>
    <row r="888">
      <c r="A888" s="36">
        <f>IFERROR(__xludf.DUMMYFUNCTION("""COMPUTED_VALUE"""),31.0)</f>
        <v>31</v>
      </c>
      <c r="B888" s="36">
        <f>IFERROR(__xludf.DUMMYFUNCTION("""COMPUTED_VALUE"""),46.0)</f>
        <v>46</v>
      </c>
      <c r="C888" s="36"/>
      <c r="D888" s="36" t="str">
        <f>IFERROR(__xludf.DUMMYFUNCTION("""COMPUTED_VALUE"""),"2")</f>
        <v>2</v>
      </c>
    </row>
    <row r="889">
      <c r="A889" s="36">
        <f>IFERROR(__xludf.DUMMYFUNCTION("""COMPUTED_VALUE"""),31.0)</f>
        <v>31</v>
      </c>
      <c r="B889" s="36">
        <f>IFERROR(__xludf.DUMMYFUNCTION("""COMPUTED_VALUE"""),47.0)</f>
        <v>47</v>
      </c>
      <c r="C889" s="36"/>
      <c r="D889" s="36" t="str">
        <f>IFERROR(__xludf.DUMMYFUNCTION("""COMPUTED_VALUE"""),"2")</f>
        <v>2</v>
      </c>
    </row>
    <row r="890">
      <c r="A890" s="36">
        <f>IFERROR(__xludf.DUMMYFUNCTION("""COMPUTED_VALUE"""),31.0)</f>
        <v>31</v>
      </c>
      <c r="B890" s="36">
        <f>IFERROR(__xludf.DUMMYFUNCTION("""COMPUTED_VALUE"""),48.0)</f>
        <v>48</v>
      </c>
      <c r="C890" s="36"/>
      <c r="D890" s="36" t="str">
        <f>IFERROR(__xludf.DUMMYFUNCTION("""COMPUTED_VALUE"""),"2")</f>
        <v>2</v>
      </c>
    </row>
    <row r="891">
      <c r="A891" s="36">
        <f>IFERROR(__xludf.DUMMYFUNCTION("""COMPUTED_VALUE"""),31.0)</f>
        <v>31</v>
      </c>
      <c r="B891" s="36">
        <f>IFERROR(__xludf.DUMMYFUNCTION("""COMPUTED_VALUE"""),49.0)</f>
        <v>49</v>
      </c>
      <c r="C891" s="36"/>
      <c r="D891" s="36" t="str">
        <f>IFERROR(__xludf.DUMMYFUNCTION("""COMPUTED_VALUE"""),"2")</f>
        <v>2</v>
      </c>
    </row>
    <row r="892">
      <c r="A892" s="36">
        <f>IFERROR(__xludf.DUMMYFUNCTION("""COMPUTED_VALUE"""),31.0)</f>
        <v>31</v>
      </c>
      <c r="B892" s="36">
        <f>IFERROR(__xludf.DUMMYFUNCTION("""COMPUTED_VALUE"""),50.0)</f>
        <v>50</v>
      </c>
      <c r="C892" s="36"/>
      <c r="D892" s="36" t="str">
        <f>IFERROR(__xludf.DUMMYFUNCTION("""COMPUTED_VALUE"""),"2")</f>
        <v>2</v>
      </c>
    </row>
    <row r="893">
      <c r="A893" s="36">
        <f>IFERROR(__xludf.DUMMYFUNCTION("""COMPUTED_VALUE"""),31.0)</f>
        <v>31</v>
      </c>
      <c r="B893" s="36">
        <f>IFERROR(__xludf.DUMMYFUNCTION("""COMPUTED_VALUE"""),51.0)</f>
        <v>51</v>
      </c>
      <c r="C893" s="36"/>
      <c r="D893" s="36" t="str">
        <f>IFERROR(__xludf.DUMMYFUNCTION("""COMPUTED_VALUE"""),"2")</f>
        <v>2</v>
      </c>
    </row>
    <row r="894">
      <c r="A894" s="36">
        <f>IFERROR(__xludf.DUMMYFUNCTION("""COMPUTED_VALUE"""),31.0)</f>
        <v>31</v>
      </c>
      <c r="B894" s="36">
        <f>IFERROR(__xludf.DUMMYFUNCTION("""COMPUTED_VALUE"""),53.0)</f>
        <v>53</v>
      </c>
      <c r="C894" s="36"/>
      <c r="D894" s="36" t="str">
        <f>IFERROR(__xludf.DUMMYFUNCTION("""COMPUTED_VALUE"""),"2")</f>
        <v>2</v>
      </c>
    </row>
    <row r="895">
      <c r="A895" s="36">
        <f>IFERROR(__xludf.DUMMYFUNCTION("""COMPUTED_VALUE"""),31.0)</f>
        <v>31</v>
      </c>
      <c r="B895" s="36">
        <f>IFERROR(__xludf.DUMMYFUNCTION("""COMPUTED_VALUE"""),54.0)</f>
        <v>54</v>
      </c>
      <c r="C895" s="36"/>
      <c r="D895" s="36" t="str">
        <f>IFERROR(__xludf.DUMMYFUNCTION("""COMPUTED_VALUE"""),"3")</f>
        <v>3</v>
      </c>
    </row>
    <row r="896">
      <c r="A896" s="36">
        <f>IFERROR(__xludf.DUMMYFUNCTION("""COMPUTED_VALUE"""),31.0)</f>
        <v>31</v>
      </c>
      <c r="B896" s="36">
        <f>IFERROR(__xludf.DUMMYFUNCTION("""COMPUTED_VALUE"""),57.0)</f>
        <v>57</v>
      </c>
      <c r="C896" s="36"/>
      <c r="D896" s="36" t="str">
        <f>IFERROR(__xludf.DUMMYFUNCTION("""COMPUTED_VALUE"""),"2")</f>
        <v>2</v>
      </c>
    </row>
    <row r="897">
      <c r="A897" s="36">
        <f>IFERROR(__xludf.DUMMYFUNCTION("""COMPUTED_VALUE"""),31.0)</f>
        <v>31</v>
      </c>
      <c r="B897" s="36">
        <f>IFERROR(__xludf.DUMMYFUNCTION("""COMPUTED_VALUE"""),58.0)</f>
        <v>58</v>
      </c>
      <c r="C897" s="36"/>
      <c r="D897" s="36" t="str">
        <f>IFERROR(__xludf.DUMMYFUNCTION("""COMPUTED_VALUE"""),"3")</f>
        <v>3</v>
      </c>
    </row>
    <row r="898">
      <c r="A898" s="36">
        <f>IFERROR(__xludf.DUMMYFUNCTION("""COMPUTED_VALUE"""),32.0)</f>
        <v>32</v>
      </c>
      <c r="B898" s="36">
        <f>IFERROR(__xludf.DUMMYFUNCTION("""COMPUTED_VALUE"""),34.0)</f>
        <v>34</v>
      </c>
      <c r="C898" s="36"/>
      <c r="D898" s="36" t="str">
        <f>IFERROR(__xludf.DUMMYFUNCTION("""COMPUTED_VALUE"""),"3")</f>
        <v>3</v>
      </c>
    </row>
    <row r="899">
      <c r="A899" s="36">
        <f>IFERROR(__xludf.DUMMYFUNCTION("""COMPUTED_VALUE"""),32.0)</f>
        <v>32</v>
      </c>
      <c r="B899" s="36">
        <f>IFERROR(__xludf.DUMMYFUNCTION("""COMPUTED_VALUE"""),35.0)</f>
        <v>35</v>
      </c>
      <c r="C899" s="36"/>
      <c r="D899" s="36" t="str">
        <f>IFERROR(__xludf.DUMMYFUNCTION("""COMPUTED_VALUE"""),"3")</f>
        <v>3</v>
      </c>
    </row>
    <row r="900">
      <c r="A900" s="36">
        <f>IFERROR(__xludf.DUMMYFUNCTION("""COMPUTED_VALUE"""),32.0)</f>
        <v>32</v>
      </c>
      <c r="B900" s="36">
        <f>IFERROR(__xludf.DUMMYFUNCTION("""COMPUTED_VALUE"""),36.0)</f>
        <v>36</v>
      </c>
      <c r="C900" s="36"/>
      <c r="D900" s="36" t="str">
        <f>IFERROR(__xludf.DUMMYFUNCTION("""COMPUTED_VALUE"""),"3")</f>
        <v>3</v>
      </c>
    </row>
    <row r="901">
      <c r="A901" s="36">
        <f>IFERROR(__xludf.DUMMYFUNCTION("""COMPUTED_VALUE"""),32.0)</f>
        <v>32</v>
      </c>
      <c r="B901" s="36">
        <f>IFERROR(__xludf.DUMMYFUNCTION("""COMPUTED_VALUE"""),39.0)</f>
        <v>39</v>
      </c>
      <c r="C901" s="36"/>
      <c r="D901" s="36" t="str">
        <f>IFERROR(__xludf.DUMMYFUNCTION("""COMPUTED_VALUE"""),"2")</f>
        <v>2</v>
      </c>
    </row>
    <row r="902">
      <c r="A902" s="36">
        <f>IFERROR(__xludf.DUMMYFUNCTION("""COMPUTED_VALUE"""),32.0)</f>
        <v>32</v>
      </c>
      <c r="B902" s="36">
        <f>IFERROR(__xludf.DUMMYFUNCTION("""COMPUTED_VALUE"""),40.0)</f>
        <v>40</v>
      </c>
      <c r="C902" s="36"/>
      <c r="D902" s="36" t="str">
        <f>IFERROR(__xludf.DUMMYFUNCTION("""COMPUTED_VALUE"""),"3")</f>
        <v>3</v>
      </c>
    </row>
    <row r="903">
      <c r="A903" s="36">
        <f>IFERROR(__xludf.DUMMYFUNCTION("""COMPUTED_VALUE"""),32.0)</f>
        <v>32</v>
      </c>
      <c r="B903" s="36">
        <f>IFERROR(__xludf.DUMMYFUNCTION("""COMPUTED_VALUE"""),41.0)</f>
        <v>41</v>
      </c>
      <c r="C903" s="36"/>
      <c r="D903" s="36" t="str">
        <f>IFERROR(__xludf.DUMMYFUNCTION("""COMPUTED_VALUE"""),"2")</f>
        <v>2</v>
      </c>
    </row>
    <row r="904">
      <c r="A904" s="36">
        <f>IFERROR(__xludf.DUMMYFUNCTION("""COMPUTED_VALUE"""),32.0)</f>
        <v>32</v>
      </c>
      <c r="B904" s="36">
        <f>IFERROR(__xludf.DUMMYFUNCTION("""COMPUTED_VALUE"""),42.0)</f>
        <v>42</v>
      </c>
      <c r="C904" s="36"/>
      <c r="D904" s="36" t="str">
        <f>IFERROR(__xludf.DUMMYFUNCTION("""COMPUTED_VALUE"""),"2")</f>
        <v>2</v>
      </c>
    </row>
    <row r="905">
      <c r="A905" s="36">
        <f>IFERROR(__xludf.DUMMYFUNCTION("""COMPUTED_VALUE"""),32.0)</f>
        <v>32</v>
      </c>
      <c r="B905" s="36">
        <f>IFERROR(__xludf.DUMMYFUNCTION("""COMPUTED_VALUE"""),43.0)</f>
        <v>43</v>
      </c>
      <c r="C905" s="36"/>
      <c r="D905" s="36" t="str">
        <f>IFERROR(__xludf.DUMMYFUNCTION("""COMPUTED_VALUE"""),"3")</f>
        <v>3</v>
      </c>
    </row>
    <row r="906">
      <c r="A906" s="36">
        <f>IFERROR(__xludf.DUMMYFUNCTION("""COMPUTED_VALUE"""),32.0)</f>
        <v>32</v>
      </c>
      <c r="B906" s="36">
        <f>IFERROR(__xludf.DUMMYFUNCTION("""COMPUTED_VALUE"""),44.0)</f>
        <v>44</v>
      </c>
      <c r="C906" s="36"/>
      <c r="D906" s="36" t="str">
        <f>IFERROR(__xludf.DUMMYFUNCTION("""COMPUTED_VALUE"""),"3")</f>
        <v>3</v>
      </c>
    </row>
    <row r="907">
      <c r="A907" s="36">
        <f>IFERROR(__xludf.DUMMYFUNCTION("""COMPUTED_VALUE"""),32.0)</f>
        <v>32</v>
      </c>
      <c r="B907" s="36">
        <f>IFERROR(__xludf.DUMMYFUNCTION("""COMPUTED_VALUE"""),45.0)</f>
        <v>45</v>
      </c>
      <c r="C907" s="36"/>
      <c r="D907" s="36" t="str">
        <f>IFERROR(__xludf.DUMMYFUNCTION("""COMPUTED_VALUE"""),"3")</f>
        <v>3</v>
      </c>
    </row>
    <row r="908">
      <c r="A908" s="36">
        <f>IFERROR(__xludf.DUMMYFUNCTION("""COMPUTED_VALUE"""),32.0)</f>
        <v>32</v>
      </c>
      <c r="B908" s="36">
        <f>IFERROR(__xludf.DUMMYFUNCTION("""COMPUTED_VALUE"""),46.0)</f>
        <v>46</v>
      </c>
      <c r="C908" s="36"/>
      <c r="D908" s="36" t="str">
        <f>IFERROR(__xludf.DUMMYFUNCTION("""COMPUTED_VALUE"""),"3")</f>
        <v>3</v>
      </c>
    </row>
    <row r="909">
      <c r="A909" s="36">
        <f>IFERROR(__xludf.DUMMYFUNCTION("""COMPUTED_VALUE"""),32.0)</f>
        <v>32</v>
      </c>
      <c r="B909" s="36">
        <f>IFERROR(__xludf.DUMMYFUNCTION("""COMPUTED_VALUE"""),47.0)</f>
        <v>47</v>
      </c>
      <c r="C909" s="36"/>
      <c r="D909" s="36" t="str">
        <f>IFERROR(__xludf.DUMMYFUNCTION("""COMPUTED_VALUE"""),"3")</f>
        <v>3</v>
      </c>
    </row>
    <row r="910">
      <c r="A910" s="36">
        <f>IFERROR(__xludf.DUMMYFUNCTION("""COMPUTED_VALUE"""),32.0)</f>
        <v>32</v>
      </c>
      <c r="B910" s="36">
        <f>IFERROR(__xludf.DUMMYFUNCTION("""COMPUTED_VALUE"""),48.0)</f>
        <v>48</v>
      </c>
      <c r="C910" s="36"/>
      <c r="D910" s="36" t="str">
        <f>IFERROR(__xludf.DUMMYFUNCTION("""COMPUTED_VALUE"""),"2")</f>
        <v>2</v>
      </c>
    </row>
    <row r="911">
      <c r="A911" s="36">
        <f>IFERROR(__xludf.DUMMYFUNCTION("""COMPUTED_VALUE"""),32.0)</f>
        <v>32</v>
      </c>
      <c r="B911" s="36">
        <f>IFERROR(__xludf.DUMMYFUNCTION("""COMPUTED_VALUE"""),49.0)</f>
        <v>49</v>
      </c>
      <c r="C911" s="36"/>
      <c r="D911" s="36" t="str">
        <f>IFERROR(__xludf.DUMMYFUNCTION("""COMPUTED_VALUE"""),"3")</f>
        <v>3</v>
      </c>
    </row>
    <row r="912">
      <c r="A912" s="36">
        <f>IFERROR(__xludf.DUMMYFUNCTION("""COMPUTED_VALUE"""),32.0)</f>
        <v>32</v>
      </c>
      <c r="B912" s="36">
        <f>IFERROR(__xludf.DUMMYFUNCTION("""COMPUTED_VALUE"""),50.0)</f>
        <v>50</v>
      </c>
      <c r="C912" s="36"/>
      <c r="D912" s="36" t="str">
        <f>IFERROR(__xludf.DUMMYFUNCTION("""COMPUTED_VALUE"""),"3")</f>
        <v>3</v>
      </c>
    </row>
    <row r="913">
      <c r="A913" s="36">
        <f>IFERROR(__xludf.DUMMYFUNCTION("""COMPUTED_VALUE"""),32.0)</f>
        <v>32</v>
      </c>
      <c r="B913" s="36">
        <f>IFERROR(__xludf.DUMMYFUNCTION("""COMPUTED_VALUE"""),51.0)</f>
        <v>51</v>
      </c>
      <c r="C913" s="36"/>
      <c r="D913" s="36" t="str">
        <f>IFERROR(__xludf.DUMMYFUNCTION("""COMPUTED_VALUE"""),"3")</f>
        <v>3</v>
      </c>
    </row>
    <row r="914">
      <c r="A914" s="36">
        <f>IFERROR(__xludf.DUMMYFUNCTION("""COMPUTED_VALUE"""),32.0)</f>
        <v>32</v>
      </c>
      <c r="B914" s="36">
        <f>IFERROR(__xludf.DUMMYFUNCTION("""COMPUTED_VALUE"""),52.0)</f>
        <v>52</v>
      </c>
      <c r="C914" s="36"/>
      <c r="D914" s="36" t="str">
        <f>IFERROR(__xludf.DUMMYFUNCTION("""COMPUTED_VALUE"""),"1")</f>
        <v>1</v>
      </c>
    </row>
    <row r="915">
      <c r="A915" s="36">
        <f>IFERROR(__xludf.DUMMYFUNCTION("""COMPUTED_VALUE"""),32.0)</f>
        <v>32</v>
      </c>
      <c r="B915" s="36">
        <f>IFERROR(__xludf.DUMMYFUNCTION("""COMPUTED_VALUE"""),53.0)</f>
        <v>53</v>
      </c>
      <c r="C915" s="36"/>
      <c r="D915" s="36" t="str">
        <f>IFERROR(__xludf.DUMMYFUNCTION("""COMPUTED_VALUE"""),"2")</f>
        <v>2</v>
      </c>
    </row>
    <row r="916">
      <c r="A916" s="36">
        <f>IFERROR(__xludf.DUMMYFUNCTION("""COMPUTED_VALUE"""),32.0)</f>
        <v>32</v>
      </c>
      <c r="B916" s="36">
        <f>IFERROR(__xludf.DUMMYFUNCTION("""COMPUTED_VALUE"""),54.0)</f>
        <v>54</v>
      </c>
      <c r="C916" s="36"/>
      <c r="D916" s="36" t="str">
        <f>IFERROR(__xludf.DUMMYFUNCTION("""COMPUTED_VALUE"""),"2")</f>
        <v>2</v>
      </c>
    </row>
    <row r="917">
      <c r="A917" s="36">
        <f>IFERROR(__xludf.DUMMYFUNCTION("""COMPUTED_VALUE"""),32.0)</f>
        <v>32</v>
      </c>
      <c r="B917" s="36">
        <f>IFERROR(__xludf.DUMMYFUNCTION("""COMPUTED_VALUE"""),57.0)</f>
        <v>57</v>
      </c>
      <c r="C917" s="36"/>
      <c r="D917" s="36" t="str">
        <f>IFERROR(__xludf.DUMMYFUNCTION("""COMPUTED_VALUE"""),"2")</f>
        <v>2</v>
      </c>
    </row>
    <row r="918">
      <c r="A918" s="36">
        <f>IFERROR(__xludf.DUMMYFUNCTION("""COMPUTED_VALUE"""),32.0)</f>
        <v>32</v>
      </c>
      <c r="B918" s="36">
        <f>IFERROR(__xludf.DUMMYFUNCTION("""COMPUTED_VALUE"""),58.0)</f>
        <v>58</v>
      </c>
      <c r="C918" s="36"/>
      <c r="D918" s="36" t="str">
        <f>IFERROR(__xludf.DUMMYFUNCTION("""COMPUTED_VALUE"""),"2")</f>
        <v>2</v>
      </c>
    </row>
    <row r="919">
      <c r="A919" s="36">
        <f>IFERROR(__xludf.DUMMYFUNCTION("""COMPUTED_VALUE"""),33.0)</f>
        <v>33</v>
      </c>
      <c r="B919" s="36">
        <f>IFERROR(__xludf.DUMMYFUNCTION("""COMPUTED_VALUE"""),37.0)</f>
        <v>37</v>
      </c>
      <c r="C919" s="36"/>
      <c r="D919" s="36" t="str">
        <f>IFERROR(__xludf.DUMMYFUNCTION("""COMPUTED_VALUE"""),"3")</f>
        <v>3</v>
      </c>
    </row>
    <row r="920">
      <c r="A920" s="36">
        <f>IFERROR(__xludf.DUMMYFUNCTION("""COMPUTED_VALUE"""),33.0)</f>
        <v>33</v>
      </c>
      <c r="B920" s="36">
        <f>IFERROR(__xludf.DUMMYFUNCTION("""COMPUTED_VALUE"""),39.0)</f>
        <v>39</v>
      </c>
      <c r="C920" s="36"/>
      <c r="D920" s="36" t="str">
        <f>IFERROR(__xludf.DUMMYFUNCTION("""COMPUTED_VALUE"""),"1")</f>
        <v>1</v>
      </c>
    </row>
    <row r="921">
      <c r="A921" s="36">
        <f>IFERROR(__xludf.DUMMYFUNCTION("""COMPUTED_VALUE"""),33.0)</f>
        <v>33</v>
      </c>
      <c r="B921" s="36">
        <f>IFERROR(__xludf.DUMMYFUNCTION("""COMPUTED_VALUE"""),42.0)</f>
        <v>42</v>
      </c>
      <c r="C921" s="36"/>
      <c r="D921" s="36" t="str">
        <f>IFERROR(__xludf.DUMMYFUNCTION("""COMPUTED_VALUE"""),"1")</f>
        <v>1</v>
      </c>
    </row>
    <row r="922">
      <c r="A922" s="36">
        <f>IFERROR(__xludf.DUMMYFUNCTION("""COMPUTED_VALUE"""),33.0)</f>
        <v>33</v>
      </c>
      <c r="B922" s="36">
        <f>IFERROR(__xludf.DUMMYFUNCTION("""COMPUTED_VALUE"""),52.0)</f>
        <v>52</v>
      </c>
      <c r="C922" s="36"/>
      <c r="D922" s="36" t="str">
        <f>IFERROR(__xludf.DUMMYFUNCTION("""COMPUTED_VALUE"""),"2")</f>
        <v>2</v>
      </c>
    </row>
    <row r="923">
      <c r="A923" s="36">
        <f>IFERROR(__xludf.DUMMYFUNCTION("""COMPUTED_VALUE"""),33.0)</f>
        <v>33</v>
      </c>
      <c r="B923" s="36">
        <f>IFERROR(__xludf.DUMMYFUNCTION("""COMPUTED_VALUE"""),54.0)</f>
        <v>54</v>
      </c>
      <c r="C923" s="36"/>
      <c r="D923" s="36" t="str">
        <f>IFERROR(__xludf.DUMMYFUNCTION("""COMPUTED_VALUE"""),"1")</f>
        <v>1</v>
      </c>
    </row>
    <row r="924">
      <c r="A924" s="36">
        <f>IFERROR(__xludf.DUMMYFUNCTION("""COMPUTED_VALUE"""),33.0)</f>
        <v>33</v>
      </c>
      <c r="B924" s="36">
        <f>IFERROR(__xludf.DUMMYFUNCTION("""COMPUTED_VALUE"""),58.0)</f>
        <v>58</v>
      </c>
      <c r="C924" s="36"/>
      <c r="D924" s="36" t="str">
        <f>IFERROR(__xludf.DUMMYFUNCTION("""COMPUTED_VALUE"""),"1")</f>
        <v>1</v>
      </c>
    </row>
    <row r="925">
      <c r="A925" s="36">
        <f>IFERROR(__xludf.DUMMYFUNCTION("""COMPUTED_VALUE"""),34.0)</f>
        <v>34</v>
      </c>
      <c r="B925" s="36">
        <f>IFERROR(__xludf.DUMMYFUNCTION("""COMPUTED_VALUE"""),35.0)</f>
        <v>35</v>
      </c>
      <c r="C925" s="36"/>
      <c r="D925" s="36" t="str">
        <f>IFERROR(__xludf.DUMMYFUNCTION("""COMPUTED_VALUE"""),"3")</f>
        <v>3</v>
      </c>
    </row>
    <row r="926">
      <c r="A926" s="36">
        <f>IFERROR(__xludf.DUMMYFUNCTION("""COMPUTED_VALUE"""),34.0)</f>
        <v>34</v>
      </c>
      <c r="B926" s="36">
        <f>IFERROR(__xludf.DUMMYFUNCTION("""COMPUTED_VALUE"""),36.0)</f>
        <v>36</v>
      </c>
      <c r="C926" s="36"/>
      <c r="D926" s="36" t="str">
        <f>IFERROR(__xludf.DUMMYFUNCTION("""COMPUTED_VALUE"""),"3")</f>
        <v>3</v>
      </c>
    </row>
    <row r="927">
      <c r="A927" s="36">
        <f>IFERROR(__xludf.DUMMYFUNCTION("""COMPUTED_VALUE"""),34.0)</f>
        <v>34</v>
      </c>
      <c r="B927" s="36">
        <f>IFERROR(__xludf.DUMMYFUNCTION("""COMPUTED_VALUE"""),39.0)</f>
        <v>39</v>
      </c>
      <c r="C927" s="36"/>
      <c r="D927" s="36" t="str">
        <f>IFERROR(__xludf.DUMMYFUNCTION("""COMPUTED_VALUE"""),"2")</f>
        <v>2</v>
      </c>
    </row>
    <row r="928">
      <c r="A928" s="36">
        <f>IFERROR(__xludf.DUMMYFUNCTION("""COMPUTED_VALUE"""),34.0)</f>
        <v>34</v>
      </c>
      <c r="B928" s="36">
        <f>IFERROR(__xludf.DUMMYFUNCTION("""COMPUTED_VALUE"""),40.0)</f>
        <v>40</v>
      </c>
      <c r="C928" s="36"/>
      <c r="D928" s="36" t="str">
        <f>IFERROR(__xludf.DUMMYFUNCTION("""COMPUTED_VALUE"""),"3")</f>
        <v>3</v>
      </c>
    </row>
    <row r="929">
      <c r="A929" s="36">
        <f>IFERROR(__xludf.DUMMYFUNCTION("""COMPUTED_VALUE"""),34.0)</f>
        <v>34</v>
      </c>
      <c r="B929" s="36">
        <f>IFERROR(__xludf.DUMMYFUNCTION("""COMPUTED_VALUE"""),41.0)</f>
        <v>41</v>
      </c>
      <c r="C929" s="36"/>
      <c r="D929" s="36" t="str">
        <f>IFERROR(__xludf.DUMMYFUNCTION("""COMPUTED_VALUE"""),"2")</f>
        <v>2</v>
      </c>
    </row>
    <row r="930">
      <c r="A930" s="36">
        <f>IFERROR(__xludf.DUMMYFUNCTION("""COMPUTED_VALUE"""),34.0)</f>
        <v>34</v>
      </c>
      <c r="B930" s="36">
        <f>IFERROR(__xludf.DUMMYFUNCTION("""COMPUTED_VALUE"""),42.0)</f>
        <v>42</v>
      </c>
      <c r="C930" s="36"/>
      <c r="D930" s="36" t="str">
        <f>IFERROR(__xludf.DUMMYFUNCTION("""COMPUTED_VALUE"""),"2")</f>
        <v>2</v>
      </c>
    </row>
    <row r="931">
      <c r="A931" s="36">
        <f>IFERROR(__xludf.DUMMYFUNCTION("""COMPUTED_VALUE"""),34.0)</f>
        <v>34</v>
      </c>
      <c r="B931" s="36">
        <f>IFERROR(__xludf.DUMMYFUNCTION("""COMPUTED_VALUE"""),43.0)</f>
        <v>43</v>
      </c>
      <c r="C931" s="36"/>
      <c r="D931" s="36" t="str">
        <f>IFERROR(__xludf.DUMMYFUNCTION("""COMPUTED_VALUE"""),"3")</f>
        <v>3</v>
      </c>
    </row>
    <row r="932">
      <c r="A932" s="36">
        <f>IFERROR(__xludf.DUMMYFUNCTION("""COMPUTED_VALUE"""),34.0)</f>
        <v>34</v>
      </c>
      <c r="B932" s="36">
        <f>IFERROR(__xludf.DUMMYFUNCTION("""COMPUTED_VALUE"""),44.0)</f>
        <v>44</v>
      </c>
      <c r="C932" s="36"/>
      <c r="D932" s="36" t="str">
        <f>IFERROR(__xludf.DUMMYFUNCTION("""COMPUTED_VALUE"""),"3")</f>
        <v>3</v>
      </c>
    </row>
    <row r="933">
      <c r="A933" s="36">
        <f>IFERROR(__xludf.DUMMYFUNCTION("""COMPUTED_VALUE"""),34.0)</f>
        <v>34</v>
      </c>
      <c r="B933" s="36">
        <f>IFERROR(__xludf.DUMMYFUNCTION("""COMPUTED_VALUE"""),45.0)</f>
        <v>45</v>
      </c>
      <c r="C933" s="36"/>
      <c r="D933" s="36" t="str">
        <f>IFERROR(__xludf.DUMMYFUNCTION("""COMPUTED_VALUE"""),"3")</f>
        <v>3</v>
      </c>
    </row>
    <row r="934">
      <c r="A934" s="36">
        <f>IFERROR(__xludf.DUMMYFUNCTION("""COMPUTED_VALUE"""),34.0)</f>
        <v>34</v>
      </c>
      <c r="B934" s="36">
        <f>IFERROR(__xludf.DUMMYFUNCTION("""COMPUTED_VALUE"""),46.0)</f>
        <v>46</v>
      </c>
      <c r="C934" s="36"/>
      <c r="D934" s="36" t="str">
        <f>IFERROR(__xludf.DUMMYFUNCTION("""COMPUTED_VALUE"""),"3")</f>
        <v>3</v>
      </c>
    </row>
    <row r="935">
      <c r="A935" s="36">
        <f>IFERROR(__xludf.DUMMYFUNCTION("""COMPUTED_VALUE"""),34.0)</f>
        <v>34</v>
      </c>
      <c r="B935" s="36">
        <f>IFERROR(__xludf.DUMMYFUNCTION("""COMPUTED_VALUE"""),47.0)</f>
        <v>47</v>
      </c>
      <c r="C935" s="36"/>
      <c r="D935" s="36" t="str">
        <f>IFERROR(__xludf.DUMMYFUNCTION("""COMPUTED_VALUE"""),"3")</f>
        <v>3</v>
      </c>
    </row>
    <row r="936">
      <c r="A936" s="36">
        <f>IFERROR(__xludf.DUMMYFUNCTION("""COMPUTED_VALUE"""),34.0)</f>
        <v>34</v>
      </c>
      <c r="B936" s="36">
        <f>IFERROR(__xludf.DUMMYFUNCTION("""COMPUTED_VALUE"""),48.0)</f>
        <v>48</v>
      </c>
      <c r="C936" s="36"/>
      <c r="D936" s="36" t="str">
        <f>IFERROR(__xludf.DUMMYFUNCTION("""COMPUTED_VALUE"""),"2")</f>
        <v>2</v>
      </c>
    </row>
    <row r="937">
      <c r="A937" s="36">
        <f>IFERROR(__xludf.DUMMYFUNCTION("""COMPUTED_VALUE"""),34.0)</f>
        <v>34</v>
      </c>
      <c r="B937" s="36">
        <f>IFERROR(__xludf.DUMMYFUNCTION("""COMPUTED_VALUE"""),49.0)</f>
        <v>49</v>
      </c>
      <c r="C937" s="36"/>
      <c r="D937" s="36" t="str">
        <f>IFERROR(__xludf.DUMMYFUNCTION("""COMPUTED_VALUE"""),"3")</f>
        <v>3</v>
      </c>
    </row>
    <row r="938">
      <c r="A938" s="36">
        <f>IFERROR(__xludf.DUMMYFUNCTION("""COMPUTED_VALUE"""),34.0)</f>
        <v>34</v>
      </c>
      <c r="B938" s="36">
        <f>IFERROR(__xludf.DUMMYFUNCTION("""COMPUTED_VALUE"""),50.0)</f>
        <v>50</v>
      </c>
      <c r="C938" s="36"/>
      <c r="D938" s="36" t="str">
        <f>IFERROR(__xludf.DUMMYFUNCTION("""COMPUTED_VALUE"""),"3")</f>
        <v>3</v>
      </c>
    </row>
    <row r="939">
      <c r="A939" s="36">
        <f>IFERROR(__xludf.DUMMYFUNCTION("""COMPUTED_VALUE"""),34.0)</f>
        <v>34</v>
      </c>
      <c r="B939" s="36">
        <f>IFERROR(__xludf.DUMMYFUNCTION("""COMPUTED_VALUE"""),51.0)</f>
        <v>51</v>
      </c>
      <c r="C939" s="36"/>
      <c r="D939" s="36" t="str">
        <f>IFERROR(__xludf.DUMMYFUNCTION("""COMPUTED_VALUE"""),"3")</f>
        <v>3</v>
      </c>
    </row>
    <row r="940">
      <c r="A940" s="36">
        <f>IFERROR(__xludf.DUMMYFUNCTION("""COMPUTED_VALUE"""),34.0)</f>
        <v>34</v>
      </c>
      <c r="B940" s="36">
        <f>IFERROR(__xludf.DUMMYFUNCTION("""COMPUTED_VALUE"""),52.0)</f>
        <v>52</v>
      </c>
      <c r="C940" s="36"/>
      <c r="D940" s="36" t="str">
        <f>IFERROR(__xludf.DUMMYFUNCTION("""COMPUTED_VALUE"""),"1")</f>
        <v>1</v>
      </c>
    </row>
    <row r="941">
      <c r="A941" s="36">
        <f>IFERROR(__xludf.DUMMYFUNCTION("""COMPUTED_VALUE"""),34.0)</f>
        <v>34</v>
      </c>
      <c r="B941" s="36">
        <f>IFERROR(__xludf.DUMMYFUNCTION("""COMPUTED_VALUE"""),53.0)</f>
        <v>53</v>
      </c>
      <c r="C941" s="36"/>
      <c r="D941" s="36" t="str">
        <f>IFERROR(__xludf.DUMMYFUNCTION("""COMPUTED_VALUE"""),"2")</f>
        <v>2</v>
      </c>
    </row>
    <row r="942">
      <c r="A942" s="36">
        <f>IFERROR(__xludf.DUMMYFUNCTION("""COMPUTED_VALUE"""),34.0)</f>
        <v>34</v>
      </c>
      <c r="B942" s="36">
        <f>IFERROR(__xludf.DUMMYFUNCTION("""COMPUTED_VALUE"""),54.0)</f>
        <v>54</v>
      </c>
      <c r="C942" s="36"/>
      <c r="D942" s="36" t="str">
        <f>IFERROR(__xludf.DUMMYFUNCTION("""COMPUTED_VALUE"""),"2")</f>
        <v>2</v>
      </c>
    </row>
    <row r="943">
      <c r="A943" s="36">
        <f>IFERROR(__xludf.DUMMYFUNCTION("""COMPUTED_VALUE"""),34.0)</f>
        <v>34</v>
      </c>
      <c r="B943" s="36">
        <f>IFERROR(__xludf.DUMMYFUNCTION("""COMPUTED_VALUE"""),57.0)</f>
        <v>57</v>
      </c>
      <c r="C943" s="36"/>
      <c r="D943" s="36" t="str">
        <f>IFERROR(__xludf.DUMMYFUNCTION("""COMPUTED_VALUE"""),"2")</f>
        <v>2</v>
      </c>
    </row>
    <row r="944">
      <c r="A944" s="36">
        <f>IFERROR(__xludf.DUMMYFUNCTION("""COMPUTED_VALUE"""),34.0)</f>
        <v>34</v>
      </c>
      <c r="B944" s="36">
        <f>IFERROR(__xludf.DUMMYFUNCTION("""COMPUTED_VALUE"""),58.0)</f>
        <v>58</v>
      </c>
      <c r="C944" s="36"/>
      <c r="D944" s="36" t="str">
        <f>IFERROR(__xludf.DUMMYFUNCTION("""COMPUTED_VALUE"""),"2")</f>
        <v>2</v>
      </c>
    </row>
    <row r="945">
      <c r="A945" s="36">
        <f>IFERROR(__xludf.DUMMYFUNCTION("""COMPUTED_VALUE"""),35.0)</f>
        <v>35</v>
      </c>
      <c r="B945" s="36">
        <f>IFERROR(__xludf.DUMMYFUNCTION("""COMPUTED_VALUE"""),36.0)</f>
        <v>36</v>
      </c>
      <c r="C945" s="36"/>
      <c r="D945" s="36" t="str">
        <f>IFERROR(__xludf.DUMMYFUNCTION("""COMPUTED_VALUE"""),"3")</f>
        <v>3</v>
      </c>
    </row>
    <row r="946">
      <c r="A946" s="36">
        <f>IFERROR(__xludf.DUMMYFUNCTION("""COMPUTED_VALUE"""),35.0)</f>
        <v>35</v>
      </c>
      <c r="B946" s="36">
        <f>IFERROR(__xludf.DUMMYFUNCTION("""COMPUTED_VALUE"""),39.0)</f>
        <v>39</v>
      </c>
      <c r="C946" s="36"/>
      <c r="D946" s="36" t="str">
        <f>IFERROR(__xludf.DUMMYFUNCTION("""COMPUTED_VALUE"""),"2")</f>
        <v>2</v>
      </c>
    </row>
    <row r="947">
      <c r="A947" s="36">
        <f>IFERROR(__xludf.DUMMYFUNCTION("""COMPUTED_VALUE"""),35.0)</f>
        <v>35</v>
      </c>
      <c r="B947" s="36">
        <f>IFERROR(__xludf.DUMMYFUNCTION("""COMPUTED_VALUE"""),40.0)</f>
        <v>40</v>
      </c>
      <c r="C947" s="36"/>
      <c r="D947" s="36" t="str">
        <f>IFERROR(__xludf.DUMMYFUNCTION("""COMPUTED_VALUE"""),"3")</f>
        <v>3</v>
      </c>
    </row>
    <row r="948">
      <c r="A948" s="36">
        <f>IFERROR(__xludf.DUMMYFUNCTION("""COMPUTED_VALUE"""),35.0)</f>
        <v>35</v>
      </c>
      <c r="B948" s="36">
        <f>IFERROR(__xludf.DUMMYFUNCTION("""COMPUTED_VALUE"""),41.0)</f>
        <v>41</v>
      </c>
      <c r="C948" s="36"/>
      <c r="D948" s="36" t="str">
        <f>IFERROR(__xludf.DUMMYFUNCTION("""COMPUTED_VALUE"""),"2")</f>
        <v>2</v>
      </c>
    </row>
    <row r="949">
      <c r="A949" s="36">
        <f>IFERROR(__xludf.DUMMYFUNCTION("""COMPUTED_VALUE"""),35.0)</f>
        <v>35</v>
      </c>
      <c r="B949" s="36">
        <f>IFERROR(__xludf.DUMMYFUNCTION("""COMPUTED_VALUE"""),42.0)</f>
        <v>42</v>
      </c>
      <c r="C949" s="36"/>
      <c r="D949" s="36" t="str">
        <f>IFERROR(__xludf.DUMMYFUNCTION("""COMPUTED_VALUE"""),"2")</f>
        <v>2</v>
      </c>
    </row>
    <row r="950">
      <c r="A950" s="36">
        <f>IFERROR(__xludf.DUMMYFUNCTION("""COMPUTED_VALUE"""),35.0)</f>
        <v>35</v>
      </c>
      <c r="B950" s="36">
        <f>IFERROR(__xludf.DUMMYFUNCTION("""COMPUTED_VALUE"""),43.0)</f>
        <v>43</v>
      </c>
      <c r="C950" s="36"/>
      <c r="D950" s="36" t="str">
        <f>IFERROR(__xludf.DUMMYFUNCTION("""COMPUTED_VALUE"""),"3")</f>
        <v>3</v>
      </c>
    </row>
    <row r="951">
      <c r="A951" s="36">
        <f>IFERROR(__xludf.DUMMYFUNCTION("""COMPUTED_VALUE"""),35.0)</f>
        <v>35</v>
      </c>
      <c r="B951" s="36">
        <f>IFERROR(__xludf.DUMMYFUNCTION("""COMPUTED_VALUE"""),44.0)</f>
        <v>44</v>
      </c>
      <c r="C951" s="36"/>
      <c r="D951" s="36" t="str">
        <f>IFERROR(__xludf.DUMMYFUNCTION("""COMPUTED_VALUE"""),"3")</f>
        <v>3</v>
      </c>
    </row>
    <row r="952">
      <c r="A952" s="36">
        <f>IFERROR(__xludf.DUMMYFUNCTION("""COMPUTED_VALUE"""),35.0)</f>
        <v>35</v>
      </c>
      <c r="B952" s="36">
        <f>IFERROR(__xludf.DUMMYFUNCTION("""COMPUTED_VALUE"""),45.0)</f>
        <v>45</v>
      </c>
      <c r="C952" s="36"/>
      <c r="D952" s="36" t="str">
        <f>IFERROR(__xludf.DUMMYFUNCTION("""COMPUTED_VALUE"""),"3")</f>
        <v>3</v>
      </c>
    </row>
    <row r="953">
      <c r="A953" s="36">
        <f>IFERROR(__xludf.DUMMYFUNCTION("""COMPUTED_VALUE"""),35.0)</f>
        <v>35</v>
      </c>
      <c r="B953" s="36">
        <f>IFERROR(__xludf.DUMMYFUNCTION("""COMPUTED_VALUE"""),46.0)</f>
        <v>46</v>
      </c>
      <c r="C953" s="36"/>
      <c r="D953" s="36" t="str">
        <f>IFERROR(__xludf.DUMMYFUNCTION("""COMPUTED_VALUE"""),"3")</f>
        <v>3</v>
      </c>
    </row>
    <row r="954">
      <c r="A954" s="36">
        <f>IFERROR(__xludf.DUMMYFUNCTION("""COMPUTED_VALUE"""),35.0)</f>
        <v>35</v>
      </c>
      <c r="B954" s="36">
        <f>IFERROR(__xludf.DUMMYFUNCTION("""COMPUTED_VALUE"""),47.0)</f>
        <v>47</v>
      </c>
      <c r="C954" s="36"/>
      <c r="D954" s="36" t="str">
        <f>IFERROR(__xludf.DUMMYFUNCTION("""COMPUTED_VALUE"""),"3")</f>
        <v>3</v>
      </c>
    </row>
    <row r="955">
      <c r="A955" s="36">
        <f>IFERROR(__xludf.DUMMYFUNCTION("""COMPUTED_VALUE"""),35.0)</f>
        <v>35</v>
      </c>
      <c r="B955" s="36">
        <f>IFERROR(__xludf.DUMMYFUNCTION("""COMPUTED_VALUE"""),48.0)</f>
        <v>48</v>
      </c>
      <c r="C955" s="36"/>
      <c r="D955" s="36" t="str">
        <f>IFERROR(__xludf.DUMMYFUNCTION("""COMPUTED_VALUE"""),"2")</f>
        <v>2</v>
      </c>
    </row>
    <row r="956">
      <c r="A956" s="36">
        <f>IFERROR(__xludf.DUMMYFUNCTION("""COMPUTED_VALUE"""),35.0)</f>
        <v>35</v>
      </c>
      <c r="B956" s="36">
        <f>IFERROR(__xludf.DUMMYFUNCTION("""COMPUTED_VALUE"""),49.0)</f>
        <v>49</v>
      </c>
      <c r="C956" s="36"/>
      <c r="D956" s="36" t="str">
        <f>IFERROR(__xludf.DUMMYFUNCTION("""COMPUTED_VALUE"""),"3")</f>
        <v>3</v>
      </c>
    </row>
    <row r="957">
      <c r="A957" s="36">
        <f>IFERROR(__xludf.DUMMYFUNCTION("""COMPUTED_VALUE"""),35.0)</f>
        <v>35</v>
      </c>
      <c r="B957" s="36">
        <f>IFERROR(__xludf.DUMMYFUNCTION("""COMPUTED_VALUE"""),50.0)</f>
        <v>50</v>
      </c>
      <c r="C957" s="36"/>
      <c r="D957" s="36" t="str">
        <f>IFERROR(__xludf.DUMMYFUNCTION("""COMPUTED_VALUE"""),"3")</f>
        <v>3</v>
      </c>
    </row>
    <row r="958">
      <c r="A958" s="36">
        <f>IFERROR(__xludf.DUMMYFUNCTION("""COMPUTED_VALUE"""),35.0)</f>
        <v>35</v>
      </c>
      <c r="B958" s="36">
        <f>IFERROR(__xludf.DUMMYFUNCTION("""COMPUTED_VALUE"""),51.0)</f>
        <v>51</v>
      </c>
      <c r="C958" s="36"/>
      <c r="D958" s="36" t="str">
        <f>IFERROR(__xludf.DUMMYFUNCTION("""COMPUTED_VALUE"""),"3")</f>
        <v>3</v>
      </c>
    </row>
    <row r="959">
      <c r="A959" s="36">
        <f>IFERROR(__xludf.DUMMYFUNCTION("""COMPUTED_VALUE"""),35.0)</f>
        <v>35</v>
      </c>
      <c r="B959" s="36">
        <f>IFERROR(__xludf.DUMMYFUNCTION("""COMPUTED_VALUE"""),52.0)</f>
        <v>52</v>
      </c>
      <c r="C959" s="36"/>
      <c r="D959" s="36" t="str">
        <f>IFERROR(__xludf.DUMMYFUNCTION("""COMPUTED_VALUE"""),"1")</f>
        <v>1</v>
      </c>
    </row>
    <row r="960">
      <c r="A960" s="36">
        <f>IFERROR(__xludf.DUMMYFUNCTION("""COMPUTED_VALUE"""),35.0)</f>
        <v>35</v>
      </c>
      <c r="B960" s="36">
        <f>IFERROR(__xludf.DUMMYFUNCTION("""COMPUTED_VALUE"""),53.0)</f>
        <v>53</v>
      </c>
      <c r="C960" s="36"/>
      <c r="D960" s="36" t="str">
        <f>IFERROR(__xludf.DUMMYFUNCTION("""COMPUTED_VALUE"""),"2")</f>
        <v>2</v>
      </c>
    </row>
    <row r="961">
      <c r="A961" s="36">
        <f>IFERROR(__xludf.DUMMYFUNCTION("""COMPUTED_VALUE"""),35.0)</f>
        <v>35</v>
      </c>
      <c r="B961" s="36">
        <f>IFERROR(__xludf.DUMMYFUNCTION("""COMPUTED_VALUE"""),54.0)</f>
        <v>54</v>
      </c>
      <c r="C961" s="36"/>
      <c r="D961" s="36" t="str">
        <f>IFERROR(__xludf.DUMMYFUNCTION("""COMPUTED_VALUE"""),"2")</f>
        <v>2</v>
      </c>
    </row>
    <row r="962">
      <c r="A962" s="36">
        <f>IFERROR(__xludf.DUMMYFUNCTION("""COMPUTED_VALUE"""),35.0)</f>
        <v>35</v>
      </c>
      <c r="B962" s="36">
        <f>IFERROR(__xludf.DUMMYFUNCTION("""COMPUTED_VALUE"""),57.0)</f>
        <v>57</v>
      </c>
      <c r="C962" s="36"/>
      <c r="D962" s="36" t="str">
        <f>IFERROR(__xludf.DUMMYFUNCTION("""COMPUTED_VALUE"""),"2")</f>
        <v>2</v>
      </c>
    </row>
    <row r="963">
      <c r="A963" s="36">
        <f>IFERROR(__xludf.DUMMYFUNCTION("""COMPUTED_VALUE"""),35.0)</f>
        <v>35</v>
      </c>
      <c r="B963" s="36">
        <f>IFERROR(__xludf.DUMMYFUNCTION("""COMPUTED_VALUE"""),58.0)</f>
        <v>58</v>
      </c>
      <c r="C963" s="36"/>
      <c r="D963" s="36" t="str">
        <f>IFERROR(__xludf.DUMMYFUNCTION("""COMPUTED_VALUE"""),"2")</f>
        <v>2</v>
      </c>
    </row>
    <row r="964">
      <c r="A964" s="36">
        <f>IFERROR(__xludf.DUMMYFUNCTION("""COMPUTED_VALUE"""),36.0)</f>
        <v>36</v>
      </c>
      <c r="B964" s="36">
        <f>IFERROR(__xludf.DUMMYFUNCTION("""COMPUTED_VALUE"""),39.0)</f>
        <v>39</v>
      </c>
      <c r="C964" s="36"/>
      <c r="D964" s="36" t="str">
        <f>IFERROR(__xludf.DUMMYFUNCTION("""COMPUTED_VALUE"""),"2")</f>
        <v>2</v>
      </c>
    </row>
    <row r="965">
      <c r="A965" s="36">
        <f>IFERROR(__xludf.DUMMYFUNCTION("""COMPUTED_VALUE"""),36.0)</f>
        <v>36</v>
      </c>
      <c r="B965" s="36">
        <f>IFERROR(__xludf.DUMMYFUNCTION("""COMPUTED_VALUE"""),40.0)</f>
        <v>40</v>
      </c>
      <c r="C965" s="36"/>
      <c r="D965" s="36" t="str">
        <f>IFERROR(__xludf.DUMMYFUNCTION("""COMPUTED_VALUE"""),"3")</f>
        <v>3</v>
      </c>
    </row>
    <row r="966">
      <c r="A966" s="36">
        <f>IFERROR(__xludf.DUMMYFUNCTION("""COMPUTED_VALUE"""),36.0)</f>
        <v>36</v>
      </c>
      <c r="B966" s="36">
        <f>IFERROR(__xludf.DUMMYFUNCTION("""COMPUTED_VALUE"""),41.0)</f>
        <v>41</v>
      </c>
      <c r="C966" s="36"/>
      <c r="D966" s="36" t="str">
        <f>IFERROR(__xludf.DUMMYFUNCTION("""COMPUTED_VALUE"""),"2")</f>
        <v>2</v>
      </c>
    </row>
    <row r="967">
      <c r="A967" s="36">
        <f>IFERROR(__xludf.DUMMYFUNCTION("""COMPUTED_VALUE"""),36.0)</f>
        <v>36</v>
      </c>
      <c r="B967" s="36">
        <f>IFERROR(__xludf.DUMMYFUNCTION("""COMPUTED_VALUE"""),42.0)</f>
        <v>42</v>
      </c>
      <c r="C967" s="36"/>
      <c r="D967" s="36" t="str">
        <f>IFERROR(__xludf.DUMMYFUNCTION("""COMPUTED_VALUE"""),"2")</f>
        <v>2</v>
      </c>
    </row>
    <row r="968">
      <c r="A968" s="36">
        <f>IFERROR(__xludf.DUMMYFUNCTION("""COMPUTED_VALUE"""),36.0)</f>
        <v>36</v>
      </c>
      <c r="B968" s="36">
        <f>IFERROR(__xludf.DUMMYFUNCTION("""COMPUTED_VALUE"""),43.0)</f>
        <v>43</v>
      </c>
      <c r="C968" s="36"/>
      <c r="D968" s="36" t="str">
        <f>IFERROR(__xludf.DUMMYFUNCTION("""COMPUTED_VALUE"""),"3")</f>
        <v>3</v>
      </c>
    </row>
    <row r="969">
      <c r="A969" s="36">
        <f>IFERROR(__xludf.DUMMYFUNCTION("""COMPUTED_VALUE"""),36.0)</f>
        <v>36</v>
      </c>
      <c r="B969" s="36">
        <f>IFERROR(__xludf.DUMMYFUNCTION("""COMPUTED_VALUE"""),44.0)</f>
        <v>44</v>
      </c>
      <c r="C969" s="36"/>
      <c r="D969" s="36" t="str">
        <f>IFERROR(__xludf.DUMMYFUNCTION("""COMPUTED_VALUE"""),"3")</f>
        <v>3</v>
      </c>
    </row>
    <row r="970">
      <c r="A970" s="36">
        <f>IFERROR(__xludf.DUMMYFUNCTION("""COMPUTED_VALUE"""),36.0)</f>
        <v>36</v>
      </c>
      <c r="B970" s="36">
        <f>IFERROR(__xludf.DUMMYFUNCTION("""COMPUTED_VALUE"""),45.0)</f>
        <v>45</v>
      </c>
      <c r="C970" s="36"/>
      <c r="D970" s="36" t="str">
        <f>IFERROR(__xludf.DUMMYFUNCTION("""COMPUTED_VALUE"""),"3")</f>
        <v>3</v>
      </c>
    </row>
    <row r="971">
      <c r="A971" s="36">
        <f>IFERROR(__xludf.DUMMYFUNCTION("""COMPUTED_VALUE"""),36.0)</f>
        <v>36</v>
      </c>
      <c r="B971" s="36">
        <f>IFERROR(__xludf.DUMMYFUNCTION("""COMPUTED_VALUE"""),46.0)</f>
        <v>46</v>
      </c>
      <c r="C971" s="36"/>
      <c r="D971" s="36" t="str">
        <f>IFERROR(__xludf.DUMMYFUNCTION("""COMPUTED_VALUE"""),"3")</f>
        <v>3</v>
      </c>
    </row>
    <row r="972">
      <c r="A972" s="36">
        <f>IFERROR(__xludf.DUMMYFUNCTION("""COMPUTED_VALUE"""),36.0)</f>
        <v>36</v>
      </c>
      <c r="B972" s="36">
        <f>IFERROR(__xludf.DUMMYFUNCTION("""COMPUTED_VALUE"""),47.0)</f>
        <v>47</v>
      </c>
      <c r="C972" s="36"/>
      <c r="D972" s="36" t="str">
        <f>IFERROR(__xludf.DUMMYFUNCTION("""COMPUTED_VALUE"""),"3")</f>
        <v>3</v>
      </c>
    </row>
    <row r="973">
      <c r="A973" s="36">
        <f>IFERROR(__xludf.DUMMYFUNCTION("""COMPUTED_VALUE"""),36.0)</f>
        <v>36</v>
      </c>
      <c r="B973" s="36">
        <f>IFERROR(__xludf.DUMMYFUNCTION("""COMPUTED_VALUE"""),48.0)</f>
        <v>48</v>
      </c>
      <c r="C973" s="36"/>
      <c r="D973" s="36" t="str">
        <f>IFERROR(__xludf.DUMMYFUNCTION("""COMPUTED_VALUE"""),"2")</f>
        <v>2</v>
      </c>
    </row>
    <row r="974">
      <c r="A974" s="36">
        <f>IFERROR(__xludf.DUMMYFUNCTION("""COMPUTED_VALUE"""),36.0)</f>
        <v>36</v>
      </c>
      <c r="B974" s="36">
        <f>IFERROR(__xludf.DUMMYFUNCTION("""COMPUTED_VALUE"""),49.0)</f>
        <v>49</v>
      </c>
      <c r="C974" s="36"/>
      <c r="D974" s="36" t="str">
        <f>IFERROR(__xludf.DUMMYFUNCTION("""COMPUTED_VALUE"""),"3")</f>
        <v>3</v>
      </c>
    </row>
    <row r="975">
      <c r="A975" s="36">
        <f>IFERROR(__xludf.DUMMYFUNCTION("""COMPUTED_VALUE"""),36.0)</f>
        <v>36</v>
      </c>
      <c r="B975" s="36">
        <f>IFERROR(__xludf.DUMMYFUNCTION("""COMPUTED_VALUE"""),50.0)</f>
        <v>50</v>
      </c>
      <c r="C975" s="36"/>
      <c r="D975" s="36" t="str">
        <f>IFERROR(__xludf.DUMMYFUNCTION("""COMPUTED_VALUE"""),"3")</f>
        <v>3</v>
      </c>
    </row>
    <row r="976">
      <c r="A976" s="36">
        <f>IFERROR(__xludf.DUMMYFUNCTION("""COMPUTED_VALUE"""),36.0)</f>
        <v>36</v>
      </c>
      <c r="B976" s="36">
        <f>IFERROR(__xludf.DUMMYFUNCTION("""COMPUTED_VALUE"""),51.0)</f>
        <v>51</v>
      </c>
      <c r="C976" s="36"/>
      <c r="D976" s="36" t="str">
        <f>IFERROR(__xludf.DUMMYFUNCTION("""COMPUTED_VALUE"""),"3")</f>
        <v>3</v>
      </c>
    </row>
    <row r="977">
      <c r="A977" s="36">
        <f>IFERROR(__xludf.DUMMYFUNCTION("""COMPUTED_VALUE"""),36.0)</f>
        <v>36</v>
      </c>
      <c r="B977" s="36">
        <f>IFERROR(__xludf.DUMMYFUNCTION("""COMPUTED_VALUE"""),52.0)</f>
        <v>52</v>
      </c>
      <c r="C977" s="36"/>
      <c r="D977" s="36" t="str">
        <f>IFERROR(__xludf.DUMMYFUNCTION("""COMPUTED_VALUE"""),"1")</f>
        <v>1</v>
      </c>
    </row>
    <row r="978">
      <c r="A978" s="36">
        <f>IFERROR(__xludf.DUMMYFUNCTION("""COMPUTED_VALUE"""),36.0)</f>
        <v>36</v>
      </c>
      <c r="B978" s="36">
        <f>IFERROR(__xludf.DUMMYFUNCTION("""COMPUTED_VALUE"""),53.0)</f>
        <v>53</v>
      </c>
      <c r="C978" s="36"/>
      <c r="D978" s="36" t="str">
        <f>IFERROR(__xludf.DUMMYFUNCTION("""COMPUTED_VALUE"""),"2")</f>
        <v>2</v>
      </c>
    </row>
    <row r="979">
      <c r="A979" s="36">
        <f>IFERROR(__xludf.DUMMYFUNCTION("""COMPUTED_VALUE"""),36.0)</f>
        <v>36</v>
      </c>
      <c r="B979" s="36">
        <f>IFERROR(__xludf.DUMMYFUNCTION("""COMPUTED_VALUE"""),54.0)</f>
        <v>54</v>
      </c>
      <c r="C979" s="36"/>
      <c r="D979" s="36" t="str">
        <f>IFERROR(__xludf.DUMMYFUNCTION("""COMPUTED_VALUE"""),"2")</f>
        <v>2</v>
      </c>
    </row>
    <row r="980">
      <c r="A980" s="36">
        <f>IFERROR(__xludf.DUMMYFUNCTION("""COMPUTED_VALUE"""),36.0)</f>
        <v>36</v>
      </c>
      <c r="B980" s="36">
        <f>IFERROR(__xludf.DUMMYFUNCTION("""COMPUTED_VALUE"""),57.0)</f>
        <v>57</v>
      </c>
      <c r="C980" s="36"/>
      <c r="D980" s="36" t="str">
        <f>IFERROR(__xludf.DUMMYFUNCTION("""COMPUTED_VALUE"""),"2")</f>
        <v>2</v>
      </c>
    </row>
    <row r="981">
      <c r="A981" s="36">
        <f>IFERROR(__xludf.DUMMYFUNCTION("""COMPUTED_VALUE"""),36.0)</f>
        <v>36</v>
      </c>
      <c r="B981" s="36">
        <f>IFERROR(__xludf.DUMMYFUNCTION("""COMPUTED_VALUE"""),58.0)</f>
        <v>58</v>
      </c>
      <c r="C981" s="36"/>
      <c r="D981" s="36" t="str">
        <f>IFERROR(__xludf.DUMMYFUNCTION("""COMPUTED_VALUE"""),"2")</f>
        <v>2</v>
      </c>
    </row>
    <row r="982">
      <c r="A982" s="36">
        <f>IFERROR(__xludf.DUMMYFUNCTION("""COMPUTED_VALUE"""),37.0)</f>
        <v>37</v>
      </c>
      <c r="B982" s="36">
        <f>IFERROR(__xludf.DUMMYFUNCTION("""COMPUTED_VALUE"""),39.0)</f>
        <v>39</v>
      </c>
      <c r="C982" s="36"/>
      <c r="D982" s="36" t="str">
        <f>IFERROR(__xludf.DUMMYFUNCTION("""COMPUTED_VALUE"""),"1")</f>
        <v>1</v>
      </c>
    </row>
    <row r="983">
      <c r="A983" s="36">
        <f>IFERROR(__xludf.DUMMYFUNCTION("""COMPUTED_VALUE"""),37.0)</f>
        <v>37</v>
      </c>
      <c r="B983" s="36">
        <f>IFERROR(__xludf.DUMMYFUNCTION("""COMPUTED_VALUE"""),42.0)</f>
        <v>42</v>
      </c>
      <c r="C983" s="36"/>
      <c r="D983" s="36" t="str">
        <f>IFERROR(__xludf.DUMMYFUNCTION("""COMPUTED_VALUE"""),"1")</f>
        <v>1</v>
      </c>
    </row>
    <row r="984">
      <c r="A984" s="36">
        <f>IFERROR(__xludf.DUMMYFUNCTION("""COMPUTED_VALUE"""),37.0)</f>
        <v>37</v>
      </c>
      <c r="B984" s="36">
        <f>IFERROR(__xludf.DUMMYFUNCTION("""COMPUTED_VALUE"""),52.0)</f>
        <v>52</v>
      </c>
      <c r="C984" s="36"/>
      <c r="D984" s="36" t="str">
        <f>IFERROR(__xludf.DUMMYFUNCTION("""COMPUTED_VALUE"""),"2")</f>
        <v>2</v>
      </c>
    </row>
    <row r="985">
      <c r="A985" s="36">
        <f>IFERROR(__xludf.DUMMYFUNCTION("""COMPUTED_VALUE"""),37.0)</f>
        <v>37</v>
      </c>
      <c r="B985" s="36">
        <f>IFERROR(__xludf.DUMMYFUNCTION("""COMPUTED_VALUE"""),54.0)</f>
        <v>54</v>
      </c>
      <c r="C985" s="36"/>
      <c r="D985" s="36" t="str">
        <f>IFERROR(__xludf.DUMMYFUNCTION("""COMPUTED_VALUE"""),"1")</f>
        <v>1</v>
      </c>
    </row>
    <row r="986">
      <c r="A986" s="36">
        <f>IFERROR(__xludf.DUMMYFUNCTION("""COMPUTED_VALUE"""),37.0)</f>
        <v>37</v>
      </c>
      <c r="B986" s="36">
        <f>IFERROR(__xludf.DUMMYFUNCTION("""COMPUTED_VALUE"""),58.0)</f>
        <v>58</v>
      </c>
      <c r="C986" s="36"/>
      <c r="D986" s="36" t="str">
        <f>IFERROR(__xludf.DUMMYFUNCTION("""COMPUTED_VALUE"""),"1")</f>
        <v>1</v>
      </c>
    </row>
    <row r="987">
      <c r="A987" s="36">
        <f>IFERROR(__xludf.DUMMYFUNCTION("""COMPUTED_VALUE"""),38.0)</f>
        <v>38</v>
      </c>
      <c r="B987" s="36">
        <f>IFERROR(__xludf.DUMMYFUNCTION("""COMPUTED_VALUE"""),48.0)</f>
        <v>48</v>
      </c>
      <c r="C987" s="36"/>
      <c r="D987" s="36" t="str">
        <f>IFERROR(__xludf.DUMMYFUNCTION("""COMPUTED_VALUE"""),"1")</f>
        <v>1</v>
      </c>
    </row>
    <row r="988">
      <c r="A988" s="36">
        <f>IFERROR(__xludf.DUMMYFUNCTION("""COMPUTED_VALUE"""),39.0)</f>
        <v>39</v>
      </c>
      <c r="B988" s="36">
        <f>IFERROR(__xludf.DUMMYFUNCTION("""COMPUTED_VALUE"""),40.0)</f>
        <v>40</v>
      </c>
      <c r="C988" s="36"/>
      <c r="D988" s="36" t="str">
        <f>IFERROR(__xludf.DUMMYFUNCTION("""COMPUTED_VALUE"""),"2")</f>
        <v>2</v>
      </c>
    </row>
    <row r="989">
      <c r="A989" s="36">
        <f>IFERROR(__xludf.DUMMYFUNCTION("""COMPUTED_VALUE"""),39.0)</f>
        <v>39</v>
      </c>
      <c r="B989" s="36">
        <f>IFERROR(__xludf.DUMMYFUNCTION("""COMPUTED_VALUE"""),41.0)</f>
        <v>41</v>
      </c>
      <c r="C989" s="36"/>
      <c r="D989" s="36" t="str">
        <f>IFERROR(__xludf.DUMMYFUNCTION("""COMPUTED_VALUE"""),"2")</f>
        <v>2</v>
      </c>
    </row>
    <row r="990">
      <c r="A990" s="36">
        <f>IFERROR(__xludf.DUMMYFUNCTION("""COMPUTED_VALUE"""),39.0)</f>
        <v>39</v>
      </c>
      <c r="B990" s="36">
        <f>IFERROR(__xludf.DUMMYFUNCTION("""COMPUTED_VALUE"""),42.0)</f>
        <v>42</v>
      </c>
      <c r="C990" s="36"/>
      <c r="D990" s="36" t="str">
        <f>IFERROR(__xludf.DUMMYFUNCTION("""COMPUTED_VALUE"""),"3")</f>
        <v>3</v>
      </c>
    </row>
    <row r="991">
      <c r="A991" s="36">
        <f>IFERROR(__xludf.DUMMYFUNCTION("""COMPUTED_VALUE"""),39.0)</f>
        <v>39</v>
      </c>
      <c r="B991" s="36">
        <f>IFERROR(__xludf.DUMMYFUNCTION("""COMPUTED_VALUE"""),43.0)</f>
        <v>43</v>
      </c>
      <c r="C991" s="36"/>
      <c r="D991" s="36" t="str">
        <f>IFERROR(__xludf.DUMMYFUNCTION("""COMPUTED_VALUE"""),"2")</f>
        <v>2</v>
      </c>
    </row>
    <row r="992">
      <c r="A992" s="36">
        <f>IFERROR(__xludf.DUMMYFUNCTION("""COMPUTED_VALUE"""),39.0)</f>
        <v>39</v>
      </c>
      <c r="B992" s="36">
        <f>IFERROR(__xludf.DUMMYFUNCTION("""COMPUTED_VALUE"""),44.0)</f>
        <v>44</v>
      </c>
      <c r="C992" s="36"/>
      <c r="D992" s="36" t="str">
        <f>IFERROR(__xludf.DUMMYFUNCTION("""COMPUTED_VALUE"""),"2")</f>
        <v>2</v>
      </c>
    </row>
    <row r="993">
      <c r="A993" s="36">
        <f>IFERROR(__xludf.DUMMYFUNCTION("""COMPUTED_VALUE"""),39.0)</f>
        <v>39</v>
      </c>
      <c r="B993" s="36">
        <f>IFERROR(__xludf.DUMMYFUNCTION("""COMPUTED_VALUE"""),45.0)</f>
        <v>45</v>
      </c>
      <c r="C993" s="36"/>
      <c r="D993" s="36" t="str">
        <f>IFERROR(__xludf.DUMMYFUNCTION("""COMPUTED_VALUE"""),"2")</f>
        <v>2</v>
      </c>
    </row>
    <row r="994">
      <c r="A994" s="36">
        <f>IFERROR(__xludf.DUMMYFUNCTION("""COMPUTED_VALUE"""),39.0)</f>
        <v>39</v>
      </c>
      <c r="B994" s="36">
        <f>IFERROR(__xludf.DUMMYFUNCTION("""COMPUTED_VALUE"""),46.0)</f>
        <v>46</v>
      </c>
      <c r="C994" s="36"/>
      <c r="D994" s="36" t="str">
        <f>IFERROR(__xludf.DUMMYFUNCTION("""COMPUTED_VALUE"""),"2")</f>
        <v>2</v>
      </c>
    </row>
    <row r="995">
      <c r="A995" s="36">
        <f>IFERROR(__xludf.DUMMYFUNCTION("""COMPUTED_VALUE"""),39.0)</f>
        <v>39</v>
      </c>
      <c r="B995" s="36">
        <f>IFERROR(__xludf.DUMMYFUNCTION("""COMPUTED_VALUE"""),47.0)</f>
        <v>47</v>
      </c>
      <c r="C995" s="36"/>
      <c r="D995" s="36" t="str">
        <f>IFERROR(__xludf.DUMMYFUNCTION("""COMPUTED_VALUE"""),"2")</f>
        <v>2</v>
      </c>
    </row>
    <row r="996">
      <c r="A996" s="36">
        <f>IFERROR(__xludf.DUMMYFUNCTION("""COMPUTED_VALUE"""),39.0)</f>
        <v>39</v>
      </c>
      <c r="B996" s="36">
        <f>IFERROR(__xludf.DUMMYFUNCTION("""COMPUTED_VALUE"""),48.0)</f>
        <v>48</v>
      </c>
      <c r="C996" s="36"/>
      <c r="D996" s="36" t="str">
        <f>IFERROR(__xludf.DUMMYFUNCTION("""COMPUTED_VALUE"""),"2")</f>
        <v>2</v>
      </c>
    </row>
    <row r="997">
      <c r="A997" s="36">
        <f>IFERROR(__xludf.DUMMYFUNCTION("""COMPUTED_VALUE"""),39.0)</f>
        <v>39</v>
      </c>
      <c r="B997" s="36">
        <f>IFERROR(__xludf.DUMMYFUNCTION("""COMPUTED_VALUE"""),49.0)</f>
        <v>49</v>
      </c>
      <c r="C997" s="36"/>
      <c r="D997" s="36" t="str">
        <f>IFERROR(__xludf.DUMMYFUNCTION("""COMPUTED_VALUE"""),"2")</f>
        <v>2</v>
      </c>
    </row>
    <row r="998">
      <c r="A998" s="36">
        <f>IFERROR(__xludf.DUMMYFUNCTION("""COMPUTED_VALUE"""),39.0)</f>
        <v>39</v>
      </c>
      <c r="B998" s="36">
        <f>IFERROR(__xludf.DUMMYFUNCTION("""COMPUTED_VALUE"""),50.0)</f>
        <v>50</v>
      </c>
      <c r="C998" s="36"/>
      <c r="D998" s="36" t="str">
        <f>IFERROR(__xludf.DUMMYFUNCTION("""COMPUTED_VALUE"""),"2")</f>
        <v>2</v>
      </c>
    </row>
    <row r="999">
      <c r="A999" s="36">
        <f>IFERROR(__xludf.DUMMYFUNCTION("""COMPUTED_VALUE"""),39.0)</f>
        <v>39</v>
      </c>
      <c r="B999" s="36">
        <f>IFERROR(__xludf.DUMMYFUNCTION("""COMPUTED_VALUE"""),51.0)</f>
        <v>51</v>
      </c>
      <c r="C999" s="36"/>
      <c r="D999" s="36" t="str">
        <f>IFERROR(__xludf.DUMMYFUNCTION("""COMPUTED_VALUE"""),"2")</f>
        <v>2</v>
      </c>
    </row>
    <row r="1000">
      <c r="A1000" s="36">
        <f>IFERROR(__xludf.DUMMYFUNCTION("""COMPUTED_VALUE"""),39.0)</f>
        <v>39</v>
      </c>
      <c r="B1000" s="36">
        <f>IFERROR(__xludf.DUMMYFUNCTION("""COMPUTED_VALUE"""),53.0)</f>
        <v>53</v>
      </c>
      <c r="C1000" s="36"/>
      <c r="D1000" s="36" t="str">
        <f>IFERROR(__xludf.DUMMYFUNCTION("""COMPUTED_VALUE"""),"2")</f>
        <v>2</v>
      </c>
    </row>
    <row r="1001">
      <c r="A1001" s="36">
        <f>IFERROR(__xludf.DUMMYFUNCTION("""COMPUTED_VALUE"""),39.0)</f>
        <v>39</v>
      </c>
      <c r="B1001" s="36">
        <f>IFERROR(__xludf.DUMMYFUNCTION("""COMPUTED_VALUE"""),54.0)</f>
        <v>54</v>
      </c>
      <c r="C1001" s="36"/>
      <c r="D1001" s="36" t="str">
        <f>IFERROR(__xludf.DUMMYFUNCTION("""COMPUTED_VALUE"""),"3")</f>
        <v>3</v>
      </c>
    </row>
    <row r="1002">
      <c r="A1002" s="36">
        <f>IFERROR(__xludf.DUMMYFUNCTION("""COMPUTED_VALUE"""),39.0)</f>
        <v>39</v>
      </c>
      <c r="B1002" s="36">
        <f>IFERROR(__xludf.DUMMYFUNCTION("""COMPUTED_VALUE"""),57.0)</f>
        <v>57</v>
      </c>
      <c r="C1002" s="36"/>
      <c r="D1002" s="36" t="str">
        <f>IFERROR(__xludf.DUMMYFUNCTION("""COMPUTED_VALUE"""),"2")</f>
        <v>2</v>
      </c>
    </row>
    <row r="1003">
      <c r="A1003" s="36">
        <f>IFERROR(__xludf.DUMMYFUNCTION("""COMPUTED_VALUE"""),39.0)</f>
        <v>39</v>
      </c>
      <c r="B1003" s="36">
        <f>IFERROR(__xludf.DUMMYFUNCTION("""COMPUTED_VALUE"""),58.0)</f>
        <v>58</v>
      </c>
      <c r="C1003" s="36"/>
      <c r="D1003" s="36" t="str">
        <f>IFERROR(__xludf.DUMMYFUNCTION("""COMPUTED_VALUE"""),"3")</f>
        <v>3</v>
      </c>
    </row>
    <row r="1004">
      <c r="A1004" s="36">
        <f>IFERROR(__xludf.DUMMYFUNCTION("""COMPUTED_VALUE"""),40.0)</f>
        <v>40</v>
      </c>
      <c r="B1004" s="36">
        <f>IFERROR(__xludf.DUMMYFUNCTION("""COMPUTED_VALUE"""),41.0)</f>
        <v>41</v>
      </c>
      <c r="C1004" s="36"/>
      <c r="D1004" s="36" t="str">
        <f>IFERROR(__xludf.DUMMYFUNCTION("""COMPUTED_VALUE"""),"2")</f>
        <v>2</v>
      </c>
    </row>
    <row r="1005">
      <c r="A1005" s="36">
        <f>IFERROR(__xludf.DUMMYFUNCTION("""COMPUTED_VALUE"""),40.0)</f>
        <v>40</v>
      </c>
      <c r="B1005" s="36">
        <f>IFERROR(__xludf.DUMMYFUNCTION("""COMPUTED_VALUE"""),42.0)</f>
        <v>42</v>
      </c>
      <c r="C1005" s="36"/>
      <c r="D1005" s="36" t="str">
        <f>IFERROR(__xludf.DUMMYFUNCTION("""COMPUTED_VALUE"""),"2")</f>
        <v>2</v>
      </c>
    </row>
    <row r="1006">
      <c r="A1006" s="36">
        <f>IFERROR(__xludf.DUMMYFUNCTION("""COMPUTED_VALUE"""),40.0)</f>
        <v>40</v>
      </c>
      <c r="B1006" s="36">
        <f>IFERROR(__xludf.DUMMYFUNCTION("""COMPUTED_VALUE"""),43.0)</f>
        <v>43</v>
      </c>
      <c r="C1006" s="36"/>
      <c r="D1006" s="36" t="str">
        <f>IFERROR(__xludf.DUMMYFUNCTION("""COMPUTED_VALUE"""),"3")</f>
        <v>3</v>
      </c>
    </row>
    <row r="1007">
      <c r="A1007" s="36">
        <f>IFERROR(__xludf.DUMMYFUNCTION("""COMPUTED_VALUE"""),40.0)</f>
        <v>40</v>
      </c>
      <c r="B1007" s="36">
        <f>IFERROR(__xludf.DUMMYFUNCTION("""COMPUTED_VALUE"""),44.0)</f>
        <v>44</v>
      </c>
      <c r="C1007" s="36"/>
      <c r="D1007" s="36" t="str">
        <f>IFERROR(__xludf.DUMMYFUNCTION("""COMPUTED_VALUE"""),"3")</f>
        <v>3</v>
      </c>
    </row>
    <row r="1008">
      <c r="A1008" s="36">
        <f>IFERROR(__xludf.DUMMYFUNCTION("""COMPUTED_VALUE"""),40.0)</f>
        <v>40</v>
      </c>
      <c r="B1008" s="36">
        <f>IFERROR(__xludf.DUMMYFUNCTION("""COMPUTED_VALUE"""),45.0)</f>
        <v>45</v>
      </c>
      <c r="C1008" s="36"/>
      <c r="D1008" s="36" t="str">
        <f>IFERROR(__xludf.DUMMYFUNCTION("""COMPUTED_VALUE"""),"3")</f>
        <v>3</v>
      </c>
    </row>
    <row r="1009">
      <c r="A1009" s="36">
        <f>IFERROR(__xludf.DUMMYFUNCTION("""COMPUTED_VALUE"""),40.0)</f>
        <v>40</v>
      </c>
      <c r="B1009" s="36">
        <f>IFERROR(__xludf.DUMMYFUNCTION("""COMPUTED_VALUE"""),46.0)</f>
        <v>46</v>
      </c>
      <c r="C1009" s="36"/>
      <c r="D1009" s="36" t="str">
        <f>IFERROR(__xludf.DUMMYFUNCTION("""COMPUTED_VALUE"""),"3")</f>
        <v>3</v>
      </c>
    </row>
    <row r="1010">
      <c r="A1010" s="36">
        <f>IFERROR(__xludf.DUMMYFUNCTION("""COMPUTED_VALUE"""),40.0)</f>
        <v>40</v>
      </c>
      <c r="B1010" s="36">
        <f>IFERROR(__xludf.DUMMYFUNCTION("""COMPUTED_VALUE"""),47.0)</f>
        <v>47</v>
      </c>
      <c r="C1010" s="36"/>
      <c r="D1010" s="36" t="str">
        <f>IFERROR(__xludf.DUMMYFUNCTION("""COMPUTED_VALUE"""),"3")</f>
        <v>3</v>
      </c>
    </row>
    <row r="1011">
      <c r="A1011" s="36">
        <f>IFERROR(__xludf.DUMMYFUNCTION("""COMPUTED_VALUE"""),40.0)</f>
        <v>40</v>
      </c>
      <c r="B1011" s="36">
        <f>IFERROR(__xludf.DUMMYFUNCTION("""COMPUTED_VALUE"""),48.0)</f>
        <v>48</v>
      </c>
      <c r="C1011" s="36"/>
      <c r="D1011" s="36" t="str">
        <f>IFERROR(__xludf.DUMMYFUNCTION("""COMPUTED_VALUE"""),"2")</f>
        <v>2</v>
      </c>
    </row>
    <row r="1012">
      <c r="A1012" s="36">
        <f>IFERROR(__xludf.DUMMYFUNCTION("""COMPUTED_VALUE"""),40.0)</f>
        <v>40</v>
      </c>
      <c r="B1012" s="36">
        <f>IFERROR(__xludf.DUMMYFUNCTION("""COMPUTED_VALUE"""),49.0)</f>
        <v>49</v>
      </c>
      <c r="C1012" s="36"/>
      <c r="D1012" s="36" t="str">
        <f>IFERROR(__xludf.DUMMYFUNCTION("""COMPUTED_VALUE"""),"3")</f>
        <v>3</v>
      </c>
    </row>
    <row r="1013">
      <c r="A1013" s="36">
        <f>IFERROR(__xludf.DUMMYFUNCTION("""COMPUTED_VALUE"""),40.0)</f>
        <v>40</v>
      </c>
      <c r="B1013" s="36">
        <f>IFERROR(__xludf.DUMMYFUNCTION("""COMPUTED_VALUE"""),50.0)</f>
        <v>50</v>
      </c>
      <c r="C1013" s="36"/>
      <c r="D1013" s="36" t="str">
        <f>IFERROR(__xludf.DUMMYFUNCTION("""COMPUTED_VALUE"""),"3")</f>
        <v>3</v>
      </c>
    </row>
    <row r="1014">
      <c r="A1014" s="36">
        <f>IFERROR(__xludf.DUMMYFUNCTION("""COMPUTED_VALUE"""),40.0)</f>
        <v>40</v>
      </c>
      <c r="B1014" s="36">
        <f>IFERROR(__xludf.DUMMYFUNCTION("""COMPUTED_VALUE"""),51.0)</f>
        <v>51</v>
      </c>
      <c r="C1014" s="36"/>
      <c r="D1014" s="36" t="str">
        <f>IFERROR(__xludf.DUMMYFUNCTION("""COMPUTED_VALUE"""),"3")</f>
        <v>3</v>
      </c>
    </row>
    <row r="1015">
      <c r="A1015" s="36">
        <f>IFERROR(__xludf.DUMMYFUNCTION("""COMPUTED_VALUE"""),40.0)</f>
        <v>40</v>
      </c>
      <c r="B1015" s="36">
        <f>IFERROR(__xludf.DUMMYFUNCTION("""COMPUTED_VALUE"""),52.0)</f>
        <v>52</v>
      </c>
      <c r="C1015" s="36"/>
      <c r="D1015" s="36" t="str">
        <f>IFERROR(__xludf.DUMMYFUNCTION("""COMPUTED_VALUE"""),"1")</f>
        <v>1</v>
      </c>
    </row>
    <row r="1016">
      <c r="A1016" s="36">
        <f>IFERROR(__xludf.DUMMYFUNCTION("""COMPUTED_VALUE"""),40.0)</f>
        <v>40</v>
      </c>
      <c r="B1016" s="36">
        <f>IFERROR(__xludf.DUMMYFUNCTION("""COMPUTED_VALUE"""),53.0)</f>
        <v>53</v>
      </c>
      <c r="C1016" s="36"/>
      <c r="D1016" s="36" t="str">
        <f>IFERROR(__xludf.DUMMYFUNCTION("""COMPUTED_VALUE"""),"2")</f>
        <v>2</v>
      </c>
    </row>
    <row r="1017">
      <c r="A1017" s="36">
        <f>IFERROR(__xludf.DUMMYFUNCTION("""COMPUTED_VALUE"""),40.0)</f>
        <v>40</v>
      </c>
      <c r="B1017" s="36">
        <f>IFERROR(__xludf.DUMMYFUNCTION("""COMPUTED_VALUE"""),54.0)</f>
        <v>54</v>
      </c>
      <c r="C1017" s="36"/>
      <c r="D1017" s="36" t="str">
        <f>IFERROR(__xludf.DUMMYFUNCTION("""COMPUTED_VALUE"""),"2")</f>
        <v>2</v>
      </c>
    </row>
    <row r="1018">
      <c r="A1018" s="36">
        <f>IFERROR(__xludf.DUMMYFUNCTION("""COMPUTED_VALUE"""),40.0)</f>
        <v>40</v>
      </c>
      <c r="B1018" s="36">
        <f>IFERROR(__xludf.DUMMYFUNCTION("""COMPUTED_VALUE"""),57.0)</f>
        <v>57</v>
      </c>
      <c r="C1018" s="36"/>
      <c r="D1018" s="36" t="str">
        <f>IFERROR(__xludf.DUMMYFUNCTION("""COMPUTED_VALUE"""),"2")</f>
        <v>2</v>
      </c>
    </row>
    <row r="1019">
      <c r="A1019" s="36">
        <f>IFERROR(__xludf.DUMMYFUNCTION("""COMPUTED_VALUE"""),40.0)</f>
        <v>40</v>
      </c>
      <c r="B1019" s="36">
        <f>IFERROR(__xludf.DUMMYFUNCTION("""COMPUTED_VALUE"""),58.0)</f>
        <v>58</v>
      </c>
      <c r="C1019" s="36"/>
      <c r="D1019" s="36" t="str">
        <f>IFERROR(__xludf.DUMMYFUNCTION("""COMPUTED_VALUE"""),"2")</f>
        <v>2</v>
      </c>
    </row>
    <row r="1020">
      <c r="A1020" s="36">
        <f>IFERROR(__xludf.DUMMYFUNCTION("""COMPUTED_VALUE"""),41.0)</f>
        <v>41</v>
      </c>
      <c r="B1020" s="36">
        <f>IFERROR(__xludf.DUMMYFUNCTION("""COMPUTED_VALUE"""),42.0)</f>
        <v>42</v>
      </c>
      <c r="C1020" s="36"/>
      <c r="D1020" s="36" t="str">
        <f>IFERROR(__xludf.DUMMYFUNCTION("""COMPUTED_VALUE"""),"2")</f>
        <v>2</v>
      </c>
    </row>
    <row r="1021">
      <c r="A1021" s="36">
        <f>IFERROR(__xludf.DUMMYFUNCTION("""COMPUTED_VALUE"""),41.0)</f>
        <v>41</v>
      </c>
      <c r="B1021" s="36">
        <f>IFERROR(__xludf.DUMMYFUNCTION("""COMPUTED_VALUE"""),43.0)</f>
        <v>43</v>
      </c>
      <c r="C1021" s="36"/>
      <c r="D1021" s="36" t="str">
        <f>IFERROR(__xludf.DUMMYFUNCTION("""COMPUTED_VALUE"""),"2")</f>
        <v>2</v>
      </c>
    </row>
    <row r="1022">
      <c r="A1022" s="36">
        <f>IFERROR(__xludf.DUMMYFUNCTION("""COMPUTED_VALUE"""),41.0)</f>
        <v>41</v>
      </c>
      <c r="B1022" s="36">
        <f>IFERROR(__xludf.DUMMYFUNCTION("""COMPUTED_VALUE"""),44.0)</f>
        <v>44</v>
      </c>
      <c r="C1022" s="36"/>
      <c r="D1022" s="36" t="str">
        <f>IFERROR(__xludf.DUMMYFUNCTION("""COMPUTED_VALUE"""),"2")</f>
        <v>2</v>
      </c>
    </row>
    <row r="1023">
      <c r="A1023" s="36">
        <f>IFERROR(__xludf.DUMMYFUNCTION("""COMPUTED_VALUE"""),41.0)</f>
        <v>41</v>
      </c>
      <c r="B1023" s="36">
        <f>IFERROR(__xludf.DUMMYFUNCTION("""COMPUTED_VALUE"""),45.0)</f>
        <v>45</v>
      </c>
      <c r="C1023" s="36"/>
      <c r="D1023" s="36" t="str">
        <f>IFERROR(__xludf.DUMMYFUNCTION("""COMPUTED_VALUE"""),"2")</f>
        <v>2</v>
      </c>
    </row>
    <row r="1024">
      <c r="A1024" s="36">
        <f>IFERROR(__xludf.DUMMYFUNCTION("""COMPUTED_VALUE"""),41.0)</f>
        <v>41</v>
      </c>
      <c r="B1024" s="36">
        <f>IFERROR(__xludf.DUMMYFUNCTION("""COMPUTED_VALUE"""),46.0)</f>
        <v>46</v>
      </c>
      <c r="C1024" s="36"/>
      <c r="D1024" s="36" t="str">
        <f>IFERROR(__xludf.DUMMYFUNCTION("""COMPUTED_VALUE"""),"2")</f>
        <v>2</v>
      </c>
    </row>
    <row r="1025">
      <c r="A1025" s="36">
        <f>IFERROR(__xludf.DUMMYFUNCTION("""COMPUTED_VALUE"""),41.0)</f>
        <v>41</v>
      </c>
      <c r="B1025" s="36">
        <f>IFERROR(__xludf.DUMMYFUNCTION("""COMPUTED_VALUE"""),47.0)</f>
        <v>47</v>
      </c>
      <c r="C1025" s="36"/>
      <c r="D1025" s="36" t="str">
        <f>IFERROR(__xludf.DUMMYFUNCTION("""COMPUTED_VALUE"""),"2")</f>
        <v>2</v>
      </c>
    </row>
    <row r="1026">
      <c r="A1026" s="36">
        <f>IFERROR(__xludf.DUMMYFUNCTION("""COMPUTED_VALUE"""),41.0)</f>
        <v>41</v>
      </c>
      <c r="B1026" s="36">
        <f>IFERROR(__xludf.DUMMYFUNCTION("""COMPUTED_VALUE"""),48.0)</f>
        <v>48</v>
      </c>
      <c r="C1026" s="36"/>
      <c r="D1026" s="36" t="str">
        <f>IFERROR(__xludf.DUMMYFUNCTION("""COMPUTED_VALUE"""),"2")</f>
        <v>2</v>
      </c>
    </row>
    <row r="1027">
      <c r="A1027" s="36">
        <f>IFERROR(__xludf.DUMMYFUNCTION("""COMPUTED_VALUE"""),41.0)</f>
        <v>41</v>
      </c>
      <c r="B1027" s="36">
        <f>IFERROR(__xludf.DUMMYFUNCTION("""COMPUTED_VALUE"""),49.0)</f>
        <v>49</v>
      </c>
      <c r="C1027" s="36"/>
      <c r="D1027" s="36" t="str">
        <f>IFERROR(__xludf.DUMMYFUNCTION("""COMPUTED_VALUE"""),"2")</f>
        <v>2</v>
      </c>
    </row>
    <row r="1028">
      <c r="A1028" s="36">
        <f>IFERROR(__xludf.DUMMYFUNCTION("""COMPUTED_VALUE"""),41.0)</f>
        <v>41</v>
      </c>
      <c r="B1028" s="36">
        <f>IFERROR(__xludf.DUMMYFUNCTION("""COMPUTED_VALUE"""),50.0)</f>
        <v>50</v>
      </c>
      <c r="C1028" s="36"/>
      <c r="D1028" s="36" t="str">
        <f>IFERROR(__xludf.DUMMYFUNCTION("""COMPUTED_VALUE"""),"2")</f>
        <v>2</v>
      </c>
    </row>
    <row r="1029">
      <c r="A1029" s="36">
        <f>IFERROR(__xludf.DUMMYFUNCTION("""COMPUTED_VALUE"""),41.0)</f>
        <v>41</v>
      </c>
      <c r="B1029" s="36">
        <f>IFERROR(__xludf.DUMMYFUNCTION("""COMPUTED_VALUE"""),51.0)</f>
        <v>51</v>
      </c>
      <c r="C1029" s="36"/>
      <c r="D1029" s="36" t="str">
        <f>IFERROR(__xludf.DUMMYFUNCTION("""COMPUTED_VALUE"""),"2")</f>
        <v>2</v>
      </c>
    </row>
    <row r="1030">
      <c r="A1030" s="36">
        <f>IFERROR(__xludf.DUMMYFUNCTION("""COMPUTED_VALUE"""),41.0)</f>
        <v>41</v>
      </c>
      <c r="B1030" s="36">
        <f>IFERROR(__xludf.DUMMYFUNCTION("""COMPUTED_VALUE"""),53.0)</f>
        <v>53</v>
      </c>
      <c r="C1030" s="36"/>
      <c r="D1030" s="36" t="str">
        <f>IFERROR(__xludf.DUMMYFUNCTION("""COMPUTED_VALUE"""),"3")</f>
        <v>3</v>
      </c>
    </row>
    <row r="1031">
      <c r="A1031" s="36">
        <f>IFERROR(__xludf.DUMMYFUNCTION("""COMPUTED_VALUE"""),41.0)</f>
        <v>41</v>
      </c>
      <c r="B1031" s="36">
        <f>IFERROR(__xludf.DUMMYFUNCTION("""COMPUTED_VALUE"""),54.0)</f>
        <v>54</v>
      </c>
      <c r="C1031" s="36"/>
      <c r="D1031" s="36" t="str">
        <f>IFERROR(__xludf.DUMMYFUNCTION("""COMPUTED_VALUE"""),"2")</f>
        <v>2</v>
      </c>
    </row>
    <row r="1032">
      <c r="A1032" s="36">
        <f>IFERROR(__xludf.DUMMYFUNCTION("""COMPUTED_VALUE"""),41.0)</f>
        <v>41</v>
      </c>
      <c r="B1032" s="36">
        <f>IFERROR(__xludf.DUMMYFUNCTION("""COMPUTED_VALUE"""),57.0)</f>
        <v>57</v>
      </c>
      <c r="C1032" s="36"/>
      <c r="D1032" s="36" t="str">
        <f>IFERROR(__xludf.DUMMYFUNCTION("""COMPUTED_VALUE"""),"3")</f>
        <v>3</v>
      </c>
    </row>
    <row r="1033">
      <c r="A1033" s="36">
        <f>IFERROR(__xludf.DUMMYFUNCTION("""COMPUTED_VALUE"""),41.0)</f>
        <v>41</v>
      </c>
      <c r="B1033" s="36">
        <f>IFERROR(__xludf.DUMMYFUNCTION("""COMPUTED_VALUE"""),58.0)</f>
        <v>58</v>
      </c>
      <c r="C1033" s="36"/>
      <c r="D1033" s="36" t="str">
        <f>IFERROR(__xludf.DUMMYFUNCTION("""COMPUTED_VALUE"""),"2")</f>
        <v>2</v>
      </c>
    </row>
    <row r="1034">
      <c r="A1034" s="36">
        <f>IFERROR(__xludf.DUMMYFUNCTION("""COMPUTED_VALUE"""),42.0)</f>
        <v>42</v>
      </c>
      <c r="B1034" s="36">
        <f>IFERROR(__xludf.DUMMYFUNCTION("""COMPUTED_VALUE"""),43.0)</f>
        <v>43</v>
      </c>
      <c r="C1034" s="36"/>
      <c r="D1034" s="36" t="str">
        <f>IFERROR(__xludf.DUMMYFUNCTION("""COMPUTED_VALUE"""),"2")</f>
        <v>2</v>
      </c>
    </row>
    <row r="1035">
      <c r="A1035" s="36">
        <f>IFERROR(__xludf.DUMMYFUNCTION("""COMPUTED_VALUE"""),42.0)</f>
        <v>42</v>
      </c>
      <c r="B1035" s="36">
        <f>IFERROR(__xludf.DUMMYFUNCTION("""COMPUTED_VALUE"""),44.0)</f>
        <v>44</v>
      </c>
      <c r="C1035" s="36"/>
      <c r="D1035" s="36" t="str">
        <f>IFERROR(__xludf.DUMMYFUNCTION("""COMPUTED_VALUE"""),"2")</f>
        <v>2</v>
      </c>
    </row>
    <row r="1036">
      <c r="A1036" s="36">
        <f>IFERROR(__xludf.DUMMYFUNCTION("""COMPUTED_VALUE"""),42.0)</f>
        <v>42</v>
      </c>
      <c r="B1036" s="36">
        <f>IFERROR(__xludf.DUMMYFUNCTION("""COMPUTED_VALUE"""),45.0)</f>
        <v>45</v>
      </c>
      <c r="C1036" s="36"/>
      <c r="D1036" s="36" t="str">
        <f>IFERROR(__xludf.DUMMYFUNCTION("""COMPUTED_VALUE"""),"2")</f>
        <v>2</v>
      </c>
    </row>
    <row r="1037">
      <c r="A1037" s="36">
        <f>IFERROR(__xludf.DUMMYFUNCTION("""COMPUTED_VALUE"""),42.0)</f>
        <v>42</v>
      </c>
      <c r="B1037" s="36">
        <f>IFERROR(__xludf.DUMMYFUNCTION("""COMPUTED_VALUE"""),46.0)</f>
        <v>46</v>
      </c>
      <c r="C1037" s="36"/>
      <c r="D1037" s="36" t="str">
        <f>IFERROR(__xludf.DUMMYFUNCTION("""COMPUTED_VALUE"""),"2")</f>
        <v>2</v>
      </c>
    </row>
    <row r="1038">
      <c r="A1038" s="36">
        <f>IFERROR(__xludf.DUMMYFUNCTION("""COMPUTED_VALUE"""),42.0)</f>
        <v>42</v>
      </c>
      <c r="B1038" s="36">
        <f>IFERROR(__xludf.DUMMYFUNCTION("""COMPUTED_VALUE"""),47.0)</f>
        <v>47</v>
      </c>
      <c r="C1038" s="36"/>
      <c r="D1038" s="36" t="str">
        <f>IFERROR(__xludf.DUMMYFUNCTION("""COMPUTED_VALUE"""),"2")</f>
        <v>2</v>
      </c>
    </row>
    <row r="1039">
      <c r="A1039" s="36">
        <f>IFERROR(__xludf.DUMMYFUNCTION("""COMPUTED_VALUE"""),42.0)</f>
        <v>42</v>
      </c>
      <c r="B1039" s="36">
        <f>IFERROR(__xludf.DUMMYFUNCTION("""COMPUTED_VALUE"""),48.0)</f>
        <v>48</v>
      </c>
      <c r="C1039" s="36"/>
      <c r="D1039" s="36" t="str">
        <f>IFERROR(__xludf.DUMMYFUNCTION("""COMPUTED_VALUE"""),"2")</f>
        <v>2</v>
      </c>
    </row>
    <row r="1040">
      <c r="A1040" s="36">
        <f>IFERROR(__xludf.DUMMYFUNCTION("""COMPUTED_VALUE"""),42.0)</f>
        <v>42</v>
      </c>
      <c r="B1040" s="36">
        <f>IFERROR(__xludf.DUMMYFUNCTION("""COMPUTED_VALUE"""),49.0)</f>
        <v>49</v>
      </c>
      <c r="C1040" s="36"/>
      <c r="D1040" s="36" t="str">
        <f>IFERROR(__xludf.DUMMYFUNCTION("""COMPUTED_VALUE"""),"2")</f>
        <v>2</v>
      </c>
    </row>
    <row r="1041">
      <c r="A1041" s="36">
        <f>IFERROR(__xludf.DUMMYFUNCTION("""COMPUTED_VALUE"""),42.0)</f>
        <v>42</v>
      </c>
      <c r="B1041" s="36">
        <f>IFERROR(__xludf.DUMMYFUNCTION("""COMPUTED_VALUE"""),50.0)</f>
        <v>50</v>
      </c>
      <c r="C1041" s="36"/>
      <c r="D1041" s="36" t="str">
        <f>IFERROR(__xludf.DUMMYFUNCTION("""COMPUTED_VALUE"""),"2")</f>
        <v>2</v>
      </c>
    </row>
    <row r="1042">
      <c r="A1042" s="36">
        <f>IFERROR(__xludf.DUMMYFUNCTION("""COMPUTED_VALUE"""),42.0)</f>
        <v>42</v>
      </c>
      <c r="B1042" s="36">
        <f>IFERROR(__xludf.DUMMYFUNCTION("""COMPUTED_VALUE"""),51.0)</f>
        <v>51</v>
      </c>
      <c r="C1042" s="36"/>
      <c r="D1042" s="36" t="str">
        <f>IFERROR(__xludf.DUMMYFUNCTION("""COMPUTED_VALUE"""),"2")</f>
        <v>2</v>
      </c>
    </row>
    <row r="1043">
      <c r="A1043" s="36">
        <f>IFERROR(__xludf.DUMMYFUNCTION("""COMPUTED_VALUE"""),42.0)</f>
        <v>42</v>
      </c>
      <c r="B1043" s="36">
        <f>IFERROR(__xludf.DUMMYFUNCTION("""COMPUTED_VALUE"""),53.0)</f>
        <v>53</v>
      </c>
      <c r="C1043" s="36"/>
      <c r="D1043" s="36" t="str">
        <f>IFERROR(__xludf.DUMMYFUNCTION("""COMPUTED_VALUE"""),"2")</f>
        <v>2</v>
      </c>
    </row>
    <row r="1044">
      <c r="A1044" s="36">
        <f>IFERROR(__xludf.DUMMYFUNCTION("""COMPUTED_VALUE"""),42.0)</f>
        <v>42</v>
      </c>
      <c r="B1044" s="36">
        <f>IFERROR(__xludf.DUMMYFUNCTION("""COMPUTED_VALUE"""),54.0)</f>
        <v>54</v>
      </c>
      <c r="C1044" s="36"/>
      <c r="D1044" s="36" t="str">
        <f>IFERROR(__xludf.DUMMYFUNCTION("""COMPUTED_VALUE"""),"3")</f>
        <v>3</v>
      </c>
    </row>
    <row r="1045">
      <c r="A1045" s="36">
        <f>IFERROR(__xludf.DUMMYFUNCTION("""COMPUTED_VALUE"""),42.0)</f>
        <v>42</v>
      </c>
      <c r="B1045" s="36">
        <f>IFERROR(__xludf.DUMMYFUNCTION("""COMPUTED_VALUE"""),57.0)</f>
        <v>57</v>
      </c>
      <c r="C1045" s="36"/>
      <c r="D1045" s="36" t="str">
        <f>IFERROR(__xludf.DUMMYFUNCTION("""COMPUTED_VALUE"""),"2")</f>
        <v>2</v>
      </c>
    </row>
    <row r="1046">
      <c r="A1046" s="36">
        <f>IFERROR(__xludf.DUMMYFUNCTION("""COMPUTED_VALUE"""),42.0)</f>
        <v>42</v>
      </c>
      <c r="B1046" s="36">
        <f>IFERROR(__xludf.DUMMYFUNCTION("""COMPUTED_VALUE"""),58.0)</f>
        <v>58</v>
      </c>
      <c r="C1046" s="36"/>
      <c r="D1046" s="36" t="str">
        <f>IFERROR(__xludf.DUMMYFUNCTION("""COMPUTED_VALUE"""),"3")</f>
        <v>3</v>
      </c>
    </row>
    <row r="1047">
      <c r="A1047" s="36">
        <f>IFERROR(__xludf.DUMMYFUNCTION("""COMPUTED_VALUE"""),43.0)</f>
        <v>43</v>
      </c>
      <c r="B1047" s="36">
        <f>IFERROR(__xludf.DUMMYFUNCTION("""COMPUTED_VALUE"""),44.0)</f>
        <v>44</v>
      </c>
      <c r="C1047" s="36"/>
      <c r="D1047" s="36" t="str">
        <f>IFERROR(__xludf.DUMMYFUNCTION("""COMPUTED_VALUE"""),"3")</f>
        <v>3</v>
      </c>
    </row>
    <row r="1048">
      <c r="A1048" s="36">
        <f>IFERROR(__xludf.DUMMYFUNCTION("""COMPUTED_VALUE"""),43.0)</f>
        <v>43</v>
      </c>
      <c r="B1048" s="36">
        <f>IFERROR(__xludf.DUMMYFUNCTION("""COMPUTED_VALUE"""),45.0)</f>
        <v>45</v>
      </c>
      <c r="C1048" s="36"/>
      <c r="D1048" s="36" t="str">
        <f>IFERROR(__xludf.DUMMYFUNCTION("""COMPUTED_VALUE"""),"3")</f>
        <v>3</v>
      </c>
    </row>
    <row r="1049">
      <c r="A1049" s="36">
        <f>IFERROR(__xludf.DUMMYFUNCTION("""COMPUTED_VALUE"""),43.0)</f>
        <v>43</v>
      </c>
      <c r="B1049" s="36">
        <f>IFERROR(__xludf.DUMMYFUNCTION("""COMPUTED_VALUE"""),46.0)</f>
        <v>46</v>
      </c>
      <c r="C1049" s="36"/>
      <c r="D1049" s="36" t="str">
        <f>IFERROR(__xludf.DUMMYFUNCTION("""COMPUTED_VALUE"""),"3")</f>
        <v>3</v>
      </c>
    </row>
    <row r="1050">
      <c r="A1050" s="36">
        <f>IFERROR(__xludf.DUMMYFUNCTION("""COMPUTED_VALUE"""),43.0)</f>
        <v>43</v>
      </c>
      <c r="B1050" s="36">
        <f>IFERROR(__xludf.DUMMYFUNCTION("""COMPUTED_VALUE"""),47.0)</f>
        <v>47</v>
      </c>
      <c r="C1050" s="36"/>
      <c r="D1050" s="36" t="str">
        <f>IFERROR(__xludf.DUMMYFUNCTION("""COMPUTED_VALUE"""),"3")</f>
        <v>3</v>
      </c>
    </row>
    <row r="1051">
      <c r="A1051" s="36">
        <f>IFERROR(__xludf.DUMMYFUNCTION("""COMPUTED_VALUE"""),43.0)</f>
        <v>43</v>
      </c>
      <c r="B1051" s="36">
        <f>IFERROR(__xludf.DUMMYFUNCTION("""COMPUTED_VALUE"""),48.0)</f>
        <v>48</v>
      </c>
      <c r="C1051" s="36"/>
      <c r="D1051" s="36" t="str">
        <f>IFERROR(__xludf.DUMMYFUNCTION("""COMPUTED_VALUE"""),"2")</f>
        <v>2</v>
      </c>
    </row>
    <row r="1052">
      <c r="A1052" s="36">
        <f>IFERROR(__xludf.DUMMYFUNCTION("""COMPUTED_VALUE"""),43.0)</f>
        <v>43</v>
      </c>
      <c r="B1052" s="36">
        <f>IFERROR(__xludf.DUMMYFUNCTION("""COMPUTED_VALUE"""),49.0)</f>
        <v>49</v>
      </c>
      <c r="C1052" s="36"/>
      <c r="D1052" s="36" t="str">
        <f>IFERROR(__xludf.DUMMYFUNCTION("""COMPUTED_VALUE"""),"3")</f>
        <v>3</v>
      </c>
    </row>
    <row r="1053">
      <c r="A1053" s="36">
        <f>IFERROR(__xludf.DUMMYFUNCTION("""COMPUTED_VALUE"""),43.0)</f>
        <v>43</v>
      </c>
      <c r="B1053" s="36">
        <f>IFERROR(__xludf.DUMMYFUNCTION("""COMPUTED_VALUE"""),50.0)</f>
        <v>50</v>
      </c>
      <c r="C1053" s="36"/>
      <c r="D1053" s="36" t="str">
        <f>IFERROR(__xludf.DUMMYFUNCTION("""COMPUTED_VALUE"""),"3")</f>
        <v>3</v>
      </c>
    </row>
    <row r="1054">
      <c r="A1054" s="36">
        <f>IFERROR(__xludf.DUMMYFUNCTION("""COMPUTED_VALUE"""),43.0)</f>
        <v>43</v>
      </c>
      <c r="B1054" s="36">
        <f>IFERROR(__xludf.DUMMYFUNCTION("""COMPUTED_VALUE"""),51.0)</f>
        <v>51</v>
      </c>
      <c r="C1054" s="36"/>
      <c r="D1054" s="36" t="str">
        <f>IFERROR(__xludf.DUMMYFUNCTION("""COMPUTED_VALUE"""),"3")</f>
        <v>3</v>
      </c>
    </row>
    <row r="1055">
      <c r="A1055" s="36">
        <f>IFERROR(__xludf.DUMMYFUNCTION("""COMPUTED_VALUE"""),43.0)</f>
        <v>43</v>
      </c>
      <c r="B1055" s="36">
        <f>IFERROR(__xludf.DUMMYFUNCTION("""COMPUTED_VALUE"""),52.0)</f>
        <v>52</v>
      </c>
      <c r="C1055" s="36"/>
      <c r="D1055" s="36" t="str">
        <f>IFERROR(__xludf.DUMMYFUNCTION("""COMPUTED_VALUE"""),"1")</f>
        <v>1</v>
      </c>
    </row>
    <row r="1056">
      <c r="A1056" s="36">
        <f>IFERROR(__xludf.DUMMYFUNCTION("""COMPUTED_VALUE"""),43.0)</f>
        <v>43</v>
      </c>
      <c r="B1056" s="36">
        <f>IFERROR(__xludf.DUMMYFUNCTION("""COMPUTED_VALUE"""),53.0)</f>
        <v>53</v>
      </c>
      <c r="C1056" s="36"/>
      <c r="D1056" s="36" t="str">
        <f>IFERROR(__xludf.DUMMYFUNCTION("""COMPUTED_VALUE"""),"2")</f>
        <v>2</v>
      </c>
    </row>
    <row r="1057">
      <c r="A1057" s="36">
        <f>IFERROR(__xludf.DUMMYFUNCTION("""COMPUTED_VALUE"""),43.0)</f>
        <v>43</v>
      </c>
      <c r="B1057" s="36">
        <f>IFERROR(__xludf.DUMMYFUNCTION("""COMPUTED_VALUE"""),54.0)</f>
        <v>54</v>
      </c>
      <c r="C1057" s="36"/>
      <c r="D1057" s="36" t="str">
        <f>IFERROR(__xludf.DUMMYFUNCTION("""COMPUTED_VALUE"""),"2")</f>
        <v>2</v>
      </c>
    </row>
    <row r="1058">
      <c r="A1058" s="36">
        <f>IFERROR(__xludf.DUMMYFUNCTION("""COMPUTED_VALUE"""),43.0)</f>
        <v>43</v>
      </c>
      <c r="B1058" s="36">
        <f>IFERROR(__xludf.DUMMYFUNCTION("""COMPUTED_VALUE"""),57.0)</f>
        <v>57</v>
      </c>
      <c r="C1058" s="36"/>
      <c r="D1058" s="36" t="str">
        <f>IFERROR(__xludf.DUMMYFUNCTION("""COMPUTED_VALUE"""),"2")</f>
        <v>2</v>
      </c>
    </row>
    <row r="1059">
      <c r="A1059" s="36">
        <f>IFERROR(__xludf.DUMMYFUNCTION("""COMPUTED_VALUE"""),43.0)</f>
        <v>43</v>
      </c>
      <c r="B1059" s="36">
        <f>IFERROR(__xludf.DUMMYFUNCTION("""COMPUTED_VALUE"""),58.0)</f>
        <v>58</v>
      </c>
      <c r="C1059" s="36"/>
      <c r="D1059" s="36" t="str">
        <f>IFERROR(__xludf.DUMMYFUNCTION("""COMPUTED_VALUE"""),"2")</f>
        <v>2</v>
      </c>
    </row>
    <row r="1060">
      <c r="A1060" s="36">
        <f>IFERROR(__xludf.DUMMYFUNCTION("""COMPUTED_VALUE"""),44.0)</f>
        <v>44</v>
      </c>
      <c r="B1060" s="36">
        <f>IFERROR(__xludf.DUMMYFUNCTION("""COMPUTED_VALUE"""),45.0)</f>
        <v>45</v>
      </c>
      <c r="C1060" s="36"/>
      <c r="D1060" s="36" t="str">
        <f>IFERROR(__xludf.DUMMYFUNCTION("""COMPUTED_VALUE"""),"3")</f>
        <v>3</v>
      </c>
    </row>
    <row r="1061">
      <c r="A1061" s="36">
        <f>IFERROR(__xludf.DUMMYFUNCTION("""COMPUTED_VALUE"""),44.0)</f>
        <v>44</v>
      </c>
      <c r="B1061" s="36">
        <f>IFERROR(__xludf.DUMMYFUNCTION("""COMPUTED_VALUE"""),46.0)</f>
        <v>46</v>
      </c>
      <c r="C1061" s="36"/>
      <c r="D1061" s="36" t="str">
        <f>IFERROR(__xludf.DUMMYFUNCTION("""COMPUTED_VALUE"""),"3")</f>
        <v>3</v>
      </c>
    </row>
    <row r="1062">
      <c r="A1062" s="36">
        <f>IFERROR(__xludf.DUMMYFUNCTION("""COMPUTED_VALUE"""),44.0)</f>
        <v>44</v>
      </c>
      <c r="B1062" s="36">
        <f>IFERROR(__xludf.DUMMYFUNCTION("""COMPUTED_VALUE"""),47.0)</f>
        <v>47</v>
      </c>
      <c r="C1062" s="36"/>
      <c r="D1062" s="36" t="str">
        <f>IFERROR(__xludf.DUMMYFUNCTION("""COMPUTED_VALUE"""),"3")</f>
        <v>3</v>
      </c>
    </row>
    <row r="1063">
      <c r="A1063" s="36">
        <f>IFERROR(__xludf.DUMMYFUNCTION("""COMPUTED_VALUE"""),44.0)</f>
        <v>44</v>
      </c>
      <c r="B1063" s="36">
        <f>IFERROR(__xludf.DUMMYFUNCTION("""COMPUTED_VALUE"""),48.0)</f>
        <v>48</v>
      </c>
      <c r="C1063" s="36"/>
      <c r="D1063" s="36" t="str">
        <f>IFERROR(__xludf.DUMMYFUNCTION("""COMPUTED_VALUE"""),"2")</f>
        <v>2</v>
      </c>
    </row>
    <row r="1064">
      <c r="A1064" s="36">
        <f>IFERROR(__xludf.DUMMYFUNCTION("""COMPUTED_VALUE"""),44.0)</f>
        <v>44</v>
      </c>
      <c r="B1064" s="36">
        <f>IFERROR(__xludf.DUMMYFUNCTION("""COMPUTED_VALUE"""),49.0)</f>
        <v>49</v>
      </c>
      <c r="C1064" s="36"/>
      <c r="D1064" s="36" t="str">
        <f>IFERROR(__xludf.DUMMYFUNCTION("""COMPUTED_VALUE"""),"3")</f>
        <v>3</v>
      </c>
    </row>
    <row r="1065">
      <c r="A1065" s="36">
        <f>IFERROR(__xludf.DUMMYFUNCTION("""COMPUTED_VALUE"""),44.0)</f>
        <v>44</v>
      </c>
      <c r="B1065" s="36">
        <f>IFERROR(__xludf.DUMMYFUNCTION("""COMPUTED_VALUE"""),50.0)</f>
        <v>50</v>
      </c>
      <c r="C1065" s="36"/>
      <c r="D1065" s="36" t="str">
        <f>IFERROR(__xludf.DUMMYFUNCTION("""COMPUTED_VALUE"""),"3")</f>
        <v>3</v>
      </c>
    </row>
    <row r="1066">
      <c r="A1066" s="36">
        <f>IFERROR(__xludf.DUMMYFUNCTION("""COMPUTED_VALUE"""),44.0)</f>
        <v>44</v>
      </c>
      <c r="B1066" s="36">
        <f>IFERROR(__xludf.DUMMYFUNCTION("""COMPUTED_VALUE"""),51.0)</f>
        <v>51</v>
      </c>
      <c r="C1066" s="36"/>
      <c r="D1066" s="36" t="str">
        <f>IFERROR(__xludf.DUMMYFUNCTION("""COMPUTED_VALUE"""),"3")</f>
        <v>3</v>
      </c>
    </row>
    <row r="1067">
      <c r="A1067" s="36">
        <f>IFERROR(__xludf.DUMMYFUNCTION("""COMPUTED_VALUE"""),44.0)</f>
        <v>44</v>
      </c>
      <c r="B1067" s="36">
        <f>IFERROR(__xludf.DUMMYFUNCTION("""COMPUTED_VALUE"""),52.0)</f>
        <v>52</v>
      </c>
      <c r="C1067" s="36"/>
      <c r="D1067" s="36" t="str">
        <f>IFERROR(__xludf.DUMMYFUNCTION("""COMPUTED_VALUE"""),"1")</f>
        <v>1</v>
      </c>
    </row>
    <row r="1068">
      <c r="A1068" s="36">
        <f>IFERROR(__xludf.DUMMYFUNCTION("""COMPUTED_VALUE"""),44.0)</f>
        <v>44</v>
      </c>
      <c r="B1068" s="36">
        <f>IFERROR(__xludf.DUMMYFUNCTION("""COMPUTED_VALUE"""),53.0)</f>
        <v>53</v>
      </c>
      <c r="C1068" s="36"/>
      <c r="D1068" s="36" t="str">
        <f>IFERROR(__xludf.DUMMYFUNCTION("""COMPUTED_VALUE"""),"2")</f>
        <v>2</v>
      </c>
    </row>
    <row r="1069">
      <c r="A1069" s="36">
        <f>IFERROR(__xludf.DUMMYFUNCTION("""COMPUTED_VALUE"""),44.0)</f>
        <v>44</v>
      </c>
      <c r="B1069" s="36">
        <f>IFERROR(__xludf.DUMMYFUNCTION("""COMPUTED_VALUE"""),54.0)</f>
        <v>54</v>
      </c>
      <c r="C1069" s="36"/>
      <c r="D1069" s="36" t="str">
        <f>IFERROR(__xludf.DUMMYFUNCTION("""COMPUTED_VALUE"""),"2")</f>
        <v>2</v>
      </c>
    </row>
    <row r="1070">
      <c r="A1070" s="36">
        <f>IFERROR(__xludf.DUMMYFUNCTION("""COMPUTED_VALUE"""),44.0)</f>
        <v>44</v>
      </c>
      <c r="B1070" s="36">
        <f>IFERROR(__xludf.DUMMYFUNCTION("""COMPUTED_VALUE"""),57.0)</f>
        <v>57</v>
      </c>
      <c r="C1070" s="36"/>
      <c r="D1070" s="36" t="str">
        <f>IFERROR(__xludf.DUMMYFUNCTION("""COMPUTED_VALUE"""),"2")</f>
        <v>2</v>
      </c>
    </row>
    <row r="1071">
      <c r="A1071" s="36">
        <f>IFERROR(__xludf.DUMMYFUNCTION("""COMPUTED_VALUE"""),44.0)</f>
        <v>44</v>
      </c>
      <c r="B1071" s="36">
        <f>IFERROR(__xludf.DUMMYFUNCTION("""COMPUTED_VALUE"""),58.0)</f>
        <v>58</v>
      </c>
      <c r="C1071" s="36"/>
      <c r="D1071" s="36" t="str">
        <f>IFERROR(__xludf.DUMMYFUNCTION("""COMPUTED_VALUE"""),"2")</f>
        <v>2</v>
      </c>
    </row>
    <row r="1072">
      <c r="A1072" s="36">
        <f>IFERROR(__xludf.DUMMYFUNCTION("""COMPUTED_VALUE"""),45.0)</f>
        <v>45</v>
      </c>
      <c r="B1072" s="36">
        <f>IFERROR(__xludf.DUMMYFUNCTION("""COMPUTED_VALUE"""),46.0)</f>
        <v>46</v>
      </c>
      <c r="C1072" s="36"/>
      <c r="D1072" s="36" t="str">
        <f>IFERROR(__xludf.DUMMYFUNCTION("""COMPUTED_VALUE"""),"3")</f>
        <v>3</v>
      </c>
    </row>
    <row r="1073">
      <c r="A1073" s="36">
        <f>IFERROR(__xludf.DUMMYFUNCTION("""COMPUTED_VALUE"""),45.0)</f>
        <v>45</v>
      </c>
      <c r="B1073" s="36">
        <f>IFERROR(__xludf.DUMMYFUNCTION("""COMPUTED_VALUE"""),47.0)</f>
        <v>47</v>
      </c>
      <c r="C1073" s="36"/>
      <c r="D1073" s="36" t="str">
        <f>IFERROR(__xludf.DUMMYFUNCTION("""COMPUTED_VALUE"""),"3")</f>
        <v>3</v>
      </c>
    </row>
    <row r="1074">
      <c r="A1074" s="36">
        <f>IFERROR(__xludf.DUMMYFUNCTION("""COMPUTED_VALUE"""),45.0)</f>
        <v>45</v>
      </c>
      <c r="B1074" s="36">
        <f>IFERROR(__xludf.DUMMYFUNCTION("""COMPUTED_VALUE"""),48.0)</f>
        <v>48</v>
      </c>
      <c r="C1074" s="36"/>
      <c r="D1074" s="36" t="str">
        <f>IFERROR(__xludf.DUMMYFUNCTION("""COMPUTED_VALUE"""),"2")</f>
        <v>2</v>
      </c>
    </row>
    <row r="1075">
      <c r="A1075" s="36">
        <f>IFERROR(__xludf.DUMMYFUNCTION("""COMPUTED_VALUE"""),45.0)</f>
        <v>45</v>
      </c>
      <c r="B1075" s="36">
        <f>IFERROR(__xludf.DUMMYFUNCTION("""COMPUTED_VALUE"""),49.0)</f>
        <v>49</v>
      </c>
      <c r="C1075" s="36"/>
      <c r="D1075" s="36" t="str">
        <f>IFERROR(__xludf.DUMMYFUNCTION("""COMPUTED_VALUE"""),"3")</f>
        <v>3</v>
      </c>
    </row>
    <row r="1076">
      <c r="A1076" s="36">
        <f>IFERROR(__xludf.DUMMYFUNCTION("""COMPUTED_VALUE"""),45.0)</f>
        <v>45</v>
      </c>
      <c r="B1076" s="36">
        <f>IFERROR(__xludf.DUMMYFUNCTION("""COMPUTED_VALUE"""),50.0)</f>
        <v>50</v>
      </c>
      <c r="C1076" s="36"/>
      <c r="D1076" s="36" t="str">
        <f>IFERROR(__xludf.DUMMYFUNCTION("""COMPUTED_VALUE"""),"3")</f>
        <v>3</v>
      </c>
    </row>
    <row r="1077">
      <c r="A1077" s="36">
        <f>IFERROR(__xludf.DUMMYFUNCTION("""COMPUTED_VALUE"""),45.0)</f>
        <v>45</v>
      </c>
      <c r="B1077" s="36">
        <f>IFERROR(__xludf.DUMMYFUNCTION("""COMPUTED_VALUE"""),51.0)</f>
        <v>51</v>
      </c>
      <c r="C1077" s="36"/>
      <c r="D1077" s="36" t="str">
        <f>IFERROR(__xludf.DUMMYFUNCTION("""COMPUTED_VALUE"""),"3")</f>
        <v>3</v>
      </c>
    </row>
    <row r="1078">
      <c r="A1078" s="36">
        <f>IFERROR(__xludf.DUMMYFUNCTION("""COMPUTED_VALUE"""),45.0)</f>
        <v>45</v>
      </c>
      <c r="B1078" s="36">
        <f>IFERROR(__xludf.DUMMYFUNCTION("""COMPUTED_VALUE"""),52.0)</f>
        <v>52</v>
      </c>
      <c r="C1078" s="36"/>
      <c r="D1078" s="36" t="str">
        <f>IFERROR(__xludf.DUMMYFUNCTION("""COMPUTED_VALUE"""),"1")</f>
        <v>1</v>
      </c>
    </row>
    <row r="1079">
      <c r="A1079" s="36">
        <f>IFERROR(__xludf.DUMMYFUNCTION("""COMPUTED_VALUE"""),45.0)</f>
        <v>45</v>
      </c>
      <c r="B1079" s="36">
        <f>IFERROR(__xludf.DUMMYFUNCTION("""COMPUTED_VALUE"""),53.0)</f>
        <v>53</v>
      </c>
      <c r="C1079" s="36"/>
      <c r="D1079" s="36" t="str">
        <f>IFERROR(__xludf.DUMMYFUNCTION("""COMPUTED_VALUE"""),"2")</f>
        <v>2</v>
      </c>
    </row>
    <row r="1080">
      <c r="A1080" s="36">
        <f>IFERROR(__xludf.DUMMYFUNCTION("""COMPUTED_VALUE"""),45.0)</f>
        <v>45</v>
      </c>
      <c r="B1080" s="36">
        <f>IFERROR(__xludf.DUMMYFUNCTION("""COMPUTED_VALUE"""),54.0)</f>
        <v>54</v>
      </c>
      <c r="C1080" s="36"/>
      <c r="D1080" s="36" t="str">
        <f>IFERROR(__xludf.DUMMYFUNCTION("""COMPUTED_VALUE"""),"2")</f>
        <v>2</v>
      </c>
    </row>
    <row r="1081">
      <c r="A1081" s="36">
        <f>IFERROR(__xludf.DUMMYFUNCTION("""COMPUTED_VALUE"""),45.0)</f>
        <v>45</v>
      </c>
      <c r="B1081" s="36">
        <f>IFERROR(__xludf.DUMMYFUNCTION("""COMPUTED_VALUE"""),57.0)</f>
        <v>57</v>
      </c>
      <c r="C1081" s="36"/>
      <c r="D1081" s="36" t="str">
        <f>IFERROR(__xludf.DUMMYFUNCTION("""COMPUTED_VALUE"""),"2")</f>
        <v>2</v>
      </c>
    </row>
    <row r="1082">
      <c r="A1082" s="36">
        <f>IFERROR(__xludf.DUMMYFUNCTION("""COMPUTED_VALUE"""),45.0)</f>
        <v>45</v>
      </c>
      <c r="B1082" s="36">
        <f>IFERROR(__xludf.DUMMYFUNCTION("""COMPUTED_VALUE"""),58.0)</f>
        <v>58</v>
      </c>
      <c r="C1082" s="36"/>
      <c r="D1082" s="36" t="str">
        <f>IFERROR(__xludf.DUMMYFUNCTION("""COMPUTED_VALUE"""),"2")</f>
        <v>2</v>
      </c>
    </row>
    <row r="1083">
      <c r="A1083" s="36">
        <f>IFERROR(__xludf.DUMMYFUNCTION("""COMPUTED_VALUE"""),46.0)</f>
        <v>46</v>
      </c>
      <c r="B1083" s="36">
        <f>IFERROR(__xludf.DUMMYFUNCTION("""COMPUTED_VALUE"""),47.0)</f>
        <v>47</v>
      </c>
      <c r="C1083" s="36"/>
      <c r="D1083" s="36" t="str">
        <f>IFERROR(__xludf.DUMMYFUNCTION("""COMPUTED_VALUE"""),"3")</f>
        <v>3</v>
      </c>
    </row>
    <row r="1084">
      <c r="A1084" s="36">
        <f>IFERROR(__xludf.DUMMYFUNCTION("""COMPUTED_VALUE"""),46.0)</f>
        <v>46</v>
      </c>
      <c r="B1084" s="36">
        <f>IFERROR(__xludf.DUMMYFUNCTION("""COMPUTED_VALUE"""),48.0)</f>
        <v>48</v>
      </c>
      <c r="C1084" s="36"/>
      <c r="D1084" s="36" t="str">
        <f>IFERROR(__xludf.DUMMYFUNCTION("""COMPUTED_VALUE"""),"2")</f>
        <v>2</v>
      </c>
    </row>
    <row r="1085">
      <c r="A1085" s="36">
        <f>IFERROR(__xludf.DUMMYFUNCTION("""COMPUTED_VALUE"""),46.0)</f>
        <v>46</v>
      </c>
      <c r="B1085" s="36">
        <f>IFERROR(__xludf.DUMMYFUNCTION("""COMPUTED_VALUE"""),49.0)</f>
        <v>49</v>
      </c>
      <c r="C1085" s="36"/>
      <c r="D1085" s="36" t="str">
        <f>IFERROR(__xludf.DUMMYFUNCTION("""COMPUTED_VALUE"""),"3")</f>
        <v>3</v>
      </c>
    </row>
    <row r="1086">
      <c r="A1086" s="36">
        <f>IFERROR(__xludf.DUMMYFUNCTION("""COMPUTED_VALUE"""),46.0)</f>
        <v>46</v>
      </c>
      <c r="B1086" s="36">
        <f>IFERROR(__xludf.DUMMYFUNCTION("""COMPUTED_VALUE"""),50.0)</f>
        <v>50</v>
      </c>
      <c r="C1086" s="36"/>
      <c r="D1086" s="36" t="str">
        <f>IFERROR(__xludf.DUMMYFUNCTION("""COMPUTED_VALUE"""),"3")</f>
        <v>3</v>
      </c>
    </row>
    <row r="1087">
      <c r="A1087" s="36">
        <f>IFERROR(__xludf.DUMMYFUNCTION("""COMPUTED_VALUE"""),46.0)</f>
        <v>46</v>
      </c>
      <c r="B1087" s="36">
        <f>IFERROR(__xludf.DUMMYFUNCTION("""COMPUTED_VALUE"""),51.0)</f>
        <v>51</v>
      </c>
      <c r="C1087" s="36"/>
      <c r="D1087" s="36" t="str">
        <f>IFERROR(__xludf.DUMMYFUNCTION("""COMPUTED_VALUE"""),"3")</f>
        <v>3</v>
      </c>
    </row>
    <row r="1088">
      <c r="A1088" s="36">
        <f>IFERROR(__xludf.DUMMYFUNCTION("""COMPUTED_VALUE"""),46.0)</f>
        <v>46</v>
      </c>
      <c r="B1088" s="36">
        <f>IFERROR(__xludf.DUMMYFUNCTION("""COMPUTED_VALUE"""),52.0)</f>
        <v>52</v>
      </c>
      <c r="C1088" s="36"/>
      <c r="D1088" s="36" t="str">
        <f>IFERROR(__xludf.DUMMYFUNCTION("""COMPUTED_VALUE"""),"1")</f>
        <v>1</v>
      </c>
    </row>
    <row r="1089">
      <c r="A1089" s="36">
        <f>IFERROR(__xludf.DUMMYFUNCTION("""COMPUTED_VALUE"""),46.0)</f>
        <v>46</v>
      </c>
      <c r="B1089" s="36">
        <f>IFERROR(__xludf.DUMMYFUNCTION("""COMPUTED_VALUE"""),53.0)</f>
        <v>53</v>
      </c>
      <c r="C1089" s="36"/>
      <c r="D1089" s="36" t="str">
        <f>IFERROR(__xludf.DUMMYFUNCTION("""COMPUTED_VALUE"""),"2")</f>
        <v>2</v>
      </c>
    </row>
    <row r="1090">
      <c r="A1090" s="36">
        <f>IFERROR(__xludf.DUMMYFUNCTION("""COMPUTED_VALUE"""),46.0)</f>
        <v>46</v>
      </c>
      <c r="B1090" s="36">
        <f>IFERROR(__xludf.DUMMYFUNCTION("""COMPUTED_VALUE"""),54.0)</f>
        <v>54</v>
      </c>
      <c r="C1090" s="36"/>
      <c r="D1090" s="36" t="str">
        <f>IFERROR(__xludf.DUMMYFUNCTION("""COMPUTED_VALUE"""),"2")</f>
        <v>2</v>
      </c>
    </row>
    <row r="1091">
      <c r="A1091" s="36">
        <f>IFERROR(__xludf.DUMMYFUNCTION("""COMPUTED_VALUE"""),46.0)</f>
        <v>46</v>
      </c>
      <c r="B1091" s="36">
        <f>IFERROR(__xludf.DUMMYFUNCTION("""COMPUTED_VALUE"""),57.0)</f>
        <v>57</v>
      </c>
      <c r="C1091" s="36"/>
      <c r="D1091" s="36" t="str">
        <f>IFERROR(__xludf.DUMMYFUNCTION("""COMPUTED_VALUE"""),"2")</f>
        <v>2</v>
      </c>
    </row>
    <row r="1092">
      <c r="A1092" s="36">
        <f>IFERROR(__xludf.DUMMYFUNCTION("""COMPUTED_VALUE"""),46.0)</f>
        <v>46</v>
      </c>
      <c r="B1092" s="36">
        <f>IFERROR(__xludf.DUMMYFUNCTION("""COMPUTED_VALUE"""),58.0)</f>
        <v>58</v>
      </c>
      <c r="C1092" s="36"/>
      <c r="D1092" s="36" t="str">
        <f>IFERROR(__xludf.DUMMYFUNCTION("""COMPUTED_VALUE"""),"2")</f>
        <v>2</v>
      </c>
    </row>
    <row r="1093">
      <c r="A1093" s="36">
        <f>IFERROR(__xludf.DUMMYFUNCTION("""COMPUTED_VALUE"""),47.0)</f>
        <v>47</v>
      </c>
      <c r="B1093" s="36">
        <f>IFERROR(__xludf.DUMMYFUNCTION("""COMPUTED_VALUE"""),48.0)</f>
        <v>48</v>
      </c>
      <c r="C1093" s="36"/>
      <c r="D1093" s="36" t="str">
        <f>IFERROR(__xludf.DUMMYFUNCTION("""COMPUTED_VALUE"""),"2")</f>
        <v>2</v>
      </c>
    </row>
    <row r="1094">
      <c r="A1094" s="36">
        <f>IFERROR(__xludf.DUMMYFUNCTION("""COMPUTED_VALUE"""),47.0)</f>
        <v>47</v>
      </c>
      <c r="B1094" s="36">
        <f>IFERROR(__xludf.DUMMYFUNCTION("""COMPUTED_VALUE"""),49.0)</f>
        <v>49</v>
      </c>
      <c r="C1094" s="36"/>
      <c r="D1094" s="36" t="str">
        <f>IFERROR(__xludf.DUMMYFUNCTION("""COMPUTED_VALUE"""),"3")</f>
        <v>3</v>
      </c>
    </row>
    <row r="1095">
      <c r="A1095" s="36">
        <f>IFERROR(__xludf.DUMMYFUNCTION("""COMPUTED_VALUE"""),47.0)</f>
        <v>47</v>
      </c>
      <c r="B1095" s="36">
        <f>IFERROR(__xludf.DUMMYFUNCTION("""COMPUTED_VALUE"""),50.0)</f>
        <v>50</v>
      </c>
      <c r="C1095" s="36"/>
      <c r="D1095" s="36" t="str">
        <f>IFERROR(__xludf.DUMMYFUNCTION("""COMPUTED_VALUE"""),"3")</f>
        <v>3</v>
      </c>
    </row>
    <row r="1096">
      <c r="A1096" s="36">
        <f>IFERROR(__xludf.DUMMYFUNCTION("""COMPUTED_VALUE"""),47.0)</f>
        <v>47</v>
      </c>
      <c r="B1096" s="36">
        <f>IFERROR(__xludf.DUMMYFUNCTION("""COMPUTED_VALUE"""),51.0)</f>
        <v>51</v>
      </c>
      <c r="C1096" s="36"/>
      <c r="D1096" s="36" t="str">
        <f>IFERROR(__xludf.DUMMYFUNCTION("""COMPUTED_VALUE"""),"3")</f>
        <v>3</v>
      </c>
    </row>
    <row r="1097">
      <c r="A1097" s="36">
        <f>IFERROR(__xludf.DUMMYFUNCTION("""COMPUTED_VALUE"""),47.0)</f>
        <v>47</v>
      </c>
      <c r="B1097" s="36">
        <f>IFERROR(__xludf.DUMMYFUNCTION("""COMPUTED_VALUE"""),52.0)</f>
        <v>52</v>
      </c>
      <c r="C1097" s="36"/>
      <c r="D1097" s="36" t="str">
        <f>IFERROR(__xludf.DUMMYFUNCTION("""COMPUTED_VALUE"""),"1")</f>
        <v>1</v>
      </c>
    </row>
    <row r="1098">
      <c r="A1098" s="36">
        <f>IFERROR(__xludf.DUMMYFUNCTION("""COMPUTED_VALUE"""),47.0)</f>
        <v>47</v>
      </c>
      <c r="B1098" s="36">
        <f>IFERROR(__xludf.DUMMYFUNCTION("""COMPUTED_VALUE"""),53.0)</f>
        <v>53</v>
      </c>
      <c r="C1098" s="36"/>
      <c r="D1098" s="36" t="str">
        <f>IFERROR(__xludf.DUMMYFUNCTION("""COMPUTED_VALUE"""),"2")</f>
        <v>2</v>
      </c>
    </row>
    <row r="1099">
      <c r="A1099" s="36">
        <f>IFERROR(__xludf.DUMMYFUNCTION("""COMPUTED_VALUE"""),47.0)</f>
        <v>47</v>
      </c>
      <c r="B1099" s="36">
        <f>IFERROR(__xludf.DUMMYFUNCTION("""COMPUTED_VALUE"""),54.0)</f>
        <v>54</v>
      </c>
      <c r="C1099" s="36"/>
      <c r="D1099" s="36" t="str">
        <f>IFERROR(__xludf.DUMMYFUNCTION("""COMPUTED_VALUE"""),"2")</f>
        <v>2</v>
      </c>
    </row>
    <row r="1100">
      <c r="A1100" s="36">
        <f>IFERROR(__xludf.DUMMYFUNCTION("""COMPUTED_VALUE"""),47.0)</f>
        <v>47</v>
      </c>
      <c r="B1100" s="36">
        <f>IFERROR(__xludf.DUMMYFUNCTION("""COMPUTED_VALUE"""),57.0)</f>
        <v>57</v>
      </c>
      <c r="C1100" s="36"/>
      <c r="D1100" s="36" t="str">
        <f>IFERROR(__xludf.DUMMYFUNCTION("""COMPUTED_VALUE"""),"2")</f>
        <v>2</v>
      </c>
    </row>
    <row r="1101">
      <c r="A1101" s="36">
        <f>IFERROR(__xludf.DUMMYFUNCTION("""COMPUTED_VALUE"""),47.0)</f>
        <v>47</v>
      </c>
      <c r="B1101" s="36">
        <f>IFERROR(__xludf.DUMMYFUNCTION("""COMPUTED_VALUE"""),58.0)</f>
        <v>58</v>
      </c>
      <c r="C1101" s="36"/>
      <c r="D1101" s="36" t="str">
        <f>IFERROR(__xludf.DUMMYFUNCTION("""COMPUTED_VALUE"""),"2")</f>
        <v>2</v>
      </c>
    </row>
    <row r="1102">
      <c r="A1102" s="36">
        <f>IFERROR(__xludf.DUMMYFUNCTION("""COMPUTED_VALUE"""),48.0)</f>
        <v>48</v>
      </c>
      <c r="B1102" s="36">
        <f>IFERROR(__xludf.DUMMYFUNCTION("""COMPUTED_VALUE"""),49.0)</f>
        <v>49</v>
      </c>
      <c r="C1102" s="36"/>
      <c r="D1102" s="36" t="str">
        <f>IFERROR(__xludf.DUMMYFUNCTION("""COMPUTED_VALUE"""),"2")</f>
        <v>2</v>
      </c>
    </row>
    <row r="1103">
      <c r="A1103" s="36">
        <f>IFERROR(__xludf.DUMMYFUNCTION("""COMPUTED_VALUE"""),48.0)</f>
        <v>48</v>
      </c>
      <c r="B1103" s="36">
        <f>IFERROR(__xludf.DUMMYFUNCTION("""COMPUTED_VALUE"""),50.0)</f>
        <v>50</v>
      </c>
      <c r="C1103" s="36"/>
      <c r="D1103" s="36" t="str">
        <f>IFERROR(__xludf.DUMMYFUNCTION("""COMPUTED_VALUE"""),"2")</f>
        <v>2</v>
      </c>
    </row>
    <row r="1104">
      <c r="A1104" s="36">
        <f>IFERROR(__xludf.DUMMYFUNCTION("""COMPUTED_VALUE"""),48.0)</f>
        <v>48</v>
      </c>
      <c r="B1104" s="36">
        <f>IFERROR(__xludf.DUMMYFUNCTION("""COMPUTED_VALUE"""),51.0)</f>
        <v>51</v>
      </c>
      <c r="C1104" s="36"/>
      <c r="D1104" s="36" t="str">
        <f>IFERROR(__xludf.DUMMYFUNCTION("""COMPUTED_VALUE"""),"2")</f>
        <v>2</v>
      </c>
    </row>
    <row r="1105">
      <c r="A1105" s="36">
        <f>IFERROR(__xludf.DUMMYFUNCTION("""COMPUTED_VALUE"""),48.0)</f>
        <v>48</v>
      </c>
      <c r="B1105" s="36">
        <f>IFERROR(__xludf.DUMMYFUNCTION("""COMPUTED_VALUE"""),53.0)</f>
        <v>53</v>
      </c>
      <c r="C1105" s="36"/>
      <c r="D1105" s="36" t="str">
        <f>IFERROR(__xludf.DUMMYFUNCTION("""COMPUTED_VALUE"""),"2")</f>
        <v>2</v>
      </c>
    </row>
    <row r="1106">
      <c r="A1106" s="36">
        <f>IFERROR(__xludf.DUMMYFUNCTION("""COMPUTED_VALUE"""),48.0)</f>
        <v>48</v>
      </c>
      <c r="B1106" s="36">
        <f>IFERROR(__xludf.DUMMYFUNCTION("""COMPUTED_VALUE"""),54.0)</f>
        <v>54</v>
      </c>
      <c r="C1106" s="36"/>
      <c r="D1106" s="36" t="str">
        <f>IFERROR(__xludf.DUMMYFUNCTION("""COMPUTED_VALUE"""),"2")</f>
        <v>2</v>
      </c>
    </row>
    <row r="1107">
      <c r="A1107" s="36">
        <f>IFERROR(__xludf.DUMMYFUNCTION("""COMPUTED_VALUE"""),48.0)</f>
        <v>48</v>
      </c>
      <c r="B1107" s="36">
        <f>IFERROR(__xludf.DUMMYFUNCTION("""COMPUTED_VALUE"""),57.0)</f>
        <v>57</v>
      </c>
      <c r="C1107" s="36"/>
      <c r="D1107" s="36" t="str">
        <f>IFERROR(__xludf.DUMMYFUNCTION("""COMPUTED_VALUE"""),"2")</f>
        <v>2</v>
      </c>
    </row>
    <row r="1108">
      <c r="A1108" s="36">
        <f>IFERROR(__xludf.DUMMYFUNCTION("""COMPUTED_VALUE"""),48.0)</f>
        <v>48</v>
      </c>
      <c r="B1108" s="36">
        <f>IFERROR(__xludf.DUMMYFUNCTION("""COMPUTED_VALUE"""),58.0)</f>
        <v>58</v>
      </c>
      <c r="C1108" s="36"/>
      <c r="D1108" s="36" t="str">
        <f>IFERROR(__xludf.DUMMYFUNCTION("""COMPUTED_VALUE"""),"2")</f>
        <v>2</v>
      </c>
    </row>
    <row r="1109">
      <c r="A1109" s="36">
        <f>IFERROR(__xludf.DUMMYFUNCTION("""COMPUTED_VALUE"""),49.0)</f>
        <v>49</v>
      </c>
      <c r="B1109" s="36">
        <f>IFERROR(__xludf.DUMMYFUNCTION("""COMPUTED_VALUE"""),50.0)</f>
        <v>50</v>
      </c>
      <c r="C1109" s="36"/>
      <c r="D1109" s="36" t="str">
        <f>IFERROR(__xludf.DUMMYFUNCTION("""COMPUTED_VALUE"""),"3")</f>
        <v>3</v>
      </c>
    </row>
    <row r="1110">
      <c r="A1110" s="36">
        <f>IFERROR(__xludf.DUMMYFUNCTION("""COMPUTED_VALUE"""),49.0)</f>
        <v>49</v>
      </c>
      <c r="B1110" s="36">
        <f>IFERROR(__xludf.DUMMYFUNCTION("""COMPUTED_VALUE"""),51.0)</f>
        <v>51</v>
      </c>
      <c r="C1110" s="36"/>
      <c r="D1110" s="36" t="str">
        <f>IFERROR(__xludf.DUMMYFUNCTION("""COMPUTED_VALUE"""),"3")</f>
        <v>3</v>
      </c>
    </row>
    <row r="1111">
      <c r="A1111" s="36">
        <f>IFERROR(__xludf.DUMMYFUNCTION("""COMPUTED_VALUE"""),49.0)</f>
        <v>49</v>
      </c>
      <c r="B1111" s="36">
        <f>IFERROR(__xludf.DUMMYFUNCTION("""COMPUTED_VALUE"""),52.0)</f>
        <v>52</v>
      </c>
      <c r="C1111" s="36"/>
      <c r="D1111" s="36" t="str">
        <f>IFERROR(__xludf.DUMMYFUNCTION("""COMPUTED_VALUE"""),"1")</f>
        <v>1</v>
      </c>
    </row>
    <row r="1112">
      <c r="A1112" s="36">
        <f>IFERROR(__xludf.DUMMYFUNCTION("""COMPUTED_VALUE"""),49.0)</f>
        <v>49</v>
      </c>
      <c r="B1112" s="36">
        <f>IFERROR(__xludf.DUMMYFUNCTION("""COMPUTED_VALUE"""),53.0)</f>
        <v>53</v>
      </c>
      <c r="C1112" s="36"/>
      <c r="D1112" s="36" t="str">
        <f>IFERROR(__xludf.DUMMYFUNCTION("""COMPUTED_VALUE"""),"2")</f>
        <v>2</v>
      </c>
    </row>
    <row r="1113">
      <c r="A1113" s="36">
        <f>IFERROR(__xludf.DUMMYFUNCTION("""COMPUTED_VALUE"""),49.0)</f>
        <v>49</v>
      </c>
      <c r="B1113" s="36">
        <f>IFERROR(__xludf.DUMMYFUNCTION("""COMPUTED_VALUE"""),54.0)</f>
        <v>54</v>
      </c>
      <c r="C1113" s="36"/>
      <c r="D1113" s="36" t="str">
        <f>IFERROR(__xludf.DUMMYFUNCTION("""COMPUTED_VALUE"""),"2")</f>
        <v>2</v>
      </c>
    </row>
    <row r="1114">
      <c r="A1114" s="36">
        <f>IFERROR(__xludf.DUMMYFUNCTION("""COMPUTED_VALUE"""),49.0)</f>
        <v>49</v>
      </c>
      <c r="B1114" s="36">
        <f>IFERROR(__xludf.DUMMYFUNCTION("""COMPUTED_VALUE"""),57.0)</f>
        <v>57</v>
      </c>
      <c r="C1114" s="36"/>
      <c r="D1114" s="36" t="str">
        <f>IFERROR(__xludf.DUMMYFUNCTION("""COMPUTED_VALUE"""),"2")</f>
        <v>2</v>
      </c>
    </row>
    <row r="1115">
      <c r="A1115" s="36">
        <f>IFERROR(__xludf.DUMMYFUNCTION("""COMPUTED_VALUE"""),49.0)</f>
        <v>49</v>
      </c>
      <c r="B1115" s="36">
        <f>IFERROR(__xludf.DUMMYFUNCTION("""COMPUTED_VALUE"""),58.0)</f>
        <v>58</v>
      </c>
      <c r="C1115" s="36"/>
      <c r="D1115" s="36" t="str">
        <f>IFERROR(__xludf.DUMMYFUNCTION("""COMPUTED_VALUE"""),"2")</f>
        <v>2</v>
      </c>
    </row>
    <row r="1116">
      <c r="A1116" s="36">
        <f>IFERROR(__xludf.DUMMYFUNCTION("""COMPUTED_VALUE"""),50.0)</f>
        <v>50</v>
      </c>
      <c r="B1116" s="36">
        <f>IFERROR(__xludf.DUMMYFUNCTION("""COMPUTED_VALUE"""),51.0)</f>
        <v>51</v>
      </c>
      <c r="C1116" s="36"/>
      <c r="D1116" s="36" t="str">
        <f>IFERROR(__xludf.DUMMYFUNCTION("""COMPUTED_VALUE"""),"3")</f>
        <v>3</v>
      </c>
    </row>
    <row r="1117">
      <c r="A1117" s="36">
        <f>IFERROR(__xludf.DUMMYFUNCTION("""COMPUTED_VALUE"""),50.0)</f>
        <v>50</v>
      </c>
      <c r="B1117" s="36">
        <f>IFERROR(__xludf.DUMMYFUNCTION("""COMPUTED_VALUE"""),52.0)</f>
        <v>52</v>
      </c>
      <c r="C1117" s="36"/>
      <c r="D1117" s="36" t="str">
        <f>IFERROR(__xludf.DUMMYFUNCTION("""COMPUTED_VALUE"""),"1")</f>
        <v>1</v>
      </c>
    </row>
    <row r="1118">
      <c r="A1118" s="36">
        <f>IFERROR(__xludf.DUMMYFUNCTION("""COMPUTED_VALUE"""),50.0)</f>
        <v>50</v>
      </c>
      <c r="B1118" s="36">
        <f>IFERROR(__xludf.DUMMYFUNCTION("""COMPUTED_VALUE"""),53.0)</f>
        <v>53</v>
      </c>
      <c r="C1118" s="36"/>
      <c r="D1118" s="36" t="str">
        <f>IFERROR(__xludf.DUMMYFUNCTION("""COMPUTED_VALUE"""),"2")</f>
        <v>2</v>
      </c>
    </row>
    <row r="1119">
      <c r="A1119" s="36">
        <f>IFERROR(__xludf.DUMMYFUNCTION("""COMPUTED_VALUE"""),50.0)</f>
        <v>50</v>
      </c>
      <c r="B1119" s="36">
        <f>IFERROR(__xludf.DUMMYFUNCTION("""COMPUTED_VALUE"""),54.0)</f>
        <v>54</v>
      </c>
      <c r="C1119" s="36"/>
      <c r="D1119" s="36" t="str">
        <f>IFERROR(__xludf.DUMMYFUNCTION("""COMPUTED_VALUE"""),"2")</f>
        <v>2</v>
      </c>
    </row>
    <row r="1120">
      <c r="A1120" s="36">
        <f>IFERROR(__xludf.DUMMYFUNCTION("""COMPUTED_VALUE"""),50.0)</f>
        <v>50</v>
      </c>
      <c r="B1120" s="36">
        <f>IFERROR(__xludf.DUMMYFUNCTION("""COMPUTED_VALUE"""),57.0)</f>
        <v>57</v>
      </c>
      <c r="C1120" s="36"/>
      <c r="D1120" s="36" t="str">
        <f>IFERROR(__xludf.DUMMYFUNCTION("""COMPUTED_VALUE"""),"2")</f>
        <v>2</v>
      </c>
    </row>
    <row r="1121">
      <c r="A1121" s="36">
        <f>IFERROR(__xludf.DUMMYFUNCTION("""COMPUTED_VALUE"""),50.0)</f>
        <v>50</v>
      </c>
      <c r="B1121" s="36">
        <f>IFERROR(__xludf.DUMMYFUNCTION("""COMPUTED_VALUE"""),58.0)</f>
        <v>58</v>
      </c>
      <c r="C1121" s="36"/>
      <c r="D1121" s="36" t="str">
        <f>IFERROR(__xludf.DUMMYFUNCTION("""COMPUTED_VALUE"""),"2")</f>
        <v>2</v>
      </c>
    </row>
    <row r="1122">
      <c r="A1122" s="36">
        <f>IFERROR(__xludf.DUMMYFUNCTION("""COMPUTED_VALUE"""),51.0)</f>
        <v>51</v>
      </c>
      <c r="B1122" s="36">
        <f>IFERROR(__xludf.DUMMYFUNCTION("""COMPUTED_VALUE"""),52.0)</f>
        <v>52</v>
      </c>
      <c r="C1122" s="36"/>
      <c r="D1122" s="36" t="str">
        <f>IFERROR(__xludf.DUMMYFUNCTION("""COMPUTED_VALUE"""),"1")</f>
        <v>1</v>
      </c>
    </row>
    <row r="1123">
      <c r="A1123" s="36">
        <f>IFERROR(__xludf.DUMMYFUNCTION("""COMPUTED_VALUE"""),51.0)</f>
        <v>51</v>
      </c>
      <c r="B1123" s="36">
        <f>IFERROR(__xludf.DUMMYFUNCTION("""COMPUTED_VALUE"""),53.0)</f>
        <v>53</v>
      </c>
      <c r="C1123" s="36"/>
      <c r="D1123" s="36" t="str">
        <f>IFERROR(__xludf.DUMMYFUNCTION("""COMPUTED_VALUE"""),"2")</f>
        <v>2</v>
      </c>
    </row>
    <row r="1124">
      <c r="A1124" s="36">
        <f>IFERROR(__xludf.DUMMYFUNCTION("""COMPUTED_VALUE"""),51.0)</f>
        <v>51</v>
      </c>
      <c r="B1124" s="36">
        <f>IFERROR(__xludf.DUMMYFUNCTION("""COMPUTED_VALUE"""),54.0)</f>
        <v>54</v>
      </c>
      <c r="C1124" s="36"/>
      <c r="D1124" s="36" t="str">
        <f>IFERROR(__xludf.DUMMYFUNCTION("""COMPUTED_VALUE"""),"2")</f>
        <v>2</v>
      </c>
    </row>
    <row r="1125">
      <c r="A1125" s="36">
        <f>IFERROR(__xludf.DUMMYFUNCTION("""COMPUTED_VALUE"""),51.0)</f>
        <v>51</v>
      </c>
      <c r="B1125" s="36">
        <f>IFERROR(__xludf.DUMMYFUNCTION("""COMPUTED_VALUE"""),57.0)</f>
        <v>57</v>
      </c>
      <c r="C1125" s="36"/>
      <c r="D1125" s="36" t="str">
        <f>IFERROR(__xludf.DUMMYFUNCTION("""COMPUTED_VALUE"""),"2")</f>
        <v>2</v>
      </c>
    </row>
    <row r="1126">
      <c r="A1126" s="36">
        <f>IFERROR(__xludf.DUMMYFUNCTION("""COMPUTED_VALUE"""),51.0)</f>
        <v>51</v>
      </c>
      <c r="B1126" s="36">
        <f>IFERROR(__xludf.DUMMYFUNCTION("""COMPUTED_VALUE"""),58.0)</f>
        <v>58</v>
      </c>
      <c r="C1126" s="36"/>
      <c r="D1126" s="36" t="str">
        <f>IFERROR(__xludf.DUMMYFUNCTION("""COMPUTED_VALUE"""),"2")</f>
        <v>2</v>
      </c>
    </row>
    <row r="1127">
      <c r="A1127" s="36">
        <f>IFERROR(__xludf.DUMMYFUNCTION("""COMPUTED_VALUE"""),53.0)</f>
        <v>53</v>
      </c>
      <c r="B1127" s="36">
        <f>IFERROR(__xludf.DUMMYFUNCTION("""COMPUTED_VALUE"""),54.0)</f>
        <v>54</v>
      </c>
      <c r="C1127" s="36"/>
      <c r="D1127" s="36" t="str">
        <f>IFERROR(__xludf.DUMMYFUNCTION("""COMPUTED_VALUE"""),"2")</f>
        <v>2</v>
      </c>
    </row>
    <row r="1128">
      <c r="A1128" s="36">
        <f>IFERROR(__xludf.DUMMYFUNCTION("""COMPUTED_VALUE"""),53.0)</f>
        <v>53</v>
      </c>
      <c r="B1128" s="36">
        <f>IFERROR(__xludf.DUMMYFUNCTION("""COMPUTED_VALUE"""),57.0)</f>
        <v>57</v>
      </c>
      <c r="C1128" s="36"/>
      <c r="D1128" s="36" t="str">
        <f>IFERROR(__xludf.DUMMYFUNCTION("""COMPUTED_VALUE"""),"3")</f>
        <v>3</v>
      </c>
    </row>
    <row r="1129">
      <c r="A1129" s="36">
        <f>IFERROR(__xludf.DUMMYFUNCTION("""COMPUTED_VALUE"""),53.0)</f>
        <v>53</v>
      </c>
      <c r="B1129" s="36">
        <f>IFERROR(__xludf.DUMMYFUNCTION("""COMPUTED_VALUE"""),58.0)</f>
        <v>58</v>
      </c>
      <c r="C1129" s="36"/>
      <c r="D1129" s="36" t="str">
        <f>IFERROR(__xludf.DUMMYFUNCTION("""COMPUTED_VALUE"""),"2")</f>
        <v>2</v>
      </c>
    </row>
    <row r="1130">
      <c r="A1130" s="36">
        <f>IFERROR(__xludf.DUMMYFUNCTION("""COMPUTED_VALUE"""),54.0)</f>
        <v>54</v>
      </c>
      <c r="B1130" s="36">
        <f>IFERROR(__xludf.DUMMYFUNCTION("""COMPUTED_VALUE"""),57.0)</f>
        <v>57</v>
      </c>
      <c r="C1130" s="36"/>
      <c r="D1130" s="36" t="str">
        <f>IFERROR(__xludf.DUMMYFUNCTION("""COMPUTED_VALUE"""),"2")</f>
        <v>2</v>
      </c>
    </row>
    <row r="1131">
      <c r="A1131" s="36">
        <f>IFERROR(__xludf.DUMMYFUNCTION("""COMPUTED_VALUE"""),54.0)</f>
        <v>54</v>
      </c>
      <c r="B1131" s="36">
        <f>IFERROR(__xludf.DUMMYFUNCTION("""COMPUTED_VALUE"""),58.0)</f>
        <v>58</v>
      </c>
      <c r="C1131" s="36"/>
      <c r="D1131" s="36" t="str">
        <f>IFERROR(__xludf.DUMMYFUNCTION("""COMPUTED_VALUE"""),"3")</f>
        <v>3</v>
      </c>
    </row>
    <row r="1132">
      <c r="A1132" s="36">
        <f>IFERROR(__xludf.DUMMYFUNCTION("""COMPUTED_VALUE"""),55.0)</f>
        <v>55</v>
      </c>
      <c r="B1132" s="36">
        <f>IFERROR(__xludf.DUMMYFUNCTION("""COMPUTED_VALUE"""),56.0)</f>
        <v>56</v>
      </c>
      <c r="C1132" s="36"/>
      <c r="D1132" s="36" t="str">
        <f>IFERROR(__xludf.DUMMYFUNCTION("""COMPUTED_VALUE"""),"3")</f>
        <v>3</v>
      </c>
    </row>
    <row r="1133">
      <c r="A1133" s="36">
        <f>IFERROR(__xludf.DUMMYFUNCTION("""COMPUTED_VALUE"""),57.0)</f>
        <v>57</v>
      </c>
      <c r="B1133" s="36">
        <f>IFERROR(__xludf.DUMMYFUNCTION("""COMPUTED_VALUE"""),58.0)</f>
        <v>58</v>
      </c>
      <c r="C1133" s="36"/>
      <c r="D1133" s="36" t="str">
        <f>IFERROR(__xludf.DUMMYFUNCTION("""COMPUTED_VALUE"""),"2")</f>
        <v>2</v>
      </c>
    </row>
    <row r="1134">
      <c r="A1134" s="2"/>
      <c r="B1134" s="2"/>
      <c r="C1134" s="2"/>
      <c r="D1134" s="2"/>
    </row>
    <row r="1135">
      <c r="A1135" s="2"/>
      <c r="B1135" s="2"/>
      <c r="C1135" s="2"/>
      <c r="D1135" s="2"/>
    </row>
    <row r="1136">
      <c r="A1136" s="2"/>
      <c r="B1136" s="2"/>
      <c r="C1136" s="2"/>
      <c r="D1136" s="2"/>
    </row>
    <row r="1137">
      <c r="A1137" s="2"/>
      <c r="B1137" s="2"/>
      <c r="C1137" s="2"/>
      <c r="D1137" s="2"/>
    </row>
    <row r="1138">
      <c r="A1138" s="2"/>
      <c r="B1138" s="2"/>
      <c r="C1138" s="2"/>
      <c r="D1138" s="2"/>
    </row>
    <row r="1139">
      <c r="A1139" s="2"/>
      <c r="B1139" s="2"/>
      <c r="C1139" s="2"/>
      <c r="D1139" s="2"/>
    </row>
    <row r="1140">
      <c r="A1140" s="2"/>
      <c r="B1140" s="2"/>
      <c r="C1140" s="2"/>
      <c r="D1140" s="2"/>
    </row>
    <row r="1141">
      <c r="A1141" s="2"/>
      <c r="B1141" s="2"/>
      <c r="C1141" s="2"/>
      <c r="D1141" s="2"/>
    </row>
    <row r="1142">
      <c r="A1142" s="2"/>
      <c r="B1142" s="2"/>
      <c r="C1142" s="2"/>
      <c r="D1142" s="2"/>
    </row>
    <row r="1143">
      <c r="A1143" s="2"/>
      <c r="B1143" s="2"/>
      <c r="C1143" s="2"/>
      <c r="D1143" s="2"/>
    </row>
    <row r="1144">
      <c r="A1144" s="2"/>
      <c r="B1144" s="2"/>
      <c r="C1144" s="2"/>
      <c r="D1144" s="2"/>
    </row>
    <row r="1145">
      <c r="A1145" s="2"/>
      <c r="B1145" s="2"/>
      <c r="C1145" s="2"/>
      <c r="D1145" s="2"/>
    </row>
    <row r="1146">
      <c r="A1146" s="2"/>
      <c r="B1146" s="2"/>
      <c r="C1146" s="2"/>
      <c r="D1146" s="2"/>
    </row>
    <row r="1147">
      <c r="A1147" s="2"/>
      <c r="B1147" s="2"/>
      <c r="C1147" s="2"/>
      <c r="D1147" s="2"/>
    </row>
    <row r="1148">
      <c r="A1148" s="2"/>
      <c r="B1148" s="2"/>
      <c r="C1148" s="2"/>
      <c r="D1148" s="2"/>
    </row>
    <row r="1149">
      <c r="A1149" s="2"/>
      <c r="B1149" s="2"/>
      <c r="C1149" s="2"/>
      <c r="D1149" s="2"/>
    </row>
    <row r="1150">
      <c r="A1150" s="2"/>
      <c r="B1150" s="2"/>
      <c r="C1150" s="2"/>
      <c r="D1150" s="2"/>
    </row>
    <row r="1151">
      <c r="A1151" s="2"/>
      <c r="B1151" s="2"/>
      <c r="C1151" s="2"/>
      <c r="D1151" s="2"/>
    </row>
    <row r="1152">
      <c r="A1152" s="2"/>
      <c r="B1152" s="2"/>
      <c r="C1152" s="2"/>
      <c r="D1152" s="2"/>
    </row>
    <row r="1153">
      <c r="A1153" s="2"/>
      <c r="B1153" s="2"/>
      <c r="C1153" s="2"/>
      <c r="D1153" s="2"/>
    </row>
    <row r="1154">
      <c r="A1154" s="2"/>
      <c r="B1154" s="2"/>
      <c r="C1154" s="2"/>
      <c r="D1154" s="2"/>
    </row>
    <row r="1155">
      <c r="A1155" s="2"/>
      <c r="B1155" s="2"/>
      <c r="C1155" s="2"/>
      <c r="D1155" s="2"/>
    </row>
    <row r="1156">
      <c r="A1156" s="2"/>
      <c r="B1156" s="2"/>
      <c r="C1156" s="2"/>
      <c r="D1156" s="2"/>
    </row>
    <row r="1157">
      <c r="A1157" s="2"/>
      <c r="B1157" s="2"/>
      <c r="C1157" s="2"/>
      <c r="D1157" s="2"/>
    </row>
    <row r="1158">
      <c r="A1158" s="2"/>
      <c r="B1158" s="2"/>
      <c r="C1158" s="2"/>
      <c r="D1158" s="2"/>
    </row>
    <row r="1159">
      <c r="A1159" s="2"/>
      <c r="B1159" s="2"/>
      <c r="C1159" s="2"/>
      <c r="D1159" s="2"/>
    </row>
    <row r="1160">
      <c r="A1160" s="2"/>
      <c r="B1160" s="2"/>
      <c r="C1160" s="2"/>
      <c r="D1160" s="2"/>
    </row>
    <row r="1161">
      <c r="A1161" s="2"/>
      <c r="B1161" s="2"/>
      <c r="C1161" s="2"/>
      <c r="D1161" s="2"/>
    </row>
    <row r="1162">
      <c r="A1162" s="2"/>
      <c r="B1162" s="2"/>
      <c r="C1162" s="2"/>
      <c r="D1162" s="2"/>
    </row>
    <row r="1163">
      <c r="A1163" s="2"/>
      <c r="B1163" s="2"/>
      <c r="C1163" s="2"/>
      <c r="D1163" s="2"/>
    </row>
    <row r="1164">
      <c r="A1164" s="2"/>
      <c r="B1164" s="2"/>
      <c r="C1164" s="2"/>
      <c r="D1164" s="2"/>
    </row>
    <row r="1165">
      <c r="A1165" s="2"/>
      <c r="B1165" s="2"/>
      <c r="C1165" s="2"/>
      <c r="D1165" s="2"/>
    </row>
    <row r="1166">
      <c r="A1166" s="2"/>
      <c r="B1166" s="2"/>
      <c r="C1166" s="2"/>
      <c r="D1166" s="2"/>
    </row>
    <row r="1167">
      <c r="A1167" s="2"/>
      <c r="B1167" s="2"/>
      <c r="C1167" s="2"/>
      <c r="D1167" s="2"/>
    </row>
    <row r="1168">
      <c r="A1168" s="2"/>
      <c r="B1168" s="2"/>
      <c r="C1168" s="2"/>
      <c r="D1168" s="2"/>
    </row>
    <row r="1169">
      <c r="A1169" s="2"/>
      <c r="B1169" s="2"/>
      <c r="C1169" s="2"/>
      <c r="D1169" s="2"/>
    </row>
    <row r="1170">
      <c r="A1170" s="2"/>
      <c r="B1170" s="2"/>
      <c r="C1170" s="2"/>
      <c r="D1170" s="2"/>
    </row>
    <row r="1171">
      <c r="A1171" s="2"/>
      <c r="B1171" s="2"/>
      <c r="C1171" s="2"/>
      <c r="D1171" s="2"/>
    </row>
    <row r="1172">
      <c r="A1172" s="2"/>
      <c r="B1172" s="2"/>
      <c r="C1172" s="2"/>
      <c r="D117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294</v>
      </c>
      <c r="B1" s="1" t="s">
        <v>295</v>
      </c>
      <c r="C1" s="1" t="s">
        <v>296</v>
      </c>
      <c r="D1" s="1" t="s">
        <v>297</v>
      </c>
      <c r="E1" s="3" t="s">
        <v>297</v>
      </c>
    </row>
    <row r="2">
      <c r="A2" s="1">
        <v>1.0</v>
      </c>
      <c r="B2" s="1">
        <v>2.0</v>
      </c>
      <c r="D2" s="2">
        <f>SUM(COUNTIF('2015'!K4:M4,'2015'!$K$3),COUNTIF('2015'!K4:M4,'2015'!$L$3),COUNTIF('2015'!K4:M4,'2015'!$M$3))</f>
        <v>4</v>
      </c>
      <c r="E2" s="3" t="str">
        <f t="shared" ref="E2:E1736" si="1">SUBSTITUTE(SUBSTITUTE(D2,"5","3"),"4","2")
</f>
        <v>2</v>
      </c>
    </row>
    <row r="3">
      <c r="A3" s="1">
        <v>1.0</v>
      </c>
      <c r="B3" s="48">
        <f t="shared" ref="B3:B60" si="2">IF(A3&lt;&gt;"",B2+1,"")</f>
        <v>3</v>
      </c>
      <c r="D3" s="2">
        <f>SUM(COUNTIF('2015'!K5:M5,'2015'!$K$3),COUNTIF('2015'!K5:M5,'2015'!$L$3),COUNTIF('2015'!K5:M5,'2015'!$M$3))</f>
        <v>0</v>
      </c>
      <c r="E3" s="3" t="str">
        <f t="shared" si="1"/>
        <v>0</v>
      </c>
    </row>
    <row r="4">
      <c r="A4" s="1">
        <v>1.0</v>
      </c>
      <c r="B4" s="48">
        <f t="shared" si="2"/>
        <v>4</v>
      </c>
      <c r="D4" s="2">
        <f>SUM(COUNTIF('2015'!K6:M6,'2015'!$K$3),COUNTIF('2015'!K6:M6,'2015'!$L$3),COUNTIF('2015'!K6:M6,'2015'!$M$3))</f>
        <v>0</v>
      </c>
      <c r="E4" s="3" t="str">
        <f t="shared" si="1"/>
        <v>0</v>
      </c>
    </row>
    <row r="5">
      <c r="A5" s="1">
        <v>1.0</v>
      </c>
      <c r="B5" s="48">
        <f t="shared" si="2"/>
        <v>5</v>
      </c>
      <c r="D5" s="2">
        <f>SUM(COUNTIF('2015'!K7:M7,'2015'!$K$3),COUNTIF('2015'!K7:M7,'2015'!$L$3),COUNTIF('2015'!K7:M7,'2015'!$M$3))</f>
        <v>0</v>
      </c>
      <c r="E5" s="3" t="str">
        <f t="shared" si="1"/>
        <v>0</v>
      </c>
    </row>
    <row r="6">
      <c r="A6" s="1">
        <v>1.0</v>
      </c>
      <c r="B6" s="48">
        <f t="shared" si="2"/>
        <v>6</v>
      </c>
      <c r="D6" s="2">
        <f>SUM(COUNTIF('2015'!K8:M8,'2015'!$K$3),COUNTIF('2015'!K8:M8,'2015'!$L$3),COUNTIF('2015'!K8:M8,'2015'!$M$3))</f>
        <v>0</v>
      </c>
      <c r="E6" s="3" t="str">
        <f t="shared" si="1"/>
        <v>0</v>
      </c>
    </row>
    <row r="7">
      <c r="A7" s="1">
        <v>1.0</v>
      </c>
      <c r="B7" s="48">
        <f t="shared" si="2"/>
        <v>7</v>
      </c>
      <c r="D7" s="2">
        <f>SUM(COUNTIF('2015'!K9:M9,'2015'!$K$3),COUNTIF('2015'!K9:M9,'2015'!$L$3),COUNTIF('2015'!K9:M9,'2015'!$M$3))</f>
        <v>0</v>
      </c>
      <c r="E7" s="3" t="str">
        <f t="shared" si="1"/>
        <v>0</v>
      </c>
    </row>
    <row r="8">
      <c r="A8" s="1">
        <v>1.0</v>
      </c>
      <c r="B8" s="48">
        <f t="shared" si="2"/>
        <v>8</v>
      </c>
      <c r="D8" s="2">
        <f>SUM(COUNTIF('2015'!K10:M10,'2015'!$K$3),COUNTIF('2015'!K10:M10,'2015'!$L$3),COUNTIF('2015'!K10:M10,'2015'!$M$3))</f>
        <v>0</v>
      </c>
      <c r="E8" s="3" t="str">
        <f t="shared" si="1"/>
        <v>0</v>
      </c>
    </row>
    <row r="9">
      <c r="A9" s="1">
        <v>1.0</v>
      </c>
      <c r="B9" s="48">
        <f t="shared" si="2"/>
        <v>9</v>
      </c>
      <c r="D9" s="2">
        <f>SUM(COUNTIF('2015'!K11:M11,'2015'!$K$3),COUNTIF('2015'!K11:M11,'2015'!$L$3),COUNTIF('2015'!K11:M11,'2015'!$M$3))</f>
        <v>0</v>
      </c>
      <c r="E9" s="3" t="str">
        <f t="shared" si="1"/>
        <v>0</v>
      </c>
    </row>
    <row r="10">
      <c r="A10" s="1">
        <v>1.0</v>
      </c>
      <c r="B10" s="48">
        <f t="shared" si="2"/>
        <v>10</v>
      </c>
      <c r="D10" s="2">
        <f>SUM(COUNTIF('2015'!K12:M12,'2015'!$K$3),COUNTIF('2015'!K12:M12,'2015'!$L$3),COUNTIF('2015'!K12:M12,'2015'!$M$3))</f>
        <v>0</v>
      </c>
      <c r="E10" s="3" t="str">
        <f t="shared" si="1"/>
        <v>0</v>
      </c>
    </row>
    <row r="11">
      <c r="A11" s="1">
        <v>1.0</v>
      </c>
      <c r="B11" s="48">
        <f t="shared" si="2"/>
        <v>11</v>
      </c>
      <c r="D11" s="2">
        <f>SUM(COUNTIF('2015'!K13:M13,'2015'!$K$3),COUNTIF('2015'!K13:M13,'2015'!$L$3),COUNTIF('2015'!K13:M13,'2015'!$M$3))</f>
        <v>0</v>
      </c>
      <c r="E11" s="3" t="str">
        <f t="shared" si="1"/>
        <v>0</v>
      </c>
    </row>
    <row r="12">
      <c r="A12" s="1">
        <v>1.0</v>
      </c>
      <c r="B12" s="48">
        <f t="shared" si="2"/>
        <v>12</v>
      </c>
      <c r="D12" s="2">
        <f>SUM(COUNTIF('2015'!K14:M14,'2015'!$K$3),COUNTIF('2015'!K14:M14,'2015'!$L$3),COUNTIF('2015'!K14:M14,'2015'!$M$3))</f>
        <v>0</v>
      </c>
      <c r="E12" s="3" t="str">
        <f t="shared" si="1"/>
        <v>0</v>
      </c>
    </row>
    <row r="13">
      <c r="A13" s="1">
        <v>1.0</v>
      </c>
      <c r="B13" s="48">
        <f t="shared" si="2"/>
        <v>13</v>
      </c>
      <c r="D13" s="2">
        <f>SUM(COUNTIF('2015'!K15:M15,'2015'!$K$3),COUNTIF('2015'!K15:M15,'2015'!$L$3),COUNTIF('2015'!K15:M15,'2015'!$M$3))</f>
        <v>4</v>
      </c>
      <c r="E13" s="3" t="str">
        <f t="shared" si="1"/>
        <v>2</v>
      </c>
    </row>
    <row r="14">
      <c r="A14" s="1">
        <v>1.0</v>
      </c>
      <c r="B14" s="48">
        <f t="shared" si="2"/>
        <v>14</v>
      </c>
      <c r="D14" s="2">
        <f>SUM(COUNTIF('2015'!K16:M16,'2015'!$K$3),COUNTIF('2015'!K16:M16,'2015'!$L$3),COUNTIF('2015'!K16:M16,'2015'!$M$3))</f>
        <v>0</v>
      </c>
      <c r="E14" s="3" t="str">
        <f t="shared" si="1"/>
        <v>0</v>
      </c>
    </row>
    <row r="15">
      <c r="A15" s="1">
        <v>1.0</v>
      </c>
      <c r="B15" s="48">
        <f t="shared" si="2"/>
        <v>15</v>
      </c>
      <c r="D15" s="2">
        <f>SUM(COUNTIF('2015'!K17:M17,'2015'!$K$3),COUNTIF('2015'!K17:M17,'2015'!$L$3),COUNTIF('2015'!K17:M17,'2015'!$M$3))</f>
        <v>0</v>
      </c>
      <c r="E15" s="3" t="str">
        <f t="shared" si="1"/>
        <v>0</v>
      </c>
    </row>
    <row r="16">
      <c r="A16" s="1">
        <v>1.0</v>
      </c>
      <c r="B16" s="48">
        <f t="shared" si="2"/>
        <v>16</v>
      </c>
      <c r="D16" s="2">
        <f>SUM(COUNTIF('2015'!K18:M18,'2015'!$K$3),COUNTIF('2015'!K18:M18,'2015'!$L$3),COUNTIF('2015'!K18:M18,'2015'!$M$3))</f>
        <v>0</v>
      </c>
      <c r="E16" s="3" t="str">
        <f t="shared" si="1"/>
        <v>0</v>
      </c>
    </row>
    <row r="17">
      <c r="A17" s="1">
        <v>1.0</v>
      </c>
      <c r="B17" s="48">
        <f t="shared" si="2"/>
        <v>17</v>
      </c>
      <c r="D17" s="2">
        <f>SUM(COUNTIF('2015'!K19:M19,'2015'!$K$3),COUNTIF('2015'!K19:M19,'2015'!$L$3),COUNTIF('2015'!K19:M19,'2015'!$M$3))</f>
        <v>0</v>
      </c>
      <c r="E17" s="3" t="str">
        <f t="shared" si="1"/>
        <v>0</v>
      </c>
    </row>
    <row r="18">
      <c r="A18" s="1">
        <v>1.0</v>
      </c>
      <c r="B18" s="48">
        <f t="shared" si="2"/>
        <v>18</v>
      </c>
      <c r="D18" s="2">
        <f>SUM(COUNTIF('2015'!K20:M20,'2015'!$K$3),COUNTIF('2015'!K20:M20,'2015'!$L$3),COUNTIF('2015'!K20:M20,'2015'!$M$3))</f>
        <v>0</v>
      </c>
      <c r="E18" s="3" t="str">
        <f t="shared" si="1"/>
        <v>0</v>
      </c>
    </row>
    <row r="19">
      <c r="A19" s="1">
        <v>1.0</v>
      </c>
      <c r="B19" s="48">
        <f t="shared" si="2"/>
        <v>19</v>
      </c>
      <c r="D19" s="2">
        <f>SUM(COUNTIF('2015'!K21:M21,'2015'!$K$3),COUNTIF('2015'!K21:M21,'2015'!$L$3),COUNTIF('2015'!K21:M21,'2015'!$M$3))</f>
        <v>0</v>
      </c>
      <c r="E19" s="3" t="str">
        <f t="shared" si="1"/>
        <v>0</v>
      </c>
    </row>
    <row r="20">
      <c r="A20" s="1">
        <v>1.0</v>
      </c>
      <c r="B20" s="48">
        <f t="shared" si="2"/>
        <v>20</v>
      </c>
      <c r="D20" s="2">
        <f>SUM(COUNTIF('2015'!K22:M22,'2015'!$K$3),COUNTIF('2015'!K22:M22,'2015'!$L$3),COUNTIF('2015'!K22:M22,'2015'!$M$3))</f>
        <v>0</v>
      </c>
      <c r="E20" s="3" t="str">
        <f t="shared" si="1"/>
        <v>0</v>
      </c>
    </row>
    <row r="21">
      <c r="A21" s="1">
        <v>1.0</v>
      </c>
      <c r="B21" s="48">
        <f t="shared" si="2"/>
        <v>21</v>
      </c>
      <c r="D21" s="2">
        <f>SUM(COUNTIF('2015'!K23:M23,'2015'!$K$3),COUNTIF('2015'!K23:M23,'2015'!$L$3),COUNTIF('2015'!K23:M23,'2015'!$M$3))</f>
        <v>0</v>
      </c>
      <c r="E21" s="3" t="str">
        <f t="shared" si="1"/>
        <v>0</v>
      </c>
    </row>
    <row r="22">
      <c r="A22" s="1">
        <v>1.0</v>
      </c>
      <c r="B22" s="48">
        <f t="shared" si="2"/>
        <v>22</v>
      </c>
      <c r="D22" s="2">
        <f>SUM(COUNTIF('2015'!K24:M24,'2015'!$K$3),COUNTIF('2015'!K24:M24,'2015'!$L$3),COUNTIF('2015'!K24:M24,'2015'!$M$3))</f>
        <v>0</v>
      </c>
      <c r="E22" s="3" t="str">
        <f t="shared" si="1"/>
        <v>0</v>
      </c>
    </row>
    <row r="23">
      <c r="A23" s="1">
        <v>1.0</v>
      </c>
      <c r="B23" s="48">
        <f t="shared" si="2"/>
        <v>23</v>
      </c>
      <c r="D23" s="2">
        <f>SUM(COUNTIF('2015'!K25:M25,'2015'!$K$3),COUNTIF('2015'!K25:M25,'2015'!$L$3),COUNTIF('2015'!K25:M25,'2015'!$M$3))</f>
        <v>0</v>
      </c>
      <c r="E23" s="3" t="str">
        <f t="shared" si="1"/>
        <v>0</v>
      </c>
    </row>
    <row r="24">
      <c r="A24" s="1">
        <v>1.0</v>
      </c>
      <c r="B24" s="48">
        <f t="shared" si="2"/>
        <v>24</v>
      </c>
      <c r="D24" s="2">
        <f>SUM(COUNTIF('2015'!K26:M26,'2015'!$K$3),COUNTIF('2015'!K26:M26,'2015'!$L$3),COUNTIF('2015'!K26:M26,'2015'!$M$3))</f>
        <v>0</v>
      </c>
      <c r="E24" s="3" t="str">
        <f t="shared" si="1"/>
        <v>0</v>
      </c>
    </row>
    <row r="25">
      <c r="A25" s="1">
        <v>1.0</v>
      </c>
      <c r="B25" s="48">
        <f t="shared" si="2"/>
        <v>25</v>
      </c>
      <c r="D25" s="2">
        <f>SUM(COUNTIF('2015'!K27:M27,'2015'!$K$3),COUNTIF('2015'!K27:M27,'2015'!$L$3),COUNTIF('2015'!K27:M27,'2015'!$M$3))</f>
        <v>0</v>
      </c>
      <c r="E25" s="3" t="str">
        <f t="shared" si="1"/>
        <v>0</v>
      </c>
    </row>
    <row r="26">
      <c r="A26" s="1">
        <v>1.0</v>
      </c>
      <c r="B26" s="48">
        <f t="shared" si="2"/>
        <v>26</v>
      </c>
      <c r="D26" s="2">
        <f>SUM(COUNTIF('2015'!K28:M28,'2015'!$K$3),COUNTIF('2015'!K28:M28,'2015'!$L$3),COUNTIF('2015'!K28:M28,'2015'!$M$3))</f>
        <v>0</v>
      </c>
      <c r="E26" s="3" t="str">
        <f t="shared" si="1"/>
        <v>0</v>
      </c>
    </row>
    <row r="27">
      <c r="A27" s="1">
        <v>1.0</v>
      </c>
      <c r="B27" s="48">
        <f t="shared" si="2"/>
        <v>27</v>
      </c>
      <c r="D27" s="2">
        <f>SUM(COUNTIF('2015'!K29:M29,'2015'!$K$3),COUNTIF('2015'!K29:M29,'2015'!$L$3),COUNTIF('2015'!K29:M29,'2015'!$M$3))</f>
        <v>4</v>
      </c>
      <c r="E27" s="3" t="str">
        <f t="shared" si="1"/>
        <v>2</v>
      </c>
    </row>
    <row r="28">
      <c r="A28" s="1">
        <v>1.0</v>
      </c>
      <c r="B28" s="48">
        <f t="shared" si="2"/>
        <v>28</v>
      </c>
      <c r="D28" s="2">
        <f>SUM(COUNTIF('2015'!K30:M30,'2015'!$K$3),COUNTIF('2015'!K30:M30,'2015'!$L$3),COUNTIF('2015'!K30:M30,'2015'!$M$3))</f>
        <v>0</v>
      </c>
      <c r="E28" s="3" t="str">
        <f t="shared" si="1"/>
        <v>0</v>
      </c>
    </row>
    <row r="29">
      <c r="A29" s="1">
        <v>1.0</v>
      </c>
      <c r="B29" s="48">
        <f t="shared" si="2"/>
        <v>29</v>
      </c>
      <c r="D29" s="2">
        <f>SUM(COUNTIF('2015'!K31:M31,'2015'!$K$3),COUNTIF('2015'!K31:M31,'2015'!$L$3),COUNTIF('2015'!K31:M31,'2015'!$M$3))</f>
        <v>0</v>
      </c>
      <c r="E29" s="3" t="str">
        <f t="shared" si="1"/>
        <v>0</v>
      </c>
    </row>
    <row r="30">
      <c r="A30" s="1">
        <v>1.0</v>
      </c>
      <c r="B30" s="48">
        <f t="shared" si="2"/>
        <v>30</v>
      </c>
      <c r="D30" s="2">
        <f>SUM(COUNTIF('2015'!K32:M32,'2015'!$K$3),COUNTIF('2015'!K32:M32,'2015'!$L$3),COUNTIF('2015'!K32:M32,'2015'!$M$3))</f>
        <v>0</v>
      </c>
      <c r="E30" s="3" t="str">
        <f t="shared" si="1"/>
        <v>0</v>
      </c>
    </row>
    <row r="31">
      <c r="A31" s="1">
        <v>1.0</v>
      </c>
      <c r="B31" s="48">
        <f t="shared" si="2"/>
        <v>31</v>
      </c>
      <c r="D31" s="2">
        <f>SUM(COUNTIF('2015'!K33:M33,'2015'!$K$3),COUNTIF('2015'!K33:M33,'2015'!$L$3),COUNTIF('2015'!K33:M33,'2015'!$M$3))</f>
        <v>0</v>
      </c>
      <c r="E31" s="3" t="str">
        <f t="shared" si="1"/>
        <v>0</v>
      </c>
    </row>
    <row r="32">
      <c r="A32" s="1">
        <v>1.0</v>
      </c>
      <c r="B32" s="48">
        <f t="shared" si="2"/>
        <v>32</v>
      </c>
      <c r="D32" s="2">
        <f>SUM(COUNTIF('2015'!K34:M34,'2015'!$K$3),COUNTIF('2015'!K34:M34,'2015'!$L$3),COUNTIF('2015'!K34:M34,'2015'!$M$3))</f>
        <v>0</v>
      </c>
      <c r="E32" s="3" t="str">
        <f t="shared" si="1"/>
        <v>0</v>
      </c>
    </row>
    <row r="33">
      <c r="A33" s="1">
        <v>1.0</v>
      </c>
      <c r="B33" s="48">
        <f t="shared" si="2"/>
        <v>33</v>
      </c>
      <c r="D33" s="2">
        <f>SUM(COUNTIF('2015'!K35:M35,'2015'!$K$3),COUNTIF('2015'!K35:M35,'2015'!$L$3),COUNTIF('2015'!K35:M35,'2015'!$M$3))</f>
        <v>0</v>
      </c>
      <c r="E33" s="3" t="str">
        <f t="shared" si="1"/>
        <v>0</v>
      </c>
    </row>
    <row r="34">
      <c r="A34" s="1">
        <v>1.0</v>
      </c>
      <c r="B34" s="48">
        <f t="shared" si="2"/>
        <v>34</v>
      </c>
      <c r="D34" s="2">
        <f>SUM(COUNTIF('2015'!K36:M36,'2015'!$K$3),COUNTIF('2015'!K36:M36,'2015'!$L$3),COUNTIF('2015'!K36:M36,'2015'!$M$3))</f>
        <v>0</v>
      </c>
      <c r="E34" s="3" t="str">
        <f t="shared" si="1"/>
        <v>0</v>
      </c>
    </row>
    <row r="35">
      <c r="A35" s="1">
        <v>1.0</v>
      </c>
      <c r="B35" s="48">
        <f t="shared" si="2"/>
        <v>35</v>
      </c>
      <c r="D35" s="2">
        <f>SUM(COUNTIF('2015'!K37:M37,'2015'!$K$3),COUNTIF('2015'!K37:M37,'2015'!$L$3),COUNTIF('2015'!K37:M37,'2015'!$M$3))</f>
        <v>0</v>
      </c>
      <c r="E35" s="3" t="str">
        <f t="shared" si="1"/>
        <v>0</v>
      </c>
    </row>
    <row r="36">
      <c r="A36" s="1">
        <v>1.0</v>
      </c>
      <c r="B36" s="48">
        <f t="shared" si="2"/>
        <v>36</v>
      </c>
      <c r="D36" s="2">
        <f>SUM(COUNTIF('2015'!K38:M38,'2015'!$K$3),COUNTIF('2015'!K38:M38,'2015'!$L$3),COUNTIF('2015'!K38:M38,'2015'!$M$3))</f>
        <v>0</v>
      </c>
      <c r="E36" s="3" t="str">
        <f t="shared" si="1"/>
        <v>0</v>
      </c>
    </row>
    <row r="37">
      <c r="A37" s="1">
        <v>1.0</v>
      </c>
      <c r="B37" s="48">
        <f t="shared" si="2"/>
        <v>37</v>
      </c>
      <c r="D37" s="2">
        <f>SUM(COUNTIF('2015'!K39:M39,'2015'!$K$3),COUNTIF('2015'!K39:M39,'2015'!$L$3),COUNTIF('2015'!K39:M39,'2015'!$M$3))</f>
        <v>0</v>
      </c>
      <c r="E37" s="3" t="str">
        <f t="shared" si="1"/>
        <v>0</v>
      </c>
    </row>
    <row r="38">
      <c r="A38" s="1">
        <v>1.0</v>
      </c>
      <c r="B38" s="48">
        <f t="shared" si="2"/>
        <v>38</v>
      </c>
      <c r="D38" s="2">
        <f>SUM(COUNTIF('2015'!K40:M40,'2015'!$K$3),COUNTIF('2015'!K40:M40,'2015'!$L$3),COUNTIF('2015'!K40:M40,'2015'!$M$3))</f>
        <v>0</v>
      </c>
      <c r="E38" s="3" t="str">
        <f t="shared" si="1"/>
        <v>0</v>
      </c>
    </row>
    <row r="39">
      <c r="A39" s="1">
        <v>1.0</v>
      </c>
      <c r="B39" s="48">
        <f t="shared" si="2"/>
        <v>39</v>
      </c>
      <c r="D39" s="2">
        <f>SUM(COUNTIF('2015'!K41:M41,'2015'!$K$3),COUNTIF('2015'!K41:M41,'2015'!$L$3),COUNTIF('2015'!K41:M41,'2015'!$M$3))</f>
        <v>0</v>
      </c>
      <c r="E39" s="3" t="str">
        <f t="shared" si="1"/>
        <v>0</v>
      </c>
    </row>
    <row r="40">
      <c r="A40" s="1">
        <v>1.0</v>
      </c>
      <c r="B40" s="48">
        <f t="shared" si="2"/>
        <v>40</v>
      </c>
      <c r="D40" s="2">
        <f>SUM(COUNTIF('2015'!K42:M42,'2015'!$K$3),COUNTIF('2015'!K42:M42,'2015'!$L$3),COUNTIF('2015'!K42:M42,'2015'!$M$3))</f>
        <v>0</v>
      </c>
      <c r="E40" s="3" t="str">
        <f t="shared" si="1"/>
        <v>0</v>
      </c>
    </row>
    <row r="41">
      <c r="A41" s="1">
        <v>1.0</v>
      </c>
      <c r="B41" s="48">
        <f t="shared" si="2"/>
        <v>41</v>
      </c>
      <c r="D41" s="2">
        <f>SUM(COUNTIF('2015'!K43:M43,'2015'!$K$3),COUNTIF('2015'!K43:M43,'2015'!$L$3),COUNTIF('2015'!K43:M43,'2015'!$M$3))</f>
        <v>0</v>
      </c>
      <c r="E41" s="3" t="str">
        <f t="shared" si="1"/>
        <v>0</v>
      </c>
    </row>
    <row r="42">
      <c r="A42" s="1">
        <v>1.0</v>
      </c>
      <c r="B42" s="48">
        <f t="shared" si="2"/>
        <v>42</v>
      </c>
      <c r="D42" s="2">
        <f>SUM(COUNTIF('2015'!K44:M44,'2015'!$K$3),COUNTIF('2015'!K44:M44,'2015'!$L$3),COUNTIF('2015'!K44:M44,'2015'!$M$3))</f>
        <v>0</v>
      </c>
      <c r="E42" s="3" t="str">
        <f t="shared" si="1"/>
        <v>0</v>
      </c>
    </row>
    <row r="43">
      <c r="A43" s="1">
        <v>1.0</v>
      </c>
      <c r="B43" s="48">
        <f t="shared" si="2"/>
        <v>43</v>
      </c>
      <c r="D43" s="2">
        <f>SUM(COUNTIF('2015'!K45:M45,'2015'!$K$3),COUNTIF('2015'!K45:M45,'2015'!$L$3),COUNTIF('2015'!K45:M45,'2015'!$M$3))</f>
        <v>0</v>
      </c>
      <c r="E43" s="3" t="str">
        <f t="shared" si="1"/>
        <v>0</v>
      </c>
    </row>
    <row r="44">
      <c r="A44" s="1">
        <v>1.0</v>
      </c>
      <c r="B44" s="48">
        <f t="shared" si="2"/>
        <v>44</v>
      </c>
      <c r="D44" s="2">
        <f>SUM(COUNTIF('2015'!K46:M46,'2015'!$K$3),COUNTIF('2015'!K46:M46,'2015'!$L$3),COUNTIF('2015'!K46:M46,'2015'!$M$3))</f>
        <v>0</v>
      </c>
      <c r="E44" s="3" t="str">
        <f t="shared" si="1"/>
        <v>0</v>
      </c>
    </row>
    <row r="45">
      <c r="A45" s="1">
        <v>1.0</v>
      </c>
      <c r="B45" s="48">
        <f t="shared" si="2"/>
        <v>45</v>
      </c>
      <c r="D45" s="2">
        <f>SUM(COUNTIF('2015'!K47:M47,'2015'!$K$3),COUNTIF('2015'!K47:M47,'2015'!$L$3),COUNTIF('2015'!K47:M47,'2015'!$M$3))</f>
        <v>0</v>
      </c>
      <c r="E45" s="3" t="str">
        <f t="shared" si="1"/>
        <v>0</v>
      </c>
    </row>
    <row r="46">
      <c r="A46" s="1">
        <v>1.0</v>
      </c>
      <c r="B46" s="48">
        <f t="shared" si="2"/>
        <v>46</v>
      </c>
      <c r="D46" s="2">
        <f>SUM(COUNTIF('2015'!K48:M48,'2015'!$K$3),COUNTIF('2015'!K48:M48,'2015'!$L$3),COUNTIF('2015'!K48:M48,'2015'!$M$3))</f>
        <v>0</v>
      </c>
      <c r="E46" s="3" t="str">
        <f t="shared" si="1"/>
        <v>0</v>
      </c>
    </row>
    <row r="47">
      <c r="A47" s="1">
        <v>1.0</v>
      </c>
      <c r="B47" s="48">
        <f t="shared" si="2"/>
        <v>47</v>
      </c>
      <c r="D47" s="2">
        <f>SUM(COUNTIF('2015'!K49:M49,'2015'!$K$3),COUNTIF('2015'!K49:M49,'2015'!$L$3),COUNTIF('2015'!K49:M49,'2015'!$M$3))</f>
        <v>0</v>
      </c>
      <c r="E47" s="3" t="str">
        <f t="shared" si="1"/>
        <v>0</v>
      </c>
    </row>
    <row r="48">
      <c r="A48" s="1">
        <v>1.0</v>
      </c>
      <c r="B48" s="48">
        <f t="shared" si="2"/>
        <v>48</v>
      </c>
      <c r="D48" s="2">
        <f>SUM(COUNTIF('2015'!K50:M50,'2015'!$K$3),COUNTIF('2015'!K50:M50,'2015'!$L$3),COUNTIF('2015'!K50:M50,'2015'!$M$3))</f>
        <v>0</v>
      </c>
      <c r="E48" s="3" t="str">
        <f t="shared" si="1"/>
        <v>0</v>
      </c>
    </row>
    <row r="49">
      <c r="A49" s="1">
        <v>1.0</v>
      </c>
      <c r="B49" s="48">
        <f t="shared" si="2"/>
        <v>49</v>
      </c>
      <c r="D49" s="2">
        <f>SUM(COUNTIF('2015'!K51:M51,'2015'!$K$3),COUNTIF('2015'!K51:M51,'2015'!$L$3),COUNTIF('2015'!K51:M51,'2015'!$M$3))</f>
        <v>0</v>
      </c>
      <c r="E49" s="3" t="str">
        <f t="shared" si="1"/>
        <v>0</v>
      </c>
    </row>
    <row r="50">
      <c r="A50" s="1">
        <v>1.0</v>
      </c>
      <c r="B50" s="48">
        <f t="shared" si="2"/>
        <v>50</v>
      </c>
      <c r="D50" s="2">
        <f>SUM(COUNTIF('2015'!K52:M52,'2015'!$K$3),COUNTIF('2015'!K52:M52,'2015'!$L$3),COUNTIF('2015'!K52:M52,'2015'!$M$3))</f>
        <v>0</v>
      </c>
      <c r="E50" s="3" t="str">
        <f t="shared" si="1"/>
        <v>0</v>
      </c>
    </row>
    <row r="51">
      <c r="A51" s="1">
        <v>1.0</v>
      </c>
      <c r="B51" s="48">
        <f t="shared" si="2"/>
        <v>51</v>
      </c>
      <c r="D51" s="2">
        <f>SUM(COUNTIF('2015'!K53:M53,'2015'!$K$3),COUNTIF('2015'!K53:M53,'2015'!$L$3),COUNTIF('2015'!K53:M53,'2015'!$M$3))</f>
        <v>0</v>
      </c>
      <c r="E51" s="3" t="str">
        <f t="shared" si="1"/>
        <v>0</v>
      </c>
    </row>
    <row r="52">
      <c r="A52" s="1">
        <v>1.0</v>
      </c>
      <c r="B52" s="48">
        <f t="shared" si="2"/>
        <v>52</v>
      </c>
      <c r="D52" s="2">
        <f>SUM(COUNTIF('2015'!K54:M54,'2015'!$K$3),COUNTIF('2015'!K54:M54,'2015'!$L$3),COUNTIF('2015'!K54:M54,'2015'!$M$3))</f>
        <v>0</v>
      </c>
      <c r="E52" s="3" t="str">
        <f t="shared" si="1"/>
        <v>0</v>
      </c>
    </row>
    <row r="53">
      <c r="A53" s="1">
        <v>1.0</v>
      </c>
      <c r="B53" s="48">
        <f t="shared" si="2"/>
        <v>53</v>
      </c>
      <c r="D53" s="2">
        <f>SUM(COUNTIF('2015'!K55:M55,'2015'!$K$3),COUNTIF('2015'!K55:M55,'2015'!$L$3),COUNTIF('2015'!K55:M55,'2015'!$M$3))</f>
        <v>0</v>
      </c>
      <c r="E53" s="3" t="str">
        <f t="shared" si="1"/>
        <v>0</v>
      </c>
    </row>
    <row r="54">
      <c r="A54" s="1">
        <v>1.0</v>
      </c>
      <c r="B54" s="48">
        <f t="shared" si="2"/>
        <v>54</v>
      </c>
      <c r="D54" s="2">
        <f>SUM(COUNTIF('2015'!K56:M56,'2015'!$K$3),COUNTIF('2015'!K56:M56,'2015'!$L$3),COUNTIF('2015'!K56:M56,'2015'!$M$3))</f>
        <v>0</v>
      </c>
      <c r="E54" s="3" t="str">
        <f t="shared" si="1"/>
        <v>0</v>
      </c>
    </row>
    <row r="55">
      <c r="A55" s="1">
        <v>1.0</v>
      </c>
      <c r="B55" s="48">
        <f t="shared" si="2"/>
        <v>55</v>
      </c>
      <c r="D55" s="2">
        <f>SUM(COUNTIF('2015'!K57:M57,'2015'!$K$3),COUNTIF('2015'!K57:M57,'2015'!$L$3),COUNTIF('2015'!K57:M57,'2015'!$M$3))</f>
        <v>0</v>
      </c>
      <c r="E55" s="3" t="str">
        <f t="shared" si="1"/>
        <v>0</v>
      </c>
    </row>
    <row r="56">
      <c r="A56" s="1">
        <v>1.0</v>
      </c>
      <c r="B56" s="48">
        <f t="shared" si="2"/>
        <v>56</v>
      </c>
      <c r="D56" s="2">
        <f>SUM(COUNTIF('2015'!K58:M58,'2015'!$K$3),COUNTIF('2015'!K58:M58,'2015'!$L$3),COUNTIF('2015'!K58:M58,'2015'!$M$3))</f>
        <v>0</v>
      </c>
      <c r="E56" s="3" t="str">
        <f t="shared" si="1"/>
        <v>0</v>
      </c>
    </row>
    <row r="57">
      <c r="A57" s="1">
        <v>1.0</v>
      </c>
      <c r="B57" s="48">
        <f t="shared" si="2"/>
        <v>57</v>
      </c>
      <c r="D57" s="2">
        <f>SUM(COUNTIF('2015'!K59:M59,'2015'!$K$3),COUNTIF('2015'!K59:M59,'2015'!$L$3),COUNTIF('2015'!K59:M59,'2015'!$M$3))</f>
        <v>0</v>
      </c>
      <c r="E57" s="3" t="str">
        <f t="shared" si="1"/>
        <v>0</v>
      </c>
    </row>
    <row r="58">
      <c r="A58" s="1">
        <v>1.0</v>
      </c>
      <c r="B58" s="48">
        <f t="shared" si="2"/>
        <v>58</v>
      </c>
      <c r="D58" s="2">
        <f>SUM(COUNTIF('2015'!K60:M60,'2015'!$K$3),COUNTIF('2015'!K60:M60,'2015'!$L$3),COUNTIF('2015'!K60:M60,'2015'!$M$3))</f>
        <v>0</v>
      </c>
      <c r="E58" s="3" t="str">
        <f t="shared" si="1"/>
        <v>0</v>
      </c>
    </row>
    <row r="59">
      <c r="A59" s="1">
        <v>1.0</v>
      </c>
      <c r="B59" s="48">
        <f t="shared" si="2"/>
        <v>59</v>
      </c>
      <c r="D59" s="2">
        <f>SUM(COUNTIF('2015'!K61:M61,'2015'!$K$3),COUNTIF('2015'!K61:M61,'2015'!$L$3),COUNTIF('2015'!K61:M61,'2015'!$M$3))</f>
        <v>0</v>
      </c>
      <c r="E59" s="3" t="str">
        <f t="shared" si="1"/>
        <v>0</v>
      </c>
    </row>
    <row r="60">
      <c r="A60" s="1">
        <v>1.0</v>
      </c>
      <c r="B60" s="48">
        <f t="shared" si="2"/>
        <v>60</v>
      </c>
      <c r="D60" s="2">
        <f>SUM(COUNTIF('2015'!K62:M62,'2015'!$K$3),COUNTIF('2015'!K62:M62,'2015'!$L$3),COUNTIF('2015'!K62:M62,'2015'!$M$3))</f>
        <v>0</v>
      </c>
      <c r="E60" s="3" t="str">
        <f t="shared" si="1"/>
        <v>0</v>
      </c>
    </row>
    <row r="61">
      <c r="A61" s="1">
        <v>2.0</v>
      </c>
      <c r="B61" s="49">
        <v>3.0</v>
      </c>
      <c r="D61" s="2">
        <f>SUM(COUNTIF('2015'!K5:M5,'2015'!$K$4),COUNTIF('2015'!K5:M5,'2015'!$L$4),COUNTIF('2015'!K5:M5,'2015'!$M$4))</f>
        <v>1</v>
      </c>
      <c r="E61" s="3" t="str">
        <f t="shared" si="1"/>
        <v>1</v>
      </c>
    </row>
    <row r="62">
      <c r="A62" s="1">
        <v>2.0</v>
      </c>
      <c r="B62" s="48">
        <f t="shared" ref="B62:B118" si="3">IF(A62&lt;&gt;"",B61+1,"")</f>
        <v>4</v>
      </c>
      <c r="D62" s="2">
        <f>SUM(COUNTIF('2015'!K6:M6,'2015'!$K$4),COUNTIF('2015'!K6:M6,'2015'!$L$4),COUNTIF('2015'!K6:M6,'2015'!$M$4))</f>
        <v>1</v>
      </c>
      <c r="E62" s="3" t="str">
        <f t="shared" si="1"/>
        <v>1</v>
      </c>
    </row>
    <row r="63">
      <c r="A63" s="1">
        <v>2.0</v>
      </c>
      <c r="B63" s="48">
        <f t="shared" si="3"/>
        <v>5</v>
      </c>
      <c r="D63" s="2">
        <f>SUM(COUNTIF('2015'!K7:M7,'2015'!$K$4),COUNTIF('2015'!K7:M7,'2015'!$L$4),COUNTIF('2015'!K7:M7,'2015'!$M$4))</f>
        <v>1</v>
      </c>
      <c r="E63" s="3" t="str">
        <f t="shared" si="1"/>
        <v>1</v>
      </c>
    </row>
    <row r="64">
      <c r="A64" s="1">
        <v>2.0</v>
      </c>
      <c r="B64" s="48">
        <f t="shared" si="3"/>
        <v>6</v>
      </c>
      <c r="D64" s="2">
        <f>SUM(COUNTIF('2015'!K8:M8,'2015'!$K$4),COUNTIF('2015'!K8:M8,'2015'!$L$4),COUNTIF('2015'!K8:M8,'2015'!$M$4))</f>
        <v>1</v>
      </c>
      <c r="E64" s="3" t="str">
        <f t="shared" si="1"/>
        <v>1</v>
      </c>
    </row>
    <row r="65">
      <c r="A65" s="1">
        <v>2.0</v>
      </c>
      <c r="B65" s="48">
        <f t="shared" si="3"/>
        <v>7</v>
      </c>
      <c r="D65" s="2">
        <f>SUM(COUNTIF('2015'!K9:M9,'2015'!$K$4),COUNTIF('2015'!K9:M9,'2015'!$L$4),COUNTIF('2015'!K9:M9,'2015'!$M$4))</f>
        <v>0</v>
      </c>
      <c r="E65" s="3" t="str">
        <f t="shared" si="1"/>
        <v>0</v>
      </c>
    </row>
    <row r="66">
      <c r="A66" s="1">
        <v>2.0</v>
      </c>
      <c r="B66" s="48">
        <f t="shared" si="3"/>
        <v>8</v>
      </c>
      <c r="D66" s="2">
        <f>SUM(COUNTIF('2015'!K10:M10,'2015'!$K$4),COUNTIF('2015'!K10:M10,'2015'!$L$4),COUNTIF('2015'!K10:M10,'2015'!$M$4))</f>
        <v>0</v>
      </c>
      <c r="E66" s="3" t="str">
        <f t="shared" si="1"/>
        <v>0</v>
      </c>
    </row>
    <row r="67">
      <c r="A67" s="1">
        <v>2.0</v>
      </c>
      <c r="B67" s="48">
        <f t="shared" si="3"/>
        <v>9</v>
      </c>
      <c r="D67" s="2">
        <f>SUM(COUNTIF('2015'!K11:M11,'2015'!$K$4),COUNTIF('2015'!K11:M11,'2015'!$L$4),COUNTIF('2015'!K11:M11,'2015'!$M$4))</f>
        <v>1</v>
      </c>
      <c r="E67" s="3" t="str">
        <f t="shared" si="1"/>
        <v>1</v>
      </c>
    </row>
    <row r="68">
      <c r="A68" s="1">
        <v>2.0</v>
      </c>
      <c r="B68" s="48">
        <f t="shared" si="3"/>
        <v>10</v>
      </c>
      <c r="D68" s="2">
        <f>SUM(COUNTIF('2015'!K12:M12,'2015'!$K$4),COUNTIF('2015'!K12:M12,'2015'!$L$4),COUNTIF('2015'!K12:M12,'2015'!$M$4))</f>
        <v>0</v>
      </c>
      <c r="E68" s="3" t="str">
        <f t="shared" si="1"/>
        <v>0</v>
      </c>
    </row>
    <row r="69">
      <c r="A69" s="1">
        <v>2.0</v>
      </c>
      <c r="B69" s="48">
        <f t="shared" si="3"/>
        <v>11</v>
      </c>
      <c r="D69" s="2">
        <f>SUM(COUNTIF('2015'!K13:M13,'2015'!$K$4),COUNTIF('2015'!K13:M13,'2015'!$L$4),COUNTIF('2015'!K13:M13,'2015'!$M$4))</f>
        <v>0</v>
      </c>
      <c r="E69" s="3" t="str">
        <f t="shared" si="1"/>
        <v>0</v>
      </c>
    </row>
    <row r="70">
      <c r="A70" s="1">
        <v>2.0</v>
      </c>
      <c r="B70" s="48">
        <f t="shared" si="3"/>
        <v>12</v>
      </c>
      <c r="D70" s="2">
        <f>SUM(COUNTIF('2015'!K14:M14,'2015'!$K$4),COUNTIF('2015'!K14:M14,'2015'!$L$4),COUNTIF('2015'!K14:M14,'2015'!$M$4))</f>
        <v>0</v>
      </c>
      <c r="E70" s="3" t="str">
        <f t="shared" si="1"/>
        <v>0</v>
      </c>
    </row>
    <row r="71">
      <c r="A71" s="1">
        <v>2.0</v>
      </c>
      <c r="B71" s="48">
        <f t="shared" si="3"/>
        <v>13</v>
      </c>
      <c r="D71" s="2">
        <f>SUM(COUNTIF('2015'!K15:M15,'2015'!$K$4),COUNTIF('2015'!K15:M15,'2015'!$L$4),COUNTIF('2015'!K15:M15,'2015'!$M$4))</f>
        <v>4</v>
      </c>
      <c r="E71" s="3" t="str">
        <f t="shared" si="1"/>
        <v>2</v>
      </c>
    </row>
    <row r="72">
      <c r="A72" s="1">
        <v>2.0</v>
      </c>
      <c r="B72" s="48">
        <f t="shared" si="3"/>
        <v>14</v>
      </c>
      <c r="D72" s="2">
        <f>SUM(COUNTIF('2015'!K16:M16,'2015'!$K$4),COUNTIF('2015'!K16:M16,'2015'!$L$4),COUNTIF('2015'!K16:M16,'2015'!$M$4))</f>
        <v>0</v>
      </c>
      <c r="E72" s="3" t="str">
        <f t="shared" si="1"/>
        <v>0</v>
      </c>
    </row>
    <row r="73">
      <c r="A73" s="1">
        <v>2.0</v>
      </c>
      <c r="B73" s="48">
        <f t="shared" si="3"/>
        <v>15</v>
      </c>
      <c r="D73" s="2">
        <f>SUM(COUNTIF('2015'!K17:M17,'2015'!$K$4),COUNTIF('2015'!K17:M17,'2015'!$L$4),COUNTIF('2015'!K17:M17,'2015'!$M$4))</f>
        <v>0</v>
      </c>
      <c r="E73" s="3" t="str">
        <f t="shared" si="1"/>
        <v>0</v>
      </c>
    </row>
    <row r="74">
      <c r="A74" s="1">
        <v>2.0</v>
      </c>
      <c r="B74" s="48">
        <f t="shared" si="3"/>
        <v>16</v>
      </c>
      <c r="D74" s="2">
        <f>SUM(COUNTIF('2015'!K18:M18,'2015'!$K$4),COUNTIF('2015'!K18:M18,'2015'!$L$4),COUNTIF('2015'!K18:M18,'2015'!$M$4))</f>
        <v>0</v>
      </c>
      <c r="E74" s="3" t="str">
        <f t="shared" si="1"/>
        <v>0</v>
      </c>
    </row>
    <row r="75">
      <c r="A75" s="1">
        <v>2.0</v>
      </c>
      <c r="B75" s="48">
        <f t="shared" si="3"/>
        <v>17</v>
      </c>
      <c r="D75" s="2">
        <f>SUM(COUNTIF('2015'!K19:M19,'2015'!$K$4),COUNTIF('2015'!K19:M19,'2015'!$L$4),COUNTIF('2015'!K19:M19,'2015'!$M$4))</f>
        <v>1</v>
      </c>
      <c r="E75" s="3" t="str">
        <f t="shared" si="1"/>
        <v>1</v>
      </c>
    </row>
    <row r="76">
      <c r="A76" s="1">
        <v>2.0</v>
      </c>
      <c r="B76" s="48">
        <f t="shared" si="3"/>
        <v>18</v>
      </c>
      <c r="D76" s="2">
        <f>SUM(COUNTIF('2015'!K20:M20,'2015'!$K$4),COUNTIF('2015'!K20:M20,'2015'!$L$4),COUNTIF('2015'!K20:M20,'2015'!$M$4))</f>
        <v>1</v>
      </c>
      <c r="E76" s="3" t="str">
        <f t="shared" si="1"/>
        <v>1</v>
      </c>
    </row>
    <row r="77">
      <c r="A77" s="1">
        <v>2.0</v>
      </c>
      <c r="B77" s="48">
        <f t="shared" si="3"/>
        <v>19</v>
      </c>
      <c r="D77" s="2">
        <f>SUM(COUNTIF('2015'!K21:M21,'2015'!$K$4),COUNTIF('2015'!K21:M21,'2015'!$L$4),COUNTIF('2015'!K21:M21,'2015'!$M$4))</f>
        <v>0</v>
      </c>
      <c r="E77" s="3" t="str">
        <f t="shared" si="1"/>
        <v>0</v>
      </c>
    </row>
    <row r="78">
      <c r="A78" s="1">
        <v>2.0</v>
      </c>
      <c r="B78" s="48">
        <f t="shared" si="3"/>
        <v>20</v>
      </c>
      <c r="D78" s="2">
        <f>SUM(COUNTIF('2015'!K22:M22,'2015'!$K$4),COUNTIF('2015'!K22:M22,'2015'!$L$4),COUNTIF('2015'!K22:M22,'2015'!$M$4))</f>
        <v>1</v>
      </c>
      <c r="E78" s="3" t="str">
        <f t="shared" si="1"/>
        <v>1</v>
      </c>
    </row>
    <row r="79">
      <c r="A79" s="1">
        <v>2.0</v>
      </c>
      <c r="B79" s="48">
        <f t="shared" si="3"/>
        <v>21</v>
      </c>
      <c r="D79" s="2">
        <f>SUM(COUNTIF('2015'!K23:M23,'2015'!$K$4),COUNTIF('2015'!K23:M23,'2015'!$L$4),COUNTIF('2015'!K23:M23,'2015'!$M$4))</f>
        <v>0</v>
      </c>
      <c r="E79" s="3" t="str">
        <f t="shared" si="1"/>
        <v>0</v>
      </c>
    </row>
    <row r="80">
      <c r="A80" s="1">
        <v>2.0</v>
      </c>
      <c r="B80" s="48">
        <f t="shared" si="3"/>
        <v>22</v>
      </c>
      <c r="D80" s="2">
        <f>SUM(COUNTIF('2015'!K24:M24,'2015'!$K$4),COUNTIF('2015'!K24:M24,'2015'!$L$4),COUNTIF('2015'!K24:M24,'2015'!$M$4))</f>
        <v>0</v>
      </c>
      <c r="E80" s="3" t="str">
        <f t="shared" si="1"/>
        <v>0</v>
      </c>
    </row>
    <row r="81">
      <c r="A81" s="1">
        <v>2.0</v>
      </c>
      <c r="B81" s="48">
        <f t="shared" si="3"/>
        <v>23</v>
      </c>
      <c r="D81" s="2">
        <f>SUM(COUNTIF('2015'!K25:M25,'2015'!$K$4),COUNTIF('2015'!K25:M25,'2015'!$L$4),COUNTIF('2015'!K25:M25,'2015'!$M$4))</f>
        <v>0</v>
      </c>
      <c r="E81" s="3" t="str">
        <f t="shared" si="1"/>
        <v>0</v>
      </c>
    </row>
    <row r="82">
      <c r="A82" s="1">
        <v>2.0</v>
      </c>
      <c r="B82" s="48">
        <f t="shared" si="3"/>
        <v>24</v>
      </c>
      <c r="D82" s="2">
        <f>SUM(COUNTIF('2015'!K26:M26,'2015'!$K$4),COUNTIF('2015'!K26:M26,'2015'!$L$4),COUNTIF('2015'!K26:M26,'2015'!$M$4))</f>
        <v>0</v>
      </c>
      <c r="E82" s="3" t="str">
        <f t="shared" si="1"/>
        <v>0</v>
      </c>
    </row>
    <row r="83">
      <c r="A83" s="1">
        <v>2.0</v>
      </c>
      <c r="B83" s="48">
        <f t="shared" si="3"/>
        <v>25</v>
      </c>
      <c r="D83" s="2">
        <f>SUM(COUNTIF('2015'!K27:M27,'2015'!$K$4),COUNTIF('2015'!K27:M27,'2015'!$L$4),COUNTIF('2015'!K27:M27,'2015'!$M$4))</f>
        <v>1</v>
      </c>
      <c r="E83" s="3" t="str">
        <f t="shared" si="1"/>
        <v>1</v>
      </c>
    </row>
    <row r="84">
      <c r="A84" s="1">
        <v>2.0</v>
      </c>
      <c r="B84" s="48">
        <f t="shared" si="3"/>
        <v>26</v>
      </c>
      <c r="D84" s="2">
        <f>SUM(COUNTIF('2015'!K28:M28,'2015'!$K$4),COUNTIF('2015'!K28:M28,'2015'!$L$4),COUNTIF('2015'!K28:M28,'2015'!$M$4))</f>
        <v>0</v>
      </c>
      <c r="E84" s="3" t="str">
        <f t="shared" si="1"/>
        <v>0</v>
      </c>
    </row>
    <row r="85">
      <c r="A85" s="1">
        <v>2.0</v>
      </c>
      <c r="B85" s="48">
        <f t="shared" si="3"/>
        <v>27</v>
      </c>
      <c r="D85" s="2">
        <f>SUM(COUNTIF('2015'!K29:M29,'2015'!$K$4),COUNTIF('2015'!K29:M29,'2015'!$L$4),COUNTIF('2015'!K29:M29,'2015'!$M$4))</f>
        <v>5</v>
      </c>
      <c r="E85" s="3" t="str">
        <f t="shared" si="1"/>
        <v>3</v>
      </c>
    </row>
    <row r="86">
      <c r="A86" s="1">
        <v>2.0</v>
      </c>
      <c r="B86" s="48">
        <f t="shared" si="3"/>
        <v>28</v>
      </c>
      <c r="D86" s="2">
        <f>SUM(COUNTIF('2015'!K30:M30,'2015'!$K$4),COUNTIF('2015'!K30:M30,'2015'!$L$4),COUNTIF('2015'!K30:M30,'2015'!$M$4))</f>
        <v>1</v>
      </c>
      <c r="E86" s="3" t="str">
        <f t="shared" si="1"/>
        <v>1</v>
      </c>
    </row>
    <row r="87">
      <c r="A87" s="1">
        <v>2.0</v>
      </c>
      <c r="B87" s="48">
        <f t="shared" si="3"/>
        <v>29</v>
      </c>
      <c r="D87" s="2">
        <f>SUM(COUNTIF('2015'!K31:M31,'2015'!$K$4),COUNTIF('2015'!K31:M31,'2015'!$L$4),COUNTIF('2015'!K31:M31,'2015'!$M$4))</f>
        <v>1</v>
      </c>
      <c r="E87" s="3" t="str">
        <f t="shared" si="1"/>
        <v>1</v>
      </c>
    </row>
    <row r="88">
      <c r="A88" s="1">
        <v>2.0</v>
      </c>
      <c r="B88" s="48">
        <f t="shared" si="3"/>
        <v>30</v>
      </c>
      <c r="D88" s="2">
        <f>SUM(COUNTIF('2015'!K32:M32,'2015'!$K$4),COUNTIF('2015'!K32:M32,'2015'!$L$4),COUNTIF('2015'!K32:M32,'2015'!$M$4))</f>
        <v>0</v>
      </c>
      <c r="E88" s="3" t="str">
        <f t="shared" si="1"/>
        <v>0</v>
      </c>
    </row>
    <row r="89">
      <c r="A89" s="1">
        <v>2.0</v>
      </c>
      <c r="B89" s="48">
        <f t="shared" si="3"/>
        <v>31</v>
      </c>
      <c r="D89" s="2">
        <f>SUM(COUNTIF('2015'!K33:M33,'2015'!$K$4),COUNTIF('2015'!K33:M33,'2015'!$L$4),COUNTIF('2015'!K33:M33,'2015'!$M$4))</f>
        <v>1</v>
      </c>
      <c r="E89" s="3" t="str">
        <f t="shared" si="1"/>
        <v>1</v>
      </c>
    </row>
    <row r="90">
      <c r="A90" s="1">
        <v>2.0</v>
      </c>
      <c r="B90" s="48">
        <f t="shared" si="3"/>
        <v>32</v>
      </c>
      <c r="D90" s="2">
        <f>SUM(COUNTIF('2015'!K34:M34,'2015'!$K$4),COUNTIF('2015'!K34:M34,'2015'!$L$4),COUNTIF('2015'!K34:M34,'2015'!$M$4))</f>
        <v>1</v>
      </c>
      <c r="E90" s="3" t="str">
        <f t="shared" si="1"/>
        <v>1</v>
      </c>
    </row>
    <row r="91">
      <c r="A91" s="1">
        <v>2.0</v>
      </c>
      <c r="B91" s="48">
        <f t="shared" si="3"/>
        <v>33</v>
      </c>
      <c r="D91" s="2">
        <f>SUM(COUNTIF('2015'!K35:M35,'2015'!$K$4),COUNTIF('2015'!K35:M35,'2015'!$L$4),COUNTIF('2015'!K35:M35,'2015'!$M$4))</f>
        <v>0</v>
      </c>
      <c r="E91" s="3" t="str">
        <f t="shared" si="1"/>
        <v>0</v>
      </c>
    </row>
    <row r="92">
      <c r="A92" s="1">
        <v>2.0</v>
      </c>
      <c r="B92" s="48">
        <f t="shared" si="3"/>
        <v>34</v>
      </c>
      <c r="D92" s="2">
        <f>SUM(COUNTIF('2015'!K36:M36,'2015'!$K$4),COUNTIF('2015'!K36:M36,'2015'!$L$4),COUNTIF('2015'!K36:M36,'2015'!$M$4))</f>
        <v>0</v>
      </c>
      <c r="E92" s="3" t="str">
        <f t="shared" si="1"/>
        <v>0</v>
      </c>
    </row>
    <row r="93">
      <c r="A93" s="1">
        <v>2.0</v>
      </c>
      <c r="B93" s="48">
        <f t="shared" si="3"/>
        <v>35</v>
      </c>
      <c r="D93" s="2">
        <f>SUM(COUNTIF('2015'!K37:M37,'2015'!$K$4),COUNTIF('2015'!K37:M37,'2015'!$L$4),COUNTIF('2015'!K37:M37,'2015'!$M$4))</f>
        <v>0</v>
      </c>
      <c r="E93" s="3" t="str">
        <f t="shared" si="1"/>
        <v>0</v>
      </c>
    </row>
    <row r="94">
      <c r="A94" s="1">
        <v>2.0</v>
      </c>
      <c r="B94" s="48">
        <f t="shared" si="3"/>
        <v>36</v>
      </c>
      <c r="D94" s="2">
        <f>SUM(COUNTIF('2015'!K38:M38,'2015'!$K$4),COUNTIF('2015'!K38:M38,'2015'!$L$4),COUNTIF('2015'!K38:M38,'2015'!$M$4))</f>
        <v>0</v>
      </c>
      <c r="E94" s="3" t="str">
        <f t="shared" si="1"/>
        <v>0</v>
      </c>
    </row>
    <row r="95">
      <c r="A95" s="1">
        <v>2.0</v>
      </c>
      <c r="B95" s="48">
        <f t="shared" si="3"/>
        <v>37</v>
      </c>
      <c r="D95" s="2">
        <f>SUM(COUNTIF('2015'!K39:M39,'2015'!$K$4),COUNTIF('2015'!K39:M39,'2015'!$L$4),COUNTIF('2015'!K39:M39,'2015'!$M$4))</f>
        <v>0</v>
      </c>
      <c r="E95" s="3" t="str">
        <f t="shared" si="1"/>
        <v>0</v>
      </c>
    </row>
    <row r="96">
      <c r="A96" s="1">
        <v>2.0</v>
      </c>
      <c r="B96" s="48">
        <f t="shared" si="3"/>
        <v>38</v>
      </c>
      <c r="D96" s="2">
        <f>SUM(COUNTIF('2015'!K40:M40,'2015'!$K$4),COUNTIF('2015'!K40:M40,'2015'!$L$4),COUNTIF('2015'!K40:M40,'2015'!$M$4))</f>
        <v>0</v>
      </c>
      <c r="E96" s="3" t="str">
        <f t="shared" si="1"/>
        <v>0</v>
      </c>
    </row>
    <row r="97">
      <c r="A97" s="1">
        <v>2.0</v>
      </c>
      <c r="B97" s="48">
        <f t="shared" si="3"/>
        <v>39</v>
      </c>
      <c r="D97" s="2">
        <f>SUM(COUNTIF('2015'!K41:M41,'2015'!$K$4),COUNTIF('2015'!K41:M41,'2015'!$L$4),COUNTIF('2015'!K41:M41,'2015'!$M$4))</f>
        <v>0</v>
      </c>
      <c r="E97" s="3" t="str">
        <f t="shared" si="1"/>
        <v>0</v>
      </c>
    </row>
    <row r="98">
      <c r="A98" s="1">
        <v>2.0</v>
      </c>
      <c r="B98" s="48">
        <f t="shared" si="3"/>
        <v>40</v>
      </c>
      <c r="D98" s="2">
        <f>SUM(COUNTIF('2015'!K42:M42,'2015'!$K$4),COUNTIF('2015'!K42:M42,'2015'!$L$4),COUNTIF('2015'!K42:M42,'2015'!$M$4))</f>
        <v>0</v>
      </c>
      <c r="E98" s="3" t="str">
        <f t="shared" si="1"/>
        <v>0</v>
      </c>
    </row>
    <row r="99">
      <c r="A99" s="1">
        <v>2.0</v>
      </c>
      <c r="B99" s="48">
        <f t="shared" si="3"/>
        <v>41</v>
      </c>
      <c r="D99" s="2">
        <f>SUM(COUNTIF('2015'!K43:M43,'2015'!$K$4),COUNTIF('2015'!K43:M43,'2015'!$L$4),COUNTIF('2015'!K43:M43,'2015'!$M$4))</f>
        <v>0</v>
      </c>
      <c r="E99" s="3" t="str">
        <f t="shared" si="1"/>
        <v>0</v>
      </c>
    </row>
    <row r="100">
      <c r="A100" s="1">
        <v>2.0</v>
      </c>
      <c r="B100" s="48">
        <f t="shared" si="3"/>
        <v>42</v>
      </c>
      <c r="D100" s="2">
        <f>SUM(COUNTIF('2015'!K44:M44,'2015'!$K$4),COUNTIF('2015'!K44:M44,'2015'!$L$4),COUNTIF('2015'!K44:M44,'2015'!$M$4))</f>
        <v>0</v>
      </c>
      <c r="E100" s="3" t="str">
        <f t="shared" si="1"/>
        <v>0</v>
      </c>
    </row>
    <row r="101">
      <c r="A101" s="1">
        <v>2.0</v>
      </c>
      <c r="B101" s="48">
        <f t="shared" si="3"/>
        <v>43</v>
      </c>
      <c r="D101" s="2">
        <f>SUM(COUNTIF('2015'!K45:M45,'2015'!$K$4),COUNTIF('2015'!K45:M45,'2015'!$L$4),COUNTIF('2015'!K45:M45,'2015'!$M$4))</f>
        <v>0</v>
      </c>
      <c r="E101" s="3" t="str">
        <f t="shared" si="1"/>
        <v>0</v>
      </c>
    </row>
    <row r="102">
      <c r="A102" s="1">
        <v>2.0</v>
      </c>
      <c r="B102" s="48">
        <f t="shared" si="3"/>
        <v>44</v>
      </c>
      <c r="D102" s="2">
        <f>SUM(COUNTIF('2015'!K46:M46,'2015'!$K$4),COUNTIF('2015'!K46:M46,'2015'!$L$4),COUNTIF('2015'!K46:M46,'2015'!$M$4))</f>
        <v>0</v>
      </c>
      <c r="E102" s="3" t="str">
        <f t="shared" si="1"/>
        <v>0</v>
      </c>
    </row>
    <row r="103">
      <c r="A103" s="1">
        <v>2.0</v>
      </c>
      <c r="B103" s="48">
        <f t="shared" si="3"/>
        <v>45</v>
      </c>
      <c r="D103" s="2">
        <f>SUM(COUNTIF('2015'!K47:M47,'2015'!$K$4),COUNTIF('2015'!K47:M47,'2015'!$L$4),COUNTIF('2015'!K47:M47,'2015'!$M$4))</f>
        <v>0</v>
      </c>
      <c r="E103" s="3" t="str">
        <f t="shared" si="1"/>
        <v>0</v>
      </c>
    </row>
    <row r="104">
      <c r="A104" s="1">
        <v>2.0</v>
      </c>
      <c r="B104" s="48">
        <f t="shared" si="3"/>
        <v>46</v>
      </c>
      <c r="D104" s="2">
        <f>SUM(COUNTIF('2015'!K48:M48,'2015'!$K$4),COUNTIF('2015'!K48:M48,'2015'!$L$4),COUNTIF('2015'!K48:M48,'2015'!$M$4))</f>
        <v>0</v>
      </c>
      <c r="E104" s="3" t="str">
        <f t="shared" si="1"/>
        <v>0</v>
      </c>
    </row>
    <row r="105">
      <c r="A105" s="1">
        <v>2.0</v>
      </c>
      <c r="B105" s="48">
        <f t="shared" si="3"/>
        <v>47</v>
      </c>
      <c r="D105" s="2">
        <f>SUM(COUNTIF('2015'!K49:M49,'2015'!$K$4),COUNTIF('2015'!K49:M49,'2015'!$L$4),COUNTIF('2015'!K49:M49,'2015'!$M$4))</f>
        <v>0</v>
      </c>
      <c r="E105" s="3" t="str">
        <f t="shared" si="1"/>
        <v>0</v>
      </c>
    </row>
    <row r="106">
      <c r="A106" s="1">
        <v>2.0</v>
      </c>
      <c r="B106" s="48">
        <f t="shared" si="3"/>
        <v>48</v>
      </c>
      <c r="D106" s="2">
        <f>SUM(COUNTIF('2015'!K50:M50,'2015'!$K$4),COUNTIF('2015'!K50:M50,'2015'!$L$4),COUNTIF('2015'!K50:M50,'2015'!$M$4))</f>
        <v>0</v>
      </c>
      <c r="E106" s="3" t="str">
        <f t="shared" si="1"/>
        <v>0</v>
      </c>
    </row>
    <row r="107">
      <c r="A107" s="1">
        <v>2.0</v>
      </c>
      <c r="B107" s="48">
        <f t="shared" si="3"/>
        <v>49</v>
      </c>
      <c r="D107" s="2">
        <f>SUM(COUNTIF('2015'!K51:M51,'2015'!$K$4),COUNTIF('2015'!K51:M51,'2015'!$L$4),COUNTIF('2015'!K51:M51,'2015'!$M$4))</f>
        <v>0</v>
      </c>
      <c r="E107" s="3" t="str">
        <f t="shared" si="1"/>
        <v>0</v>
      </c>
    </row>
    <row r="108">
      <c r="A108" s="1">
        <v>2.0</v>
      </c>
      <c r="B108" s="48">
        <f t="shared" si="3"/>
        <v>50</v>
      </c>
      <c r="D108" s="2">
        <f>SUM(COUNTIF('2015'!K52:M52,'2015'!$K$4),COUNTIF('2015'!K52:M52,'2015'!$L$4),COUNTIF('2015'!K52:M52,'2015'!$M$4))</f>
        <v>0</v>
      </c>
      <c r="E108" s="3" t="str">
        <f t="shared" si="1"/>
        <v>0</v>
      </c>
    </row>
    <row r="109">
      <c r="A109" s="1">
        <v>2.0</v>
      </c>
      <c r="B109" s="48">
        <f t="shared" si="3"/>
        <v>51</v>
      </c>
      <c r="D109" s="2">
        <f>SUM(COUNTIF('2015'!K53:M53,'2015'!$K$4),COUNTIF('2015'!K53:M53,'2015'!$L$4),COUNTIF('2015'!K53:M53,'2015'!$M$4))</f>
        <v>0</v>
      </c>
      <c r="E109" s="3" t="str">
        <f t="shared" si="1"/>
        <v>0</v>
      </c>
    </row>
    <row r="110">
      <c r="A110" s="1">
        <v>2.0</v>
      </c>
      <c r="B110" s="48">
        <f t="shared" si="3"/>
        <v>52</v>
      </c>
      <c r="D110" s="2">
        <f>SUM(COUNTIF('2015'!K54:M54,'2015'!$K$4),COUNTIF('2015'!K54:M54,'2015'!$L$4),COUNTIF('2015'!K54:M54,'2015'!$M$4))</f>
        <v>0</v>
      </c>
      <c r="E110" s="3" t="str">
        <f t="shared" si="1"/>
        <v>0</v>
      </c>
    </row>
    <row r="111">
      <c r="A111" s="1">
        <v>2.0</v>
      </c>
      <c r="B111" s="48">
        <f t="shared" si="3"/>
        <v>53</v>
      </c>
      <c r="D111" s="2">
        <f>SUM(COUNTIF('2015'!K55:M55,'2015'!$K$4),COUNTIF('2015'!K55:M55,'2015'!$L$4),COUNTIF('2015'!K55:M55,'2015'!$M$4))</f>
        <v>0</v>
      </c>
      <c r="E111" s="3" t="str">
        <f t="shared" si="1"/>
        <v>0</v>
      </c>
    </row>
    <row r="112">
      <c r="A112" s="1">
        <v>2.0</v>
      </c>
      <c r="B112" s="48">
        <f t="shared" si="3"/>
        <v>54</v>
      </c>
      <c r="D112" s="2">
        <f>SUM(COUNTIF('2015'!K56:M56,'2015'!$K$4),COUNTIF('2015'!K56:M56,'2015'!$L$4),COUNTIF('2015'!K56:M56,'2015'!$M$4))</f>
        <v>0</v>
      </c>
      <c r="E112" s="3" t="str">
        <f t="shared" si="1"/>
        <v>0</v>
      </c>
    </row>
    <row r="113">
      <c r="A113" s="1">
        <v>2.0</v>
      </c>
      <c r="B113" s="48">
        <f t="shared" si="3"/>
        <v>55</v>
      </c>
      <c r="D113" s="2">
        <f>SUM(COUNTIF('2015'!K57:M57,'2015'!$K$4),COUNTIF('2015'!K57:M57,'2015'!$L$4),COUNTIF('2015'!K57:M57,'2015'!$M$4))</f>
        <v>0</v>
      </c>
      <c r="E113" s="3" t="str">
        <f t="shared" si="1"/>
        <v>0</v>
      </c>
    </row>
    <row r="114">
      <c r="A114" s="1">
        <v>2.0</v>
      </c>
      <c r="B114" s="48">
        <f t="shared" si="3"/>
        <v>56</v>
      </c>
      <c r="D114" s="2">
        <f>SUM(COUNTIF('2015'!K58:M58,'2015'!$K$4),COUNTIF('2015'!K58:M58,'2015'!$L$4),COUNTIF('2015'!K58:M58,'2015'!$M$4))</f>
        <v>0</v>
      </c>
      <c r="E114" s="3" t="str">
        <f t="shared" si="1"/>
        <v>0</v>
      </c>
    </row>
    <row r="115">
      <c r="A115" s="1">
        <v>2.0</v>
      </c>
      <c r="B115" s="48">
        <f t="shared" si="3"/>
        <v>57</v>
      </c>
      <c r="D115" s="2">
        <f>SUM(COUNTIF('2015'!K59:M59,'2015'!$K$4),COUNTIF('2015'!K59:M59,'2015'!$L$4),COUNTIF('2015'!K59:M59,'2015'!$M$4))</f>
        <v>0</v>
      </c>
      <c r="E115" s="3" t="str">
        <f t="shared" si="1"/>
        <v>0</v>
      </c>
    </row>
    <row r="116">
      <c r="A116" s="1">
        <v>2.0</v>
      </c>
      <c r="B116" s="48">
        <f t="shared" si="3"/>
        <v>58</v>
      </c>
      <c r="D116" s="2">
        <f>SUM(COUNTIF('2015'!K60:M60,'2015'!$K$4),COUNTIF('2015'!K60:M60,'2015'!$L$4),COUNTIF('2015'!K60:M60,'2015'!$M$4))</f>
        <v>0</v>
      </c>
      <c r="E116" s="3" t="str">
        <f t="shared" si="1"/>
        <v>0</v>
      </c>
    </row>
    <row r="117">
      <c r="A117" s="1">
        <v>2.0</v>
      </c>
      <c r="B117" s="48">
        <f t="shared" si="3"/>
        <v>59</v>
      </c>
      <c r="D117" s="2">
        <f>SUM(COUNTIF('2015'!K61:M61,'2015'!$K$4),COUNTIF('2015'!K61:M61,'2015'!$L$4),COUNTIF('2015'!K61:M61,'2015'!$M$4))</f>
        <v>0</v>
      </c>
      <c r="E117" s="3" t="str">
        <f t="shared" si="1"/>
        <v>0</v>
      </c>
    </row>
    <row r="118">
      <c r="A118" s="1">
        <v>2.0</v>
      </c>
      <c r="B118" s="48">
        <f t="shared" si="3"/>
        <v>60</v>
      </c>
      <c r="D118" s="2">
        <f>SUM(COUNTIF('2015'!K62:M62,'2015'!$K$4),COUNTIF('2015'!K62:M62,'2015'!$L$4),COUNTIF('2015'!K62:M62,'2015'!$M$4))</f>
        <v>0</v>
      </c>
      <c r="E118" s="3" t="str">
        <f t="shared" si="1"/>
        <v>0</v>
      </c>
    </row>
    <row r="119">
      <c r="A119" s="1">
        <v>3.0</v>
      </c>
      <c r="B119" s="49">
        <v>4.0</v>
      </c>
      <c r="D119" s="2">
        <f>SUM(COUNTIF('2015'!K6:M6,'2015'!$K$5),COUNTIF('2015'!K6:M6,'2015'!$L$5),COUNTIF('2015'!K6:M6,'2015'!$M$5))</f>
        <v>1</v>
      </c>
      <c r="E119" s="3" t="str">
        <f t="shared" si="1"/>
        <v>1</v>
      </c>
    </row>
    <row r="120">
      <c r="A120" s="1">
        <v>3.0</v>
      </c>
      <c r="B120" s="48">
        <f t="shared" ref="B120:B175" si="4">IF(A120&lt;&gt;"",B119+1,"")</f>
        <v>5</v>
      </c>
      <c r="D120" s="2">
        <f>SUM(COUNTIF('2015'!K7:M7,'2015'!$K$5),COUNTIF('2015'!K7:M7,'2015'!$L$5),COUNTIF('2015'!K7:M7,'2015'!$M$5))</f>
        <v>1</v>
      </c>
      <c r="E120" s="3" t="str">
        <f t="shared" si="1"/>
        <v>1</v>
      </c>
    </row>
    <row r="121">
      <c r="A121" s="1">
        <v>3.0</v>
      </c>
      <c r="B121" s="48">
        <f t="shared" si="4"/>
        <v>6</v>
      </c>
      <c r="D121" s="2">
        <f>SUM(COUNTIF('2015'!K8:M8,'2015'!$K$5),COUNTIF('2015'!K8:M8,'2015'!$L$5),COUNTIF('2015'!K8:M8,'2015'!$M$5))</f>
        <v>1</v>
      </c>
      <c r="E121" s="3" t="str">
        <f t="shared" si="1"/>
        <v>1</v>
      </c>
    </row>
    <row r="122">
      <c r="A122" s="1">
        <v>3.0</v>
      </c>
      <c r="B122" s="48">
        <f t="shared" si="4"/>
        <v>7</v>
      </c>
      <c r="D122" s="2">
        <f>SUM(COUNTIF('2015'!K9:M9,'2015'!$K$5),COUNTIF('2015'!K9:M9,'2015'!$L$5),COUNTIF('2015'!K9:M9,'2015'!$M$5))</f>
        <v>0</v>
      </c>
      <c r="E122" s="3" t="str">
        <f t="shared" si="1"/>
        <v>0</v>
      </c>
    </row>
    <row r="123">
      <c r="A123" s="1">
        <v>3.0</v>
      </c>
      <c r="B123" s="48">
        <f t="shared" si="4"/>
        <v>8</v>
      </c>
      <c r="D123" s="2">
        <f>SUM(COUNTIF('2015'!K10:M10,'2015'!$K$5),COUNTIF('2015'!K10:M10,'2015'!$L$5),COUNTIF('2015'!K10:M10,'2015'!$M$5))</f>
        <v>0</v>
      </c>
      <c r="E123" s="3" t="str">
        <f t="shared" si="1"/>
        <v>0</v>
      </c>
    </row>
    <row r="124">
      <c r="A124" s="1">
        <v>3.0</v>
      </c>
      <c r="B124" s="48">
        <f t="shared" si="4"/>
        <v>9</v>
      </c>
      <c r="D124" s="2">
        <f>SUM(COUNTIF('2015'!K11:M11,'2015'!$K$5),COUNTIF('2015'!K11:M11,'2015'!$L$5),COUNTIF('2015'!K11:M11,'2015'!$M$5))</f>
        <v>5</v>
      </c>
      <c r="E124" s="3" t="str">
        <f t="shared" si="1"/>
        <v>3</v>
      </c>
    </row>
    <row r="125">
      <c r="A125" s="1">
        <v>3.0</v>
      </c>
      <c r="B125" s="48">
        <f t="shared" si="4"/>
        <v>10</v>
      </c>
      <c r="D125" s="2">
        <f>SUM(COUNTIF('2015'!K12:M12,'2015'!$K$5),COUNTIF('2015'!K12:M12,'2015'!$L$5),COUNTIF('2015'!K12:M12,'2015'!$M$5))</f>
        <v>0</v>
      </c>
      <c r="E125" s="3" t="str">
        <f t="shared" si="1"/>
        <v>0</v>
      </c>
    </row>
    <row r="126">
      <c r="A126" s="1">
        <v>3.0</v>
      </c>
      <c r="B126" s="48">
        <f t="shared" si="4"/>
        <v>11</v>
      </c>
      <c r="D126" s="2">
        <f>SUM(COUNTIF('2015'!K13:M13,'2015'!$K$5),COUNTIF('2015'!K13:M13,'2015'!$L$5),COUNTIF('2015'!K13:M13,'2015'!$M$5))</f>
        <v>0</v>
      </c>
      <c r="E126" s="3" t="str">
        <f t="shared" si="1"/>
        <v>0</v>
      </c>
    </row>
    <row r="127">
      <c r="A127" s="1">
        <v>3.0</v>
      </c>
      <c r="B127" s="48">
        <f t="shared" si="4"/>
        <v>12</v>
      </c>
      <c r="D127" s="2">
        <f>SUM(COUNTIF('2015'!K14:M14,'2015'!$K$5),COUNTIF('2015'!K14:M14,'2015'!$L$5),COUNTIF('2015'!K14:M14,'2015'!$M$5))</f>
        <v>0</v>
      </c>
      <c r="E127" s="3" t="str">
        <f t="shared" si="1"/>
        <v>0</v>
      </c>
    </row>
    <row r="128">
      <c r="A128" s="1">
        <v>3.0</v>
      </c>
      <c r="B128" s="48">
        <f t="shared" si="4"/>
        <v>13</v>
      </c>
      <c r="D128" s="2">
        <f>SUM(COUNTIF('2015'!K15:M15,'2015'!$K$5),COUNTIF('2015'!K15:M15,'2015'!$L$5),COUNTIF('2015'!K15:M15,'2015'!$M$5))</f>
        <v>0</v>
      </c>
      <c r="E128" s="3" t="str">
        <f t="shared" si="1"/>
        <v>0</v>
      </c>
    </row>
    <row r="129">
      <c r="A129" s="1">
        <v>3.0</v>
      </c>
      <c r="B129" s="48">
        <f t="shared" si="4"/>
        <v>14</v>
      </c>
      <c r="D129" s="2">
        <f>SUM(COUNTIF('2015'!K16:M16,'2015'!$K$5),COUNTIF('2015'!K16:M16,'2015'!$L$5),COUNTIF('2015'!K16:M16,'2015'!$M$5))</f>
        <v>0</v>
      </c>
      <c r="E129" s="3" t="str">
        <f t="shared" si="1"/>
        <v>0</v>
      </c>
    </row>
    <row r="130">
      <c r="A130" s="1">
        <v>3.0</v>
      </c>
      <c r="B130" s="48">
        <f t="shared" si="4"/>
        <v>15</v>
      </c>
      <c r="D130" s="2">
        <f>SUM(COUNTIF('2015'!K17:M17,'2015'!$K$5),COUNTIF('2015'!K17:M17,'2015'!$L$5),COUNTIF('2015'!K17:M17,'2015'!$M$5))</f>
        <v>0</v>
      </c>
      <c r="E130" s="3" t="str">
        <f t="shared" si="1"/>
        <v>0</v>
      </c>
    </row>
    <row r="131">
      <c r="A131" s="1">
        <v>3.0</v>
      </c>
      <c r="B131" s="48">
        <f t="shared" si="4"/>
        <v>16</v>
      </c>
      <c r="D131" s="2">
        <f>SUM(COUNTIF('2015'!K18:M18,'2015'!$K$5),COUNTIF('2015'!K18:M18,'2015'!$L$5),COUNTIF('2015'!K18:M18,'2015'!$M$5))</f>
        <v>0</v>
      </c>
      <c r="E131" s="3" t="str">
        <f t="shared" si="1"/>
        <v>0</v>
      </c>
    </row>
    <row r="132">
      <c r="A132" s="1">
        <v>3.0</v>
      </c>
      <c r="B132" s="48">
        <f t="shared" si="4"/>
        <v>17</v>
      </c>
      <c r="D132" s="2">
        <f>SUM(COUNTIF('2015'!K19:M19,'2015'!$K$5),COUNTIF('2015'!K19:M19,'2015'!$L$5),COUNTIF('2015'!K19:M19,'2015'!$M$5))</f>
        <v>5</v>
      </c>
      <c r="E132" s="3" t="str">
        <f t="shared" si="1"/>
        <v>3</v>
      </c>
    </row>
    <row r="133">
      <c r="A133" s="1">
        <v>3.0</v>
      </c>
      <c r="B133" s="48">
        <f t="shared" si="4"/>
        <v>18</v>
      </c>
      <c r="D133" s="2">
        <f>SUM(COUNTIF('2015'!K20:M20,'2015'!$K$5),COUNTIF('2015'!K20:M20,'2015'!$L$5),COUNTIF('2015'!K20:M20,'2015'!$M$5))</f>
        <v>5</v>
      </c>
      <c r="E133" s="3" t="str">
        <f t="shared" si="1"/>
        <v>3</v>
      </c>
    </row>
    <row r="134">
      <c r="A134" s="1">
        <v>3.0</v>
      </c>
      <c r="B134" s="48">
        <f t="shared" si="4"/>
        <v>19</v>
      </c>
      <c r="D134" s="2">
        <f>SUM(COUNTIF('2015'!K21:M21,'2015'!$K$5),COUNTIF('2015'!K21:M21,'2015'!$L$5),COUNTIF('2015'!K21:M21,'2015'!$M$5))</f>
        <v>4</v>
      </c>
      <c r="E134" s="3" t="str">
        <f t="shared" si="1"/>
        <v>2</v>
      </c>
    </row>
    <row r="135">
      <c r="A135" s="1">
        <v>3.0</v>
      </c>
      <c r="B135" s="48">
        <f t="shared" si="4"/>
        <v>20</v>
      </c>
      <c r="D135" s="2">
        <f>SUM(COUNTIF('2015'!K22:M22,'2015'!$K$5),COUNTIF('2015'!K22:M22,'2015'!$L$5),COUNTIF('2015'!K22:M22,'2015'!$M$5))</f>
        <v>1</v>
      </c>
      <c r="E135" s="3" t="str">
        <f t="shared" si="1"/>
        <v>1</v>
      </c>
    </row>
    <row r="136">
      <c r="A136" s="1">
        <v>3.0</v>
      </c>
      <c r="B136" s="48">
        <f t="shared" si="4"/>
        <v>21</v>
      </c>
      <c r="D136" s="2">
        <f>SUM(COUNTIF('2015'!K23:M23,'2015'!$K$5),COUNTIF('2015'!K23:M23,'2015'!$L$5),COUNTIF('2015'!K23:M23,'2015'!$M$5))</f>
        <v>0</v>
      </c>
      <c r="E136" s="3" t="str">
        <f t="shared" si="1"/>
        <v>0</v>
      </c>
    </row>
    <row r="137">
      <c r="A137" s="1">
        <v>3.0</v>
      </c>
      <c r="B137" s="48">
        <f t="shared" si="4"/>
        <v>22</v>
      </c>
      <c r="D137" s="2">
        <f>SUM(COUNTIF('2015'!K24:M24,'2015'!$K$5),COUNTIF('2015'!K24:M24,'2015'!$L$5),COUNTIF('2015'!K24:M24,'2015'!$M$5))</f>
        <v>0</v>
      </c>
      <c r="E137" s="3" t="str">
        <f t="shared" si="1"/>
        <v>0</v>
      </c>
    </row>
    <row r="138">
      <c r="A138" s="1">
        <v>3.0</v>
      </c>
      <c r="B138" s="48">
        <f t="shared" si="4"/>
        <v>23</v>
      </c>
      <c r="D138" s="2">
        <f>SUM(COUNTIF('2015'!K25:M25,'2015'!$K$5),COUNTIF('2015'!K25:M25,'2015'!$L$5),COUNTIF('2015'!K25:M25,'2015'!$M$5))</f>
        <v>0</v>
      </c>
      <c r="E138" s="3" t="str">
        <f t="shared" si="1"/>
        <v>0</v>
      </c>
    </row>
    <row r="139">
      <c r="A139" s="1">
        <v>3.0</v>
      </c>
      <c r="B139" s="48">
        <f t="shared" si="4"/>
        <v>24</v>
      </c>
      <c r="D139" s="2">
        <f>SUM(COUNTIF('2015'!K26:M26,'2015'!$K$5),COUNTIF('2015'!K26:M26,'2015'!$L$5),COUNTIF('2015'!K26:M26,'2015'!$M$5))</f>
        <v>0</v>
      </c>
      <c r="E139" s="3" t="str">
        <f t="shared" si="1"/>
        <v>0</v>
      </c>
    </row>
    <row r="140">
      <c r="A140" s="1">
        <v>3.0</v>
      </c>
      <c r="B140" s="48">
        <f t="shared" si="4"/>
        <v>25</v>
      </c>
      <c r="D140" s="2">
        <f>SUM(COUNTIF('2015'!K27:M27,'2015'!$K$5),COUNTIF('2015'!K27:M27,'2015'!$L$5),COUNTIF('2015'!K27:M27,'2015'!$M$5))</f>
        <v>1</v>
      </c>
      <c r="E140" s="3" t="str">
        <f t="shared" si="1"/>
        <v>1</v>
      </c>
    </row>
    <row r="141">
      <c r="A141" s="1">
        <v>3.0</v>
      </c>
      <c r="B141" s="48">
        <f t="shared" si="4"/>
        <v>26</v>
      </c>
      <c r="D141" s="2">
        <f>SUM(COUNTIF('2015'!K28:M28,'2015'!$K$5),COUNTIF('2015'!K28:M28,'2015'!$L$5),COUNTIF('2015'!K28:M28,'2015'!$M$5))</f>
        <v>0</v>
      </c>
      <c r="E141" s="3" t="str">
        <f t="shared" si="1"/>
        <v>0</v>
      </c>
    </row>
    <row r="142">
      <c r="A142" s="1">
        <v>3.0</v>
      </c>
      <c r="B142" s="48">
        <f t="shared" si="4"/>
        <v>27</v>
      </c>
      <c r="D142" s="2">
        <f>SUM(COUNTIF('2015'!K29:M29,'2015'!$K$5),COUNTIF('2015'!K29:M29,'2015'!$L$5),COUNTIF('2015'!K29:M29,'2015'!$M$5))</f>
        <v>1</v>
      </c>
      <c r="E142" s="3" t="str">
        <f t="shared" si="1"/>
        <v>1</v>
      </c>
    </row>
    <row r="143">
      <c r="A143" s="1">
        <v>3.0</v>
      </c>
      <c r="B143" s="48">
        <f t="shared" si="4"/>
        <v>28</v>
      </c>
      <c r="D143" s="2">
        <f>SUM(COUNTIF('2015'!K30:M30,'2015'!$K$5),COUNTIF('2015'!K30:M30,'2015'!$L$5),COUNTIF('2015'!K30:M30,'2015'!$M$5))</f>
        <v>1</v>
      </c>
      <c r="E143" s="3" t="str">
        <f t="shared" si="1"/>
        <v>1</v>
      </c>
    </row>
    <row r="144">
      <c r="A144" s="1">
        <v>3.0</v>
      </c>
      <c r="B144" s="48">
        <f t="shared" si="4"/>
        <v>29</v>
      </c>
      <c r="D144" s="2">
        <f>SUM(COUNTIF('2015'!K31:M31,'2015'!$K$5),COUNTIF('2015'!K31:M31,'2015'!$L$5),COUNTIF('2015'!K31:M31,'2015'!$M$5))</f>
        <v>5</v>
      </c>
      <c r="E144" s="3" t="str">
        <f t="shared" si="1"/>
        <v>3</v>
      </c>
    </row>
    <row r="145">
      <c r="A145" s="1">
        <v>3.0</v>
      </c>
      <c r="B145" s="48">
        <f t="shared" si="4"/>
        <v>30</v>
      </c>
      <c r="D145" s="2">
        <f>SUM(COUNTIF('2015'!K32:M32,'2015'!$K$5),COUNTIF('2015'!K32:M32,'2015'!$L$5),COUNTIF('2015'!K32:M32,'2015'!$M$5))</f>
        <v>0</v>
      </c>
      <c r="E145" s="3" t="str">
        <f t="shared" si="1"/>
        <v>0</v>
      </c>
    </row>
    <row r="146">
      <c r="A146" s="1">
        <v>3.0</v>
      </c>
      <c r="B146" s="48">
        <f t="shared" si="4"/>
        <v>31</v>
      </c>
      <c r="D146" s="2">
        <f>SUM(COUNTIF('2015'!K33:M33,'2015'!$K$5),COUNTIF('2015'!K33:M33,'2015'!$L$5),COUNTIF('2015'!K33:M33,'2015'!$M$5))</f>
        <v>5</v>
      </c>
      <c r="E146" s="3" t="str">
        <f t="shared" si="1"/>
        <v>3</v>
      </c>
    </row>
    <row r="147">
      <c r="A147" s="1">
        <v>3.0</v>
      </c>
      <c r="B147" s="48">
        <f t="shared" si="4"/>
        <v>32</v>
      </c>
      <c r="D147" s="2">
        <f>SUM(COUNTIF('2015'!K34:M34,'2015'!$K$5),COUNTIF('2015'!K34:M34,'2015'!$L$5),COUNTIF('2015'!K34:M34,'2015'!$M$5))</f>
        <v>1</v>
      </c>
      <c r="E147" s="3" t="str">
        <f t="shared" si="1"/>
        <v>1</v>
      </c>
    </row>
    <row r="148">
      <c r="A148" s="1">
        <v>3.0</v>
      </c>
      <c r="B148" s="48">
        <f t="shared" si="4"/>
        <v>33</v>
      </c>
      <c r="D148" s="2">
        <f>SUM(COUNTIF('2015'!K35:M35,'2015'!$K$5),COUNTIF('2015'!K35:M35,'2015'!$L$5),COUNTIF('2015'!K35:M35,'2015'!$M$5))</f>
        <v>0</v>
      </c>
      <c r="E148" s="3" t="str">
        <f t="shared" si="1"/>
        <v>0</v>
      </c>
    </row>
    <row r="149">
      <c r="A149" s="1">
        <v>3.0</v>
      </c>
      <c r="B149" s="48">
        <f t="shared" si="4"/>
        <v>34</v>
      </c>
      <c r="D149" s="2">
        <f>SUM(COUNTIF('2015'!K36:M36,'2015'!$K$5),COUNTIF('2015'!K36:M36,'2015'!$L$5),COUNTIF('2015'!K36:M36,'2015'!$M$5))</f>
        <v>0</v>
      </c>
      <c r="E149" s="3" t="str">
        <f t="shared" si="1"/>
        <v>0</v>
      </c>
    </row>
    <row r="150">
      <c r="A150" s="1">
        <v>3.0</v>
      </c>
      <c r="B150" s="48">
        <f t="shared" si="4"/>
        <v>35</v>
      </c>
      <c r="D150" s="2">
        <f>SUM(COUNTIF('2015'!K37:M37,'2015'!$K$5),COUNTIF('2015'!K37:M37,'2015'!$L$5),COUNTIF('2015'!K37:M37,'2015'!$M$5))</f>
        <v>0</v>
      </c>
      <c r="E150" s="3" t="str">
        <f t="shared" si="1"/>
        <v>0</v>
      </c>
    </row>
    <row r="151">
      <c r="A151" s="1">
        <v>3.0</v>
      </c>
      <c r="B151" s="48">
        <f t="shared" si="4"/>
        <v>36</v>
      </c>
      <c r="D151" s="2">
        <f>SUM(COUNTIF('2015'!K38:M38,'2015'!$K$5),COUNTIF('2015'!K38:M38,'2015'!$L$5),COUNTIF('2015'!K38:M38,'2015'!$M$5))</f>
        <v>0</v>
      </c>
      <c r="E151" s="3" t="str">
        <f t="shared" si="1"/>
        <v>0</v>
      </c>
    </row>
    <row r="152">
      <c r="A152" s="1">
        <v>3.0</v>
      </c>
      <c r="B152" s="48">
        <f t="shared" si="4"/>
        <v>37</v>
      </c>
      <c r="D152" s="2">
        <f>SUM(COUNTIF('2015'!K39:M39,'2015'!$K$5),COUNTIF('2015'!K39:M39,'2015'!$L$5),COUNTIF('2015'!K39:M39,'2015'!$M$5))</f>
        <v>0</v>
      </c>
      <c r="E152" s="3" t="str">
        <f t="shared" si="1"/>
        <v>0</v>
      </c>
    </row>
    <row r="153">
      <c r="A153" s="1">
        <v>3.0</v>
      </c>
      <c r="B153" s="48">
        <f t="shared" si="4"/>
        <v>38</v>
      </c>
      <c r="D153" s="2">
        <f>SUM(COUNTIF('2015'!K40:M40,'2015'!$K$5),COUNTIF('2015'!K40:M40,'2015'!$L$5),COUNTIF('2015'!K40:M40,'2015'!$M$5))</f>
        <v>0</v>
      </c>
      <c r="E153" s="3" t="str">
        <f t="shared" si="1"/>
        <v>0</v>
      </c>
    </row>
    <row r="154">
      <c r="A154" s="1">
        <v>3.0</v>
      </c>
      <c r="B154" s="48">
        <f t="shared" si="4"/>
        <v>39</v>
      </c>
      <c r="D154" s="2">
        <f>SUM(COUNTIF('2015'!K41:M41,'2015'!$K$5),COUNTIF('2015'!K41:M41,'2015'!$L$5),COUNTIF('2015'!K41:M41,'2015'!$M$5))</f>
        <v>0</v>
      </c>
      <c r="E154" s="3" t="str">
        <f t="shared" si="1"/>
        <v>0</v>
      </c>
    </row>
    <row r="155">
      <c r="A155" s="1">
        <v>3.0</v>
      </c>
      <c r="B155" s="48">
        <f t="shared" si="4"/>
        <v>40</v>
      </c>
      <c r="D155" s="2">
        <f>SUM(COUNTIF('2015'!K42:M42,'2015'!$K$5),COUNTIF('2015'!K42:M42,'2015'!$L$5),COUNTIF('2015'!K42:M42,'2015'!$M$5))</f>
        <v>0</v>
      </c>
      <c r="E155" s="3" t="str">
        <f t="shared" si="1"/>
        <v>0</v>
      </c>
    </row>
    <row r="156">
      <c r="A156" s="1">
        <v>3.0</v>
      </c>
      <c r="B156" s="48">
        <f t="shared" si="4"/>
        <v>41</v>
      </c>
      <c r="D156" s="2">
        <f>SUM(COUNTIF('2015'!K43:M43,'2015'!$K$5),COUNTIF('2015'!K43:M43,'2015'!$L$5),COUNTIF('2015'!K43:M43,'2015'!$M$5))</f>
        <v>0</v>
      </c>
      <c r="E156" s="3" t="str">
        <f t="shared" si="1"/>
        <v>0</v>
      </c>
    </row>
    <row r="157">
      <c r="A157" s="1">
        <v>3.0</v>
      </c>
      <c r="B157" s="48">
        <f t="shared" si="4"/>
        <v>42</v>
      </c>
      <c r="D157" s="2">
        <f>SUM(COUNTIF('2015'!K44:M44,'2015'!$K$5),COUNTIF('2015'!K44:M44,'2015'!$L$5),COUNTIF('2015'!K44:M44,'2015'!$M$5))</f>
        <v>0</v>
      </c>
      <c r="E157" s="3" t="str">
        <f t="shared" si="1"/>
        <v>0</v>
      </c>
    </row>
    <row r="158">
      <c r="A158" s="1">
        <v>3.0</v>
      </c>
      <c r="B158" s="48">
        <f t="shared" si="4"/>
        <v>43</v>
      </c>
      <c r="D158" s="2">
        <f>SUM(COUNTIF('2015'!K45:M45,'2015'!$K$5),COUNTIF('2015'!K45:M45,'2015'!$L$5),COUNTIF('2015'!K45:M45,'2015'!$M$5))</f>
        <v>0</v>
      </c>
      <c r="E158" s="3" t="str">
        <f t="shared" si="1"/>
        <v>0</v>
      </c>
    </row>
    <row r="159">
      <c r="A159" s="1">
        <v>3.0</v>
      </c>
      <c r="B159" s="48">
        <f t="shared" si="4"/>
        <v>44</v>
      </c>
      <c r="D159" s="2">
        <f>SUM(COUNTIF('2015'!K46:M46,'2015'!$K$5),COUNTIF('2015'!K46:M46,'2015'!$L$5),COUNTIF('2015'!K46:M46,'2015'!$M$5))</f>
        <v>0</v>
      </c>
      <c r="E159" s="3" t="str">
        <f t="shared" si="1"/>
        <v>0</v>
      </c>
    </row>
    <row r="160">
      <c r="A160" s="1">
        <v>3.0</v>
      </c>
      <c r="B160" s="48">
        <f t="shared" si="4"/>
        <v>45</v>
      </c>
      <c r="D160" s="2">
        <f>SUM(COUNTIF('2015'!K47:M47,'2015'!$K$5),COUNTIF('2015'!K47:M47,'2015'!$L$5),COUNTIF('2015'!K47:M47,'2015'!$M$5))</f>
        <v>0</v>
      </c>
      <c r="E160" s="3" t="str">
        <f t="shared" si="1"/>
        <v>0</v>
      </c>
    </row>
    <row r="161">
      <c r="A161" s="1">
        <v>3.0</v>
      </c>
      <c r="B161" s="48">
        <f t="shared" si="4"/>
        <v>46</v>
      </c>
      <c r="D161" s="2">
        <f>SUM(COUNTIF('2015'!K48:M48,'2015'!$K$5),COUNTIF('2015'!K48:M48,'2015'!$L$5),COUNTIF('2015'!K48:M48,'2015'!$M$5))</f>
        <v>0</v>
      </c>
      <c r="E161" s="3" t="str">
        <f t="shared" si="1"/>
        <v>0</v>
      </c>
    </row>
    <row r="162">
      <c r="A162" s="1">
        <v>3.0</v>
      </c>
      <c r="B162" s="48">
        <f t="shared" si="4"/>
        <v>47</v>
      </c>
      <c r="D162" s="2">
        <f>SUM(COUNTIF('2015'!K49:M49,'2015'!$K$5),COUNTIF('2015'!K49:M49,'2015'!$L$5),COUNTIF('2015'!K49:M49,'2015'!$M$5))</f>
        <v>0</v>
      </c>
      <c r="E162" s="3" t="str">
        <f t="shared" si="1"/>
        <v>0</v>
      </c>
    </row>
    <row r="163">
      <c r="A163" s="1">
        <v>3.0</v>
      </c>
      <c r="B163" s="48">
        <f t="shared" si="4"/>
        <v>48</v>
      </c>
      <c r="D163" s="2">
        <f>SUM(COUNTIF('2015'!K50:M50,'2015'!$K$5),COUNTIF('2015'!K50:M50,'2015'!$L$5),COUNTIF('2015'!K50:M50,'2015'!$M$5))</f>
        <v>0</v>
      </c>
      <c r="E163" s="3" t="str">
        <f t="shared" si="1"/>
        <v>0</v>
      </c>
    </row>
    <row r="164">
      <c r="A164" s="1">
        <v>3.0</v>
      </c>
      <c r="B164" s="48">
        <f t="shared" si="4"/>
        <v>49</v>
      </c>
      <c r="D164" s="2">
        <f>SUM(COUNTIF('2015'!K51:M51,'2015'!$K$5),COUNTIF('2015'!K51:M51,'2015'!$L$5),COUNTIF('2015'!K51:M51,'2015'!$M$5))</f>
        <v>0</v>
      </c>
      <c r="E164" s="3" t="str">
        <f t="shared" si="1"/>
        <v>0</v>
      </c>
    </row>
    <row r="165">
      <c r="A165" s="1">
        <v>3.0</v>
      </c>
      <c r="B165" s="48">
        <f t="shared" si="4"/>
        <v>50</v>
      </c>
      <c r="D165" s="2">
        <f>SUM(COUNTIF('2015'!K52:M52,'2015'!$K$5),COUNTIF('2015'!K52:M52,'2015'!$L$5),COUNTIF('2015'!K52:M52,'2015'!$M$5))</f>
        <v>0</v>
      </c>
      <c r="E165" s="3" t="str">
        <f t="shared" si="1"/>
        <v>0</v>
      </c>
    </row>
    <row r="166">
      <c r="A166" s="1">
        <v>3.0</v>
      </c>
      <c r="B166" s="48">
        <f t="shared" si="4"/>
        <v>51</v>
      </c>
      <c r="D166" s="2">
        <f>SUM(COUNTIF('2015'!K53:M53,'2015'!$K$5),COUNTIF('2015'!K53:M53,'2015'!$L$5),COUNTIF('2015'!K53:M53,'2015'!$M$5))</f>
        <v>0</v>
      </c>
      <c r="E166" s="3" t="str">
        <f t="shared" si="1"/>
        <v>0</v>
      </c>
    </row>
    <row r="167">
      <c r="A167" s="1">
        <v>3.0</v>
      </c>
      <c r="B167" s="48">
        <f t="shared" si="4"/>
        <v>52</v>
      </c>
      <c r="D167" s="2">
        <f>SUM(COUNTIF('2015'!K54:M54,'2015'!$K$5),COUNTIF('2015'!K54:M54,'2015'!$L$5),COUNTIF('2015'!K54:M54,'2015'!$M$5))</f>
        <v>0</v>
      </c>
      <c r="E167" s="3" t="str">
        <f t="shared" si="1"/>
        <v>0</v>
      </c>
    </row>
    <row r="168">
      <c r="A168" s="1">
        <v>3.0</v>
      </c>
      <c r="B168" s="48">
        <f t="shared" si="4"/>
        <v>53</v>
      </c>
      <c r="D168" s="2">
        <f>SUM(COUNTIF('2015'!K55:M55,'2015'!$K$5),COUNTIF('2015'!K55:M55,'2015'!$L$5),COUNTIF('2015'!K55:M55,'2015'!$M$5))</f>
        <v>0</v>
      </c>
      <c r="E168" s="3" t="str">
        <f t="shared" si="1"/>
        <v>0</v>
      </c>
    </row>
    <row r="169">
      <c r="A169" s="1">
        <v>3.0</v>
      </c>
      <c r="B169" s="48">
        <f t="shared" si="4"/>
        <v>54</v>
      </c>
      <c r="D169" s="2">
        <f>SUM(COUNTIF('2015'!K56:M56,'2015'!$K$5),COUNTIF('2015'!K56:M56,'2015'!$L$5),COUNTIF('2015'!K56:M56,'2015'!$M$5))</f>
        <v>0</v>
      </c>
      <c r="E169" s="3" t="str">
        <f t="shared" si="1"/>
        <v>0</v>
      </c>
    </row>
    <row r="170">
      <c r="A170" s="1">
        <v>3.0</v>
      </c>
      <c r="B170" s="48">
        <f t="shared" si="4"/>
        <v>55</v>
      </c>
      <c r="D170" s="2">
        <f>SUM(COUNTIF('2015'!K57:M57,'2015'!$K$5),COUNTIF('2015'!K57:M57,'2015'!$L$5),COUNTIF('2015'!K57:M57,'2015'!$M$5))</f>
        <v>0</v>
      </c>
      <c r="E170" s="3" t="str">
        <f t="shared" si="1"/>
        <v>0</v>
      </c>
    </row>
    <row r="171">
      <c r="A171" s="1">
        <v>3.0</v>
      </c>
      <c r="B171" s="48">
        <f t="shared" si="4"/>
        <v>56</v>
      </c>
      <c r="D171" s="2">
        <f>SUM(COUNTIF('2015'!K58:M58,'2015'!$K$5),COUNTIF('2015'!K58:M58,'2015'!$L$5),COUNTIF('2015'!K58:M58,'2015'!$M$5))</f>
        <v>0</v>
      </c>
      <c r="E171" s="3" t="str">
        <f t="shared" si="1"/>
        <v>0</v>
      </c>
    </row>
    <row r="172">
      <c r="A172" s="1">
        <v>3.0</v>
      </c>
      <c r="B172" s="48">
        <f t="shared" si="4"/>
        <v>57</v>
      </c>
      <c r="D172" s="2">
        <f>SUM(COUNTIF('2015'!K59:M59,'2015'!$K$5),COUNTIF('2015'!K59:M59,'2015'!$L$5),COUNTIF('2015'!K59:M59,'2015'!$M$5))</f>
        <v>0</v>
      </c>
      <c r="E172" s="3" t="str">
        <f t="shared" si="1"/>
        <v>0</v>
      </c>
    </row>
    <row r="173">
      <c r="A173" s="1">
        <v>3.0</v>
      </c>
      <c r="B173" s="48">
        <f t="shared" si="4"/>
        <v>58</v>
      </c>
      <c r="D173" s="2">
        <f>SUM(COUNTIF('2015'!K60:M60,'2015'!$K$5),COUNTIF('2015'!K60:M60,'2015'!$L$5),COUNTIF('2015'!K60:M60,'2015'!$M$5))</f>
        <v>0</v>
      </c>
      <c r="E173" s="3" t="str">
        <f t="shared" si="1"/>
        <v>0</v>
      </c>
    </row>
    <row r="174">
      <c r="A174" s="1">
        <v>3.0</v>
      </c>
      <c r="B174" s="48">
        <f t="shared" si="4"/>
        <v>59</v>
      </c>
      <c r="D174" s="2">
        <f>SUM(COUNTIF('2015'!K61:M61,'2015'!$K$5),COUNTIF('2015'!K61:M61,'2015'!$L$5),COUNTIF('2015'!K61:M61,'2015'!$M$5))</f>
        <v>0</v>
      </c>
      <c r="E174" s="3" t="str">
        <f t="shared" si="1"/>
        <v>0</v>
      </c>
    </row>
    <row r="175">
      <c r="A175" s="1">
        <v>3.0</v>
      </c>
      <c r="B175" s="48">
        <f t="shared" si="4"/>
        <v>60</v>
      </c>
      <c r="D175" s="2">
        <f>SUM(COUNTIF('2015'!K62:M62,'2015'!$K$5),COUNTIF('2015'!K62:M62,'2015'!$L$5),COUNTIF('2015'!K62:M62,'2015'!$M$5))</f>
        <v>0</v>
      </c>
      <c r="E175" s="3" t="str">
        <f t="shared" si="1"/>
        <v>0</v>
      </c>
    </row>
    <row r="176">
      <c r="A176" s="1">
        <v>4.0</v>
      </c>
      <c r="B176" s="49">
        <v>5.0</v>
      </c>
      <c r="D176" s="2">
        <f>SUM(COUNTIF('2015'!K7:M7,'2015'!$K$6),COUNTIF('2015'!K7:M7,'2015'!$L$6),COUNTIF('2015'!K7:M7,'2015'!$M$6))</f>
        <v>5</v>
      </c>
      <c r="E176" s="3" t="str">
        <f t="shared" si="1"/>
        <v>3</v>
      </c>
    </row>
    <row r="177">
      <c r="A177" s="1">
        <v>4.0</v>
      </c>
      <c r="B177" s="48">
        <f t="shared" ref="B177:B231" si="5">IF(A177&lt;&gt;"",B176+1,"")</f>
        <v>6</v>
      </c>
      <c r="D177" s="2">
        <f>SUM(COUNTIF('2015'!K8:M8,'2015'!$K$6),COUNTIF('2015'!K8:M8,'2015'!$L$6),COUNTIF('2015'!K8:M8,'2015'!$M$6))</f>
        <v>5</v>
      </c>
      <c r="E177" s="3" t="str">
        <f t="shared" si="1"/>
        <v>3</v>
      </c>
    </row>
    <row r="178">
      <c r="A178" s="1">
        <v>4.0</v>
      </c>
      <c r="B178" s="48">
        <f t="shared" si="5"/>
        <v>7</v>
      </c>
      <c r="D178" s="2">
        <f>SUM(COUNTIF('2015'!K9:M9,'2015'!$K$6),COUNTIF('2015'!K9:M9,'2015'!$L$6),COUNTIF('2015'!K9:M9,'2015'!$M$6))</f>
        <v>4</v>
      </c>
      <c r="E178" s="3" t="str">
        <f t="shared" si="1"/>
        <v>2</v>
      </c>
    </row>
    <row r="179">
      <c r="A179" s="1">
        <v>4.0</v>
      </c>
      <c r="B179" s="48">
        <f t="shared" si="5"/>
        <v>8</v>
      </c>
      <c r="D179" s="2">
        <f>SUM(COUNTIF('2015'!K10:M10,'2015'!$K$6),COUNTIF('2015'!K10:M10,'2015'!$L$6),COUNTIF('2015'!K10:M10,'2015'!$M$6))</f>
        <v>4</v>
      </c>
      <c r="E179" s="3" t="str">
        <f t="shared" si="1"/>
        <v>2</v>
      </c>
    </row>
    <row r="180">
      <c r="A180" s="1">
        <v>4.0</v>
      </c>
      <c r="B180" s="48">
        <f t="shared" si="5"/>
        <v>9</v>
      </c>
      <c r="D180" s="2">
        <f>SUM(COUNTIF('2015'!K11:M11,'2015'!$K$6),COUNTIF('2015'!K11:M11,'2015'!$L$6),COUNTIF('2015'!K11:M11,'2015'!$M$6))</f>
        <v>1</v>
      </c>
      <c r="E180" s="3" t="str">
        <f t="shared" si="1"/>
        <v>1</v>
      </c>
    </row>
    <row r="181">
      <c r="A181" s="1">
        <v>4.0</v>
      </c>
      <c r="B181" s="48">
        <f t="shared" si="5"/>
        <v>10</v>
      </c>
      <c r="D181" s="2">
        <f>SUM(COUNTIF('2015'!K12:M12,'2015'!$K$6),COUNTIF('2015'!K12:M12,'2015'!$L$6),COUNTIF('2015'!K12:M12,'2015'!$M$6))</f>
        <v>4</v>
      </c>
      <c r="E181" s="3" t="str">
        <f t="shared" si="1"/>
        <v>2</v>
      </c>
    </row>
    <row r="182">
      <c r="A182" s="1">
        <v>4.0</v>
      </c>
      <c r="B182" s="48">
        <f t="shared" si="5"/>
        <v>11</v>
      </c>
      <c r="D182" s="2">
        <f>SUM(COUNTIF('2015'!K13:M13,'2015'!$K$6),COUNTIF('2015'!K13:M13,'2015'!$L$6),COUNTIF('2015'!K13:M13,'2015'!$M$6))</f>
        <v>4</v>
      </c>
      <c r="E182" s="3" t="str">
        <f t="shared" si="1"/>
        <v>2</v>
      </c>
    </row>
    <row r="183">
      <c r="A183" s="1">
        <v>4.0</v>
      </c>
      <c r="B183" s="48">
        <f t="shared" si="5"/>
        <v>12</v>
      </c>
      <c r="D183" s="2">
        <f>SUM(COUNTIF('2015'!K14:M14,'2015'!$K$6),COUNTIF('2015'!K14:M14,'2015'!$L$6),COUNTIF('2015'!K14:M14,'2015'!$M$6))</f>
        <v>0</v>
      </c>
      <c r="E183" s="3" t="str">
        <f t="shared" si="1"/>
        <v>0</v>
      </c>
    </row>
    <row r="184">
      <c r="A184" s="1">
        <v>4.0</v>
      </c>
      <c r="B184" s="48">
        <f t="shared" si="5"/>
        <v>13</v>
      </c>
      <c r="D184" s="2">
        <f>SUM(COUNTIF('2015'!K15:M15,'2015'!$K$6),COUNTIF('2015'!K15:M15,'2015'!$L$6),COUNTIF('2015'!K15:M15,'2015'!$M$6))</f>
        <v>0</v>
      </c>
      <c r="E184" s="3" t="str">
        <f t="shared" si="1"/>
        <v>0</v>
      </c>
    </row>
    <row r="185">
      <c r="A185" s="1">
        <v>4.0</v>
      </c>
      <c r="B185" s="48">
        <f t="shared" si="5"/>
        <v>14</v>
      </c>
      <c r="D185" s="2">
        <f>SUM(COUNTIF('2015'!K16:M16,'2015'!$K$6),COUNTIF('2015'!K16:M16,'2015'!$L$6),COUNTIF('2015'!K16:M16,'2015'!$M$6))</f>
        <v>4</v>
      </c>
      <c r="E185" s="3" t="str">
        <f t="shared" si="1"/>
        <v>2</v>
      </c>
    </row>
    <row r="186">
      <c r="A186" s="1">
        <v>4.0</v>
      </c>
      <c r="B186" s="48">
        <f t="shared" si="5"/>
        <v>15</v>
      </c>
      <c r="D186" s="2">
        <f>SUM(COUNTIF('2015'!K17:M17,'2015'!$K$6),COUNTIF('2015'!K17:M17,'2015'!$L$6),COUNTIF('2015'!K17:M17,'2015'!$M$6))</f>
        <v>0</v>
      </c>
      <c r="E186" s="3" t="str">
        <f t="shared" si="1"/>
        <v>0</v>
      </c>
    </row>
    <row r="187">
      <c r="A187" s="1">
        <v>4.0</v>
      </c>
      <c r="B187" s="48">
        <f t="shared" si="5"/>
        <v>16</v>
      </c>
      <c r="D187" s="2">
        <f>SUM(COUNTIF('2015'!K18:M18,'2015'!$K$6),COUNTIF('2015'!K18:M18,'2015'!$L$6),COUNTIF('2015'!K18:M18,'2015'!$M$6))</f>
        <v>4</v>
      </c>
      <c r="E187" s="3" t="str">
        <f t="shared" si="1"/>
        <v>2</v>
      </c>
    </row>
    <row r="188">
      <c r="A188" s="1">
        <v>4.0</v>
      </c>
      <c r="B188" s="48">
        <f t="shared" si="5"/>
        <v>17</v>
      </c>
      <c r="D188" s="2">
        <f>SUM(COUNTIF('2015'!K19:M19,'2015'!$K$6),COUNTIF('2015'!K19:M19,'2015'!$L$6),COUNTIF('2015'!K19:M19,'2015'!$M$6))</f>
        <v>1</v>
      </c>
      <c r="E188" s="3" t="str">
        <f t="shared" si="1"/>
        <v>1</v>
      </c>
    </row>
    <row r="189">
      <c r="A189" s="1">
        <v>4.0</v>
      </c>
      <c r="B189" s="48">
        <f t="shared" si="5"/>
        <v>18</v>
      </c>
      <c r="D189" s="2">
        <f>SUM(COUNTIF('2015'!K20:M20,'2015'!$K$6),COUNTIF('2015'!K20:M20,'2015'!$L$6),COUNTIF('2015'!K20:M20,'2015'!$M$6))</f>
        <v>1</v>
      </c>
      <c r="E189" s="3" t="str">
        <f t="shared" si="1"/>
        <v>1</v>
      </c>
    </row>
    <row r="190">
      <c r="A190" s="1">
        <v>4.0</v>
      </c>
      <c r="B190" s="48">
        <f t="shared" si="5"/>
        <v>19</v>
      </c>
      <c r="D190" s="2">
        <f>SUM(COUNTIF('2015'!K21:M21,'2015'!$K$6),COUNTIF('2015'!K21:M21,'2015'!$L$6),COUNTIF('2015'!K21:M21,'2015'!$M$6))</f>
        <v>0</v>
      </c>
      <c r="E190" s="3" t="str">
        <f t="shared" si="1"/>
        <v>0</v>
      </c>
    </row>
    <row r="191">
      <c r="A191" s="1">
        <v>4.0</v>
      </c>
      <c r="B191" s="48">
        <f t="shared" si="5"/>
        <v>20</v>
      </c>
      <c r="D191" s="2">
        <f>SUM(COUNTIF('2015'!K22:M22,'2015'!$K$6),COUNTIF('2015'!K22:M22,'2015'!$L$6),COUNTIF('2015'!K22:M22,'2015'!$M$6))</f>
        <v>1</v>
      </c>
      <c r="E191" s="3" t="str">
        <f t="shared" si="1"/>
        <v>1</v>
      </c>
    </row>
    <row r="192">
      <c r="A192" s="1">
        <v>4.0</v>
      </c>
      <c r="B192" s="48">
        <f t="shared" si="5"/>
        <v>21</v>
      </c>
      <c r="D192" s="2">
        <f>SUM(COUNTIF('2015'!K23:M23,'2015'!$K$6),COUNTIF('2015'!K23:M23,'2015'!$L$6),COUNTIF('2015'!K23:M23,'2015'!$M$6))</f>
        <v>4</v>
      </c>
      <c r="E192" s="3" t="str">
        <f t="shared" si="1"/>
        <v>2</v>
      </c>
    </row>
    <row r="193">
      <c r="A193" s="1">
        <v>4.0</v>
      </c>
      <c r="B193" s="48">
        <f t="shared" si="5"/>
        <v>22</v>
      </c>
      <c r="D193" s="2">
        <f>SUM(COUNTIF('2015'!K24:M24,'2015'!$K$6),COUNTIF('2015'!K24:M24,'2015'!$L$6),COUNTIF('2015'!K24:M24,'2015'!$M$6))</f>
        <v>4</v>
      </c>
      <c r="E193" s="3" t="str">
        <f t="shared" si="1"/>
        <v>2</v>
      </c>
    </row>
    <row r="194">
      <c r="A194" s="1">
        <v>4.0</v>
      </c>
      <c r="B194" s="48">
        <f t="shared" si="5"/>
        <v>23</v>
      </c>
      <c r="D194" s="2">
        <f>SUM(COUNTIF('2015'!K25:M25,'2015'!$K$6),COUNTIF('2015'!K25:M25,'2015'!$L$6),COUNTIF('2015'!K25:M25,'2015'!$M$6))</f>
        <v>0</v>
      </c>
      <c r="E194" s="3" t="str">
        <f t="shared" si="1"/>
        <v>0</v>
      </c>
    </row>
    <row r="195">
      <c r="A195" s="1">
        <v>4.0</v>
      </c>
      <c r="B195" s="48">
        <f t="shared" si="5"/>
        <v>24</v>
      </c>
      <c r="D195" s="2">
        <f>SUM(COUNTIF('2015'!K26:M26,'2015'!$K$6),COUNTIF('2015'!K26:M26,'2015'!$L$6),COUNTIF('2015'!K26:M26,'2015'!$M$6))</f>
        <v>0</v>
      </c>
      <c r="E195" s="3" t="str">
        <f t="shared" si="1"/>
        <v>0</v>
      </c>
    </row>
    <row r="196">
      <c r="A196" s="1">
        <v>4.0</v>
      </c>
      <c r="B196" s="48">
        <f t="shared" si="5"/>
        <v>25</v>
      </c>
      <c r="D196" s="2">
        <f>SUM(COUNTIF('2015'!K27:M27,'2015'!$K$6),COUNTIF('2015'!K27:M27,'2015'!$L$6),COUNTIF('2015'!K27:M27,'2015'!$M$6))</f>
        <v>5</v>
      </c>
      <c r="E196" s="3" t="str">
        <f t="shared" si="1"/>
        <v>3</v>
      </c>
    </row>
    <row r="197">
      <c r="A197" s="1">
        <v>4.0</v>
      </c>
      <c r="B197" s="48">
        <f t="shared" si="5"/>
        <v>26</v>
      </c>
      <c r="D197" s="2">
        <f>SUM(COUNTIF('2015'!K28:M28,'2015'!$K$6),COUNTIF('2015'!K28:M28,'2015'!$L$6),COUNTIF('2015'!K28:M28,'2015'!$M$6))</f>
        <v>4</v>
      </c>
      <c r="E197" s="3" t="str">
        <f t="shared" si="1"/>
        <v>2</v>
      </c>
    </row>
    <row r="198">
      <c r="A198" s="1">
        <v>4.0</v>
      </c>
      <c r="B198" s="48">
        <f t="shared" si="5"/>
        <v>27</v>
      </c>
      <c r="D198" s="2">
        <f>SUM(COUNTIF('2015'!K29:M29,'2015'!$K$6),COUNTIF('2015'!K29:M29,'2015'!$L$6),COUNTIF('2015'!K29:M29,'2015'!$M$6))</f>
        <v>1</v>
      </c>
      <c r="E198" s="3" t="str">
        <f t="shared" si="1"/>
        <v>1</v>
      </c>
    </row>
    <row r="199">
      <c r="A199" s="1">
        <v>4.0</v>
      </c>
      <c r="B199" s="48">
        <f t="shared" si="5"/>
        <v>28</v>
      </c>
      <c r="D199" s="2">
        <f>SUM(COUNTIF('2015'!K30:M30,'2015'!$K$6),COUNTIF('2015'!K30:M30,'2015'!$L$6),COUNTIF('2015'!K30:M30,'2015'!$M$6))</f>
        <v>5</v>
      </c>
      <c r="E199" s="3" t="str">
        <f t="shared" si="1"/>
        <v>3</v>
      </c>
    </row>
    <row r="200">
      <c r="A200" s="1">
        <v>4.0</v>
      </c>
      <c r="B200" s="48">
        <f t="shared" si="5"/>
        <v>29</v>
      </c>
      <c r="D200" s="2">
        <f>SUM(COUNTIF('2015'!K31:M31,'2015'!$K$6),COUNTIF('2015'!K31:M31,'2015'!$L$6),COUNTIF('2015'!K31:M31,'2015'!$M$6))</f>
        <v>1</v>
      </c>
      <c r="E200" s="3" t="str">
        <f t="shared" si="1"/>
        <v>1</v>
      </c>
    </row>
    <row r="201">
      <c r="A201" s="1">
        <v>4.0</v>
      </c>
      <c r="B201" s="48">
        <f t="shared" si="5"/>
        <v>30</v>
      </c>
      <c r="D201" s="2">
        <f>SUM(COUNTIF('2015'!K32:M32,'2015'!$K$6),COUNTIF('2015'!K32:M32,'2015'!$L$6),COUNTIF('2015'!K32:M32,'2015'!$M$6))</f>
        <v>4</v>
      </c>
      <c r="E201" s="3" t="str">
        <f t="shared" si="1"/>
        <v>2</v>
      </c>
    </row>
    <row r="202">
      <c r="A202" s="1">
        <v>4.0</v>
      </c>
      <c r="B202" s="48">
        <f t="shared" si="5"/>
        <v>31</v>
      </c>
      <c r="D202" s="2">
        <f>SUM(COUNTIF('2015'!K33:M33,'2015'!$K$6),COUNTIF('2015'!K33:M33,'2015'!$L$6),COUNTIF('2015'!K33:M33,'2015'!$M$6))</f>
        <v>1</v>
      </c>
      <c r="E202" s="3" t="str">
        <f t="shared" si="1"/>
        <v>1</v>
      </c>
    </row>
    <row r="203">
      <c r="A203" s="1">
        <v>4.0</v>
      </c>
      <c r="B203" s="48">
        <f t="shared" si="5"/>
        <v>32</v>
      </c>
      <c r="D203" s="2">
        <f>SUM(COUNTIF('2015'!K34:M34,'2015'!$K$6),COUNTIF('2015'!K34:M34,'2015'!$L$6),COUNTIF('2015'!K34:M34,'2015'!$M$6))</f>
        <v>5</v>
      </c>
      <c r="E203" s="3" t="str">
        <f t="shared" si="1"/>
        <v>3</v>
      </c>
    </row>
    <row r="204">
      <c r="A204" s="1">
        <v>4.0</v>
      </c>
      <c r="B204" s="48">
        <f t="shared" si="5"/>
        <v>33</v>
      </c>
      <c r="D204" s="2">
        <f>SUM(COUNTIF('2015'!K35:M35,'2015'!$K$6),COUNTIF('2015'!K35:M35,'2015'!$L$6),COUNTIF('2015'!K35:M35,'2015'!$M$6))</f>
        <v>4</v>
      </c>
      <c r="E204" s="3" t="str">
        <f t="shared" si="1"/>
        <v>2</v>
      </c>
    </row>
    <row r="205">
      <c r="A205" s="1">
        <v>4.0</v>
      </c>
      <c r="B205" s="48">
        <f t="shared" si="5"/>
        <v>34</v>
      </c>
      <c r="D205" s="2">
        <f>SUM(COUNTIF('2015'!K36:M36,'2015'!$K$6),COUNTIF('2015'!K36:M36,'2015'!$L$6),COUNTIF('2015'!K36:M36,'2015'!$M$6))</f>
        <v>0</v>
      </c>
      <c r="E205" s="3" t="str">
        <f t="shared" si="1"/>
        <v>0</v>
      </c>
    </row>
    <row r="206">
      <c r="A206" s="1">
        <v>4.0</v>
      </c>
      <c r="B206" s="48">
        <f t="shared" si="5"/>
        <v>35</v>
      </c>
      <c r="D206" s="2">
        <f>SUM(COUNTIF('2015'!K37:M37,'2015'!$K$6),COUNTIF('2015'!K37:M37,'2015'!$L$6),COUNTIF('2015'!K37:M37,'2015'!$M$6))</f>
        <v>0</v>
      </c>
      <c r="E206" s="3" t="str">
        <f t="shared" si="1"/>
        <v>0</v>
      </c>
    </row>
    <row r="207">
      <c r="A207" s="1">
        <v>4.0</v>
      </c>
      <c r="B207" s="48">
        <f t="shared" si="5"/>
        <v>36</v>
      </c>
      <c r="D207" s="2">
        <f>SUM(COUNTIF('2015'!K38:M38,'2015'!$K$6),COUNTIF('2015'!K38:M38,'2015'!$L$6),COUNTIF('2015'!K38:M38,'2015'!$M$6))</f>
        <v>0</v>
      </c>
      <c r="E207" s="3" t="str">
        <f t="shared" si="1"/>
        <v>0</v>
      </c>
    </row>
    <row r="208">
      <c r="A208" s="1">
        <v>4.0</v>
      </c>
      <c r="B208" s="48">
        <f t="shared" si="5"/>
        <v>37</v>
      </c>
      <c r="D208" s="2">
        <f>SUM(COUNTIF('2015'!K39:M39,'2015'!$K$6),COUNTIF('2015'!K39:M39,'2015'!$L$6),COUNTIF('2015'!K39:M39,'2015'!$M$6))</f>
        <v>0</v>
      </c>
      <c r="E208" s="3" t="str">
        <f t="shared" si="1"/>
        <v>0</v>
      </c>
    </row>
    <row r="209">
      <c r="A209" s="1">
        <v>4.0</v>
      </c>
      <c r="B209" s="48">
        <f t="shared" si="5"/>
        <v>38</v>
      </c>
      <c r="D209" s="2">
        <f>SUM(COUNTIF('2015'!K40:M40,'2015'!$K$6),COUNTIF('2015'!K40:M40,'2015'!$L$6),COUNTIF('2015'!K40:M40,'2015'!$M$6))</f>
        <v>0</v>
      </c>
      <c r="E209" s="3" t="str">
        <f t="shared" si="1"/>
        <v>0</v>
      </c>
    </row>
    <row r="210">
      <c r="A210" s="1">
        <v>4.0</v>
      </c>
      <c r="B210" s="48">
        <f t="shared" si="5"/>
        <v>39</v>
      </c>
      <c r="D210" s="2">
        <f>SUM(COUNTIF('2015'!K41:M41,'2015'!$K$6),COUNTIF('2015'!K41:M41,'2015'!$L$6),COUNTIF('2015'!K41:M41,'2015'!$M$6))</f>
        <v>0</v>
      </c>
      <c r="E210" s="3" t="str">
        <f t="shared" si="1"/>
        <v>0</v>
      </c>
    </row>
    <row r="211">
      <c r="A211" s="1">
        <v>4.0</v>
      </c>
      <c r="B211" s="48">
        <f t="shared" si="5"/>
        <v>40</v>
      </c>
      <c r="D211" s="2">
        <f>SUM(COUNTIF('2015'!K42:M42,'2015'!$K$6),COUNTIF('2015'!K42:M42,'2015'!$L$6),COUNTIF('2015'!K42:M42,'2015'!$M$6))</f>
        <v>0</v>
      </c>
      <c r="E211" s="3" t="str">
        <f t="shared" si="1"/>
        <v>0</v>
      </c>
    </row>
    <row r="212">
      <c r="A212" s="1">
        <v>4.0</v>
      </c>
      <c r="B212" s="48">
        <f t="shared" si="5"/>
        <v>41</v>
      </c>
      <c r="D212" s="2">
        <f>SUM(COUNTIF('2015'!K43:M43,'2015'!$K$6),COUNTIF('2015'!K43:M43,'2015'!$L$6),COUNTIF('2015'!K43:M43,'2015'!$M$6))</f>
        <v>0</v>
      </c>
      <c r="E212" s="3" t="str">
        <f t="shared" si="1"/>
        <v>0</v>
      </c>
    </row>
    <row r="213">
      <c r="A213" s="1">
        <v>4.0</v>
      </c>
      <c r="B213" s="48">
        <f t="shared" si="5"/>
        <v>42</v>
      </c>
      <c r="D213" s="2">
        <f>SUM(COUNTIF('2015'!K44:M44,'2015'!$K$6),COUNTIF('2015'!K44:M44,'2015'!$L$6),COUNTIF('2015'!K44:M44,'2015'!$M$6))</f>
        <v>0</v>
      </c>
      <c r="E213" s="3" t="str">
        <f t="shared" si="1"/>
        <v>0</v>
      </c>
    </row>
    <row r="214">
      <c r="A214" s="1">
        <v>4.0</v>
      </c>
      <c r="B214" s="48">
        <f t="shared" si="5"/>
        <v>43</v>
      </c>
      <c r="D214" s="2">
        <f>SUM(COUNTIF('2015'!K45:M45,'2015'!$K$6),COUNTIF('2015'!K45:M45,'2015'!$L$6),COUNTIF('2015'!K45:M45,'2015'!$M$6))</f>
        <v>0</v>
      </c>
      <c r="E214" s="3" t="str">
        <f t="shared" si="1"/>
        <v>0</v>
      </c>
    </row>
    <row r="215">
      <c r="A215" s="1">
        <v>4.0</v>
      </c>
      <c r="B215" s="48">
        <f t="shared" si="5"/>
        <v>44</v>
      </c>
      <c r="D215" s="2">
        <f>SUM(COUNTIF('2015'!K46:M46,'2015'!$K$6),COUNTIF('2015'!K46:M46,'2015'!$L$6),COUNTIF('2015'!K46:M46,'2015'!$M$6))</f>
        <v>0</v>
      </c>
      <c r="E215" s="3" t="str">
        <f t="shared" si="1"/>
        <v>0</v>
      </c>
    </row>
    <row r="216">
      <c r="A216" s="1">
        <v>4.0</v>
      </c>
      <c r="B216" s="48">
        <f t="shared" si="5"/>
        <v>45</v>
      </c>
      <c r="D216" s="2">
        <f>SUM(COUNTIF('2015'!K47:M47,'2015'!$K$6),COUNTIF('2015'!K47:M47,'2015'!$L$6),COUNTIF('2015'!K47:M47,'2015'!$M$6))</f>
        <v>0</v>
      </c>
      <c r="E216" s="3" t="str">
        <f t="shared" si="1"/>
        <v>0</v>
      </c>
    </row>
    <row r="217">
      <c r="A217" s="1">
        <v>4.0</v>
      </c>
      <c r="B217" s="48">
        <f t="shared" si="5"/>
        <v>46</v>
      </c>
      <c r="D217" s="2">
        <f>SUM(COUNTIF('2015'!K48:M48,'2015'!$K$6),COUNTIF('2015'!K48:M48,'2015'!$L$6),COUNTIF('2015'!K48:M48,'2015'!$M$6))</f>
        <v>0</v>
      </c>
      <c r="E217" s="3" t="str">
        <f t="shared" si="1"/>
        <v>0</v>
      </c>
    </row>
    <row r="218">
      <c r="A218" s="1">
        <v>4.0</v>
      </c>
      <c r="B218" s="48">
        <f t="shared" si="5"/>
        <v>47</v>
      </c>
      <c r="D218" s="2">
        <f>SUM(COUNTIF('2015'!K49:M49,'2015'!$K$6),COUNTIF('2015'!K49:M49,'2015'!$L$6),COUNTIF('2015'!K49:M49,'2015'!$M$6))</f>
        <v>0</v>
      </c>
      <c r="E218" s="3" t="str">
        <f t="shared" si="1"/>
        <v>0</v>
      </c>
    </row>
    <row r="219">
      <c r="A219" s="1">
        <v>4.0</v>
      </c>
      <c r="B219" s="48">
        <f t="shared" si="5"/>
        <v>48</v>
      </c>
      <c r="D219" s="2">
        <f>SUM(COUNTIF('2015'!K50:M50,'2015'!$K$6),COUNTIF('2015'!K50:M50,'2015'!$L$6),COUNTIF('2015'!K50:M50,'2015'!$M$6))</f>
        <v>0</v>
      </c>
      <c r="E219" s="3" t="str">
        <f t="shared" si="1"/>
        <v>0</v>
      </c>
    </row>
    <row r="220">
      <c r="A220" s="1">
        <v>4.0</v>
      </c>
      <c r="B220" s="48">
        <f t="shared" si="5"/>
        <v>49</v>
      </c>
      <c r="D220" s="2">
        <f>SUM(COUNTIF('2015'!K51:M51,'2015'!$K$6),COUNTIF('2015'!K51:M51,'2015'!$L$6),COUNTIF('2015'!K51:M51,'2015'!$M$6))</f>
        <v>0</v>
      </c>
      <c r="E220" s="3" t="str">
        <f t="shared" si="1"/>
        <v>0</v>
      </c>
    </row>
    <row r="221">
      <c r="A221" s="1">
        <v>4.0</v>
      </c>
      <c r="B221" s="48">
        <f t="shared" si="5"/>
        <v>50</v>
      </c>
      <c r="D221" s="2">
        <f>SUM(COUNTIF('2015'!K52:M52,'2015'!$K$6),COUNTIF('2015'!K52:M52,'2015'!$L$6),COUNTIF('2015'!K52:M52,'2015'!$M$6))</f>
        <v>0</v>
      </c>
      <c r="E221" s="3" t="str">
        <f t="shared" si="1"/>
        <v>0</v>
      </c>
    </row>
    <row r="222">
      <c r="A222" s="1">
        <v>4.0</v>
      </c>
      <c r="B222" s="48">
        <f t="shared" si="5"/>
        <v>51</v>
      </c>
      <c r="D222" s="2">
        <f>SUM(COUNTIF('2015'!K53:M53,'2015'!$K$6),COUNTIF('2015'!K53:M53,'2015'!$L$6),COUNTIF('2015'!K53:M53,'2015'!$M$6))</f>
        <v>0</v>
      </c>
      <c r="E222" s="3" t="str">
        <f t="shared" si="1"/>
        <v>0</v>
      </c>
    </row>
    <row r="223">
      <c r="A223" s="1">
        <v>4.0</v>
      </c>
      <c r="B223" s="48">
        <f t="shared" si="5"/>
        <v>52</v>
      </c>
      <c r="D223" s="2">
        <f>SUM(COUNTIF('2015'!K54:M54,'2015'!$K$6),COUNTIF('2015'!K54:M54,'2015'!$L$6),COUNTIF('2015'!K54:M54,'2015'!$M$6))</f>
        <v>0</v>
      </c>
      <c r="E223" s="3" t="str">
        <f t="shared" si="1"/>
        <v>0</v>
      </c>
    </row>
    <row r="224">
      <c r="A224" s="1">
        <v>4.0</v>
      </c>
      <c r="B224" s="48">
        <f t="shared" si="5"/>
        <v>53</v>
      </c>
      <c r="D224" s="2">
        <f>SUM(COUNTIF('2015'!K55:M55,'2015'!$K$6),COUNTIF('2015'!K55:M55,'2015'!$L$6),COUNTIF('2015'!K55:M55,'2015'!$M$6))</f>
        <v>0</v>
      </c>
      <c r="E224" s="3" t="str">
        <f t="shared" si="1"/>
        <v>0</v>
      </c>
    </row>
    <row r="225">
      <c r="A225" s="1">
        <v>4.0</v>
      </c>
      <c r="B225" s="48">
        <f t="shared" si="5"/>
        <v>54</v>
      </c>
      <c r="D225" s="2">
        <f>SUM(COUNTIF('2015'!K56:M56,'2015'!$K$6),COUNTIF('2015'!K56:M56,'2015'!$L$6),COUNTIF('2015'!K56:M56,'2015'!$M$6))</f>
        <v>0</v>
      </c>
      <c r="E225" s="3" t="str">
        <f t="shared" si="1"/>
        <v>0</v>
      </c>
    </row>
    <row r="226">
      <c r="A226" s="1">
        <v>4.0</v>
      </c>
      <c r="B226" s="48">
        <f t="shared" si="5"/>
        <v>55</v>
      </c>
      <c r="D226" s="2">
        <f>SUM(COUNTIF('2015'!K57:M57,'2015'!$K$6),COUNTIF('2015'!K57:M57,'2015'!$L$6),COUNTIF('2015'!K57:M57,'2015'!$M$6))</f>
        <v>0</v>
      </c>
      <c r="E226" s="3" t="str">
        <f t="shared" si="1"/>
        <v>0</v>
      </c>
    </row>
    <row r="227">
      <c r="A227" s="1">
        <v>4.0</v>
      </c>
      <c r="B227" s="48">
        <f t="shared" si="5"/>
        <v>56</v>
      </c>
      <c r="D227" s="2">
        <f>SUM(COUNTIF('2015'!K58:M58,'2015'!$K$6),COUNTIF('2015'!K58:M58,'2015'!$L$6),COUNTIF('2015'!K58:M58,'2015'!$M$6))</f>
        <v>0</v>
      </c>
      <c r="E227" s="3" t="str">
        <f t="shared" si="1"/>
        <v>0</v>
      </c>
    </row>
    <row r="228">
      <c r="A228" s="1">
        <v>4.0</v>
      </c>
      <c r="B228" s="48">
        <f t="shared" si="5"/>
        <v>57</v>
      </c>
      <c r="D228" s="2">
        <f>SUM(COUNTIF('2015'!K59:M59,'2015'!$K$6),COUNTIF('2015'!K59:M59,'2015'!$L$6),COUNTIF('2015'!K59:M59,'2015'!$M$6))</f>
        <v>0</v>
      </c>
      <c r="E228" s="3" t="str">
        <f t="shared" si="1"/>
        <v>0</v>
      </c>
    </row>
    <row r="229">
      <c r="A229" s="1">
        <v>4.0</v>
      </c>
      <c r="B229" s="48">
        <f t="shared" si="5"/>
        <v>58</v>
      </c>
      <c r="D229" s="2">
        <f>SUM(COUNTIF('2015'!K60:M60,'2015'!$K$6),COUNTIF('2015'!K60:M60,'2015'!$L$6),COUNTIF('2015'!K60:M60,'2015'!$M$6))</f>
        <v>0</v>
      </c>
      <c r="E229" s="3" t="str">
        <f t="shared" si="1"/>
        <v>0</v>
      </c>
    </row>
    <row r="230">
      <c r="A230" s="1">
        <v>4.0</v>
      </c>
      <c r="B230" s="48">
        <f t="shared" si="5"/>
        <v>59</v>
      </c>
      <c r="D230" s="2">
        <f>SUM(COUNTIF('2015'!K61:M61,'2015'!$K$6),COUNTIF('2015'!K61:M61,'2015'!$L$6),COUNTIF('2015'!K61:M61,'2015'!$M$6))</f>
        <v>0</v>
      </c>
      <c r="E230" s="3" t="str">
        <f t="shared" si="1"/>
        <v>0</v>
      </c>
    </row>
    <row r="231">
      <c r="A231" s="1">
        <v>4.0</v>
      </c>
      <c r="B231" s="48">
        <f t="shared" si="5"/>
        <v>60</v>
      </c>
      <c r="D231" s="2">
        <f>SUM(COUNTIF('2015'!K62:M62,'2015'!$K$6),COUNTIF('2015'!K62:M62,'2015'!$L$6),COUNTIF('2015'!K62:M62,'2015'!$M$6))</f>
        <v>0</v>
      </c>
      <c r="E231" s="3" t="str">
        <f t="shared" si="1"/>
        <v>0</v>
      </c>
    </row>
    <row r="232">
      <c r="A232" s="1">
        <v>5.0</v>
      </c>
      <c r="B232" s="49">
        <v>6.0</v>
      </c>
      <c r="D232" s="2">
        <f>SUM(COUNTIF('2015'!K8:M8,'2015'!$K$7),COUNTIF('2015'!K8:M8,'2015'!$L$7),COUNTIF('2015'!K8:M8,'2015'!$M$7))</f>
        <v>5</v>
      </c>
      <c r="E232" s="3" t="str">
        <f t="shared" si="1"/>
        <v>3</v>
      </c>
    </row>
    <row r="233">
      <c r="A233" s="1">
        <v>5.0</v>
      </c>
      <c r="B233" s="48">
        <f t="shared" ref="B233:B286" si="6">IF(A233&lt;&gt;"",B232+1,"")</f>
        <v>7</v>
      </c>
      <c r="D233" s="2">
        <f>SUM(COUNTIF('2015'!K9:M9,'2015'!$K$7),COUNTIF('2015'!K9:M9,'2015'!$L$7),COUNTIF('2015'!K9:M9,'2015'!$M$7))</f>
        <v>4</v>
      </c>
      <c r="E233" s="3" t="str">
        <f t="shared" si="1"/>
        <v>2</v>
      </c>
    </row>
    <row r="234">
      <c r="A234" s="1">
        <v>5.0</v>
      </c>
      <c r="B234" s="48">
        <f t="shared" si="6"/>
        <v>8</v>
      </c>
      <c r="D234" s="2">
        <f>SUM(COUNTIF('2015'!K10:M10,'2015'!$K$7),COUNTIF('2015'!K10:M10,'2015'!$L$7),COUNTIF('2015'!K10:M10,'2015'!$M$7))</f>
        <v>4</v>
      </c>
      <c r="E234" s="3" t="str">
        <f t="shared" si="1"/>
        <v>2</v>
      </c>
    </row>
    <row r="235">
      <c r="A235" s="1">
        <v>5.0</v>
      </c>
      <c r="B235" s="48">
        <f t="shared" si="6"/>
        <v>9</v>
      </c>
      <c r="D235" s="2">
        <f>SUM(COUNTIF('2015'!K11:M11,'2015'!$K$7),COUNTIF('2015'!K11:M11,'2015'!$L$7),COUNTIF('2015'!K11:M11,'2015'!$M$7))</f>
        <v>1</v>
      </c>
      <c r="E235" s="3" t="str">
        <f t="shared" si="1"/>
        <v>1</v>
      </c>
    </row>
    <row r="236">
      <c r="A236" s="1">
        <v>5.0</v>
      </c>
      <c r="B236" s="48">
        <f t="shared" si="6"/>
        <v>10</v>
      </c>
      <c r="D236" s="2">
        <f>SUM(COUNTIF('2015'!K12:M12,'2015'!$K$7),COUNTIF('2015'!K12:M12,'2015'!$L$7),COUNTIF('2015'!K12:M12,'2015'!$M$7))</f>
        <v>4</v>
      </c>
      <c r="E236" s="3" t="str">
        <f t="shared" si="1"/>
        <v>2</v>
      </c>
    </row>
    <row r="237">
      <c r="A237" s="1">
        <v>5.0</v>
      </c>
      <c r="B237" s="48">
        <f t="shared" si="6"/>
        <v>11</v>
      </c>
      <c r="D237" s="2">
        <f>SUM(COUNTIF('2015'!K13:M13,'2015'!$K$7),COUNTIF('2015'!K13:M13,'2015'!$L$7),COUNTIF('2015'!K13:M13,'2015'!$M$7))</f>
        <v>4</v>
      </c>
      <c r="E237" s="3" t="str">
        <f t="shared" si="1"/>
        <v>2</v>
      </c>
    </row>
    <row r="238">
      <c r="A238" s="1">
        <v>5.0</v>
      </c>
      <c r="B238" s="48">
        <f t="shared" si="6"/>
        <v>12</v>
      </c>
      <c r="D238" s="2">
        <f>SUM(COUNTIF('2015'!K14:M14,'2015'!$K$7),COUNTIF('2015'!K14:M14,'2015'!$L$7),COUNTIF('2015'!K14:M14,'2015'!$M$7))</f>
        <v>0</v>
      </c>
      <c r="E238" s="3" t="str">
        <f t="shared" si="1"/>
        <v>0</v>
      </c>
    </row>
    <row r="239">
      <c r="A239" s="1">
        <v>5.0</v>
      </c>
      <c r="B239" s="48">
        <f t="shared" si="6"/>
        <v>13</v>
      </c>
      <c r="D239" s="2">
        <f>SUM(COUNTIF('2015'!K15:M15,'2015'!$K$7),COUNTIF('2015'!K15:M15,'2015'!$L$7),COUNTIF('2015'!K15:M15,'2015'!$M$7))</f>
        <v>0</v>
      </c>
      <c r="E239" s="3" t="str">
        <f t="shared" si="1"/>
        <v>0</v>
      </c>
    </row>
    <row r="240">
      <c r="A240" s="1">
        <v>5.0</v>
      </c>
      <c r="B240" s="48">
        <f t="shared" si="6"/>
        <v>14</v>
      </c>
      <c r="D240" s="2">
        <f>SUM(COUNTIF('2015'!K16:M16,'2015'!$K$7),COUNTIF('2015'!K16:M16,'2015'!$L$7),COUNTIF('2015'!K16:M16,'2015'!$M$7))</f>
        <v>4</v>
      </c>
      <c r="E240" s="3" t="str">
        <f t="shared" si="1"/>
        <v>2</v>
      </c>
    </row>
    <row r="241">
      <c r="A241" s="1">
        <v>5.0</v>
      </c>
      <c r="B241" s="48">
        <f t="shared" si="6"/>
        <v>15</v>
      </c>
      <c r="D241" s="2">
        <f>SUM(COUNTIF('2015'!K17:M17,'2015'!$K$7),COUNTIF('2015'!K17:M17,'2015'!$L$7),COUNTIF('2015'!K17:M17,'2015'!$M$7))</f>
        <v>0</v>
      </c>
      <c r="E241" s="3" t="str">
        <f t="shared" si="1"/>
        <v>0</v>
      </c>
    </row>
    <row r="242">
      <c r="A242" s="1">
        <v>5.0</v>
      </c>
      <c r="B242" s="48">
        <f t="shared" si="6"/>
        <v>16</v>
      </c>
      <c r="D242" s="2">
        <f>SUM(COUNTIF('2015'!K18:M18,'2015'!$K$7),COUNTIF('2015'!K18:M18,'2015'!$L$7),COUNTIF('2015'!K18:M18,'2015'!$M$7))</f>
        <v>4</v>
      </c>
      <c r="E242" s="3" t="str">
        <f t="shared" si="1"/>
        <v>2</v>
      </c>
    </row>
    <row r="243">
      <c r="A243" s="1">
        <v>5.0</v>
      </c>
      <c r="B243" s="48">
        <f t="shared" si="6"/>
        <v>17</v>
      </c>
      <c r="D243" s="2">
        <f>SUM(COUNTIF('2015'!K19:M19,'2015'!$K$7),COUNTIF('2015'!K19:M19,'2015'!$L$7),COUNTIF('2015'!K19:M19,'2015'!$M$7))</f>
        <v>1</v>
      </c>
      <c r="E243" s="3" t="str">
        <f t="shared" si="1"/>
        <v>1</v>
      </c>
    </row>
    <row r="244">
      <c r="A244" s="1">
        <v>5.0</v>
      </c>
      <c r="B244" s="48">
        <f t="shared" si="6"/>
        <v>18</v>
      </c>
      <c r="D244" s="2">
        <f>SUM(COUNTIF('2015'!K20:M20,'2015'!$K$7),COUNTIF('2015'!K20:M20,'2015'!$L$7),COUNTIF('2015'!K20:M20,'2015'!$M$7))</f>
        <v>1</v>
      </c>
      <c r="E244" s="3" t="str">
        <f t="shared" si="1"/>
        <v>1</v>
      </c>
    </row>
    <row r="245">
      <c r="A245" s="1">
        <v>5.0</v>
      </c>
      <c r="B245" s="48">
        <f t="shared" si="6"/>
        <v>19</v>
      </c>
      <c r="D245" s="2">
        <f>SUM(COUNTIF('2015'!K21:M21,'2015'!$K$7),COUNTIF('2015'!K21:M21,'2015'!$L$7),COUNTIF('2015'!K21:M21,'2015'!$M$7))</f>
        <v>0</v>
      </c>
      <c r="E245" s="3" t="str">
        <f t="shared" si="1"/>
        <v>0</v>
      </c>
    </row>
    <row r="246">
      <c r="A246" s="1">
        <v>5.0</v>
      </c>
      <c r="B246" s="48">
        <f t="shared" si="6"/>
        <v>20</v>
      </c>
      <c r="D246" s="2">
        <f>SUM(COUNTIF('2015'!K22:M22,'2015'!$K$7),COUNTIF('2015'!K22:M22,'2015'!$L$7),COUNTIF('2015'!K22:M22,'2015'!$M$7))</f>
        <v>1</v>
      </c>
      <c r="E246" s="3" t="str">
        <f t="shared" si="1"/>
        <v>1</v>
      </c>
    </row>
    <row r="247">
      <c r="A247" s="1">
        <v>5.0</v>
      </c>
      <c r="B247" s="48">
        <f t="shared" si="6"/>
        <v>21</v>
      </c>
      <c r="D247" s="2">
        <f>SUM(COUNTIF('2015'!K23:M23,'2015'!$K$7),COUNTIF('2015'!K23:M23,'2015'!$L$7),COUNTIF('2015'!K23:M23,'2015'!$M$7))</f>
        <v>4</v>
      </c>
      <c r="E247" s="3" t="str">
        <f t="shared" si="1"/>
        <v>2</v>
      </c>
    </row>
    <row r="248">
      <c r="A248" s="1">
        <v>5.0</v>
      </c>
      <c r="B248" s="48">
        <f t="shared" si="6"/>
        <v>22</v>
      </c>
      <c r="D248" s="2">
        <f>SUM(COUNTIF('2015'!K24:M24,'2015'!$K$7),COUNTIF('2015'!K24:M24,'2015'!$L$7),COUNTIF('2015'!K24:M24,'2015'!$M$7))</f>
        <v>4</v>
      </c>
      <c r="E248" s="3" t="str">
        <f t="shared" si="1"/>
        <v>2</v>
      </c>
    </row>
    <row r="249">
      <c r="A249" s="1">
        <v>5.0</v>
      </c>
      <c r="B249" s="48">
        <f t="shared" si="6"/>
        <v>23</v>
      </c>
      <c r="D249" s="2">
        <f>SUM(COUNTIF('2015'!K25:M25,'2015'!$K$7),COUNTIF('2015'!K25:M25,'2015'!$L$7),COUNTIF('2015'!K25:M25,'2015'!$M$7))</f>
        <v>0</v>
      </c>
      <c r="E249" s="3" t="str">
        <f t="shared" si="1"/>
        <v>0</v>
      </c>
    </row>
    <row r="250">
      <c r="A250" s="1">
        <v>5.0</v>
      </c>
      <c r="B250" s="48">
        <f t="shared" si="6"/>
        <v>24</v>
      </c>
      <c r="D250" s="2">
        <f>SUM(COUNTIF('2015'!K26:M26,'2015'!$K$7),COUNTIF('2015'!K26:M26,'2015'!$L$7),COUNTIF('2015'!K26:M26,'2015'!$M$7))</f>
        <v>0</v>
      </c>
      <c r="E250" s="3" t="str">
        <f t="shared" si="1"/>
        <v>0</v>
      </c>
    </row>
    <row r="251">
      <c r="A251" s="1">
        <v>5.0</v>
      </c>
      <c r="B251" s="48">
        <f t="shared" si="6"/>
        <v>25</v>
      </c>
      <c r="D251" s="2">
        <f>SUM(COUNTIF('2015'!K27:M27,'2015'!$K$7),COUNTIF('2015'!K27:M27,'2015'!$L$7),COUNTIF('2015'!K27:M27,'2015'!$M$7))</f>
        <v>5</v>
      </c>
      <c r="E251" s="3" t="str">
        <f t="shared" si="1"/>
        <v>3</v>
      </c>
    </row>
    <row r="252">
      <c r="A252" s="1">
        <v>5.0</v>
      </c>
      <c r="B252" s="48">
        <f t="shared" si="6"/>
        <v>26</v>
      </c>
      <c r="D252" s="2">
        <f>SUM(COUNTIF('2015'!K28:M28,'2015'!$K$7),COUNTIF('2015'!K28:M28,'2015'!$L$7),COUNTIF('2015'!K28:M28,'2015'!$M$7))</f>
        <v>4</v>
      </c>
      <c r="E252" s="3" t="str">
        <f t="shared" si="1"/>
        <v>2</v>
      </c>
    </row>
    <row r="253">
      <c r="A253" s="1">
        <v>5.0</v>
      </c>
      <c r="B253" s="48">
        <f t="shared" si="6"/>
        <v>27</v>
      </c>
      <c r="D253" s="2">
        <f>SUM(COUNTIF('2015'!K29:M29,'2015'!$K$7),COUNTIF('2015'!K29:M29,'2015'!$L$7),COUNTIF('2015'!K29:M29,'2015'!$M$7))</f>
        <v>1</v>
      </c>
      <c r="E253" s="3" t="str">
        <f t="shared" si="1"/>
        <v>1</v>
      </c>
    </row>
    <row r="254">
      <c r="A254" s="1">
        <v>5.0</v>
      </c>
      <c r="B254" s="48">
        <f t="shared" si="6"/>
        <v>28</v>
      </c>
      <c r="D254" s="2">
        <f>SUM(COUNTIF('2015'!K30:M30,'2015'!$K$7),COUNTIF('2015'!K30:M30,'2015'!$L$7),COUNTIF('2015'!K30:M30,'2015'!$M$7))</f>
        <v>5</v>
      </c>
      <c r="E254" s="3" t="str">
        <f t="shared" si="1"/>
        <v>3</v>
      </c>
    </row>
    <row r="255">
      <c r="A255" s="1">
        <v>5.0</v>
      </c>
      <c r="B255" s="48">
        <f t="shared" si="6"/>
        <v>29</v>
      </c>
      <c r="D255" s="2">
        <f>SUM(COUNTIF('2015'!K31:M31,'2015'!$K$7),COUNTIF('2015'!K31:M31,'2015'!$L$7),COUNTIF('2015'!K31:M31,'2015'!$M$7))</f>
        <v>1</v>
      </c>
      <c r="E255" s="3" t="str">
        <f t="shared" si="1"/>
        <v>1</v>
      </c>
    </row>
    <row r="256">
      <c r="A256" s="1">
        <v>5.0</v>
      </c>
      <c r="B256" s="48">
        <f t="shared" si="6"/>
        <v>30</v>
      </c>
      <c r="D256" s="2">
        <f>SUM(COUNTIF('2015'!K32:M32,'2015'!$K$7),COUNTIF('2015'!K32:M32,'2015'!$L$7),COUNTIF('2015'!K32:M32,'2015'!$M$7))</f>
        <v>4</v>
      </c>
      <c r="E256" s="3" t="str">
        <f t="shared" si="1"/>
        <v>2</v>
      </c>
    </row>
    <row r="257">
      <c r="A257" s="1">
        <v>5.0</v>
      </c>
      <c r="B257" s="48">
        <f t="shared" si="6"/>
        <v>31</v>
      </c>
      <c r="D257" s="2">
        <f>SUM(COUNTIF('2015'!K33:M33,'2015'!$K$7),COUNTIF('2015'!K33:M33,'2015'!$L$7),COUNTIF('2015'!K33:M33,'2015'!$M$7))</f>
        <v>1</v>
      </c>
      <c r="E257" s="3" t="str">
        <f t="shared" si="1"/>
        <v>1</v>
      </c>
    </row>
    <row r="258">
      <c r="A258" s="1">
        <v>5.0</v>
      </c>
      <c r="B258" s="48">
        <f t="shared" si="6"/>
        <v>32</v>
      </c>
      <c r="D258" s="2">
        <f>SUM(COUNTIF('2015'!K34:M34,'2015'!$K$7),COUNTIF('2015'!K34:M34,'2015'!$L$7),COUNTIF('2015'!K34:M34,'2015'!$M$7))</f>
        <v>5</v>
      </c>
      <c r="E258" s="3" t="str">
        <f t="shared" si="1"/>
        <v>3</v>
      </c>
    </row>
    <row r="259">
      <c r="A259" s="1">
        <v>5.0</v>
      </c>
      <c r="B259" s="48">
        <f t="shared" si="6"/>
        <v>33</v>
      </c>
      <c r="D259" s="2">
        <f>SUM(COUNTIF('2015'!K35:M35,'2015'!$K$7),COUNTIF('2015'!K35:M35,'2015'!$L$7),COUNTIF('2015'!K35:M35,'2015'!$M$7))</f>
        <v>4</v>
      </c>
      <c r="E259" s="3" t="str">
        <f t="shared" si="1"/>
        <v>2</v>
      </c>
    </row>
    <row r="260">
      <c r="A260" s="1">
        <v>5.0</v>
      </c>
      <c r="B260" s="48">
        <f t="shared" si="6"/>
        <v>34</v>
      </c>
      <c r="D260" s="2">
        <f>SUM(COUNTIF('2015'!K36:M36,'2015'!$K$7),COUNTIF('2015'!K36:M36,'2015'!$L$7),COUNTIF('2015'!K36:M36,'2015'!$M$7))</f>
        <v>0</v>
      </c>
      <c r="E260" s="3" t="str">
        <f t="shared" si="1"/>
        <v>0</v>
      </c>
    </row>
    <row r="261">
      <c r="A261" s="1">
        <v>5.0</v>
      </c>
      <c r="B261" s="48">
        <f t="shared" si="6"/>
        <v>35</v>
      </c>
      <c r="D261" s="2">
        <f>SUM(COUNTIF('2015'!K37:M37,'2015'!$K$7),COUNTIF('2015'!K37:M37,'2015'!$L$7),COUNTIF('2015'!K37:M37,'2015'!$M$7))</f>
        <v>0</v>
      </c>
      <c r="E261" s="3" t="str">
        <f t="shared" si="1"/>
        <v>0</v>
      </c>
    </row>
    <row r="262">
      <c r="A262" s="1">
        <v>5.0</v>
      </c>
      <c r="B262" s="48">
        <f t="shared" si="6"/>
        <v>36</v>
      </c>
      <c r="D262" s="2">
        <f>SUM(COUNTIF('2015'!K38:M38,'2015'!$K$7),COUNTIF('2015'!K38:M38,'2015'!$L$7),COUNTIF('2015'!K38:M38,'2015'!$M$7))</f>
        <v>0</v>
      </c>
      <c r="E262" s="3" t="str">
        <f t="shared" si="1"/>
        <v>0</v>
      </c>
    </row>
    <row r="263">
      <c r="A263" s="1">
        <v>5.0</v>
      </c>
      <c r="B263" s="48">
        <f t="shared" si="6"/>
        <v>37</v>
      </c>
      <c r="D263" s="2">
        <f>SUM(COUNTIF('2015'!K39:M39,'2015'!$K$7),COUNTIF('2015'!K39:M39,'2015'!$L$7),COUNTIF('2015'!K39:M39,'2015'!$M$7))</f>
        <v>0</v>
      </c>
      <c r="E263" s="3" t="str">
        <f t="shared" si="1"/>
        <v>0</v>
      </c>
    </row>
    <row r="264">
      <c r="A264" s="1">
        <v>5.0</v>
      </c>
      <c r="B264" s="48">
        <f t="shared" si="6"/>
        <v>38</v>
      </c>
      <c r="D264" s="2">
        <f>SUM(COUNTIF('2015'!K40:M40,'2015'!$K$7),COUNTIF('2015'!K40:M40,'2015'!$L$7),COUNTIF('2015'!K40:M40,'2015'!$M$7))</f>
        <v>0</v>
      </c>
      <c r="E264" s="3" t="str">
        <f t="shared" si="1"/>
        <v>0</v>
      </c>
    </row>
    <row r="265">
      <c r="A265" s="1">
        <v>5.0</v>
      </c>
      <c r="B265" s="48">
        <f t="shared" si="6"/>
        <v>39</v>
      </c>
      <c r="D265" s="2">
        <f>SUM(COUNTIF('2015'!K41:M41,'2015'!$K$7),COUNTIF('2015'!K41:M41,'2015'!$L$7),COUNTIF('2015'!K41:M41,'2015'!$M$7))</f>
        <v>0</v>
      </c>
      <c r="E265" s="3" t="str">
        <f t="shared" si="1"/>
        <v>0</v>
      </c>
    </row>
    <row r="266">
      <c r="A266" s="1">
        <v>5.0</v>
      </c>
      <c r="B266" s="48">
        <f t="shared" si="6"/>
        <v>40</v>
      </c>
      <c r="D266" s="2">
        <f>SUM(COUNTIF('2015'!K42:M42,'2015'!$K$7),COUNTIF('2015'!K42:M42,'2015'!$L$7),COUNTIF('2015'!K42:M42,'2015'!$M$7))</f>
        <v>0</v>
      </c>
      <c r="E266" s="3" t="str">
        <f t="shared" si="1"/>
        <v>0</v>
      </c>
    </row>
    <row r="267">
      <c r="A267" s="1">
        <v>5.0</v>
      </c>
      <c r="B267" s="48">
        <f t="shared" si="6"/>
        <v>41</v>
      </c>
      <c r="D267" s="2">
        <f>SUM(COUNTIF('2015'!K43:M43,'2015'!$K$7),COUNTIF('2015'!K43:M43,'2015'!$L$7),COUNTIF('2015'!K43:M43,'2015'!$M$7))</f>
        <v>0</v>
      </c>
      <c r="E267" s="3" t="str">
        <f t="shared" si="1"/>
        <v>0</v>
      </c>
    </row>
    <row r="268">
      <c r="A268" s="1">
        <v>5.0</v>
      </c>
      <c r="B268" s="48">
        <f t="shared" si="6"/>
        <v>42</v>
      </c>
      <c r="D268" s="2">
        <f>SUM(COUNTIF('2015'!K44:M44,'2015'!$K$7),COUNTIF('2015'!K44:M44,'2015'!$L$7),COUNTIF('2015'!K44:M44,'2015'!$M$7))</f>
        <v>0</v>
      </c>
      <c r="E268" s="3" t="str">
        <f t="shared" si="1"/>
        <v>0</v>
      </c>
    </row>
    <row r="269">
      <c r="A269" s="1">
        <v>5.0</v>
      </c>
      <c r="B269" s="48">
        <f t="shared" si="6"/>
        <v>43</v>
      </c>
      <c r="D269" s="2">
        <f>SUM(COUNTIF('2015'!K45:M45,'2015'!$K$7),COUNTIF('2015'!K45:M45,'2015'!$L$7),COUNTIF('2015'!K45:M45,'2015'!$M$7))</f>
        <v>0</v>
      </c>
      <c r="E269" s="3" t="str">
        <f t="shared" si="1"/>
        <v>0</v>
      </c>
    </row>
    <row r="270">
      <c r="A270" s="1">
        <v>5.0</v>
      </c>
      <c r="B270" s="48">
        <f t="shared" si="6"/>
        <v>44</v>
      </c>
      <c r="D270" s="2">
        <f>SUM(COUNTIF('2015'!K46:M46,'2015'!$K$7),COUNTIF('2015'!K46:M46,'2015'!$L$7),COUNTIF('2015'!K46:M46,'2015'!$M$7))</f>
        <v>0</v>
      </c>
      <c r="E270" s="3" t="str">
        <f t="shared" si="1"/>
        <v>0</v>
      </c>
    </row>
    <row r="271">
      <c r="A271" s="1">
        <v>5.0</v>
      </c>
      <c r="B271" s="48">
        <f t="shared" si="6"/>
        <v>45</v>
      </c>
      <c r="D271" s="2">
        <f>SUM(COUNTIF('2015'!K47:M47,'2015'!$K$7),COUNTIF('2015'!K47:M47,'2015'!$L$7),COUNTIF('2015'!K47:M47,'2015'!$M$7))</f>
        <v>0</v>
      </c>
      <c r="E271" s="3" t="str">
        <f t="shared" si="1"/>
        <v>0</v>
      </c>
    </row>
    <row r="272">
      <c r="A272" s="1">
        <v>5.0</v>
      </c>
      <c r="B272" s="48">
        <f t="shared" si="6"/>
        <v>46</v>
      </c>
      <c r="D272" s="2">
        <f>SUM(COUNTIF('2015'!K48:M48,'2015'!$K$7),COUNTIF('2015'!K48:M48,'2015'!$L$7),COUNTIF('2015'!K48:M48,'2015'!$M$7))</f>
        <v>0</v>
      </c>
      <c r="E272" s="3" t="str">
        <f t="shared" si="1"/>
        <v>0</v>
      </c>
    </row>
    <row r="273">
      <c r="A273" s="1">
        <v>5.0</v>
      </c>
      <c r="B273" s="48">
        <f t="shared" si="6"/>
        <v>47</v>
      </c>
      <c r="D273" s="2">
        <f>SUM(COUNTIF('2015'!K49:M49,'2015'!$K$7),COUNTIF('2015'!K49:M49,'2015'!$L$7),COUNTIF('2015'!K49:M49,'2015'!$M$7))</f>
        <v>0</v>
      </c>
      <c r="E273" s="3" t="str">
        <f t="shared" si="1"/>
        <v>0</v>
      </c>
    </row>
    <row r="274">
      <c r="A274" s="1">
        <v>5.0</v>
      </c>
      <c r="B274" s="48">
        <f t="shared" si="6"/>
        <v>48</v>
      </c>
      <c r="D274" s="2">
        <f>SUM(COUNTIF('2015'!K50:M50,'2015'!$K$7),COUNTIF('2015'!K50:M50,'2015'!$L$7),COUNTIF('2015'!K50:M50,'2015'!$M$7))</f>
        <v>0</v>
      </c>
      <c r="E274" s="3" t="str">
        <f t="shared" si="1"/>
        <v>0</v>
      </c>
    </row>
    <row r="275">
      <c r="A275" s="1">
        <v>5.0</v>
      </c>
      <c r="B275" s="48">
        <f t="shared" si="6"/>
        <v>49</v>
      </c>
      <c r="D275" s="2">
        <f>SUM(COUNTIF('2015'!K51:M51,'2015'!$K$7),COUNTIF('2015'!K51:M51,'2015'!$L$7),COUNTIF('2015'!K51:M51,'2015'!$M$7))</f>
        <v>0</v>
      </c>
      <c r="E275" s="3" t="str">
        <f t="shared" si="1"/>
        <v>0</v>
      </c>
    </row>
    <row r="276">
      <c r="A276" s="1">
        <v>5.0</v>
      </c>
      <c r="B276" s="48">
        <f t="shared" si="6"/>
        <v>50</v>
      </c>
      <c r="D276" s="2">
        <f>SUM(COUNTIF('2015'!K52:M52,'2015'!$K$7),COUNTIF('2015'!K52:M52,'2015'!$L$7),COUNTIF('2015'!K52:M52,'2015'!$M$7))</f>
        <v>0</v>
      </c>
      <c r="E276" s="3" t="str">
        <f t="shared" si="1"/>
        <v>0</v>
      </c>
    </row>
    <row r="277">
      <c r="A277" s="1">
        <v>5.0</v>
      </c>
      <c r="B277" s="48">
        <f t="shared" si="6"/>
        <v>51</v>
      </c>
      <c r="D277" s="2">
        <f>SUM(COUNTIF('2015'!K53:M53,'2015'!$K$7),COUNTIF('2015'!K53:M53,'2015'!$L$7),COUNTIF('2015'!K53:M53,'2015'!$M$7))</f>
        <v>0</v>
      </c>
      <c r="E277" s="3" t="str">
        <f t="shared" si="1"/>
        <v>0</v>
      </c>
    </row>
    <row r="278">
      <c r="A278" s="1">
        <v>5.0</v>
      </c>
      <c r="B278" s="48">
        <f t="shared" si="6"/>
        <v>52</v>
      </c>
      <c r="D278" s="2">
        <f>SUM(COUNTIF('2015'!K54:M54,'2015'!$K$7),COUNTIF('2015'!K54:M54,'2015'!$L$7),COUNTIF('2015'!K54:M54,'2015'!$M$7))</f>
        <v>0</v>
      </c>
      <c r="E278" s="3" t="str">
        <f t="shared" si="1"/>
        <v>0</v>
      </c>
    </row>
    <row r="279">
      <c r="A279" s="1">
        <v>5.0</v>
      </c>
      <c r="B279" s="48">
        <f t="shared" si="6"/>
        <v>53</v>
      </c>
      <c r="D279" s="2">
        <f>SUM(COUNTIF('2015'!K55:M55,'2015'!$K$7),COUNTIF('2015'!K55:M55,'2015'!$L$7),COUNTIF('2015'!K55:M55,'2015'!$M$7))</f>
        <v>0</v>
      </c>
      <c r="E279" s="3" t="str">
        <f t="shared" si="1"/>
        <v>0</v>
      </c>
    </row>
    <row r="280">
      <c r="A280" s="1">
        <v>5.0</v>
      </c>
      <c r="B280" s="48">
        <f t="shared" si="6"/>
        <v>54</v>
      </c>
      <c r="D280" s="2">
        <f>SUM(COUNTIF('2015'!K56:M56,'2015'!$K$7),COUNTIF('2015'!K56:M56,'2015'!$L$7),COUNTIF('2015'!K56:M56,'2015'!$M$7))</f>
        <v>0</v>
      </c>
      <c r="E280" s="3" t="str">
        <f t="shared" si="1"/>
        <v>0</v>
      </c>
    </row>
    <row r="281">
      <c r="A281" s="1">
        <v>5.0</v>
      </c>
      <c r="B281" s="48">
        <f t="shared" si="6"/>
        <v>55</v>
      </c>
      <c r="D281" s="2">
        <f>SUM(COUNTIF('2015'!K57:M57,'2015'!$K$7),COUNTIF('2015'!K57:M57,'2015'!$L$7),COUNTIF('2015'!K57:M57,'2015'!$M$7))</f>
        <v>0</v>
      </c>
      <c r="E281" s="3" t="str">
        <f t="shared" si="1"/>
        <v>0</v>
      </c>
    </row>
    <row r="282">
      <c r="A282" s="1">
        <v>5.0</v>
      </c>
      <c r="B282" s="48">
        <f t="shared" si="6"/>
        <v>56</v>
      </c>
      <c r="D282" s="2">
        <f>SUM(COUNTIF('2015'!K58:M58,'2015'!$K$7),COUNTIF('2015'!K58:M58,'2015'!$L$7),COUNTIF('2015'!K58:M58,'2015'!$M$7))</f>
        <v>0</v>
      </c>
      <c r="E282" s="3" t="str">
        <f t="shared" si="1"/>
        <v>0</v>
      </c>
    </row>
    <row r="283">
      <c r="A283" s="1">
        <v>5.0</v>
      </c>
      <c r="B283" s="48">
        <f t="shared" si="6"/>
        <v>57</v>
      </c>
      <c r="D283" s="2">
        <f>SUM(COUNTIF('2015'!K59:M59,'2015'!$K$7),COUNTIF('2015'!K59:M59,'2015'!$L$7),COUNTIF('2015'!K59:M59,'2015'!$M$7))</f>
        <v>0</v>
      </c>
      <c r="E283" s="3" t="str">
        <f t="shared" si="1"/>
        <v>0</v>
      </c>
    </row>
    <row r="284">
      <c r="A284" s="1">
        <v>5.0</v>
      </c>
      <c r="B284" s="48">
        <f t="shared" si="6"/>
        <v>58</v>
      </c>
      <c r="D284" s="2">
        <f>SUM(COUNTIF('2015'!K60:M60,'2015'!$K$7),COUNTIF('2015'!K60:M60,'2015'!$L$7),COUNTIF('2015'!K60:M60,'2015'!$M$7))</f>
        <v>0</v>
      </c>
      <c r="E284" s="3" t="str">
        <f t="shared" si="1"/>
        <v>0</v>
      </c>
    </row>
    <row r="285">
      <c r="A285" s="1">
        <v>5.0</v>
      </c>
      <c r="B285" s="48">
        <f t="shared" si="6"/>
        <v>59</v>
      </c>
      <c r="D285" s="2">
        <f>SUM(COUNTIF('2015'!K61:M61,'2015'!$K$7),COUNTIF('2015'!K61:M61,'2015'!$L$7),COUNTIF('2015'!K61:M61,'2015'!$M$7))</f>
        <v>0</v>
      </c>
      <c r="E285" s="3" t="str">
        <f t="shared" si="1"/>
        <v>0</v>
      </c>
    </row>
    <row r="286">
      <c r="A286" s="1">
        <v>5.0</v>
      </c>
      <c r="B286" s="48">
        <f t="shared" si="6"/>
        <v>60</v>
      </c>
      <c r="D286" s="2">
        <f>SUM(COUNTIF('2015'!K62:M62,'2015'!$K$7),COUNTIF('2015'!K62:M62,'2015'!$L$7),COUNTIF('2015'!K62:M62,'2015'!$M$7))</f>
        <v>0</v>
      </c>
      <c r="E286" s="3" t="str">
        <f t="shared" si="1"/>
        <v>0</v>
      </c>
    </row>
    <row r="287">
      <c r="A287" s="1">
        <v>6.0</v>
      </c>
      <c r="B287" s="1">
        <v>7.0</v>
      </c>
      <c r="D287" s="2">
        <f>SUM(COUNTIF('2015'!K9:M9,'2015'!$K$8),COUNTIF('2015'!K9:M9,'2015'!$L$8),COUNTIF('2015'!K9:M9,'2015'!$M$8))</f>
        <v>4</v>
      </c>
      <c r="E287" s="3" t="str">
        <f t="shared" si="1"/>
        <v>2</v>
      </c>
    </row>
    <row r="288">
      <c r="A288" s="1">
        <v>6.0</v>
      </c>
      <c r="B288" s="48">
        <f t="shared" ref="B288:B340" si="7">IF(A288&lt;&gt;"",B287+1,"")</f>
        <v>8</v>
      </c>
      <c r="D288" s="2">
        <f>SUM(COUNTIF('2015'!K10:M10,'2015'!$K$8),COUNTIF('2015'!K10:M10,'2015'!$L$8),COUNTIF('2015'!K10:M10,'2015'!$M$8))</f>
        <v>4</v>
      </c>
      <c r="E288" s="3" t="str">
        <f t="shared" si="1"/>
        <v>2</v>
      </c>
    </row>
    <row r="289">
      <c r="A289" s="1">
        <v>6.0</v>
      </c>
      <c r="B289" s="48">
        <f t="shared" si="7"/>
        <v>9</v>
      </c>
      <c r="D289" s="2">
        <f>SUM(COUNTIF('2015'!K11:M11,'2015'!$K$8),COUNTIF('2015'!K11:M11,'2015'!$L$8),COUNTIF('2015'!K11:M11,'2015'!$M$8))</f>
        <v>1</v>
      </c>
      <c r="E289" s="3" t="str">
        <f t="shared" si="1"/>
        <v>1</v>
      </c>
    </row>
    <row r="290">
      <c r="A290" s="1">
        <v>6.0</v>
      </c>
      <c r="B290" s="48">
        <f t="shared" si="7"/>
        <v>10</v>
      </c>
      <c r="D290" s="2">
        <f>SUM(COUNTIF('2015'!K12:M12,'2015'!$K$8),COUNTIF('2015'!K12:M12,'2015'!$L$8),COUNTIF('2015'!K12:M12,'2015'!$M$8))</f>
        <v>4</v>
      </c>
      <c r="E290" s="3" t="str">
        <f t="shared" si="1"/>
        <v>2</v>
      </c>
    </row>
    <row r="291">
      <c r="A291" s="1">
        <v>6.0</v>
      </c>
      <c r="B291" s="48">
        <f t="shared" si="7"/>
        <v>11</v>
      </c>
      <c r="D291" s="2">
        <f>SUM(COUNTIF('2015'!K13:M13,'2015'!$K$8),COUNTIF('2015'!K13:M13,'2015'!$L$8),COUNTIF('2015'!K13:M13,'2015'!$M$8))</f>
        <v>4</v>
      </c>
      <c r="E291" s="3" t="str">
        <f t="shared" si="1"/>
        <v>2</v>
      </c>
    </row>
    <row r="292">
      <c r="A292" s="1">
        <v>6.0</v>
      </c>
      <c r="B292" s="48">
        <f t="shared" si="7"/>
        <v>12</v>
      </c>
      <c r="D292" s="2">
        <f>SUM(COUNTIF('2015'!K14:M14,'2015'!$K$8),COUNTIF('2015'!K14:M14,'2015'!$L$8),COUNTIF('2015'!K14:M14,'2015'!$M$8))</f>
        <v>0</v>
      </c>
      <c r="E292" s="3" t="str">
        <f t="shared" si="1"/>
        <v>0</v>
      </c>
    </row>
    <row r="293">
      <c r="A293" s="1">
        <v>6.0</v>
      </c>
      <c r="B293" s="48">
        <f t="shared" si="7"/>
        <v>13</v>
      </c>
      <c r="D293" s="2">
        <f>SUM(COUNTIF('2015'!K15:M15,'2015'!$K$8),COUNTIF('2015'!K15:M15,'2015'!$L$8),COUNTIF('2015'!K15:M15,'2015'!$M$8))</f>
        <v>0</v>
      </c>
      <c r="E293" s="3" t="str">
        <f t="shared" si="1"/>
        <v>0</v>
      </c>
    </row>
    <row r="294">
      <c r="A294" s="1">
        <v>6.0</v>
      </c>
      <c r="B294" s="48">
        <f t="shared" si="7"/>
        <v>14</v>
      </c>
      <c r="D294" s="2">
        <f>SUM(COUNTIF('2015'!K16:M16,'2015'!$K$8),COUNTIF('2015'!K16:M16,'2015'!$L$8),COUNTIF('2015'!K16:M16,'2015'!$M$8))</f>
        <v>4</v>
      </c>
      <c r="E294" s="3" t="str">
        <f t="shared" si="1"/>
        <v>2</v>
      </c>
    </row>
    <row r="295">
      <c r="A295" s="1">
        <v>6.0</v>
      </c>
      <c r="B295" s="48">
        <f t="shared" si="7"/>
        <v>15</v>
      </c>
      <c r="D295" s="2">
        <f>SUM(COUNTIF('2015'!K17:M17,'2015'!$K$8),COUNTIF('2015'!K17:M17,'2015'!$L$8),COUNTIF('2015'!K17:M17,'2015'!$M$8))</f>
        <v>0</v>
      </c>
      <c r="E295" s="3" t="str">
        <f t="shared" si="1"/>
        <v>0</v>
      </c>
    </row>
    <row r="296">
      <c r="A296" s="1">
        <v>6.0</v>
      </c>
      <c r="B296" s="48">
        <f t="shared" si="7"/>
        <v>16</v>
      </c>
      <c r="D296" s="2">
        <f>SUM(COUNTIF('2015'!K18:M18,'2015'!$K$8),COUNTIF('2015'!K18:M18,'2015'!$L$8),COUNTIF('2015'!K18:M18,'2015'!$M$8))</f>
        <v>4</v>
      </c>
      <c r="E296" s="3" t="str">
        <f t="shared" si="1"/>
        <v>2</v>
      </c>
    </row>
    <row r="297">
      <c r="A297" s="1">
        <v>6.0</v>
      </c>
      <c r="B297" s="48">
        <f t="shared" si="7"/>
        <v>17</v>
      </c>
      <c r="D297" s="2">
        <f>SUM(COUNTIF('2015'!K19:M19,'2015'!$K$8),COUNTIF('2015'!K19:M19,'2015'!$L$8),COUNTIF('2015'!K19:M19,'2015'!$M$8))</f>
        <v>1</v>
      </c>
      <c r="E297" s="3" t="str">
        <f t="shared" si="1"/>
        <v>1</v>
      </c>
    </row>
    <row r="298">
      <c r="A298" s="1">
        <v>6.0</v>
      </c>
      <c r="B298" s="48">
        <f t="shared" si="7"/>
        <v>18</v>
      </c>
      <c r="D298" s="2">
        <f>SUM(COUNTIF('2015'!K20:M20,'2015'!$K$8),COUNTIF('2015'!K20:M20,'2015'!$L$8),COUNTIF('2015'!K20:M20,'2015'!$M$8))</f>
        <v>1</v>
      </c>
      <c r="E298" s="3" t="str">
        <f t="shared" si="1"/>
        <v>1</v>
      </c>
    </row>
    <row r="299">
      <c r="A299" s="1">
        <v>6.0</v>
      </c>
      <c r="B299" s="48">
        <f t="shared" si="7"/>
        <v>19</v>
      </c>
      <c r="D299" s="2">
        <f>SUM(COUNTIF('2015'!K21:M21,'2015'!$K$8),COUNTIF('2015'!K21:M21,'2015'!$L$8),COUNTIF('2015'!K21:M21,'2015'!$M$8))</f>
        <v>0</v>
      </c>
      <c r="E299" s="3" t="str">
        <f t="shared" si="1"/>
        <v>0</v>
      </c>
    </row>
    <row r="300">
      <c r="A300" s="1">
        <v>6.0</v>
      </c>
      <c r="B300" s="48">
        <f t="shared" si="7"/>
        <v>20</v>
      </c>
      <c r="D300" s="2">
        <f>SUM(COUNTIF('2015'!K22:M22,'2015'!$K$8),COUNTIF('2015'!K22:M22,'2015'!$L$8),COUNTIF('2015'!K22:M22,'2015'!$M$8))</f>
        <v>1</v>
      </c>
      <c r="E300" s="3" t="str">
        <f t="shared" si="1"/>
        <v>1</v>
      </c>
    </row>
    <row r="301">
      <c r="A301" s="1">
        <v>6.0</v>
      </c>
      <c r="B301" s="48">
        <f t="shared" si="7"/>
        <v>21</v>
      </c>
      <c r="D301" s="2">
        <f>SUM(COUNTIF('2015'!K23:M23,'2015'!$K$8),COUNTIF('2015'!K23:M23,'2015'!$L$8),COUNTIF('2015'!K23:M23,'2015'!$M$8))</f>
        <v>4</v>
      </c>
      <c r="E301" s="3" t="str">
        <f t="shared" si="1"/>
        <v>2</v>
      </c>
    </row>
    <row r="302">
      <c r="A302" s="1">
        <v>6.0</v>
      </c>
      <c r="B302" s="48">
        <f t="shared" si="7"/>
        <v>22</v>
      </c>
      <c r="D302" s="2">
        <f>SUM(COUNTIF('2015'!K24:M24,'2015'!$K$8),COUNTIF('2015'!K24:M24,'2015'!$L$8),COUNTIF('2015'!K24:M24,'2015'!$M$8))</f>
        <v>4</v>
      </c>
      <c r="E302" s="3" t="str">
        <f t="shared" si="1"/>
        <v>2</v>
      </c>
    </row>
    <row r="303">
      <c r="A303" s="1">
        <v>6.0</v>
      </c>
      <c r="B303" s="48">
        <f t="shared" si="7"/>
        <v>23</v>
      </c>
      <c r="D303" s="2">
        <f>SUM(COUNTIF('2015'!K25:M25,'2015'!$K$8),COUNTIF('2015'!K25:M25,'2015'!$L$8),COUNTIF('2015'!K25:M25,'2015'!$M$8))</f>
        <v>0</v>
      </c>
      <c r="E303" s="3" t="str">
        <f t="shared" si="1"/>
        <v>0</v>
      </c>
    </row>
    <row r="304">
      <c r="A304" s="1">
        <v>6.0</v>
      </c>
      <c r="B304" s="48">
        <f t="shared" si="7"/>
        <v>24</v>
      </c>
      <c r="D304" s="2">
        <f>SUM(COUNTIF('2015'!K26:M26,'2015'!$K$8),COUNTIF('2015'!K26:M26,'2015'!$L$8),COUNTIF('2015'!K26:M26,'2015'!$M$8))</f>
        <v>0</v>
      </c>
      <c r="E304" s="3" t="str">
        <f t="shared" si="1"/>
        <v>0</v>
      </c>
    </row>
    <row r="305">
      <c r="A305" s="1">
        <v>6.0</v>
      </c>
      <c r="B305" s="48">
        <f t="shared" si="7"/>
        <v>25</v>
      </c>
      <c r="D305" s="2">
        <f>SUM(COUNTIF('2015'!K27:M27,'2015'!$K$8),COUNTIF('2015'!K27:M27,'2015'!$L$8),COUNTIF('2015'!K27:M27,'2015'!$M$8))</f>
        <v>5</v>
      </c>
      <c r="E305" s="3" t="str">
        <f t="shared" si="1"/>
        <v>3</v>
      </c>
    </row>
    <row r="306">
      <c r="A306" s="1">
        <v>6.0</v>
      </c>
      <c r="B306" s="48">
        <f t="shared" si="7"/>
        <v>26</v>
      </c>
      <c r="D306" s="2">
        <f>SUM(COUNTIF('2015'!K28:M28,'2015'!$K$8),COUNTIF('2015'!K28:M28,'2015'!$L$8),COUNTIF('2015'!K28:M28,'2015'!$M$8))</f>
        <v>4</v>
      </c>
      <c r="E306" s="3" t="str">
        <f t="shared" si="1"/>
        <v>2</v>
      </c>
    </row>
    <row r="307">
      <c r="A307" s="1">
        <v>6.0</v>
      </c>
      <c r="B307" s="48">
        <f t="shared" si="7"/>
        <v>27</v>
      </c>
      <c r="D307" s="2">
        <f>SUM(COUNTIF('2015'!K29:M29,'2015'!$K$8),COUNTIF('2015'!K29:M29,'2015'!$L$8),COUNTIF('2015'!K29:M29,'2015'!$M$8))</f>
        <v>1</v>
      </c>
      <c r="E307" s="3" t="str">
        <f t="shared" si="1"/>
        <v>1</v>
      </c>
    </row>
    <row r="308">
      <c r="A308" s="1">
        <v>6.0</v>
      </c>
      <c r="B308" s="48">
        <f t="shared" si="7"/>
        <v>28</v>
      </c>
      <c r="D308" s="2">
        <f>SUM(COUNTIF('2015'!K30:M30,'2015'!$K$8),COUNTIF('2015'!K30:M30,'2015'!$L$8),COUNTIF('2015'!K30:M30,'2015'!$M$8))</f>
        <v>5</v>
      </c>
      <c r="E308" s="3" t="str">
        <f t="shared" si="1"/>
        <v>3</v>
      </c>
    </row>
    <row r="309">
      <c r="A309" s="1">
        <v>6.0</v>
      </c>
      <c r="B309" s="48">
        <f t="shared" si="7"/>
        <v>29</v>
      </c>
      <c r="D309" s="2">
        <f>SUM(COUNTIF('2015'!K31:M31,'2015'!$K$8),COUNTIF('2015'!K31:M31,'2015'!$L$8),COUNTIF('2015'!K31:M31,'2015'!$M$8))</f>
        <v>1</v>
      </c>
      <c r="E309" s="3" t="str">
        <f t="shared" si="1"/>
        <v>1</v>
      </c>
    </row>
    <row r="310">
      <c r="A310" s="1">
        <v>6.0</v>
      </c>
      <c r="B310" s="48">
        <f t="shared" si="7"/>
        <v>30</v>
      </c>
      <c r="D310" s="2">
        <f>SUM(COUNTIF('2015'!K32:M32,'2015'!$K$8),COUNTIF('2015'!K32:M32,'2015'!$L$8),COUNTIF('2015'!K32:M32,'2015'!$M$8))</f>
        <v>4</v>
      </c>
      <c r="E310" s="3" t="str">
        <f t="shared" si="1"/>
        <v>2</v>
      </c>
    </row>
    <row r="311">
      <c r="A311" s="1">
        <v>6.0</v>
      </c>
      <c r="B311" s="48">
        <f t="shared" si="7"/>
        <v>31</v>
      </c>
      <c r="D311" s="2">
        <f>SUM(COUNTIF('2015'!K33:M33,'2015'!$K$8),COUNTIF('2015'!K33:M33,'2015'!$L$8),COUNTIF('2015'!K33:M33,'2015'!$M$8))</f>
        <v>1</v>
      </c>
      <c r="E311" s="3" t="str">
        <f t="shared" si="1"/>
        <v>1</v>
      </c>
    </row>
    <row r="312">
      <c r="A312" s="1">
        <v>6.0</v>
      </c>
      <c r="B312" s="48">
        <f t="shared" si="7"/>
        <v>32</v>
      </c>
      <c r="D312" s="2">
        <f>SUM(COUNTIF('2015'!K34:M34,'2015'!$K$8),COUNTIF('2015'!K34:M34,'2015'!$L$8),COUNTIF('2015'!K34:M34,'2015'!$M$8))</f>
        <v>5</v>
      </c>
      <c r="E312" s="3" t="str">
        <f t="shared" si="1"/>
        <v>3</v>
      </c>
    </row>
    <row r="313">
      <c r="A313" s="1">
        <v>6.0</v>
      </c>
      <c r="B313" s="48">
        <f t="shared" si="7"/>
        <v>33</v>
      </c>
      <c r="D313" s="2">
        <f>SUM(COUNTIF('2015'!K35:M35,'2015'!$K$8),COUNTIF('2015'!K35:M35,'2015'!$L$8),COUNTIF('2015'!K35:M35,'2015'!$M$8))</f>
        <v>4</v>
      </c>
      <c r="E313" s="3" t="str">
        <f t="shared" si="1"/>
        <v>2</v>
      </c>
    </row>
    <row r="314">
      <c r="A314" s="1">
        <v>6.0</v>
      </c>
      <c r="B314" s="48">
        <f t="shared" si="7"/>
        <v>34</v>
      </c>
      <c r="D314" s="2">
        <f>SUM(COUNTIF('2015'!K36:M36,'2015'!$K$8),COUNTIF('2015'!K36:M36,'2015'!$L$8),COUNTIF('2015'!K36:M36,'2015'!$M$8))</f>
        <v>0</v>
      </c>
      <c r="E314" s="3" t="str">
        <f t="shared" si="1"/>
        <v>0</v>
      </c>
    </row>
    <row r="315">
      <c r="A315" s="1">
        <v>6.0</v>
      </c>
      <c r="B315" s="48">
        <f t="shared" si="7"/>
        <v>35</v>
      </c>
      <c r="D315" s="2">
        <f>SUM(COUNTIF('2015'!K37:M37,'2015'!$K$8),COUNTIF('2015'!K37:M37,'2015'!$L$8),COUNTIF('2015'!K37:M37,'2015'!$M$8))</f>
        <v>0</v>
      </c>
      <c r="E315" s="3" t="str">
        <f t="shared" si="1"/>
        <v>0</v>
      </c>
    </row>
    <row r="316">
      <c r="A316" s="1">
        <v>6.0</v>
      </c>
      <c r="B316" s="48">
        <f t="shared" si="7"/>
        <v>36</v>
      </c>
      <c r="D316" s="2">
        <f>SUM(COUNTIF('2015'!K38:M38,'2015'!$K$8),COUNTIF('2015'!K38:M38,'2015'!$L$8),COUNTIF('2015'!K38:M38,'2015'!$M$8))</f>
        <v>0</v>
      </c>
      <c r="E316" s="3" t="str">
        <f t="shared" si="1"/>
        <v>0</v>
      </c>
    </row>
    <row r="317">
      <c r="A317" s="1">
        <v>6.0</v>
      </c>
      <c r="B317" s="48">
        <f t="shared" si="7"/>
        <v>37</v>
      </c>
      <c r="D317" s="2">
        <f>SUM(COUNTIF('2015'!K39:M39,'2015'!$K$8),COUNTIF('2015'!K39:M39,'2015'!$L$8),COUNTIF('2015'!K39:M39,'2015'!$M$8))</f>
        <v>0</v>
      </c>
      <c r="E317" s="3" t="str">
        <f t="shared" si="1"/>
        <v>0</v>
      </c>
    </row>
    <row r="318">
      <c r="A318" s="1">
        <v>6.0</v>
      </c>
      <c r="B318" s="48">
        <f t="shared" si="7"/>
        <v>38</v>
      </c>
      <c r="D318" s="2">
        <f>SUM(COUNTIF('2015'!K40:M40,'2015'!$K$8),COUNTIF('2015'!K40:M40,'2015'!$L$8),COUNTIF('2015'!K40:M40,'2015'!$M$8))</f>
        <v>0</v>
      </c>
      <c r="E318" s="3" t="str">
        <f t="shared" si="1"/>
        <v>0</v>
      </c>
    </row>
    <row r="319">
      <c r="A319" s="1">
        <v>6.0</v>
      </c>
      <c r="B319" s="48">
        <f t="shared" si="7"/>
        <v>39</v>
      </c>
      <c r="D319" s="2">
        <f>SUM(COUNTIF('2015'!K41:M41,'2015'!$K$8),COUNTIF('2015'!K41:M41,'2015'!$L$8),COUNTIF('2015'!K41:M41,'2015'!$M$8))</f>
        <v>0</v>
      </c>
      <c r="E319" s="3" t="str">
        <f t="shared" si="1"/>
        <v>0</v>
      </c>
    </row>
    <row r="320">
      <c r="A320" s="1">
        <v>6.0</v>
      </c>
      <c r="B320" s="48">
        <f t="shared" si="7"/>
        <v>40</v>
      </c>
      <c r="D320" s="2">
        <f>SUM(COUNTIF('2015'!K42:M42,'2015'!$K$8),COUNTIF('2015'!K42:M42,'2015'!$L$8),COUNTIF('2015'!K42:M42,'2015'!$M$8))</f>
        <v>0</v>
      </c>
      <c r="E320" s="3" t="str">
        <f t="shared" si="1"/>
        <v>0</v>
      </c>
    </row>
    <row r="321">
      <c r="A321" s="1">
        <v>6.0</v>
      </c>
      <c r="B321" s="48">
        <f t="shared" si="7"/>
        <v>41</v>
      </c>
      <c r="D321" s="2">
        <f>SUM(COUNTIF('2015'!K43:M43,'2015'!$K$8),COUNTIF('2015'!K43:M43,'2015'!$L$8),COUNTIF('2015'!K43:M43,'2015'!$M$8))</f>
        <v>0</v>
      </c>
      <c r="E321" s="3" t="str">
        <f t="shared" si="1"/>
        <v>0</v>
      </c>
    </row>
    <row r="322">
      <c r="A322" s="1">
        <v>6.0</v>
      </c>
      <c r="B322" s="48">
        <f t="shared" si="7"/>
        <v>42</v>
      </c>
      <c r="D322" s="2">
        <f>SUM(COUNTIF('2015'!K44:M44,'2015'!$K$8),COUNTIF('2015'!K44:M44,'2015'!$L$8),COUNTIF('2015'!K44:M44,'2015'!$M$8))</f>
        <v>0</v>
      </c>
      <c r="E322" s="3" t="str">
        <f t="shared" si="1"/>
        <v>0</v>
      </c>
    </row>
    <row r="323">
      <c r="A323" s="1">
        <v>6.0</v>
      </c>
      <c r="B323" s="48">
        <f t="shared" si="7"/>
        <v>43</v>
      </c>
      <c r="D323" s="2">
        <f>SUM(COUNTIF('2015'!K45:M45,'2015'!$K$8),COUNTIF('2015'!K45:M45,'2015'!$L$8),COUNTIF('2015'!K45:M45,'2015'!$M$8))</f>
        <v>0</v>
      </c>
      <c r="E323" s="3" t="str">
        <f t="shared" si="1"/>
        <v>0</v>
      </c>
    </row>
    <row r="324">
      <c r="A324" s="1">
        <v>6.0</v>
      </c>
      <c r="B324" s="48">
        <f t="shared" si="7"/>
        <v>44</v>
      </c>
      <c r="D324" s="2">
        <f>SUM(COUNTIF('2015'!K46:M46,'2015'!$K$8),COUNTIF('2015'!K46:M46,'2015'!$L$8),COUNTIF('2015'!K46:M46,'2015'!$M$8))</f>
        <v>0</v>
      </c>
      <c r="E324" s="3" t="str">
        <f t="shared" si="1"/>
        <v>0</v>
      </c>
    </row>
    <row r="325">
      <c r="A325" s="1">
        <v>6.0</v>
      </c>
      <c r="B325" s="48">
        <f t="shared" si="7"/>
        <v>45</v>
      </c>
      <c r="D325" s="2">
        <f>SUM(COUNTIF('2015'!K47:M47,'2015'!$K$8),COUNTIF('2015'!K47:M47,'2015'!$L$8),COUNTIF('2015'!K47:M47,'2015'!$M$8))</f>
        <v>0</v>
      </c>
      <c r="E325" s="3" t="str">
        <f t="shared" si="1"/>
        <v>0</v>
      </c>
    </row>
    <row r="326">
      <c r="A326" s="1">
        <v>6.0</v>
      </c>
      <c r="B326" s="48">
        <f t="shared" si="7"/>
        <v>46</v>
      </c>
      <c r="D326" s="2">
        <f>SUM(COUNTIF('2015'!K48:M48,'2015'!$K$8),COUNTIF('2015'!K48:M48,'2015'!$L$8),COUNTIF('2015'!K48:M48,'2015'!$M$8))</f>
        <v>0</v>
      </c>
      <c r="E326" s="3" t="str">
        <f t="shared" si="1"/>
        <v>0</v>
      </c>
    </row>
    <row r="327">
      <c r="A327" s="1">
        <v>6.0</v>
      </c>
      <c r="B327" s="48">
        <f t="shared" si="7"/>
        <v>47</v>
      </c>
      <c r="D327" s="2">
        <f>SUM(COUNTIF('2015'!K49:M49,'2015'!$K$8),COUNTIF('2015'!K49:M49,'2015'!$L$8),COUNTIF('2015'!K49:M49,'2015'!$M$8))</f>
        <v>0</v>
      </c>
      <c r="E327" s="3" t="str">
        <f t="shared" si="1"/>
        <v>0</v>
      </c>
    </row>
    <row r="328">
      <c r="A328" s="1">
        <v>6.0</v>
      </c>
      <c r="B328" s="48">
        <f t="shared" si="7"/>
        <v>48</v>
      </c>
      <c r="D328" s="2">
        <f>SUM(COUNTIF('2015'!K50:M50,'2015'!$K$8),COUNTIF('2015'!K50:M50,'2015'!$L$8),COUNTIF('2015'!K50:M50,'2015'!$M$8))</f>
        <v>0</v>
      </c>
      <c r="E328" s="3" t="str">
        <f t="shared" si="1"/>
        <v>0</v>
      </c>
    </row>
    <row r="329">
      <c r="A329" s="1">
        <v>6.0</v>
      </c>
      <c r="B329" s="48">
        <f t="shared" si="7"/>
        <v>49</v>
      </c>
      <c r="D329" s="2">
        <f>SUM(COUNTIF('2015'!K51:M51,'2015'!$K$8),COUNTIF('2015'!K51:M51,'2015'!$L$8),COUNTIF('2015'!K51:M51,'2015'!$M$8))</f>
        <v>0</v>
      </c>
      <c r="E329" s="3" t="str">
        <f t="shared" si="1"/>
        <v>0</v>
      </c>
    </row>
    <row r="330">
      <c r="A330" s="1">
        <v>6.0</v>
      </c>
      <c r="B330" s="48">
        <f t="shared" si="7"/>
        <v>50</v>
      </c>
      <c r="D330" s="2">
        <f>SUM(COUNTIF('2015'!K52:M52,'2015'!$K$8),COUNTIF('2015'!K52:M52,'2015'!$L$8),COUNTIF('2015'!K52:M52,'2015'!$M$8))</f>
        <v>0</v>
      </c>
      <c r="E330" s="3" t="str">
        <f t="shared" si="1"/>
        <v>0</v>
      </c>
    </row>
    <row r="331">
      <c r="A331" s="1">
        <v>6.0</v>
      </c>
      <c r="B331" s="48">
        <f t="shared" si="7"/>
        <v>51</v>
      </c>
      <c r="D331" s="2">
        <f>SUM(COUNTIF('2015'!K53:M53,'2015'!$K$8),COUNTIF('2015'!K53:M53,'2015'!$L$8),COUNTIF('2015'!K53:M53,'2015'!$M$8))</f>
        <v>0</v>
      </c>
      <c r="E331" s="3" t="str">
        <f t="shared" si="1"/>
        <v>0</v>
      </c>
    </row>
    <row r="332">
      <c r="A332" s="1">
        <v>6.0</v>
      </c>
      <c r="B332" s="48">
        <f t="shared" si="7"/>
        <v>52</v>
      </c>
      <c r="D332" s="2">
        <f>SUM(COUNTIF('2015'!K54:M54,'2015'!$K$8),COUNTIF('2015'!K54:M54,'2015'!$L$8),COUNTIF('2015'!K54:M54,'2015'!$M$8))</f>
        <v>0</v>
      </c>
      <c r="E332" s="3" t="str">
        <f t="shared" si="1"/>
        <v>0</v>
      </c>
    </row>
    <row r="333">
      <c r="A333" s="1">
        <v>6.0</v>
      </c>
      <c r="B333" s="48">
        <f t="shared" si="7"/>
        <v>53</v>
      </c>
      <c r="D333" s="2">
        <f>SUM(COUNTIF('2015'!K55:M55,'2015'!$K$8),COUNTIF('2015'!K55:M55,'2015'!$L$8),COUNTIF('2015'!K55:M55,'2015'!$M$8))</f>
        <v>0</v>
      </c>
      <c r="E333" s="3" t="str">
        <f t="shared" si="1"/>
        <v>0</v>
      </c>
    </row>
    <row r="334">
      <c r="A334" s="1">
        <v>6.0</v>
      </c>
      <c r="B334" s="48">
        <f t="shared" si="7"/>
        <v>54</v>
      </c>
      <c r="D334" s="2">
        <f>SUM(COUNTIF('2015'!K56:M56,'2015'!$K$8),COUNTIF('2015'!K56:M56,'2015'!$L$8),COUNTIF('2015'!K56:M56,'2015'!$M$8))</f>
        <v>0</v>
      </c>
      <c r="E334" s="3" t="str">
        <f t="shared" si="1"/>
        <v>0</v>
      </c>
    </row>
    <row r="335">
      <c r="A335" s="1">
        <v>6.0</v>
      </c>
      <c r="B335" s="48">
        <f t="shared" si="7"/>
        <v>55</v>
      </c>
      <c r="D335" s="2">
        <f>SUM(COUNTIF('2015'!K57:M57,'2015'!$K$8),COUNTIF('2015'!K57:M57,'2015'!$L$8),COUNTIF('2015'!K57:M57,'2015'!$M$8))</f>
        <v>0</v>
      </c>
      <c r="E335" s="3" t="str">
        <f t="shared" si="1"/>
        <v>0</v>
      </c>
    </row>
    <row r="336">
      <c r="A336" s="1">
        <v>6.0</v>
      </c>
      <c r="B336" s="48">
        <f t="shared" si="7"/>
        <v>56</v>
      </c>
      <c r="D336" s="2">
        <f>SUM(COUNTIF('2015'!K58:M58,'2015'!$K$8),COUNTIF('2015'!K58:M58,'2015'!$L$8),COUNTIF('2015'!K58:M58,'2015'!$M$8))</f>
        <v>0</v>
      </c>
      <c r="E336" s="3" t="str">
        <f t="shared" si="1"/>
        <v>0</v>
      </c>
    </row>
    <row r="337">
      <c r="A337" s="1">
        <v>6.0</v>
      </c>
      <c r="B337" s="48">
        <f t="shared" si="7"/>
        <v>57</v>
      </c>
      <c r="D337" s="2">
        <f>SUM(COUNTIF('2015'!K59:M59,'2015'!$K$8),COUNTIF('2015'!K59:M59,'2015'!$L$8),COUNTIF('2015'!K59:M59,'2015'!$M$8))</f>
        <v>0</v>
      </c>
      <c r="E337" s="3" t="str">
        <f t="shared" si="1"/>
        <v>0</v>
      </c>
    </row>
    <row r="338">
      <c r="A338" s="1">
        <v>6.0</v>
      </c>
      <c r="B338" s="48">
        <f t="shared" si="7"/>
        <v>58</v>
      </c>
      <c r="D338" s="2">
        <f>SUM(COUNTIF('2015'!K60:M60,'2015'!$K$8),COUNTIF('2015'!K60:M60,'2015'!$L$8),COUNTIF('2015'!K60:M60,'2015'!$M$8))</f>
        <v>0</v>
      </c>
      <c r="E338" s="3" t="str">
        <f t="shared" si="1"/>
        <v>0</v>
      </c>
    </row>
    <row r="339">
      <c r="A339" s="1">
        <v>6.0</v>
      </c>
      <c r="B339" s="48">
        <f t="shared" si="7"/>
        <v>59</v>
      </c>
      <c r="D339" s="2">
        <f>SUM(COUNTIF('2015'!K61:M61,'2015'!$K$8),COUNTIF('2015'!K61:M61,'2015'!$L$8),COUNTIF('2015'!K61:M61,'2015'!$M$8))</f>
        <v>0</v>
      </c>
      <c r="E339" s="3" t="str">
        <f t="shared" si="1"/>
        <v>0</v>
      </c>
    </row>
    <row r="340">
      <c r="A340" s="1">
        <v>6.0</v>
      </c>
      <c r="B340" s="48">
        <f t="shared" si="7"/>
        <v>60</v>
      </c>
      <c r="D340" s="2">
        <f>SUM(COUNTIF('2015'!K62:M62,'2015'!$K$8),COUNTIF('2015'!K62:M62,'2015'!$L$8),COUNTIF('2015'!K62:M62,'2015'!$M$8))</f>
        <v>0</v>
      </c>
      <c r="E340" s="3" t="str">
        <f t="shared" si="1"/>
        <v>0</v>
      </c>
    </row>
    <row r="341">
      <c r="A341" s="1">
        <v>7.0</v>
      </c>
      <c r="B341" s="1">
        <v>8.0</v>
      </c>
      <c r="D341" s="2">
        <f>SUM(COUNTIF('2015'!K10:M10,'2015'!$K$9),COUNTIF('2015'!K10:M10,'2015'!$L$9),COUNTIF('2015'!K10:M10,'2015'!$M$9))</f>
        <v>5</v>
      </c>
      <c r="E341" s="3" t="str">
        <f t="shared" si="1"/>
        <v>3</v>
      </c>
    </row>
    <row r="342">
      <c r="A342" s="1">
        <v>7.0</v>
      </c>
      <c r="B342" s="48">
        <f t="shared" ref="B342:B393" si="8">IF(A342&lt;&gt;"",B341+1,"")</f>
        <v>9</v>
      </c>
      <c r="D342" s="2">
        <f>SUM(COUNTIF('2015'!K11:M11,'2015'!$K$9),COUNTIF('2015'!K11:M11,'2015'!$L$9),COUNTIF('2015'!K11:M11,'2015'!$M$9))</f>
        <v>0</v>
      </c>
      <c r="E342" s="3" t="str">
        <f t="shared" si="1"/>
        <v>0</v>
      </c>
    </row>
    <row r="343">
      <c r="A343" s="1">
        <v>7.0</v>
      </c>
      <c r="B343" s="48">
        <f t="shared" si="8"/>
        <v>10</v>
      </c>
      <c r="D343" s="2">
        <f>SUM(COUNTIF('2015'!K12:M12,'2015'!$K$9),COUNTIF('2015'!K12:M12,'2015'!$L$9),COUNTIF('2015'!K12:M12,'2015'!$M$9))</f>
        <v>5</v>
      </c>
      <c r="E343" s="3" t="str">
        <f t="shared" si="1"/>
        <v>3</v>
      </c>
    </row>
    <row r="344">
      <c r="A344" s="1">
        <v>7.0</v>
      </c>
      <c r="B344" s="48">
        <f t="shared" si="8"/>
        <v>11</v>
      </c>
      <c r="D344" s="2">
        <f>SUM(COUNTIF('2015'!K13:M13,'2015'!$K$9),COUNTIF('2015'!K13:M13,'2015'!$L$9),COUNTIF('2015'!K13:M13,'2015'!$M$9))</f>
        <v>4</v>
      </c>
      <c r="E344" s="3" t="str">
        <f t="shared" si="1"/>
        <v>2</v>
      </c>
    </row>
    <row r="345">
      <c r="A345" s="1">
        <v>7.0</v>
      </c>
      <c r="B345" s="48">
        <f t="shared" si="8"/>
        <v>12</v>
      </c>
      <c r="D345" s="2">
        <f>SUM(COUNTIF('2015'!K14:M14,'2015'!$K$9),COUNTIF('2015'!K14:M14,'2015'!$L$9),COUNTIF('2015'!K14:M14,'2015'!$M$9))</f>
        <v>0</v>
      </c>
      <c r="E345" s="3" t="str">
        <f t="shared" si="1"/>
        <v>0</v>
      </c>
    </row>
    <row r="346">
      <c r="A346" s="1">
        <v>7.0</v>
      </c>
      <c r="B346" s="48">
        <f t="shared" si="8"/>
        <v>13</v>
      </c>
      <c r="D346" s="2">
        <f>SUM(COUNTIF('2015'!K15:M15,'2015'!$K$9),COUNTIF('2015'!K15:M15,'2015'!$L$9),COUNTIF('2015'!K15:M15,'2015'!$M$9))</f>
        <v>1</v>
      </c>
      <c r="E346" s="3" t="str">
        <f t="shared" si="1"/>
        <v>1</v>
      </c>
    </row>
    <row r="347">
      <c r="A347" s="1">
        <v>7.0</v>
      </c>
      <c r="B347" s="48">
        <f t="shared" si="8"/>
        <v>14</v>
      </c>
      <c r="D347" s="2">
        <f>SUM(COUNTIF('2015'!K16:M16,'2015'!$K$9),COUNTIF('2015'!K16:M16,'2015'!$L$9),COUNTIF('2015'!K16:M16,'2015'!$M$9))</f>
        <v>5</v>
      </c>
      <c r="E347" s="3" t="str">
        <f t="shared" si="1"/>
        <v>3</v>
      </c>
    </row>
    <row r="348">
      <c r="A348" s="1">
        <v>7.0</v>
      </c>
      <c r="B348" s="48">
        <f t="shared" si="8"/>
        <v>15</v>
      </c>
      <c r="D348" s="2">
        <f>SUM(COUNTIF('2015'!K17:M17,'2015'!$K$9),COUNTIF('2015'!K17:M17,'2015'!$L$9),COUNTIF('2015'!K17:M17,'2015'!$M$9))</f>
        <v>0</v>
      </c>
      <c r="E348" s="3" t="str">
        <f t="shared" si="1"/>
        <v>0</v>
      </c>
    </row>
    <row r="349">
      <c r="A349" s="1">
        <v>7.0</v>
      </c>
      <c r="B349" s="48">
        <f t="shared" si="8"/>
        <v>16</v>
      </c>
      <c r="D349" s="2">
        <f>SUM(COUNTIF('2015'!K18:M18,'2015'!$K$9),COUNTIF('2015'!K18:M18,'2015'!$L$9),COUNTIF('2015'!K18:M18,'2015'!$M$9))</f>
        <v>4</v>
      </c>
      <c r="E349" s="3" t="str">
        <f t="shared" si="1"/>
        <v>2</v>
      </c>
    </row>
    <row r="350">
      <c r="A350" s="1">
        <v>7.0</v>
      </c>
      <c r="B350" s="48">
        <f t="shared" si="8"/>
        <v>17</v>
      </c>
      <c r="D350" s="2">
        <f>SUM(COUNTIF('2015'!K19:M19,'2015'!$K$9),COUNTIF('2015'!K19:M19,'2015'!$L$9),COUNTIF('2015'!K19:M19,'2015'!$M$9))</f>
        <v>0</v>
      </c>
      <c r="E350" s="3" t="str">
        <f t="shared" si="1"/>
        <v>0</v>
      </c>
    </row>
    <row r="351">
      <c r="A351" s="1">
        <v>7.0</v>
      </c>
      <c r="B351" s="48">
        <f t="shared" si="8"/>
        <v>18</v>
      </c>
      <c r="D351" s="2">
        <f>SUM(COUNTIF('2015'!K20:M20,'2015'!$K$9),COUNTIF('2015'!K20:M20,'2015'!$L$9),COUNTIF('2015'!K20:M20,'2015'!$M$9))</f>
        <v>0</v>
      </c>
      <c r="E351" s="3" t="str">
        <f t="shared" si="1"/>
        <v>0</v>
      </c>
    </row>
    <row r="352">
      <c r="A352" s="1">
        <v>7.0</v>
      </c>
      <c r="B352" s="48">
        <f t="shared" si="8"/>
        <v>19</v>
      </c>
      <c r="D352" s="2">
        <f>SUM(COUNTIF('2015'!K21:M21,'2015'!$K$9),COUNTIF('2015'!K21:M21,'2015'!$L$9),COUNTIF('2015'!K21:M21,'2015'!$M$9))</f>
        <v>0</v>
      </c>
      <c r="E352" s="3" t="str">
        <f t="shared" si="1"/>
        <v>0</v>
      </c>
    </row>
    <row r="353">
      <c r="A353" s="1">
        <v>7.0</v>
      </c>
      <c r="B353" s="48">
        <f t="shared" si="8"/>
        <v>20</v>
      </c>
      <c r="D353" s="2">
        <f>SUM(COUNTIF('2015'!K22:M22,'2015'!$K$9),COUNTIF('2015'!K22:M22,'2015'!$L$9),COUNTIF('2015'!K22:M22,'2015'!$M$9))</f>
        <v>0</v>
      </c>
      <c r="E353" s="3" t="str">
        <f t="shared" si="1"/>
        <v>0</v>
      </c>
    </row>
    <row r="354">
      <c r="A354" s="1">
        <v>7.0</v>
      </c>
      <c r="B354" s="48">
        <f t="shared" si="8"/>
        <v>21</v>
      </c>
      <c r="D354" s="2">
        <f>SUM(COUNTIF('2015'!K23:M23,'2015'!$K$9),COUNTIF('2015'!K23:M23,'2015'!$L$9),COUNTIF('2015'!K23:M23,'2015'!$M$9))</f>
        <v>5</v>
      </c>
      <c r="E354" s="3" t="str">
        <f t="shared" si="1"/>
        <v>3</v>
      </c>
    </row>
    <row r="355">
      <c r="A355" s="1">
        <v>7.0</v>
      </c>
      <c r="B355" s="48">
        <f t="shared" si="8"/>
        <v>22</v>
      </c>
      <c r="D355" s="2">
        <f>SUM(COUNTIF('2015'!K24:M24,'2015'!$K$9),COUNTIF('2015'!K24:M24,'2015'!$L$9),COUNTIF('2015'!K24:M24,'2015'!$M$9))</f>
        <v>4</v>
      </c>
      <c r="E355" s="3" t="str">
        <f t="shared" si="1"/>
        <v>2</v>
      </c>
    </row>
    <row r="356">
      <c r="A356" s="1">
        <v>7.0</v>
      </c>
      <c r="B356" s="48">
        <f t="shared" si="8"/>
        <v>23</v>
      </c>
      <c r="D356" s="2">
        <f>SUM(COUNTIF('2015'!K25:M25,'2015'!$K$9),COUNTIF('2015'!K25:M25,'2015'!$L$9),COUNTIF('2015'!K25:M25,'2015'!$M$9))</f>
        <v>0</v>
      </c>
      <c r="E356" s="3" t="str">
        <f t="shared" si="1"/>
        <v>0</v>
      </c>
    </row>
    <row r="357">
      <c r="A357" s="1">
        <v>7.0</v>
      </c>
      <c r="B357" s="48">
        <f t="shared" si="8"/>
        <v>24</v>
      </c>
      <c r="D357" s="2">
        <f>SUM(COUNTIF('2015'!K26:M26,'2015'!$K$9),COUNTIF('2015'!K26:M26,'2015'!$L$9),COUNTIF('2015'!K26:M26,'2015'!$M$9))</f>
        <v>0</v>
      </c>
      <c r="E357" s="3" t="str">
        <f t="shared" si="1"/>
        <v>0</v>
      </c>
    </row>
    <row r="358">
      <c r="A358" s="1">
        <v>7.0</v>
      </c>
      <c r="B358" s="48">
        <f t="shared" si="8"/>
        <v>25</v>
      </c>
      <c r="D358" s="2">
        <f>SUM(COUNTIF('2015'!K27:M27,'2015'!$K$9),COUNTIF('2015'!K27:M27,'2015'!$L$9),COUNTIF('2015'!K27:M27,'2015'!$M$9))</f>
        <v>4</v>
      </c>
      <c r="E358" s="3" t="str">
        <f t="shared" si="1"/>
        <v>2</v>
      </c>
    </row>
    <row r="359">
      <c r="A359" s="1">
        <v>7.0</v>
      </c>
      <c r="B359" s="48">
        <f t="shared" si="8"/>
        <v>26</v>
      </c>
      <c r="D359" s="2">
        <f>SUM(COUNTIF('2015'!K28:M28,'2015'!$K$9),COUNTIF('2015'!K28:M28,'2015'!$L$9),COUNTIF('2015'!K28:M28,'2015'!$M$9))</f>
        <v>5</v>
      </c>
      <c r="E359" s="3" t="str">
        <f t="shared" si="1"/>
        <v>3</v>
      </c>
    </row>
    <row r="360">
      <c r="A360" s="1">
        <v>7.0</v>
      </c>
      <c r="B360" s="48">
        <f t="shared" si="8"/>
        <v>27</v>
      </c>
      <c r="D360" s="2">
        <f>SUM(COUNTIF('2015'!K29:M29,'2015'!$K$9),COUNTIF('2015'!K29:M29,'2015'!$L$9),COUNTIF('2015'!K29:M29,'2015'!$M$9))</f>
        <v>0</v>
      </c>
      <c r="E360" s="3" t="str">
        <f t="shared" si="1"/>
        <v>0</v>
      </c>
    </row>
    <row r="361">
      <c r="A361" s="1">
        <v>7.0</v>
      </c>
      <c r="B361" s="48">
        <f t="shared" si="8"/>
        <v>28</v>
      </c>
      <c r="D361" s="2">
        <f>SUM(COUNTIF('2015'!K30:M30,'2015'!$K$9),COUNTIF('2015'!K30:M30,'2015'!$L$9),COUNTIF('2015'!K30:M30,'2015'!$M$9))</f>
        <v>4</v>
      </c>
      <c r="E361" s="3" t="str">
        <f t="shared" si="1"/>
        <v>2</v>
      </c>
    </row>
    <row r="362">
      <c r="A362" s="1">
        <v>7.0</v>
      </c>
      <c r="B362" s="48">
        <f t="shared" si="8"/>
        <v>29</v>
      </c>
      <c r="D362" s="2">
        <f>SUM(COUNTIF('2015'!K31:M31,'2015'!$K$9),COUNTIF('2015'!K31:M31,'2015'!$L$9),COUNTIF('2015'!K31:M31,'2015'!$M$9))</f>
        <v>0</v>
      </c>
      <c r="E362" s="3" t="str">
        <f t="shared" si="1"/>
        <v>0</v>
      </c>
    </row>
    <row r="363">
      <c r="A363" s="1">
        <v>7.0</v>
      </c>
      <c r="B363" s="48">
        <f t="shared" si="8"/>
        <v>30</v>
      </c>
      <c r="D363" s="2">
        <f>SUM(COUNTIF('2015'!K32:M32,'2015'!$K$9),COUNTIF('2015'!K32:M32,'2015'!$L$9),COUNTIF('2015'!K32:M32,'2015'!$M$9))</f>
        <v>5</v>
      </c>
      <c r="E363" s="3" t="str">
        <f t="shared" si="1"/>
        <v>3</v>
      </c>
    </row>
    <row r="364">
      <c r="A364" s="1">
        <v>7.0</v>
      </c>
      <c r="B364" s="48">
        <f t="shared" si="8"/>
        <v>31</v>
      </c>
      <c r="D364" s="2">
        <f>SUM(COUNTIF('2015'!K33:M33,'2015'!$K$9),COUNTIF('2015'!K33:M33,'2015'!$L$9),COUNTIF('2015'!K33:M33,'2015'!$M$9))</f>
        <v>0</v>
      </c>
      <c r="E364" s="3" t="str">
        <f t="shared" si="1"/>
        <v>0</v>
      </c>
    </row>
    <row r="365">
      <c r="A365" s="1">
        <v>7.0</v>
      </c>
      <c r="B365" s="48">
        <f t="shared" si="8"/>
        <v>32</v>
      </c>
      <c r="D365" s="2">
        <f>SUM(COUNTIF('2015'!K34:M34,'2015'!$K$9),COUNTIF('2015'!K34:M34,'2015'!$L$9),COUNTIF('2015'!K34:M34,'2015'!$M$9))</f>
        <v>4</v>
      </c>
      <c r="E365" s="3" t="str">
        <f t="shared" si="1"/>
        <v>2</v>
      </c>
    </row>
    <row r="366">
      <c r="A366" s="1">
        <v>7.0</v>
      </c>
      <c r="B366" s="48">
        <f t="shared" si="8"/>
        <v>33</v>
      </c>
      <c r="D366" s="2">
        <f>SUM(COUNTIF('2015'!K35:M35,'2015'!$K$9),COUNTIF('2015'!K35:M35,'2015'!$L$9),COUNTIF('2015'!K35:M35,'2015'!$M$9))</f>
        <v>5</v>
      </c>
      <c r="E366" s="3" t="str">
        <f t="shared" si="1"/>
        <v>3</v>
      </c>
    </row>
    <row r="367">
      <c r="A367" s="1">
        <v>7.0</v>
      </c>
      <c r="B367" s="48">
        <f t="shared" si="8"/>
        <v>34</v>
      </c>
      <c r="D367" s="2">
        <f>SUM(COUNTIF('2015'!K36:M36,'2015'!$K$9),COUNTIF('2015'!K36:M36,'2015'!$L$9),COUNTIF('2015'!K36:M36,'2015'!$M$9))</f>
        <v>0</v>
      </c>
      <c r="E367" s="3" t="str">
        <f t="shared" si="1"/>
        <v>0</v>
      </c>
    </row>
    <row r="368">
      <c r="A368" s="1">
        <v>7.0</v>
      </c>
      <c r="B368" s="48">
        <f t="shared" si="8"/>
        <v>35</v>
      </c>
      <c r="D368" s="2">
        <f>SUM(COUNTIF('2015'!K37:M37,'2015'!$K$9),COUNTIF('2015'!K37:M37,'2015'!$L$9),COUNTIF('2015'!K37:M37,'2015'!$M$9))</f>
        <v>0</v>
      </c>
      <c r="E368" s="3" t="str">
        <f t="shared" si="1"/>
        <v>0</v>
      </c>
    </row>
    <row r="369">
      <c r="A369" s="1">
        <v>7.0</v>
      </c>
      <c r="B369" s="48">
        <f t="shared" si="8"/>
        <v>36</v>
      </c>
      <c r="D369" s="2">
        <f>SUM(COUNTIF('2015'!K38:M38,'2015'!$K$9),COUNTIF('2015'!K38:M38,'2015'!$L$9),COUNTIF('2015'!K38:M38,'2015'!$M$9))</f>
        <v>0</v>
      </c>
      <c r="E369" s="3" t="str">
        <f t="shared" si="1"/>
        <v>0</v>
      </c>
    </row>
    <row r="370">
      <c r="A370" s="1">
        <v>7.0</v>
      </c>
      <c r="B370" s="48">
        <f t="shared" si="8"/>
        <v>37</v>
      </c>
      <c r="D370" s="2">
        <f>SUM(COUNTIF('2015'!K39:M39,'2015'!$K$9),COUNTIF('2015'!K39:M39,'2015'!$L$9),COUNTIF('2015'!K39:M39,'2015'!$M$9))</f>
        <v>0</v>
      </c>
      <c r="E370" s="3" t="str">
        <f t="shared" si="1"/>
        <v>0</v>
      </c>
    </row>
    <row r="371">
      <c r="A371" s="1">
        <v>7.0</v>
      </c>
      <c r="B371" s="48">
        <f t="shared" si="8"/>
        <v>38</v>
      </c>
      <c r="D371" s="2">
        <f>SUM(COUNTIF('2015'!K40:M40,'2015'!$K$9),COUNTIF('2015'!K40:M40,'2015'!$L$9),COUNTIF('2015'!K40:M40,'2015'!$M$9))</f>
        <v>0</v>
      </c>
      <c r="E371" s="3" t="str">
        <f t="shared" si="1"/>
        <v>0</v>
      </c>
    </row>
    <row r="372">
      <c r="A372" s="1">
        <v>7.0</v>
      </c>
      <c r="B372" s="48">
        <f t="shared" si="8"/>
        <v>39</v>
      </c>
      <c r="D372" s="2">
        <f>SUM(COUNTIF('2015'!K41:M41,'2015'!$K$9),COUNTIF('2015'!K41:M41,'2015'!$L$9),COUNTIF('2015'!K41:M41,'2015'!$M$9))</f>
        <v>0</v>
      </c>
      <c r="E372" s="3" t="str">
        <f t="shared" si="1"/>
        <v>0</v>
      </c>
    </row>
    <row r="373">
      <c r="A373" s="1">
        <v>7.0</v>
      </c>
      <c r="B373" s="48">
        <f t="shared" si="8"/>
        <v>40</v>
      </c>
      <c r="D373" s="2">
        <f>SUM(COUNTIF('2015'!K42:M42,'2015'!$K$9),COUNTIF('2015'!K42:M42,'2015'!$L$9),COUNTIF('2015'!K42:M42,'2015'!$M$9))</f>
        <v>0</v>
      </c>
      <c r="E373" s="3" t="str">
        <f t="shared" si="1"/>
        <v>0</v>
      </c>
    </row>
    <row r="374">
      <c r="A374" s="1">
        <v>7.0</v>
      </c>
      <c r="B374" s="48">
        <f t="shared" si="8"/>
        <v>41</v>
      </c>
      <c r="D374" s="2">
        <f>SUM(COUNTIF('2015'!K43:M43,'2015'!$K$9),COUNTIF('2015'!K43:M43,'2015'!$L$9),COUNTIF('2015'!K43:M43,'2015'!$M$9))</f>
        <v>0</v>
      </c>
      <c r="E374" s="3" t="str">
        <f t="shared" si="1"/>
        <v>0</v>
      </c>
    </row>
    <row r="375">
      <c r="A375" s="1">
        <v>7.0</v>
      </c>
      <c r="B375" s="48">
        <f t="shared" si="8"/>
        <v>42</v>
      </c>
      <c r="D375" s="2">
        <f>SUM(COUNTIF('2015'!K44:M44,'2015'!$K$9),COUNTIF('2015'!K44:M44,'2015'!$L$9),COUNTIF('2015'!K44:M44,'2015'!$M$9))</f>
        <v>0</v>
      </c>
      <c r="E375" s="3" t="str">
        <f t="shared" si="1"/>
        <v>0</v>
      </c>
    </row>
    <row r="376">
      <c r="A376" s="1">
        <v>7.0</v>
      </c>
      <c r="B376" s="48">
        <f t="shared" si="8"/>
        <v>43</v>
      </c>
      <c r="D376" s="2">
        <f>SUM(COUNTIF('2015'!K45:M45,'2015'!$K$9),COUNTIF('2015'!K45:M45,'2015'!$L$9),COUNTIF('2015'!K45:M45,'2015'!$M$9))</f>
        <v>0</v>
      </c>
      <c r="E376" s="3" t="str">
        <f t="shared" si="1"/>
        <v>0</v>
      </c>
    </row>
    <row r="377">
      <c r="A377" s="1">
        <v>7.0</v>
      </c>
      <c r="B377" s="48">
        <f t="shared" si="8"/>
        <v>44</v>
      </c>
      <c r="D377" s="2">
        <f>SUM(COUNTIF('2015'!K46:M46,'2015'!$K$9),COUNTIF('2015'!K46:M46,'2015'!$L$9),COUNTIF('2015'!K46:M46,'2015'!$M$9))</f>
        <v>0</v>
      </c>
      <c r="E377" s="3" t="str">
        <f t="shared" si="1"/>
        <v>0</v>
      </c>
    </row>
    <row r="378">
      <c r="A378" s="1">
        <v>7.0</v>
      </c>
      <c r="B378" s="48">
        <f t="shared" si="8"/>
        <v>45</v>
      </c>
      <c r="D378" s="2">
        <f>SUM(COUNTIF('2015'!K47:M47,'2015'!$K$9),COUNTIF('2015'!K47:M47,'2015'!$L$9),COUNTIF('2015'!K47:M47,'2015'!$M$9))</f>
        <v>0</v>
      </c>
      <c r="E378" s="3" t="str">
        <f t="shared" si="1"/>
        <v>0</v>
      </c>
    </row>
    <row r="379">
      <c r="A379" s="1">
        <v>7.0</v>
      </c>
      <c r="B379" s="48">
        <f t="shared" si="8"/>
        <v>46</v>
      </c>
      <c r="D379" s="2">
        <f>SUM(COUNTIF('2015'!K48:M48,'2015'!$K$9),COUNTIF('2015'!K48:M48,'2015'!$L$9),COUNTIF('2015'!K48:M48,'2015'!$M$9))</f>
        <v>0</v>
      </c>
      <c r="E379" s="3" t="str">
        <f t="shared" si="1"/>
        <v>0</v>
      </c>
    </row>
    <row r="380">
      <c r="A380" s="1">
        <v>7.0</v>
      </c>
      <c r="B380" s="48">
        <f t="shared" si="8"/>
        <v>47</v>
      </c>
      <c r="D380" s="2">
        <f>SUM(COUNTIF('2015'!K49:M49,'2015'!$K$9),COUNTIF('2015'!K49:M49,'2015'!$L$9),COUNTIF('2015'!K49:M49,'2015'!$M$9))</f>
        <v>0</v>
      </c>
      <c r="E380" s="3" t="str">
        <f t="shared" si="1"/>
        <v>0</v>
      </c>
    </row>
    <row r="381">
      <c r="A381" s="1">
        <v>7.0</v>
      </c>
      <c r="B381" s="48">
        <f t="shared" si="8"/>
        <v>48</v>
      </c>
      <c r="D381" s="2">
        <f>SUM(COUNTIF('2015'!K50:M50,'2015'!$K$9),COUNTIF('2015'!K50:M50,'2015'!$L$9),COUNTIF('2015'!K50:M50,'2015'!$M$9))</f>
        <v>0</v>
      </c>
      <c r="E381" s="3" t="str">
        <f t="shared" si="1"/>
        <v>0</v>
      </c>
    </row>
    <row r="382">
      <c r="A382" s="1">
        <v>7.0</v>
      </c>
      <c r="B382" s="48">
        <f t="shared" si="8"/>
        <v>49</v>
      </c>
      <c r="D382" s="2">
        <f>SUM(COUNTIF('2015'!K51:M51,'2015'!$K$9),COUNTIF('2015'!K51:M51,'2015'!$L$9),COUNTIF('2015'!K51:M51,'2015'!$M$9))</f>
        <v>0</v>
      </c>
      <c r="E382" s="3" t="str">
        <f t="shared" si="1"/>
        <v>0</v>
      </c>
    </row>
    <row r="383">
      <c r="A383" s="1">
        <v>7.0</v>
      </c>
      <c r="B383" s="48">
        <f t="shared" si="8"/>
        <v>50</v>
      </c>
      <c r="D383" s="2">
        <f>SUM(COUNTIF('2015'!K52:M52,'2015'!$K$9),COUNTIF('2015'!K52:M52,'2015'!$L$9),COUNTIF('2015'!K52:M52,'2015'!$M$9))</f>
        <v>0</v>
      </c>
      <c r="E383" s="3" t="str">
        <f t="shared" si="1"/>
        <v>0</v>
      </c>
    </row>
    <row r="384">
      <c r="A384" s="1">
        <v>7.0</v>
      </c>
      <c r="B384" s="48">
        <f t="shared" si="8"/>
        <v>51</v>
      </c>
      <c r="D384" s="2">
        <f>SUM(COUNTIF('2015'!K53:M53,'2015'!$K$9),COUNTIF('2015'!K53:M53,'2015'!$L$9),COUNTIF('2015'!K53:M53,'2015'!$M$9))</f>
        <v>0</v>
      </c>
      <c r="E384" s="3" t="str">
        <f t="shared" si="1"/>
        <v>0</v>
      </c>
    </row>
    <row r="385">
      <c r="A385" s="1">
        <v>7.0</v>
      </c>
      <c r="B385" s="48">
        <f t="shared" si="8"/>
        <v>52</v>
      </c>
      <c r="D385" s="2">
        <f>SUM(COUNTIF('2015'!K54:M54,'2015'!$K$9),COUNTIF('2015'!K54:M54,'2015'!$L$9),COUNTIF('2015'!K54:M54,'2015'!$M$9))</f>
        <v>0</v>
      </c>
      <c r="E385" s="3" t="str">
        <f t="shared" si="1"/>
        <v>0</v>
      </c>
    </row>
    <row r="386">
      <c r="A386" s="1">
        <v>7.0</v>
      </c>
      <c r="B386" s="48">
        <f t="shared" si="8"/>
        <v>53</v>
      </c>
      <c r="D386" s="2">
        <f>SUM(COUNTIF('2015'!K55:M55,'2015'!$K$9),COUNTIF('2015'!K55:M55,'2015'!$L$9),COUNTIF('2015'!K55:M55,'2015'!$M$9))</f>
        <v>0</v>
      </c>
      <c r="E386" s="3" t="str">
        <f t="shared" si="1"/>
        <v>0</v>
      </c>
    </row>
    <row r="387">
      <c r="A387" s="1">
        <v>7.0</v>
      </c>
      <c r="B387" s="48">
        <f t="shared" si="8"/>
        <v>54</v>
      </c>
      <c r="D387" s="2">
        <f>SUM(COUNTIF('2015'!K56:M56,'2015'!$K$9),COUNTIF('2015'!K56:M56,'2015'!$L$9),COUNTIF('2015'!K56:M56,'2015'!$M$9))</f>
        <v>0</v>
      </c>
      <c r="E387" s="3" t="str">
        <f t="shared" si="1"/>
        <v>0</v>
      </c>
    </row>
    <row r="388">
      <c r="A388" s="1">
        <v>7.0</v>
      </c>
      <c r="B388" s="48">
        <f t="shared" si="8"/>
        <v>55</v>
      </c>
      <c r="D388" s="2">
        <f>SUM(COUNTIF('2015'!K57:M57,'2015'!$K$9),COUNTIF('2015'!K57:M57,'2015'!$L$9),COUNTIF('2015'!K57:M57,'2015'!$M$9))</f>
        <v>0</v>
      </c>
      <c r="E388" s="3" t="str">
        <f t="shared" si="1"/>
        <v>0</v>
      </c>
    </row>
    <row r="389">
      <c r="A389" s="1">
        <v>7.0</v>
      </c>
      <c r="B389" s="48">
        <f t="shared" si="8"/>
        <v>56</v>
      </c>
      <c r="D389" s="2">
        <f>SUM(COUNTIF('2015'!K58:M58,'2015'!$K$9),COUNTIF('2015'!K58:M58,'2015'!$L$9),COUNTIF('2015'!K58:M58,'2015'!$M$9))</f>
        <v>0</v>
      </c>
      <c r="E389" s="3" t="str">
        <f t="shared" si="1"/>
        <v>0</v>
      </c>
    </row>
    <row r="390">
      <c r="A390" s="1">
        <v>7.0</v>
      </c>
      <c r="B390" s="48">
        <f t="shared" si="8"/>
        <v>57</v>
      </c>
      <c r="D390" s="2">
        <f>SUM(COUNTIF('2015'!K59:M59,'2015'!$K$9),COUNTIF('2015'!K59:M59,'2015'!$L$9),COUNTIF('2015'!K59:M59,'2015'!$M$9))</f>
        <v>0</v>
      </c>
      <c r="E390" s="3" t="str">
        <f t="shared" si="1"/>
        <v>0</v>
      </c>
    </row>
    <row r="391">
      <c r="A391" s="1">
        <v>7.0</v>
      </c>
      <c r="B391" s="48">
        <f t="shared" si="8"/>
        <v>58</v>
      </c>
      <c r="D391" s="2">
        <f>SUM(COUNTIF('2015'!K60:M60,'2015'!$K$9),COUNTIF('2015'!K60:M60,'2015'!$L$9),COUNTIF('2015'!K60:M60,'2015'!$M$9))</f>
        <v>0</v>
      </c>
      <c r="E391" s="3" t="str">
        <f t="shared" si="1"/>
        <v>0</v>
      </c>
    </row>
    <row r="392">
      <c r="A392" s="1">
        <v>7.0</v>
      </c>
      <c r="B392" s="48">
        <f t="shared" si="8"/>
        <v>59</v>
      </c>
      <c r="D392" s="2">
        <f>SUM(COUNTIF('2015'!K61:M61,'2015'!$K$9),COUNTIF('2015'!K61:M61,'2015'!$L$9),COUNTIF('2015'!K61:M61,'2015'!$M$9))</f>
        <v>0</v>
      </c>
      <c r="E392" s="3" t="str">
        <f t="shared" si="1"/>
        <v>0</v>
      </c>
    </row>
    <row r="393">
      <c r="A393" s="1">
        <v>7.0</v>
      </c>
      <c r="B393" s="48">
        <f t="shared" si="8"/>
        <v>60</v>
      </c>
      <c r="D393" s="2">
        <f>SUM(COUNTIF('2015'!K62:M62,'2015'!$K$9),COUNTIF('2015'!K62:M62,'2015'!$L$9),COUNTIF('2015'!K62:M62,'2015'!$M$9))</f>
        <v>0</v>
      </c>
      <c r="E393" s="3" t="str">
        <f t="shared" si="1"/>
        <v>0</v>
      </c>
    </row>
    <row r="394">
      <c r="A394" s="1">
        <v>8.0</v>
      </c>
      <c r="B394" s="49">
        <v>9.0</v>
      </c>
      <c r="D394" s="2">
        <f>SUM(COUNTIF('2015'!K11:M11,'2015'!$K$10),COUNTIF('2015'!K11:M11,'2015'!$L$10),COUNTIF('2015'!K11:M11,'2015'!$M$10))</f>
        <v>0</v>
      </c>
      <c r="E394" s="3" t="str">
        <f t="shared" si="1"/>
        <v>0</v>
      </c>
    </row>
    <row r="395">
      <c r="A395" s="1">
        <v>8.0</v>
      </c>
      <c r="B395" s="48">
        <f t="shared" ref="B395:B445" si="9">IF(A395&lt;&gt;"",B394+1,"")</f>
        <v>10</v>
      </c>
      <c r="D395" s="2">
        <f>SUM(COUNTIF('2015'!K12:M12,'2015'!$K$10),COUNTIF('2015'!K12:M12,'2015'!$L$10),COUNTIF('2015'!K12:M12,'2015'!$M$10))</f>
        <v>5</v>
      </c>
      <c r="E395" s="3" t="str">
        <f t="shared" si="1"/>
        <v>3</v>
      </c>
    </row>
    <row r="396">
      <c r="A396" s="1">
        <v>8.0</v>
      </c>
      <c r="B396" s="48">
        <f t="shared" si="9"/>
        <v>11</v>
      </c>
      <c r="D396" s="2">
        <f>SUM(COUNTIF('2015'!K13:M13,'2015'!$K$10),COUNTIF('2015'!K13:M13,'2015'!$L$10),COUNTIF('2015'!K13:M13,'2015'!$M$10))</f>
        <v>4</v>
      </c>
      <c r="E396" s="3" t="str">
        <f t="shared" si="1"/>
        <v>2</v>
      </c>
    </row>
    <row r="397">
      <c r="A397" s="1">
        <v>8.0</v>
      </c>
      <c r="B397" s="48">
        <f t="shared" si="9"/>
        <v>12</v>
      </c>
      <c r="D397" s="2">
        <f>SUM(COUNTIF('2015'!K14:M14,'2015'!$K$10),COUNTIF('2015'!K14:M14,'2015'!$L$10),COUNTIF('2015'!K14:M14,'2015'!$M$10))</f>
        <v>0</v>
      </c>
      <c r="E397" s="3" t="str">
        <f t="shared" si="1"/>
        <v>0</v>
      </c>
    </row>
    <row r="398">
      <c r="A398" s="1">
        <v>8.0</v>
      </c>
      <c r="B398" s="48">
        <f t="shared" si="9"/>
        <v>13</v>
      </c>
      <c r="D398" s="2">
        <f>SUM(COUNTIF('2015'!K15:M15,'2015'!$K$10),COUNTIF('2015'!K15:M15,'2015'!$L$10),COUNTIF('2015'!K15:M15,'2015'!$M$10))</f>
        <v>1</v>
      </c>
      <c r="E398" s="3" t="str">
        <f t="shared" si="1"/>
        <v>1</v>
      </c>
    </row>
    <row r="399">
      <c r="A399" s="1">
        <v>8.0</v>
      </c>
      <c r="B399" s="48">
        <f t="shared" si="9"/>
        <v>14</v>
      </c>
      <c r="D399" s="2">
        <f>SUM(COUNTIF('2015'!K16:M16,'2015'!$K$10),COUNTIF('2015'!K16:M16,'2015'!$L$10),COUNTIF('2015'!K16:M16,'2015'!$M$10))</f>
        <v>5</v>
      </c>
      <c r="E399" s="3" t="str">
        <f t="shared" si="1"/>
        <v>3</v>
      </c>
    </row>
    <row r="400">
      <c r="A400" s="1">
        <v>8.0</v>
      </c>
      <c r="B400" s="48">
        <f t="shared" si="9"/>
        <v>15</v>
      </c>
      <c r="D400" s="2">
        <f>SUM(COUNTIF('2015'!K17:M17,'2015'!$K$10),COUNTIF('2015'!K17:M17,'2015'!$L$10),COUNTIF('2015'!K17:M17,'2015'!$M$10))</f>
        <v>0</v>
      </c>
      <c r="E400" s="3" t="str">
        <f t="shared" si="1"/>
        <v>0</v>
      </c>
    </row>
    <row r="401">
      <c r="A401" s="1">
        <v>8.0</v>
      </c>
      <c r="B401" s="48">
        <f t="shared" si="9"/>
        <v>16</v>
      </c>
      <c r="D401" s="2">
        <f>SUM(COUNTIF('2015'!K18:M18,'2015'!$K$10),COUNTIF('2015'!K18:M18,'2015'!$L$10),COUNTIF('2015'!K18:M18,'2015'!$M$10))</f>
        <v>4</v>
      </c>
      <c r="E401" s="3" t="str">
        <f t="shared" si="1"/>
        <v>2</v>
      </c>
    </row>
    <row r="402">
      <c r="A402" s="1">
        <v>8.0</v>
      </c>
      <c r="B402" s="48">
        <f t="shared" si="9"/>
        <v>17</v>
      </c>
      <c r="D402" s="2">
        <f>SUM(COUNTIF('2015'!K19:M19,'2015'!$K$10),COUNTIF('2015'!K19:M19,'2015'!$L$10),COUNTIF('2015'!K19:M19,'2015'!$M$10))</f>
        <v>0</v>
      </c>
      <c r="E402" s="3" t="str">
        <f t="shared" si="1"/>
        <v>0</v>
      </c>
    </row>
    <row r="403">
      <c r="A403" s="1">
        <v>8.0</v>
      </c>
      <c r="B403" s="48">
        <f t="shared" si="9"/>
        <v>18</v>
      </c>
      <c r="D403" s="2">
        <f>SUM(COUNTIF('2015'!K20:M20,'2015'!$K$10),COUNTIF('2015'!K20:M20,'2015'!$L$10),COUNTIF('2015'!K20:M20,'2015'!$M$10))</f>
        <v>0</v>
      </c>
      <c r="E403" s="3" t="str">
        <f t="shared" si="1"/>
        <v>0</v>
      </c>
    </row>
    <row r="404">
      <c r="A404" s="1">
        <v>8.0</v>
      </c>
      <c r="B404" s="48">
        <f t="shared" si="9"/>
        <v>19</v>
      </c>
      <c r="D404" s="2">
        <f>SUM(COUNTIF('2015'!K21:M21,'2015'!$K$10),COUNTIF('2015'!K21:M21,'2015'!$L$10),COUNTIF('2015'!K21:M21,'2015'!$M$10))</f>
        <v>0</v>
      </c>
      <c r="E404" s="3" t="str">
        <f t="shared" si="1"/>
        <v>0</v>
      </c>
    </row>
    <row r="405">
      <c r="A405" s="1">
        <v>8.0</v>
      </c>
      <c r="B405" s="48">
        <f t="shared" si="9"/>
        <v>20</v>
      </c>
      <c r="D405" s="2">
        <f>SUM(COUNTIF('2015'!K22:M22,'2015'!$K$10),COUNTIF('2015'!K22:M22,'2015'!$L$10),COUNTIF('2015'!K22:M22,'2015'!$M$10))</f>
        <v>0</v>
      </c>
      <c r="E405" s="3" t="str">
        <f t="shared" si="1"/>
        <v>0</v>
      </c>
    </row>
    <row r="406">
      <c r="A406" s="1">
        <v>8.0</v>
      </c>
      <c r="B406" s="48">
        <f t="shared" si="9"/>
        <v>21</v>
      </c>
      <c r="D406" s="2">
        <f>SUM(COUNTIF('2015'!K23:M23,'2015'!$K$10),COUNTIF('2015'!K23:M23,'2015'!$L$10),COUNTIF('2015'!K23:M23,'2015'!$M$10))</f>
        <v>5</v>
      </c>
      <c r="E406" s="3" t="str">
        <f t="shared" si="1"/>
        <v>3</v>
      </c>
    </row>
    <row r="407">
      <c r="A407" s="1">
        <v>8.0</v>
      </c>
      <c r="B407" s="48">
        <f t="shared" si="9"/>
        <v>22</v>
      </c>
      <c r="D407" s="2">
        <f>SUM(COUNTIF('2015'!K24:M24,'2015'!$K$10),COUNTIF('2015'!K24:M24,'2015'!$L$10),COUNTIF('2015'!K24:M24,'2015'!$M$10))</f>
        <v>4</v>
      </c>
      <c r="E407" s="3" t="str">
        <f t="shared" si="1"/>
        <v>2</v>
      </c>
    </row>
    <row r="408">
      <c r="A408" s="1">
        <v>8.0</v>
      </c>
      <c r="B408" s="48">
        <f t="shared" si="9"/>
        <v>23</v>
      </c>
      <c r="D408" s="2">
        <f>SUM(COUNTIF('2015'!K25:M25,'2015'!$K$10),COUNTIF('2015'!K25:M25,'2015'!$L$10),COUNTIF('2015'!K25:M25,'2015'!$M$10))</f>
        <v>0</v>
      </c>
      <c r="E408" s="3" t="str">
        <f t="shared" si="1"/>
        <v>0</v>
      </c>
    </row>
    <row r="409">
      <c r="A409" s="1">
        <v>8.0</v>
      </c>
      <c r="B409" s="48">
        <f t="shared" si="9"/>
        <v>24</v>
      </c>
      <c r="D409" s="2">
        <f>SUM(COUNTIF('2015'!K26:M26,'2015'!$K$10),COUNTIF('2015'!K26:M26,'2015'!$L$10),COUNTIF('2015'!K26:M26,'2015'!$M$10))</f>
        <v>0</v>
      </c>
      <c r="E409" s="3" t="str">
        <f t="shared" si="1"/>
        <v>0</v>
      </c>
    </row>
    <row r="410">
      <c r="A410" s="1">
        <v>8.0</v>
      </c>
      <c r="B410" s="48">
        <f t="shared" si="9"/>
        <v>25</v>
      </c>
      <c r="D410" s="2">
        <f>SUM(COUNTIF('2015'!K27:M27,'2015'!$K$10),COUNTIF('2015'!K27:M27,'2015'!$L$10),COUNTIF('2015'!K27:M27,'2015'!$M$10))</f>
        <v>4</v>
      </c>
      <c r="E410" s="3" t="str">
        <f t="shared" si="1"/>
        <v>2</v>
      </c>
    </row>
    <row r="411">
      <c r="A411" s="1">
        <v>8.0</v>
      </c>
      <c r="B411" s="48">
        <f t="shared" si="9"/>
        <v>26</v>
      </c>
      <c r="D411" s="2">
        <f>SUM(COUNTIF('2015'!K28:M28,'2015'!$K$10),COUNTIF('2015'!K28:M28,'2015'!$L$10),COUNTIF('2015'!K28:M28,'2015'!$M$10))</f>
        <v>5</v>
      </c>
      <c r="E411" s="3" t="str">
        <f t="shared" si="1"/>
        <v>3</v>
      </c>
    </row>
    <row r="412">
      <c r="A412" s="1">
        <v>8.0</v>
      </c>
      <c r="B412" s="48">
        <f t="shared" si="9"/>
        <v>27</v>
      </c>
      <c r="D412" s="2">
        <f>SUM(COUNTIF('2015'!K29:M29,'2015'!$K$10),COUNTIF('2015'!K29:M29,'2015'!$L$10),COUNTIF('2015'!K29:M29,'2015'!$M$10))</f>
        <v>0</v>
      </c>
      <c r="E412" s="3" t="str">
        <f t="shared" si="1"/>
        <v>0</v>
      </c>
    </row>
    <row r="413">
      <c r="A413" s="1">
        <v>8.0</v>
      </c>
      <c r="B413" s="48">
        <f t="shared" si="9"/>
        <v>28</v>
      </c>
      <c r="D413" s="2">
        <f>SUM(COUNTIF('2015'!K30:M30,'2015'!$K$10),COUNTIF('2015'!K30:M30,'2015'!$L$10),COUNTIF('2015'!K30:M30,'2015'!$M$10))</f>
        <v>4</v>
      </c>
      <c r="E413" s="3" t="str">
        <f t="shared" si="1"/>
        <v>2</v>
      </c>
    </row>
    <row r="414">
      <c r="A414" s="1">
        <v>8.0</v>
      </c>
      <c r="B414" s="48">
        <f t="shared" si="9"/>
        <v>29</v>
      </c>
      <c r="D414" s="2">
        <f>SUM(COUNTIF('2015'!K31:M31,'2015'!$K$10),COUNTIF('2015'!K31:M31,'2015'!$L$10),COUNTIF('2015'!K31:M31,'2015'!$M$10))</f>
        <v>0</v>
      </c>
      <c r="E414" s="3" t="str">
        <f t="shared" si="1"/>
        <v>0</v>
      </c>
    </row>
    <row r="415">
      <c r="A415" s="1">
        <v>8.0</v>
      </c>
      <c r="B415" s="48">
        <f t="shared" si="9"/>
        <v>30</v>
      </c>
      <c r="D415" s="2">
        <f>SUM(COUNTIF('2015'!K32:M32,'2015'!$K$10),COUNTIF('2015'!K32:M32,'2015'!$L$10),COUNTIF('2015'!K32:M32,'2015'!$M$10))</f>
        <v>5</v>
      </c>
      <c r="E415" s="3" t="str">
        <f t="shared" si="1"/>
        <v>3</v>
      </c>
    </row>
    <row r="416">
      <c r="A416" s="1">
        <v>8.0</v>
      </c>
      <c r="B416" s="48">
        <f t="shared" si="9"/>
        <v>31</v>
      </c>
      <c r="D416" s="2">
        <f>SUM(COUNTIF('2015'!K33:M33,'2015'!$K$10),COUNTIF('2015'!K33:M33,'2015'!$L$10),COUNTIF('2015'!K33:M33,'2015'!$M$10))</f>
        <v>0</v>
      </c>
      <c r="E416" s="3" t="str">
        <f t="shared" si="1"/>
        <v>0</v>
      </c>
    </row>
    <row r="417">
      <c r="A417" s="1">
        <v>8.0</v>
      </c>
      <c r="B417" s="48">
        <f t="shared" si="9"/>
        <v>32</v>
      </c>
      <c r="D417" s="2">
        <f>SUM(COUNTIF('2015'!K34:M34,'2015'!$K$10),COUNTIF('2015'!K34:M34,'2015'!$L$10),COUNTIF('2015'!K34:M34,'2015'!$M$10))</f>
        <v>4</v>
      </c>
      <c r="E417" s="3" t="str">
        <f t="shared" si="1"/>
        <v>2</v>
      </c>
    </row>
    <row r="418">
      <c r="A418" s="1">
        <v>8.0</v>
      </c>
      <c r="B418" s="48">
        <f t="shared" si="9"/>
        <v>33</v>
      </c>
      <c r="D418" s="2">
        <f>SUM(COUNTIF('2015'!K35:M35,'2015'!$K$10),COUNTIF('2015'!K35:M35,'2015'!$L$10),COUNTIF('2015'!K35:M35,'2015'!$M$10))</f>
        <v>5</v>
      </c>
      <c r="E418" s="3" t="str">
        <f t="shared" si="1"/>
        <v>3</v>
      </c>
    </row>
    <row r="419">
      <c r="A419" s="1">
        <v>8.0</v>
      </c>
      <c r="B419" s="48">
        <f t="shared" si="9"/>
        <v>34</v>
      </c>
      <c r="D419" s="2">
        <f>SUM(COUNTIF('2015'!K36:M36,'2015'!$K$10),COUNTIF('2015'!K36:M36,'2015'!$L$10),COUNTIF('2015'!K36:M36,'2015'!$M$10))</f>
        <v>0</v>
      </c>
      <c r="E419" s="3" t="str">
        <f t="shared" si="1"/>
        <v>0</v>
      </c>
    </row>
    <row r="420">
      <c r="A420" s="1">
        <v>8.0</v>
      </c>
      <c r="B420" s="48">
        <f t="shared" si="9"/>
        <v>35</v>
      </c>
      <c r="D420" s="2">
        <f>SUM(COUNTIF('2015'!K37:M37,'2015'!$K$10),COUNTIF('2015'!K37:M37,'2015'!$L$10),COUNTIF('2015'!K37:M37,'2015'!$M$10))</f>
        <v>0</v>
      </c>
      <c r="E420" s="3" t="str">
        <f t="shared" si="1"/>
        <v>0</v>
      </c>
    </row>
    <row r="421">
      <c r="A421" s="1">
        <v>8.0</v>
      </c>
      <c r="B421" s="48">
        <f t="shared" si="9"/>
        <v>36</v>
      </c>
      <c r="D421" s="2">
        <f>SUM(COUNTIF('2015'!K38:M38,'2015'!$K$10),COUNTIF('2015'!K38:M38,'2015'!$L$10),COUNTIF('2015'!K38:M38,'2015'!$M$10))</f>
        <v>0</v>
      </c>
      <c r="E421" s="3" t="str">
        <f t="shared" si="1"/>
        <v>0</v>
      </c>
    </row>
    <row r="422">
      <c r="A422" s="1">
        <v>8.0</v>
      </c>
      <c r="B422" s="48">
        <f t="shared" si="9"/>
        <v>37</v>
      </c>
      <c r="D422" s="2">
        <f>SUM(COUNTIF('2015'!K39:M39,'2015'!$K$10),COUNTIF('2015'!K39:M39,'2015'!$L$10),COUNTIF('2015'!K39:M39,'2015'!$M$10))</f>
        <v>0</v>
      </c>
      <c r="E422" s="3" t="str">
        <f t="shared" si="1"/>
        <v>0</v>
      </c>
    </row>
    <row r="423">
      <c r="A423" s="1">
        <v>8.0</v>
      </c>
      <c r="B423" s="48">
        <f t="shared" si="9"/>
        <v>38</v>
      </c>
      <c r="D423" s="2">
        <f>SUM(COUNTIF('2015'!K40:M40,'2015'!$K$10),COUNTIF('2015'!K40:M40,'2015'!$L$10),COUNTIF('2015'!K40:M40,'2015'!$M$10))</f>
        <v>0</v>
      </c>
      <c r="E423" s="3" t="str">
        <f t="shared" si="1"/>
        <v>0</v>
      </c>
    </row>
    <row r="424">
      <c r="A424" s="1">
        <v>8.0</v>
      </c>
      <c r="B424" s="48">
        <f t="shared" si="9"/>
        <v>39</v>
      </c>
      <c r="D424" s="2">
        <f>SUM(COUNTIF('2015'!K41:M41,'2015'!$K$10),COUNTIF('2015'!K41:M41,'2015'!$L$10),COUNTIF('2015'!K41:M41,'2015'!$M$10))</f>
        <v>0</v>
      </c>
      <c r="E424" s="3" t="str">
        <f t="shared" si="1"/>
        <v>0</v>
      </c>
    </row>
    <row r="425">
      <c r="A425" s="1">
        <v>8.0</v>
      </c>
      <c r="B425" s="48">
        <f t="shared" si="9"/>
        <v>40</v>
      </c>
      <c r="D425" s="2">
        <f>SUM(COUNTIF('2015'!K42:M42,'2015'!$K$10),COUNTIF('2015'!K42:M42,'2015'!$L$10),COUNTIF('2015'!K42:M42,'2015'!$M$10))</f>
        <v>0</v>
      </c>
      <c r="E425" s="3" t="str">
        <f t="shared" si="1"/>
        <v>0</v>
      </c>
    </row>
    <row r="426">
      <c r="A426" s="1">
        <v>8.0</v>
      </c>
      <c r="B426" s="48">
        <f t="shared" si="9"/>
        <v>41</v>
      </c>
      <c r="D426" s="2">
        <f>SUM(COUNTIF('2015'!K43:M43,'2015'!$K$10),COUNTIF('2015'!K43:M43,'2015'!$L$10),COUNTIF('2015'!K43:M43,'2015'!$M$10))</f>
        <v>0</v>
      </c>
      <c r="E426" s="3" t="str">
        <f t="shared" si="1"/>
        <v>0</v>
      </c>
    </row>
    <row r="427">
      <c r="A427" s="1">
        <v>8.0</v>
      </c>
      <c r="B427" s="48">
        <f t="shared" si="9"/>
        <v>42</v>
      </c>
      <c r="D427" s="2">
        <f>SUM(COUNTIF('2015'!K44:M44,'2015'!$K$10),COUNTIF('2015'!K44:M44,'2015'!$L$10),COUNTIF('2015'!K44:M44,'2015'!$M$10))</f>
        <v>0</v>
      </c>
      <c r="E427" s="3" t="str">
        <f t="shared" si="1"/>
        <v>0</v>
      </c>
    </row>
    <row r="428">
      <c r="A428" s="1">
        <v>8.0</v>
      </c>
      <c r="B428" s="48">
        <f t="shared" si="9"/>
        <v>43</v>
      </c>
      <c r="D428" s="2">
        <f>SUM(COUNTIF('2015'!K45:M45,'2015'!$K$10),COUNTIF('2015'!K45:M45,'2015'!$L$10),COUNTIF('2015'!K45:M45,'2015'!$M$10))</f>
        <v>0</v>
      </c>
      <c r="E428" s="3" t="str">
        <f t="shared" si="1"/>
        <v>0</v>
      </c>
    </row>
    <row r="429">
      <c r="A429" s="1">
        <v>8.0</v>
      </c>
      <c r="B429" s="48">
        <f t="shared" si="9"/>
        <v>44</v>
      </c>
      <c r="D429" s="2">
        <f>SUM(COUNTIF('2015'!K46:M46,'2015'!$K$10),COUNTIF('2015'!K46:M46,'2015'!$L$10),COUNTIF('2015'!K46:M46,'2015'!$M$10))</f>
        <v>0</v>
      </c>
      <c r="E429" s="3" t="str">
        <f t="shared" si="1"/>
        <v>0</v>
      </c>
    </row>
    <row r="430">
      <c r="A430" s="1">
        <v>8.0</v>
      </c>
      <c r="B430" s="48">
        <f t="shared" si="9"/>
        <v>45</v>
      </c>
      <c r="D430" s="2">
        <f>SUM(COUNTIF('2015'!K47:M47,'2015'!$K$10),COUNTIF('2015'!K47:M47,'2015'!$L$10),COUNTIF('2015'!K47:M47,'2015'!$M$10))</f>
        <v>0</v>
      </c>
      <c r="E430" s="3" t="str">
        <f t="shared" si="1"/>
        <v>0</v>
      </c>
    </row>
    <row r="431">
      <c r="A431" s="1">
        <v>8.0</v>
      </c>
      <c r="B431" s="48">
        <f t="shared" si="9"/>
        <v>46</v>
      </c>
      <c r="D431" s="2">
        <f>SUM(COUNTIF('2015'!K48:M48,'2015'!$K$10),COUNTIF('2015'!K48:M48,'2015'!$L$10),COUNTIF('2015'!K48:M48,'2015'!$M$10))</f>
        <v>0</v>
      </c>
      <c r="E431" s="3" t="str">
        <f t="shared" si="1"/>
        <v>0</v>
      </c>
    </row>
    <row r="432">
      <c r="A432" s="1">
        <v>8.0</v>
      </c>
      <c r="B432" s="48">
        <f t="shared" si="9"/>
        <v>47</v>
      </c>
      <c r="D432" s="2">
        <f>SUM(COUNTIF('2015'!K49:M49,'2015'!$K$10),COUNTIF('2015'!K49:M49,'2015'!$L$10),COUNTIF('2015'!K49:M49,'2015'!$M$10))</f>
        <v>0</v>
      </c>
      <c r="E432" s="3" t="str">
        <f t="shared" si="1"/>
        <v>0</v>
      </c>
    </row>
    <row r="433">
      <c r="A433" s="1">
        <v>8.0</v>
      </c>
      <c r="B433" s="48">
        <f t="shared" si="9"/>
        <v>48</v>
      </c>
      <c r="D433" s="2">
        <f>SUM(COUNTIF('2015'!K50:M50,'2015'!$K$10),COUNTIF('2015'!K50:M50,'2015'!$L$10),COUNTIF('2015'!K50:M50,'2015'!$M$10))</f>
        <v>0</v>
      </c>
      <c r="E433" s="3" t="str">
        <f t="shared" si="1"/>
        <v>0</v>
      </c>
    </row>
    <row r="434">
      <c r="A434" s="1">
        <v>8.0</v>
      </c>
      <c r="B434" s="48">
        <f t="shared" si="9"/>
        <v>49</v>
      </c>
      <c r="D434" s="2">
        <f>SUM(COUNTIF('2015'!K51:M51,'2015'!$K$10),COUNTIF('2015'!K51:M51,'2015'!$L$10),COUNTIF('2015'!K51:M51,'2015'!$M$10))</f>
        <v>0</v>
      </c>
      <c r="E434" s="3" t="str">
        <f t="shared" si="1"/>
        <v>0</v>
      </c>
    </row>
    <row r="435">
      <c r="A435" s="1">
        <v>8.0</v>
      </c>
      <c r="B435" s="48">
        <f t="shared" si="9"/>
        <v>50</v>
      </c>
      <c r="D435" s="2">
        <f>SUM(COUNTIF('2015'!K52:M52,'2015'!$K$10),COUNTIF('2015'!K52:M52,'2015'!$L$10),COUNTIF('2015'!K52:M52,'2015'!$M$10))</f>
        <v>0</v>
      </c>
      <c r="E435" s="3" t="str">
        <f t="shared" si="1"/>
        <v>0</v>
      </c>
    </row>
    <row r="436">
      <c r="A436" s="1">
        <v>8.0</v>
      </c>
      <c r="B436" s="48">
        <f t="shared" si="9"/>
        <v>51</v>
      </c>
      <c r="D436" s="2">
        <f>SUM(COUNTIF('2015'!K53:M53,'2015'!$K$10),COUNTIF('2015'!K53:M53,'2015'!$L$10),COUNTIF('2015'!K53:M53,'2015'!$M$10))</f>
        <v>0</v>
      </c>
      <c r="E436" s="3" t="str">
        <f t="shared" si="1"/>
        <v>0</v>
      </c>
    </row>
    <row r="437">
      <c r="A437" s="1">
        <v>8.0</v>
      </c>
      <c r="B437" s="48">
        <f t="shared" si="9"/>
        <v>52</v>
      </c>
      <c r="D437" s="2">
        <f>SUM(COUNTIF('2015'!K54:M54,'2015'!$K$10),COUNTIF('2015'!K54:M54,'2015'!$L$10),COUNTIF('2015'!K54:M54,'2015'!$M$10))</f>
        <v>0</v>
      </c>
      <c r="E437" s="3" t="str">
        <f t="shared" si="1"/>
        <v>0</v>
      </c>
    </row>
    <row r="438">
      <c r="A438" s="1">
        <v>8.0</v>
      </c>
      <c r="B438" s="48">
        <f t="shared" si="9"/>
        <v>53</v>
      </c>
      <c r="D438" s="2">
        <f>SUM(COUNTIF('2015'!K55:M55,'2015'!$K$10),COUNTIF('2015'!K55:M55,'2015'!$L$10),COUNTIF('2015'!K55:M55,'2015'!$M$10))</f>
        <v>0</v>
      </c>
      <c r="E438" s="3" t="str">
        <f t="shared" si="1"/>
        <v>0</v>
      </c>
    </row>
    <row r="439">
      <c r="A439" s="1">
        <v>8.0</v>
      </c>
      <c r="B439" s="48">
        <f t="shared" si="9"/>
        <v>54</v>
      </c>
      <c r="D439" s="2">
        <f>SUM(COUNTIF('2015'!K56:M56,'2015'!$K$10),COUNTIF('2015'!K56:M56,'2015'!$L$10),COUNTIF('2015'!K56:M56,'2015'!$M$10))</f>
        <v>0</v>
      </c>
      <c r="E439" s="3" t="str">
        <f t="shared" si="1"/>
        <v>0</v>
      </c>
    </row>
    <row r="440">
      <c r="A440" s="1">
        <v>8.0</v>
      </c>
      <c r="B440" s="48">
        <f t="shared" si="9"/>
        <v>55</v>
      </c>
      <c r="D440" s="2">
        <f>SUM(COUNTIF('2015'!K57:M57,'2015'!$K$10),COUNTIF('2015'!K57:M57,'2015'!$L$10),COUNTIF('2015'!K57:M57,'2015'!$M$10))</f>
        <v>0</v>
      </c>
      <c r="E440" s="3" t="str">
        <f t="shared" si="1"/>
        <v>0</v>
      </c>
    </row>
    <row r="441">
      <c r="A441" s="1">
        <v>8.0</v>
      </c>
      <c r="B441" s="48">
        <f t="shared" si="9"/>
        <v>56</v>
      </c>
      <c r="D441" s="2">
        <f>SUM(COUNTIF('2015'!K58:M58,'2015'!$K$10),COUNTIF('2015'!K58:M58,'2015'!$L$10),COUNTIF('2015'!K58:M58,'2015'!$M$10))</f>
        <v>0</v>
      </c>
      <c r="E441" s="3" t="str">
        <f t="shared" si="1"/>
        <v>0</v>
      </c>
    </row>
    <row r="442">
      <c r="A442" s="1">
        <v>8.0</v>
      </c>
      <c r="B442" s="48">
        <f t="shared" si="9"/>
        <v>57</v>
      </c>
      <c r="D442" s="2">
        <f>SUM(COUNTIF('2015'!K59:M59,'2015'!$K$10),COUNTIF('2015'!K59:M59,'2015'!$L$10),COUNTIF('2015'!K59:M59,'2015'!$M$10))</f>
        <v>0</v>
      </c>
      <c r="E442" s="3" t="str">
        <f t="shared" si="1"/>
        <v>0</v>
      </c>
    </row>
    <row r="443">
      <c r="A443" s="1">
        <v>8.0</v>
      </c>
      <c r="B443" s="48">
        <f t="shared" si="9"/>
        <v>58</v>
      </c>
      <c r="D443" s="2">
        <f>SUM(COUNTIF('2015'!K60:M60,'2015'!$K$10),COUNTIF('2015'!K60:M60,'2015'!$L$10),COUNTIF('2015'!K60:M60,'2015'!$M$10))</f>
        <v>0</v>
      </c>
      <c r="E443" s="3" t="str">
        <f t="shared" si="1"/>
        <v>0</v>
      </c>
    </row>
    <row r="444">
      <c r="A444" s="1">
        <v>8.0</v>
      </c>
      <c r="B444" s="48">
        <f t="shared" si="9"/>
        <v>59</v>
      </c>
      <c r="D444" s="2">
        <f>SUM(COUNTIF('2015'!K61:M61,'2015'!$K$10),COUNTIF('2015'!K61:M61,'2015'!$L$10),COUNTIF('2015'!K61:M61,'2015'!$M$10))</f>
        <v>0</v>
      </c>
      <c r="E444" s="3" t="str">
        <f t="shared" si="1"/>
        <v>0</v>
      </c>
    </row>
    <row r="445">
      <c r="A445" s="1">
        <v>8.0</v>
      </c>
      <c r="B445" s="48">
        <f t="shared" si="9"/>
        <v>60</v>
      </c>
      <c r="D445" s="2">
        <f>SUM(COUNTIF('2015'!K62:M62,'2015'!$K$10),COUNTIF('2015'!K62:M62,'2015'!$L$10),COUNTIF('2015'!K62:M62,'2015'!$M$10))</f>
        <v>0</v>
      </c>
      <c r="E445" s="3" t="str">
        <f t="shared" si="1"/>
        <v>0</v>
      </c>
    </row>
    <row r="446">
      <c r="A446" s="1">
        <v>9.0</v>
      </c>
      <c r="B446" s="49">
        <v>10.0</v>
      </c>
      <c r="D446" s="2">
        <f>SUM(COUNTIF('2015'!K12:M12,'2015'!$K$11),COUNTIF('2015'!K12:M12,'2015'!$L$11),COUNTIF('2015'!K12:M12,'2015'!$M$11))</f>
        <v>0</v>
      </c>
      <c r="E446" s="3" t="str">
        <f t="shared" si="1"/>
        <v>0</v>
      </c>
    </row>
    <row r="447">
      <c r="A447" s="1">
        <v>9.0</v>
      </c>
      <c r="B447" s="48">
        <f t="shared" ref="B447:B496" si="10">IF(A447&lt;&gt;"",B446+1,"")</f>
        <v>11</v>
      </c>
      <c r="D447" s="2">
        <f>SUM(COUNTIF('2015'!K13:M13,'2015'!$K$11),COUNTIF('2015'!K13:M13,'2015'!$L$11),COUNTIF('2015'!K13:M13,'2015'!$M$11))</f>
        <v>0</v>
      </c>
      <c r="E447" s="3" t="str">
        <f t="shared" si="1"/>
        <v>0</v>
      </c>
    </row>
    <row r="448">
      <c r="A448" s="1">
        <v>9.0</v>
      </c>
      <c r="B448" s="48">
        <f t="shared" si="10"/>
        <v>12</v>
      </c>
      <c r="D448" s="2">
        <f>SUM(COUNTIF('2015'!K14:M14,'2015'!$K$11),COUNTIF('2015'!K14:M14,'2015'!$L$11),COUNTIF('2015'!K14:M14,'2015'!$M$11))</f>
        <v>0</v>
      </c>
      <c r="E448" s="3" t="str">
        <f t="shared" si="1"/>
        <v>0</v>
      </c>
    </row>
    <row r="449">
      <c r="A449" s="1">
        <v>9.0</v>
      </c>
      <c r="B449" s="48">
        <f t="shared" si="10"/>
        <v>13</v>
      </c>
      <c r="D449" s="2">
        <f>SUM(COUNTIF('2015'!K15:M15,'2015'!$K$11),COUNTIF('2015'!K15:M15,'2015'!$L$11),COUNTIF('2015'!K15:M15,'2015'!$M$11))</f>
        <v>0</v>
      </c>
      <c r="E449" s="3" t="str">
        <f t="shared" si="1"/>
        <v>0</v>
      </c>
    </row>
    <row r="450">
      <c r="A450" s="1">
        <v>9.0</v>
      </c>
      <c r="B450" s="48">
        <f t="shared" si="10"/>
        <v>14</v>
      </c>
      <c r="D450" s="2">
        <f>SUM(COUNTIF('2015'!K16:M16,'2015'!$K$11),COUNTIF('2015'!K16:M16,'2015'!$L$11),COUNTIF('2015'!K16:M16,'2015'!$M$11))</f>
        <v>0</v>
      </c>
      <c r="E450" s="3" t="str">
        <f t="shared" si="1"/>
        <v>0</v>
      </c>
    </row>
    <row r="451">
      <c r="A451" s="1">
        <v>9.0</v>
      </c>
      <c r="B451" s="48">
        <f t="shared" si="10"/>
        <v>15</v>
      </c>
      <c r="D451" s="2">
        <f>SUM(COUNTIF('2015'!K17:M17,'2015'!$K$11),COUNTIF('2015'!K17:M17,'2015'!$L$11),COUNTIF('2015'!K17:M17,'2015'!$M$11))</f>
        <v>0</v>
      </c>
      <c r="E451" s="3" t="str">
        <f t="shared" si="1"/>
        <v>0</v>
      </c>
    </row>
    <row r="452">
      <c r="A452" s="1">
        <v>9.0</v>
      </c>
      <c r="B452" s="48">
        <f t="shared" si="10"/>
        <v>16</v>
      </c>
      <c r="D452" s="2">
        <f>SUM(COUNTIF('2015'!K18:M18,'2015'!$K$11),COUNTIF('2015'!K18:M18,'2015'!$L$11),COUNTIF('2015'!K18:M18,'2015'!$M$11))</f>
        <v>0</v>
      </c>
      <c r="E452" s="3" t="str">
        <f t="shared" si="1"/>
        <v>0</v>
      </c>
    </row>
    <row r="453">
      <c r="A453" s="1">
        <v>9.0</v>
      </c>
      <c r="B453" s="48">
        <f t="shared" si="10"/>
        <v>17</v>
      </c>
      <c r="D453" s="2">
        <f>SUM(COUNTIF('2015'!K19:M19,'2015'!$K$11),COUNTIF('2015'!K19:M19,'2015'!$L$11),COUNTIF('2015'!K19:M19,'2015'!$M$11))</f>
        <v>5</v>
      </c>
      <c r="E453" s="3" t="str">
        <f t="shared" si="1"/>
        <v>3</v>
      </c>
    </row>
    <row r="454">
      <c r="A454" s="1">
        <v>9.0</v>
      </c>
      <c r="B454" s="48">
        <f t="shared" si="10"/>
        <v>18</v>
      </c>
      <c r="D454" s="2">
        <f>SUM(COUNTIF('2015'!K20:M20,'2015'!$K$11),COUNTIF('2015'!K20:M20,'2015'!$L$11),COUNTIF('2015'!K20:M20,'2015'!$M$11))</f>
        <v>5</v>
      </c>
      <c r="E454" s="3" t="str">
        <f t="shared" si="1"/>
        <v>3</v>
      </c>
    </row>
    <row r="455">
      <c r="A455" s="1">
        <v>9.0</v>
      </c>
      <c r="B455" s="48">
        <f t="shared" si="10"/>
        <v>19</v>
      </c>
      <c r="D455" s="2">
        <f>SUM(COUNTIF('2015'!K21:M21,'2015'!$K$11),COUNTIF('2015'!K21:M21,'2015'!$L$11),COUNTIF('2015'!K21:M21,'2015'!$M$11))</f>
        <v>4</v>
      </c>
      <c r="E455" s="3" t="str">
        <f t="shared" si="1"/>
        <v>2</v>
      </c>
    </row>
    <row r="456">
      <c r="A456" s="1">
        <v>9.0</v>
      </c>
      <c r="B456" s="48">
        <f t="shared" si="10"/>
        <v>20</v>
      </c>
      <c r="D456" s="2">
        <f>SUM(COUNTIF('2015'!K22:M22,'2015'!$K$11),COUNTIF('2015'!K22:M22,'2015'!$L$11),COUNTIF('2015'!K22:M22,'2015'!$M$11))</f>
        <v>1</v>
      </c>
      <c r="E456" s="3" t="str">
        <f t="shared" si="1"/>
        <v>1</v>
      </c>
    </row>
    <row r="457">
      <c r="A457" s="1">
        <v>9.0</v>
      </c>
      <c r="B457" s="48">
        <f t="shared" si="10"/>
        <v>21</v>
      </c>
      <c r="D457" s="2">
        <f>SUM(COUNTIF('2015'!K23:M23,'2015'!$K$11),COUNTIF('2015'!K23:M23,'2015'!$L$11),COUNTIF('2015'!K23:M23,'2015'!$M$11))</f>
        <v>0</v>
      </c>
      <c r="E457" s="3" t="str">
        <f t="shared" si="1"/>
        <v>0</v>
      </c>
    </row>
    <row r="458">
      <c r="A458" s="1">
        <v>9.0</v>
      </c>
      <c r="B458" s="48">
        <f t="shared" si="10"/>
        <v>22</v>
      </c>
      <c r="D458" s="2">
        <f>SUM(COUNTIF('2015'!K24:M24,'2015'!$K$11),COUNTIF('2015'!K24:M24,'2015'!$L$11),COUNTIF('2015'!K24:M24,'2015'!$M$11))</f>
        <v>0</v>
      </c>
      <c r="E458" s="3" t="str">
        <f t="shared" si="1"/>
        <v>0</v>
      </c>
    </row>
    <row r="459">
      <c r="A459" s="1">
        <v>9.0</v>
      </c>
      <c r="B459" s="48">
        <f t="shared" si="10"/>
        <v>23</v>
      </c>
      <c r="D459" s="2">
        <f>SUM(COUNTIF('2015'!K25:M25,'2015'!$K$11),COUNTIF('2015'!K25:M25,'2015'!$L$11),COUNTIF('2015'!K25:M25,'2015'!$M$11))</f>
        <v>0</v>
      </c>
      <c r="E459" s="3" t="str">
        <f t="shared" si="1"/>
        <v>0</v>
      </c>
    </row>
    <row r="460">
      <c r="A460" s="1">
        <v>9.0</v>
      </c>
      <c r="B460" s="48">
        <f t="shared" si="10"/>
        <v>24</v>
      </c>
      <c r="D460" s="2">
        <f>SUM(COUNTIF('2015'!K26:M26,'2015'!$K$11),COUNTIF('2015'!K26:M26,'2015'!$L$11),COUNTIF('2015'!K26:M26,'2015'!$M$11))</f>
        <v>0</v>
      </c>
      <c r="E460" s="3" t="str">
        <f t="shared" si="1"/>
        <v>0</v>
      </c>
    </row>
    <row r="461">
      <c r="A461" s="1">
        <v>9.0</v>
      </c>
      <c r="B461" s="48">
        <f t="shared" si="10"/>
        <v>25</v>
      </c>
      <c r="D461" s="2">
        <f>SUM(COUNTIF('2015'!K27:M27,'2015'!$K$11),COUNTIF('2015'!K27:M27,'2015'!$L$11),COUNTIF('2015'!K27:M27,'2015'!$M$11))</f>
        <v>1</v>
      </c>
      <c r="E461" s="3" t="str">
        <f t="shared" si="1"/>
        <v>1</v>
      </c>
    </row>
    <row r="462">
      <c r="A462" s="1">
        <v>9.0</v>
      </c>
      <c r="B462" s="48">
        <f t="shared" si="10"/>
        <v>26</v>
      </c>
      <c r="D462" s="2">
        <f>SUM(COUNTIF('2015'!K28:M28,'2015'!$K$11),COUNTIF('2015'!K28:M28,'2015'!$L$11),COUNTIF('2015'!K28:M28,'2015'!$M$11))</f>
        <v>0</v>
      </c>
      <c r="E462" s="3" t="str">
        <f t="shared" si="1"/>
        <v>0</v>
      </c>
    </row>
    <row r="463">
      <c r="A463" s="1">
        <v>9.0</v>
      </c>
      <c r="B463" s="48">
        <f t="shared" si="10"/>
        <v>27</v>
      </c>
      <c r="D463" s="2">
        <f>SUM(COUNTIF('2015'!K29:M29,'2015'!$K$11),COUNTIF('2015'!K29:M29,'2015'!$L$11),COUNTIF('2015'!K29:M29,'2015'!$M$11))</f>
        <v>1</v>
      </c>
      <c r="E463" s="3" t="str">
        <f t="shared" si="1"/>
        <v>1</v>
      </c>
    </row>
    <row r="464">
      <c r="A464" s="1">
        <v>9.0</v>
      </c>
      <c r="B464" s="48">
        <f t="shared" si="10"/>
        <v>28</v>
      </c>
      <c r="D464" s="2">
        <f>SUM(COUNTIF('2015'!K30:M30,'2015'!$K$11),COUNTIF('2015'!K30:M30,'2015'!$L$11),COUNTIF('2015'!K30:M30,'2015'!$M$11))</f>
        <v>1</v>
      </c>
      <c r="E464" s="3" t="str">
        <f t="shared" si="1"/>
        <v>1</v>
      </c>
    </row>
    <row r="465">
      <c r="A465" s="1">
        <v>9.0</v>
      </c>
      <c r="B465" s="48">
        <f t="shared" si="10"/>
        <v>29</v>
      </c>
      <c r="D465" s="2">
        <f>SUM(COUNTIF('2015'!K31:M31,'2015'!$K$11),COUNTIF('2015'!K31:M31,'2015'!$L$11),COUNTIF('2015'!K31:M31,'2015'!$M$11))</f>
        <v>5</v>
      </c>
      <c r="E465" s="3" t="str">
        <f t="shared" si="1"/>
        <v>3</v>
      </c>
    </row>
    <row r="466">
      <c r="A466" s="1">
        <v>9.0</v>
      </c>
      <c r="B466" s="48">
        <f t="shared" si="10"/>
        <v>30</v>
      </c>
      <c r="D466" s="2">
        <f>SUM(COUNTIF('2015'!K32:M32,'2015'!$K$11),COUNTIF('2015'!K32:M32,'2015'!$L$11),COUNTIF('2015'!K32:M32,'2015'!$M$11))</f>
        <v>0</v>
      </c>
      <c r="E466" s="3" t="str">
        <f t="shared" si="1"/>
        <v>0</v>
      </c>
    </row>
    <row r="467">
      <c r="A467" s="1">
        <v>9.0</v>
      </c>
      <c r="B467" s="48">
        <f t="shared" si="10"/>
        <v>31</v>
      </c>
      <c r="D467" s="2">
        <f>SUM(COUNTIF('2015'!K33:M33,'2015'!$K$11),COUNTIF('2015'!K33:M33,'2015'!$L$11),COUNTIF('2015'!K33:M33,'2015'!$M$11))</f>
        <v>5</v>
      </c>
      <c r="E467" s="3" t="str">
        <f t="shared" si="1"/>
        <v>3</v>
      </c>
    </row>
    <row r="468">
      <c r="A468" s="1">
        <v>9.0</v>
      </c>
      <c r="B468" s="48">
        <f t="shared" si="10"/>
        <v>32</v>
      </c>
      <c r="D468" s="2">
        <f>SUM(COUNTIF('2015'!K34:M34,'2015'!$K$11),COUNTIF('2015'!K34:M34,'2015'!$L$11),COUNTIF('2015'!K34:M34,'2015'!$M$11))</f>
        <v>1</v>
      </c>
      <c r="E468" s="3" t="str">
        <f t="shared" si="1"/>
        <v>1</v>
      </c>
    </row>
    <row r="469">
      <c r="A469" s="1">
        <v>9.0</v>
      </c>
      <c r="B469" s="48">
        <f t="shared" si="10"/>
        <v>33</v>
      </c>
      <c r="D469" s="2">
        <f>SUM(COUNTIF('2015'!K35:M35,'2015'!$K$11),COUNTIF('2015'!K35:M35,'2015'!$L$11),COUNTIF('2015'!K35:M35,'2015'!$M$11))</f>
        <v>0</v>
      </c>
      <c r="E469" s="3" t="str">
        <f t="shared" si="1"/>
        <v>0</v>
      </c>
    </row>
    <row r="470">
      <c r="A470" s="1">
        <v>9.0</v>
      </c>
      <c r="B470" s="48">
        <f t="shared" si="10"/>
        <v>34</v>
      </c>
      <c r="D470" s="2">
        <f>SUM(COUNTIF('2015'!K36:M36,'2015'!$K$11),COUNTIF('2015'!K36:M36,'2015'!$L$11),COUNTIF('2015'!K36:M36,'2015'!$M$11))</f>
        <v>0</v>
      </c>
      <c r="E470" s="3" t="str">
        <f t="shared" si="1"/>
        <v>0</v>
      </c>
    </row>
    <row r="471">
      <c r="A471" s="1">
        <v>9.0</v>
      </c>
      <c r="B471" s="48">
        <f t="shared" si="10"/>
        <v>35</v>
      </c>
      <c r="D471" s="2">
        <f>SUM(COUNTIF('2015'!K37:M37,'2015'!$K$11),COUNTIF('2015'!K37:M37,'2015'!$L$11),COUNTIF('2015'!K37:M37,'2015'!$M$11))</f>
        <v>0</v>
      </c>
      <c r="E471" s="3" t="str">
        <f t="shared" si="1"/>
        <v>0</v>
      </c>
    </row>
    <row r="472">
      <c r="A472" s="1">
        <v>9.0</v>
      </c>
      <c r="B472" s="48">
        <f t="shared" si="10"/>
        <v>36</v>
      </c>
      <c r="D472" s="2">
        <f>SUM(COUNTIF('2015'!K38:M38,'2015'!$K$11),COUNTIF('2015'!K38:M38,'2015'!$L$11),COUNTIF('2015'!K38:M38,'2015'!$M$11))</f>
        <v>0</v>
      </c>
      <c r="E472" s="3" t="str">
        <f t="shared" si="1"/>
        <v>0</v>
      </c>
    </row>
    <row r="473">
      <c r="A473" s="1">
        <v>9.0</v>
      </c>
      <c r="B473" s="48">
        <f t="shared" si="10"/>
        <v>37</v>
      </c>
      <c r="D473" s="2">
        <f>SUM(COUNTIF('2015'!K39:M39,'2015'!$K$11),COUNTIF('2015'!K39:M39,'2015'!$L$11),COUNTIF('2015'!K39:M39,'2015'!$M$11))</f>
        <v>0</v>
      </c>
      <c r="E473" s="3" t="str">
        <f t="shared" si="1"/>
        <v>0</v>
      </c>
    </row>
    <row r="474">
      <c r="A474" s="1">
        <v>9.0</v>
      </c>
      <c r="B474" s="48">
        <f t="shared" si="10"/>
        <v>38</v>
      </c>
      <c r="D474" s="2">
        <f>SUM(COUNTIF('2015'!K40:M40,'2015'!$K$11),COUNTIF('2015'!K40:M40,'2015'!$L$11),COUNTIF('2015'!K40:M40,'2015'!$M$11))</f>
        <v>0</v>
      </c>
      <c r="E474" s="3" t="str">
        <f t="shared" si="1"/>
        <v>0</v>
      </c>
    </row>
    <row r="475">
      <c r="A475" s="1">
        <v>9.0</v>
      </c>
      <c r="B475" s="48">
        <f t="shared" si="10"/>
        <v>39</v>
      </c>
      <c r="D475" s="2">
        <f>SUM(COUNTIF('2015'!K41:M41,'2015'!$K$11),COUNTIF('2015'!K41:M41,'2015'!$L$11),COUNTIF('2015'!K41:M41,'2015'!$M$11))</f>
        <v>0</v>
      </c>
      <c r="E475" s="3" t="str">
        <f t="shared" si="1"/>
        <v>0</v>
      </c>
    </row>
    <row r="476">
      <c r="A476" s="1">
        <v>9.0</v>
      </c>
      <c r="B476" s="48">
        <f t="shared" si="10"/>
        <v>40</v>
      </c>
      <c r="D476" s="2">
        <f>SUM(COUNTIF('2015'!K42:M42,'2015'!$K$11),COUNTIF('2015'!K42:M42,'2015'!$L$11),COUNTIF('2015'!K42:M42,'2015'!$M$11))</f>
        <v>0</v>
      </c>
      <c r="E476" s="3" t="str">
        <f t="shared" si="1"/>
        <v>0</v>
      </c>
    </row>
    <row r="477">
      <c r="A477" s="1">
        <v>9.0</v>
      </c>
      <c r="B477" s="48">
        <f t="shared" si="10"/>
        <v>41</v>
      </c>
      <c r="D477" s="2">
        <f>SUM(COUNTIF('2015'!K43:M43,'2015'!$K$11),COUNTIF('2015'!K43:M43,'2015'!$L$11),COUNTIF('2015'!K43:M43,'2015'!$M$11))</f>
        <v>0</v>
      </c>
      <c r="E477" s="3" t="str">
        <f t="shared" si="1"/>
        <v>0</v>
      </c>
    </row>
    <row r="478">
      <c r="A478" s="1">
        <v>9.0</v>
      </c>
      <c r="B478" s="48">
        <f t="shared" si="10"/>
        <v>42</v>
      </c>
      <c r="D478" s="2">
        <f>SUM(COUNTIF('2015'!K44:M44,'2015'!$K$11),COUNTIF('2015'!K44:M44,'2015'!$L$11),COUNTIF('2015'!K44:M44,'2015'!$M$11))</f>
        <v>0</v>
      </c>
      <c r="E478" s="3" t="str">
        <f t="shared" si="1"/>
        <v>0</v>
      </c>
    </row>
    <row r="479">
      <c r="A479" s="1">
        <v>9.0</v>
      </c>
      <c r="B479" s="48">
        <f t="shared" si="10"/>
        <v>43</v>
      </c>
      <c r="D479" s="2">
        <f>SUM(COUNTIF('2015'!K45:M45,'2015'!$K$11),COUNTIF('2015'!K45:M45,'2015'!$L$11),COUNTIF('2015'!K45:M45,'2015'!$M$11))</f>
        <v>0</v>
      </c>
      <c r="E479" s="3" t="str">
        <f t="shared" si="1"/>
        <v>0</v>
      </c>
    </row>
    <row r="480">
      <c r="A480" s="1">
        <v>9.0</v>
      </c>
      <c r="B480" s="48">
        <f t="shared" si="10"/>
        <v>44</v>
      </c>
      <c r="D480" s="2">
        <f>SUM(COUNTIF('2015'!K46:M46,'2015'!$K$11),COUNTIF('2015'!K46:M46,'2015'!$L$11),COUNTIF('2015'!K46:M46,'2015'!$M$11))</f>
        <v>0</v>
      </c>
      <c r="E480" s="3" t="str">
        <f t="shared" si="1"/>
        <v>0</v>
      </c>
    </row>
    <row r="481">
      <c r="A481" s="1">
        <v>9.0</v>
      </c>
      <c r="B481" s="48">
        <f t="shared" si="10"/>
        <v>45</v>
      </c>
      <c r="D481" s="2">
        <f>SUM(COUNTIF('2015'!K47:M47,'2015'!$K$11),COUNTIF('2015'!K47:M47,'2015'!$L$11),COUNTIF('2015'!K47:M47,'2015'!$M$11))</f>
        <v>0</v>
      </c>
      <c r="E481" s="3" t="str">
        <f t="shared" si="1"/>
        <v>0</v>
      </c>
    </row>
    <row r="482">
      <c r="A482" s="1">
        <v>9.0</v>
      </c>
      <c r="B482" s="48">
        <f t="shared" si="10"/>
        <v>46</v>
      </c>
      <c r="D482" s="2">
        <f>SUM(COUNTIF('2015'!K48:M48,'2015'!$K$11),COUNTIF('2015'!K48:M48,'2015'!$L$11),COUNTIF('2015'!K48:M48,'2015'!$M$11))</f>
        <v>0</v>
      </c>
      <c r="E482" s="3" t="str">
        <f t="shared" si="1"/>
        <v>0</v>
      </c>
    </row>
    <row r="483">
      <c r="A483" s="1">
        <v>9.0</v>
      </c>
      <c r="B483" s="48">
        <f t="shared" si="10"/>
        <v>47</v>
      </c>
      <c r="D483" s="2">
        <f>SUM(COUNTIF('2015'!K49:M49,'2015'!$K$11),COUNTIF('2015'!K49:M49,'2015'!$L$11),COUNTIF('2015'!K49:M49,'2015'!$M$11))</f>
        <v>0</v>
      </c>
      <c r="E483" s="3" t="str">
        <f t="shared" si="1"/>
        <v>0</v>
      </c>
    </row>
    <row r="484">
      <c r="A484" s="1">
        <v>9.0</v>
      </c>
      <c r="B484" s="48">
        <f t="shared" si="10"/>
        <v>48</v>
      </c>
      <c r="D484" s="2">
        <f>SUM(COUNTIF('2015'!K50:M50,'2015'!$K$11),COUNTIF('2015'!K50:M50,'2015'!$L$11),COUNTIF('2015'!K50:M50,'2015'!$M$11))</f>
        <v>0</v>
      </c>
      <c r="E484" s="3" t="str">
        <f t="shared" si="1"/>
        <v>0</v>
      </c>
    </row>
    <row r="485">
      <c r="A485" s="1">
        <v>9.0</v>
      </c>
      <c r="B485" s="48">
        <f t="shared" si="10"/>
        <v>49</v>
      </c>
      <c r="D485" s="2">
        <f>SUM(COUNTIF('2015'!K51:M51,'2015'!$K$11),COUNTIF('2015'!K51:M51,'2015'!$L$11),COUNTIF('2015'!K51:M51,'2015'!$M$11))</f>
        <v>0</v>
      </c>
      <c r="E485" s="3" t="str">
        <f t="shared" si="1"/>
        <v>0</v>
      </c>
    </row>
    <row r="486">
      <c r="A486" s="1">
        <v>9.0</v>
      </c>
      <c r="B486" s="48">
        <f t="shared" si="10"/>
        <v>50</v>
      </c>
      <c r="D486" s="2">
        <f>SUM(COUNTIF('2015'!K52:M52,'2015'!$K$11),COUNTIF('2015'!K52:M52,'2015'!$L$11),COUNTIF('2015'!K52:M52,'2015'!$M$11))</f>
        <v>0</v>
      </c>
      <c r="E486" s="3" t="str">
        <f t="shared" si="1"/>
        <v>0</v>
      </c>
    </row>
    <row r="487">
      <c r="A487" s="1">
        <v>9.0</v>
      </c>
      <c r="B487" s="48">
        <f t="shared" si="10"/>
        <v>51</v>
      </c>
      <c r="D487" s="2">
        <f>SUM(COUNTIF('2015'!K53:M53,'2015'!$K$11),COUNTIF('2015'!K53:M53,'2015'!$L$11),COUNTIF('2015'!K53:M53,'2015'!$M$11))</f>
        <v>0</v>
      </c>
      <c r="E487" s="3" t="str">
        <f t="shared" si="1"/>
        <v>0</v>
      </c>
    </row>
    <row r="488">
      <c r="A488" s="1">
        <v>9.0</v>
      </c>
      <c r="B488" s="48">
        <f t="shared" si="10"/>
        <v>52</v>
      </c>
      <c r="D488" s="2">
        <f>SUM(COUNTIF('2015'!K54:M54,'2015'!$K$11),COUNTIF('2015'!K54:M54,'2015'!$L$11),COUNTIF('2015'!K54:M54,'2015'!$M$11))</f>
        <v>0</v>
      </c>
      <c r="E488" s="3" t="str">
        <f t="shared" si="1"/>
        <v>0</v>
      </c>
    </row>
    <row r="489">
      <c r="A489" s="1">
        <v>9.0</v>
      </c>
      <c r="B489" s="48">
        <f t="shared" si="10"/>
        <v>53</v>
      </c>
      <c r="D489" s="2">
        <f>SUM(COUNTIF('2015'!K55:M55,'2015'!$K$11),COUNTIF('2015'!K55:M55,'2015'!$L$11),COUNTIF('2015'!K55:M55,'2015'!$M$11))</f>
        <v>0</v>
      </c>
      <c r="E489" s="3" t="str">
        <f t="shared" si="1"/>
        <v>0</v>
      </c>
    </row>
    <row r="490">
      <c r="A490" s="1">
        <v>9.0</v>
      </c>
      <c r="B490" s="48">
        <f t="shared" si="10"/>
        <v>54</v>
      </c>
      <c r="D490" s="2">
        <f>SUM(COUNTIF('2015'!K56:M56,'2015'!$K$11),COUNTIF('2015'!K56:M56,'2015'!$L$11),COUNTIF('2015'!K56:M56,'2015'!$M$11))</f>
        <v>0</v>
      </c>
      <c r="E490" s="3" t="str">
        <f t="shared" si="1"/>
        <v>0</v>
      </c>
    </row>
    <row r="491">
      <c r="A491" s="1">
        <v>9.0</v>
      </c>
      <c r="B491" s="48">
        <f t="shared" si="10"/>
        <v>55</v>
      </c>
      <c r="D491" s="2">
        <f>SUM(COUNTIF('2015'!K57:M57,'2015'!$K$11),COUNTIF('2015'!K57:M57,'2015'!$L$11),COUNTIF('2015'!K57:M57,'2015'!$M$11))</f>
        <v>0</v>
      </c>
      <c r="E491" s="3" t="str">
        <f t="shared" si="1"/>
        <v>0</v>
      </c>
    </row>
    <row r="492">
      <c r="A492" s="1">
        <v>9.0</v>
      </c>
      <c r="B492" s="48">
        <f t="shared" si="10"/>
        <v>56</v>
      </c>
      <c r="D492" s="2">
        <f>SUM(COUNTIF('2015'!K58:M58,'2015'!$K$11),COUNTIF('2015'!K58:M58,'2015'!$L$11),COUNTIF('2015'!K58:M58,'2015'!$M$11))</f>
        <v>0</v>
      </c>
      <c r="E492" s="3" t="str">
        <f t="shared" si="1"/>
        <v>0</v>
      </c>
    </row>
    <row r="493">
      <c r="A493" s="1">
        <v>9.0</v>
      </c>
      <c r="B493" s="48">
        <f t="shared" si="10"/>
        <v>57</v>
      </c>
      <c r="D493" s="2">
        <f>SUM(COUNTIF('2015'!K59:M59,'2015'!$K$11),COUNTIF('2015'!K59:M59,'2015'!$L$11),COUNTIF('2015'!K59:M59,'2015'!$M$11))</f>
        <v>0</v>
      </c>
      <c r="E493" s="3" t="str">
        <f t="shared" si="1"/>
        <v>0</v>
      </c>
    </row>
    <row r="494">
      <c r="A494" s="1">
        <v>9.0</v>
      </c>
      <c r="B494" s="48">
        <f t="shared" si="10"/>
        <v>58</v>
      </c>
      <c r="D494" s="2">
        <f>SUM(COUNTIF('2015'!K60:M60,'2015'!$K$11),COUNTIF('2015'!K60:M60,'2015'!$L$11),COUNTIF('2015'!K60:M60,'2015'!$M$11))</f>
        <v>0</v>
      </c>
      <c r="E494" s="3" t="str">
        <f t="shared" si="1"/>
        <v>0</v>
      </c>
    </row>
    <row r="495">
      <c r="A495" s="1">
        <v>9.0</v>
      </c>
      <c r="B495" s="48">
        <f t="shared" si="10"/>
        <v>59</v>
      </c>
      <c r="D495" s="2">
        <f>SUM(COUNTIF('2015'!K61:M61,'2015'!$K$11),COUNTIF('2015'!K61:M61,'2015'!$L$11),COUNTIF('2015'!K61:M61,'2015'!$M$11))</f>
        <v>0</v>
      </c>
      <c r="E495" s="3" t="str">
        <f t="shared" si="1"/>
        <v>0</v>
      </c>
    </row>
    <row r="496">
      <c r="A496" s="1">
        <v>9.0</v>
      </c>
      <c r="B496" s="48">
        <f t="shared" si="10"/>
        <v>60</v>
      </c>
      <c r="D496" s="2">
        <f>SUM(COUNTIF('2015'!K62:M62,'2015'!$K$11),COUNTIF('2015'!K62:M62,'2015'!$L$11),COUNTIF('2015'!K62:M62,'2015'!$M$11))</f>
        <v>0</v>
      </c>
      <c r="E496" s="3" t="str">
        <f t="shared" si="1"/>
        <v>0</v>
      </c>
    </row>
    <row r="497">
      <c r="A497" s="1">
        <v>10.0</v>
      </c>
      <c r="B497" s="1">
        <v>11.0</v>
      </c>
      <c r="D497" s="2">
        <f>SUM(COUNTIF('2015'!K13:M13,'2015'!$K$12),COUNTIF('2015'!K13:M13,'2015'!$L$12),COUNTIF('2015'!K13:M13,'2015'!$M$12))</f>
        <v>4</v>
      </c>
      <c r="E497" s="3" t="str">
        <f t="shared" si="1"/>
        <v>2</v>
      </c>
    </row>
    <row r="498">
      <c r="A498" s="1">
        <v>10.0</v>
      </c>
      <c r="B498" s="48">
        <f t="shared" ref="B498:B546" si="11">IF(A498&lt;&gt;"",B497+1,"")</f>
        <v>12</v>
      </c>
      <c r="D498" s="2">
        <f>SUM(COUNTIF('2015'!K14:M14,'2015'!$K$12),COUNTIF('2015'!K14:M14,'2015'!$L$12),COUNTIF('2015'!K14:M14,'2015'!$M$12))</f>
        <v>0</v>
      </c>
      <c r="E498" s="3" t="str">
        <f t="shared" si="1"/>
        <v>0</v>
      </c>
    </row>
    <row r="499">
      <c r="A499" s="1">
        <v>10.0</v>
      </c>
      <c r="B499" s="48">
        <f t="shared" si="11"/>
        <v>13</v>
      </c>
      <c r="D499" s="2">
        <f>SUM(COUNTIF('2015'!K15:M15,'2015'!$K$12),COUNTIF('2015'!K15:M15,'2015'!$L$12),COUNTIF('2015'!K15:M15,'2015'!$M$12))</f>
        <v>1</v>
      </c>
      <c r="E499" s="3" t="str">
        <f t="shared" si="1"/>
        <v>1</v>
      </c>
    </row>
    <row r="500">
      <c r="A500" s="1">
        <v>10.0</v>
      </c>
      <c r="B500" s="48">
        <f t="shared" si="11"/>
        <v>14</v>
      </c>
      <c r="D500" s="2">
        <f>SUM(COUNTIF('2015'!K16:M16,'2015'!$K$12),COUNTIF('2015'!K16:M16,'2015'!$L$12),COUNTIF('2015'!K16:M16,'2015'!$M$12))</f>
        <v>5</v>
      </c>
      <c r="E500" s="3" t="str">
        <f t="shared" si="1"/>
        <v>3</v>
      </c>
    </row>
    <row r="501">
      <c r="A501" s="1">
        <v>10.0</v>
      </c>
      <c r="B501" s="48">
        <f t="shared" si="11"/>
        <v>15</v>
      </c>
      <c r="D501" s="2">
        <f>SUM(COUNTIF('2015'!K17:M17,'2015'!$K$12),COUNTIF('2015'!K17:M17,'2015'!$L$12),COUNTIF('2015'!K17:M17,'2015'!$M$12))</f>
        <v>0</v>
      </c>
      <c r="E501" s="3" t="str">
        <f t="shared" si="1"/>
        <v>0</v>
      </c>
    </row>
    <row r="502">
      <c r="A502" s="1">
        <v>10.0</v>
      </c>
      <c r="B502" s="48">
        <f t="shared" si="11"/>
        <v>16</v>
      </c>
      <c r="D502" s="2">
        <f>SUM(COUNTIF('2015'!K18:M18,'2015'!$K$12),COUNTIF('2015'!K18:M18,'2015'!$L$12),COUNTIF('2015'!K18:M18,'2015'!$M$12))</f>
        <v>4</v>
      </c>
      <c r="E502" s="3" t="str">
        <f t="shared" si="1"/>
        <v>2</v>
      </c>
    </row>
    <row r="503">
      <c r="A503" s="1">
        <v>10.0</v>
      </c>
      <c r="B503" s="48">
        <f t="shared" si="11"/>
        <v>17</v>
      </c>
      <c r="D503" s="2">
        <f>SUM(COUNTIF('2015'!K19:M19,'2015'!$K$12),COUNTIF('2015'!K19:M19,'2015'!$L$12),COUNTIF('2015'!K19:M19,'2015'!$M$12))</f>
        <v>0</v>
      </c>
      <c r="E503" s="3" t="str">
        <f t="shared" si="1"/>
        <v>0</v>
      </c>
    </row>
    <row r="504">
      <c r="A504" s="1">
        <v>10.0</v>
      </c>
      <c r="B504" s="48">
        <f t="shared" si="11"/>
        <v>18</v>
      </c>
      <c r="D504" s="2">
        <f>SUM(COUNTIF('2015'!K20:M20,'2015'!$K$12),COUNTIF('2015'!K20:M20,'2015'!$L$12),COUNTIF('2015'!K20:M20,'2015'!$M$12))</f>
        <v>0</v>
      </c>
      <c r="E504" s="3" t="str">
        <f t="shared" si="1"/>
        <v>0</v>
      </c>
    </row>
    <row r="505">
      <c r="A505" s="1">
        <v>10.0</v>
      </c>
      <c r="B505" s="48">
        <f t="shared" si="11"/>
        <v>19</v>
      </c>
      <c r="D505" s="2">
        <f>SUM(COUNTIF('2015'!K21:M21,'2015'!$K$12),COUNTIF('2015'!K21:M21,'2015'!$L$12),COUNTIF('2015'!K21:M21,'2015'!$M$12))</f>
        <v>0</v>
      </c>
      <c r="E505" s="3" t="str">
        <f t="shared" si="1"/>
        <v>0</v>
      </c>
    </row>
    <row r="506">
      <c r="A506" s="1">
        <v>10.0</v>
      </c>
      <c r="B506" s="48">
        <f t="shared" si="11"/>
        <v>20</v>
      </c>
      <c r="D506" s="2">
        <f>SUM(COUNTIF('2015'!K22:M22,'2015'!$K$12),COUNTIF('2015'!K22:M22,'2015'!$L$12),COUNTIF('2015'!K22:M22,'2015'!$M$12))</f>
        <v>0</v>
      </c>
      <c r="E506" s="3" t="str">
        <f t="shared" si="1"/>
        <v>0</v>
      </c>
    </row>
    <row r="507">
      <c r="A507" s="1">
        <v>10.0</v>
      </c>
      <c r="B507" s="48">
        <f t="shared" si="11"/>
        <v>21</v>
      </c>
      <c r="D507" s="2">
        <f>SUM(COUNTIF('2015'!K23:M23,'2015'!$K$12),COUNTIF('2015'!K23:M23,'2015'!$L$12),COUNTIF('2015'!K23:M23,'2015'!$M$12))</f>
        <v>5</v>
      </c>
      <c r="E507" s="3" t="str">
        <f t="shared" si="1"/>
        <v>3</v>
      </c>
    </row>
    <row r="508">
      <c r="A508" s="1">
        <v>10.0</v>
      </c>
      <c r="B508" s="48">
        <f t="shared" si="11"/>
        <v>22</v>
      </c>
      <c r="D508" s="2">
        <f>SUM(COUNTIF('2015'!K24:M24,'2015'!$K$12),COUNTIF('2015'!K24:M24,'2015'!$L$12),COUNTIF('2015'!K24:M24,'2015'!$M$12))</f>
        <v>4</v>
      </c>
      <c r="E508" s="3" t="str">
        <f t="shared" si="1"/>
        <v>2</v>
      </c>
    </row>
    <row r="509">
      <c r="A509" s="1">
        <v>10.0</v>
      </c>
      <c r="B509" s="48">
        <f t="shared" si="11"/>
        <v>23</v>
      </c>
      <c r="D509" s="2">
        <f>SUM(COUNTIF('2015'!K25:M25,'2015'!$K$12),COUNTIF('2015'!K25:M25,'2015'!$L$12),COUNTIF('2015'!K25:M25,'2015'!$M$12))</f>
        <v>0</v>
      </c>
      <c r="E509" s="3" t="str">
        <f t="shared" si="1"/>
        <v>0</v>
      </c>
    </row>
    <row r="510">
      <c r="A510" s="1">
        <v>10.0</v>
      </c>
      <c r="B510" s="48">
        <f t="shared" si="11"/>
        <v>24</v>
      </c>
      <c r="D510" s="2">
        <f>SUM(COUNTIF('2015'!K26:M26,'2015'!$K$12),COUNTIF('2015'!K26:M26,'2015'!$L$12),COUNTIF('2015'!K26:M26,'2015'!$M$12))</f>
        <v>0</v>
      </c>
      <c r="E510" s="3" t="str">
        <f t="shared" si="1"/>
        <v>0</v>
      </c>
    </row>
    <row r="511">
      <c r="A511" s="1">
        <v>10.0</v>
      </c>
      <c r="B511" s="48">
        <f t="shared" si="11"/>
        <v>25</v>
      </c>
      <c r="D511" s="2">
        <f>SUM(COUNTIF('2015'!K27:M27,'2015'!$K$12),COUNTIF('2015'!K27:M27,'2015'!$L$12),COUNTIF('2015'!K27:M27,'2015'!$M$12))</f>
        <v>4</v>
      </c>
      <c r="E511" s="3" t="str">
        <f t="shared" si="1"/>
        <v>2</v>
      </c>
    </row>
    <row r="512">
      <c r="A512" s="1">
        <v>10.0</v>
      </c>
      <c r="B512" s="48">
        <f t="shared" si="11"/>
        <v>26</v>
      </c>
      <c r="D512" s="2">
        <f>SUM(COUNTIF('2015'!K28:M28,'2015'!$K$12),COUNTIF('2015'!K28:M28,'2015'!$L$12),COUNTIF('2015'!K28:M28,'2015'!$M$12))</f>
        <v>5</v>
      </c>
      <c r="E512" s="3" t="str">
        <f t="shared" si="1"/>
        <v>3</v>
      </c>
    </row>
    <row r="513">
      <c r="A513" s="1">
        <v>10.0</v>
      </c>
      <c r="B513" s="48">
        <f t="shared" si="11"/>
        <v>27</v>
      </c>
      <c r="D513" s="2">
        <f>SUM(COUNTIF('2015'!K29:M29,'2015'!$K$12),COUNTIF('2015'!K29:M29,'2015'!$L$12),COUNTIF('2015'!K29:M29,'2015'!$M$12))</f>
        <v>0</v>
      </c>
      <c r="E513" s="3" t="str">
        <f t="shared" si="1"/>
        <v>0</v>
      </c>
    </row>
    <row r="514">
      <c r="A514" s="1">
        <v>10.0</v>
      </c>
      <c r="B514" s="48">
        <f t="shared" si="11"/>
        <v>28</v>
      </c>
      <c r="D514" s="2">
        <f>SUM(COUNTIF('2015'!K30:M30,'2015'!$K$12),COUNTIF('2015'!K30:M30,'2015'!$L$12),COUNTIF('2015'!K30:M30,'2015'!$M$12))</f>
        <v>4</v>
      </c>
      <c r="E514" s="3" t="str">
        <f t="shared" si="1"/>
        <v>2</v>
      </c>
    </row>
    <row r="515">
      <c r="A515" s="1">
        <v>10.0</v>
      </c>
      <c r="B515" s="48">
        <f t="shared" si="11"/>
        <v>29</v>
      </c>
      <c r="D515" s="2">
        <f>SUM(COUNTIF('2015'!K31:M31,'2015'!$K$12),COUNTIF('2015'!K31:M31,'2015'!$L$12),COUNTIF('2015'!K31:M31,'2015'!$M$12))</f>
        <v>0</v>
      </c>
      <c r="E515" s="3" t="str">
        <f t="shared" si="1"/>
        <v>0</v>
      </c>
    </row>
    <row r="516">
      <c r="A516" s="1">
        <v>10.0</v>
      </c>
      <c r="B516" s="48">
        <f t="shared" si="11"/>
        <v>30</v>
      </c>
      <c r="D516" s="2">
        <f>SUM(COUNTIF('2015'!K32:M32,'2015'!$K$12),COUNTIF('2015'!K32:M32,'2015'!$L$12),COUNTIF('2015'!K32:M32,'2015'!$M$12))</f>
        <v>5</v>
      </c>
      <c r="E516" s="3" t="str">
        <f t="shared" si="1"/>
        <v>3</v>
      </c>
    </row>
    <row r="517">
      <c r="A517" s="1">
        <v>10.0</v>
      </c>
      <c r="B517" s="48">
        <f t="shared" si="11"/>
        <v>31</v>
      </c>
      <c r="D517" s="2">
        <f>SUM(COUNTIF('2015'!K33:M33,'2015'!$K$12),COUNTIF('2015'!K33:M33,'2015'!$L$12),COUNTIF('2015'!K33:M33,'2015'!$M$12))</f>
        <v>0</v>
      </c>
      <c r="E517" s="3" t="str">
        <f t="shared" si="1"/>
        <v>0</v>
      </c>
    </row>
    <row r="518">
      <c r="A518" s="1">
        <v>10.0</v>
      </c>
      <c r="B518" s="48">
        <f t="shared" si="11"/>
        <v>32</v>
      </c>
      <c r="D518" s="2">
        <f>SUM(COUNTIF('2015'!K34:M34,'2015'!$K$12),COUNTIF('2015'!K34:M34,'2015'!$L$12),COUNTIF('2015'!K34:M34,'2015'!$M$12))</f>
        <v>4</v>
      </c>
      <c r="E518" s="3" t="str">
        <f t="shared" si="1"/>
        <v>2</v>
      </c>
    </row>
    <row r="519">
      <c r="A519" s="1">
        <v>10.0</v>
      </c>
      <c r="B519" s="48">
        <f t="shared" si="11"/>
        <v>33</v>
      </c>
      <c r="D519" s="2">
        <f>SUM(COUNTIF('2015'!K35:M35,'2015'!$K$12),COUNTIF('2015'!K35:M35,'2015'!$L$12),COUNTIF('2015'!K35:M35,'2015'!$M$12))</f>
        <v>5</v>
      </c>
      <c r="E519" s="3" t="str">
        <f t="shared" si="1"/>
        <v>3</v>
      </c>
    </row>
    <row r="520">
      <c r="A520" s="1">
        <v>10.0</v>
      </c>
      <c r="B520" s="48">
        <f t="shared" si="11"/>
        <v>34</v>
      </c>
      <c r="D520" s="2">
        <f>SUM(COUNTIF('2015'!K36:M36,'2015'!$K$12),COUNTIF('2015'!K36:M36,'2015'!$L$12),COUNTIF('2015'!K36:M36,'2015'!$M$12))</f>
        <v>0</v>
      </c>
      <c r="E520" s="3" t="str">
        <f t="shared" si="1"/>
        <v>0</v>
      </c>
    </row>
    <row r="521">
      <c r="A521" s="1">
        <v>10.0</v>
      </c>
      <c r="B521" s="48">
        <f t="shared" si="11"/>
        <v>35</v>
      </c>
      <c r="D521" s="2">
        <f>SUM(COUNTIF('2015'!K37:M37,'2015'!$K$12),COUNTIF('2015'!K37:M37,'2015'!$L$12),COUNTIF('2015'!K37:M37,'2015'!$M$12))</f>
        <v>0</v>
      </c>
      <c r="E521" s="3" t="str">
        <f t="shared" si="1"/>
        <v>0</v>
      </c>
    </row>
    <row r="522">
      <c r="A522" s="1">
        <v>10.0</v>
      </c>
      <c r="B522" s="48">
        <f t="shared" si="11"/>
        <v>36</v>
      </c>
      <c r="D522" s="2">
        <f>SUM(COUNTIF('2015'!K38:M38,'2015'!$K$12),COUNTIF('2015'!K38:M38,'2015'!$L$12),COUNTIF('2015'!K38:M38,'2015'!$M$12))</f>
        <v>0</v>
      </c>
      <c r="E522" s="3" t="str">
        <f t="shared" si="1"/>
        <v>0</v>
      </c>
    </row>
    <row r="523">
      <c r="A523" s="1">
        <v>10.0</v>
      </c>
      <c r="B523" s="48">
        <f t="shared" si="11"/>
        <v>37</v>
      </c>
      <c r="D523" s="2">
        <f>SUM(COUNTIF('2015'!K39:M39,'2015'!$K$12),COUNTIF('2015'!K39:M39,'2015'!$L$12),COUNTIF('2015'!K39:M39,'2015'!$M$12))</f>
        <v>0</v>
      </c>
      <c r="E523" s="3" t="str">
        <f t="shared" si="1"/>
        <v>0</v>
      </c>
    </row>
    <row r="524">
      <c r="A524" s="1">
        <v>10.0</v>
      </c>
      <c r="B524" s="48">
        <f t="shared" si="11"/>
        <v>38</v>
      </c>
      <c r="D524" s="2">
        <f>SUM(COUNTIF('2015'!K40:M40,'2015'!$K$12),COUNTIF('2015'!K40:M40,'2015'!$L$12),COUNTIF('2015'!K40:M40,'2015'!$M$12))</f>
        <v>0</v>
      </c>
      <c r="E524" s="3" t="str">
        <f t="shared" si="1"/>
        <v>0</v>
      </c>
    </row>
    <row r="525">
      <c r="A525" s="1">
        <v>10.0</v>
      </c>
      <c r="B525" s="48">
        <f t="shared" si="11"/>
        <v>39</v>
      </c>
      <c r="D525" s="2">
        <f>SUM(COUNTIF('2015'!K41:M41,'2015'!$K$12),COUNTIF('2015'!K41:M41,'2015'!$L$12),COUNTIF('2015'!K41:M41,'2015'!$M$12))</f>
        <v>0</v>
      </c>
      <c r="E525" s="3" t="str">
        <f t="shared" si="1"/>
        <v>0</v>
      </c>
    </row>
    <row r="526">
      <c r="A526" s="1">
        <v>10.0</v>
      </c>
      <c r="B526" s="48">
        <f t="shared" si="11"/>
        <v>40</v>
      </c>
      <c r="D526" s="2">
        <f>SUM(COUNTIF('2015'!K42:M42,'2015'!$K$12),COUNTIF('2015'!K42:M42,'2015'!$L$12),COUNTIF('2015'!K42:M42,'2015'!$M$12))</f>
        <v>0</v>
      </c>
      <c r="E526" s="3" t="str">
        <f t="shared" si="1"/>
        <v>0</v>
      </c>
    </row>
    <row r="527">
      <c r="A527" s="1">
        <v>10.0</v>
      </c>
      <c r="B527" s="48">
        <f t="shared" si="11"/>
        <v>41</v>
      </c>
      <c r="D527" s="2">
        <f>SUM(COUNTIF('2015'!K43:M43,'2015'!$K$12),COUNTIF('2015'!K43:M43,'2015'!$L$12),COUNTIF('2015'!K43:M43,'2015'!$M$12))</f>
        <v>0</v>
      </c>
      <c r="E527" s="3" t="str">
        <f t="shared" si="1"/>
        <v>0</v>
      </c>
    </row>
    <row r="528">
      <c r="A528" s="1">
        <v>10.0</v>
      </c>
      <c r="B528" s="48">
        <f t="shared" si="11"/>
        <v>42</v>
      </c>
      <c r="D528" s="2">
        <f>SUM(COUNTIF('2015'!K44:M44,'2015'!$K$12),COUNTIF('2015'!K44:M44,'2015'!$L$12),COUNTIF('2015'!K44:M44,'2015'!$M$12))</f>
        <v>0</v>
      </c>
      <c r="E528" s="3" t="str">
        <f t="shared" si="1"/>
        <v>0</v>
      </c>
    </row>
    <row r="529">
      <c r="A529" s="1">
        <v>10.0</v>
      </c>
      <c r="B529" s="48">
        <f t="shared" si="11"/>
        <v>43</v>
      </c>
      <c r="D529" s="2">
        <f>SUM(COUNTIF('2015'!K45:M45,'2015'!$K$12),COUNTIF('2015'!K45:M45,'2015'!$L$12),COUNTIF('2015'!K45:M45,'2015'!$M$12))</f>
        <v>0</v>
      </c>
      <c r="E529" s="3" t="str">
        <f t="shared" si="1"/>
        <v>0</v>
      </c>
    </row>
    <row r="530">
      <c r="A530" s="1">
        <v>10.0</v>
      </c>
      <c r="B530" s="48">
        <f t="shared" si="11"/>
        <v>44</v>
      </c>
      <c r="D530" s="2">
        <f>SUM(COUNTIF('2015'!K46:M46,'2015'!$K$12),COUNTIF('2015'!K46:M46,'2015'!$L$12),COUNTIF('2015'!K46:M46,'2015'!$M$12))</f>
        <v>0</v>
      </c>
      <c r="E530" s="3" t="str">
        <f t="shared" si="1"/>
        <v>0</v>
      </c>
    </row>
    <row r="531">
      <c r="A531" s="1">
        <v>10.0</v>
      </c>
      <c r="B531" s="48">
        <f t="shared" si="11"/>
        <v>45</v>
      </c>
      <c r="D531" s="2">
        <f>SUM(COUNTIF('2015'!K47:M47,'2015'!$K$12),COUNTIF('2015'!K47:M47,'2015'!$L$12),COUNTIF('2015'!K47:M47,'2015'!$M$12))</f>
        <v>0</v>
      </c>
      <c r="E531" s="3" t="str">
        <f t="shared" si="1"/>
        <v>0</v>
      </c>
    </row>
    <row r="532">
      <c r="A532" s="1">
        <v>10.0</v>
      </c>
      <c r="B532" s="48">
        <f t="shared" si="11"/>
        <v>46</v>
      </c>
      <c r="D532" s="2">
        <f>SUM(COUNTIF('2015'!K48:M48,'2015'!$K$12),COUNTIF('2015'!K48:M48,'2015'!$L$12),COUNTIF('2015'!K48:M48,'2015'!$M$12))</f>
        <v>0</v>
      </c>
      <c r="E532" s="3" t="str">
        <f t="shared" si="1"/>
        <v>0</v>
      </c>
    </row>
    <row r="533">
      <c r="A533" s="1">
        <v>10.0</v>
      </c>
      <c r="B533" s="48">
        <f t="shared" si="11"/>
        <v>47</v>
      </c>
      <c r="D533" s="2">
        <f>SUM(COUNTIF('2015'!K49:M49,'2015'!$K$12),COUNTIF('2015'!K49:M49,'2015'!$L$12),COUNTIF('2015'!K49:M49,'2015'!$M$12))</f>
        <v>0</v>
      </c>
      <c r="E533" s="3" t="str">
        <f t="shared" si="1"/>
        <v>0</v>
      </c>
    </row>
    <row r="534">
      <c r="A534" s="1">
        <v>10.0</v>
      </c>
      <c r="B534" s="48">
        <f t="shared" si="11"/>
        <v>48</v>
      </c>
      <c r="D534" s="2">
        <f>SUM(COUNTIF('2015'!K50:M50,'2015'!$K$12),COUNTIF('2015'!K50:M50,'2015'!$L$12),COUNTIF('2015'!K50:M50,'2015'!$M$12))</f>
        <v>0</v>
      </c>
      <c r="E534" s="3" t="str">
        <f t="shared" si="1"/>
        <v>0</v>
      </c>
    </row>
    <row r="535">
      <c r="A535" s="1">
        <v>10.0</v>
      </c>
      <c r="B535" s="48">
        <f t="shared" si="11"/>
        <v>49</v>
      </c>
      <c r="D535" s="2">
        <f>SUM(COUNTIF('2015'!K51:M51,'2015'!$K$12),COUNTIF('2015'!K51:M51,'2015'!$L$12),COUNTIF('2015'!K51:M51,'2015'!$M$12))</f>
        <v>0</v>
      </c>
      <c r="E535" s="3" t="str">
        <f t="shared" si="1"/>
        <v>0</v>
      </c>
    </row>
    <row r="536">
      <c r="A536" s="1">
        <v>10.0</v>
      </c>
      <c r="B536" s="48">
        <f t="shared" si="11"/>
        <v>50</v>
      </c>
      <c r="D536" s="2">
        <f>SUM(COUNTIF('2015'!K52:M52,'2015'!$K$12),COUNTIF('2015'!K52:M52,'2015'!$L$12),COUNTIF('2015'!K52:M52,'2015'!$M$12))</f>
        <v>0</v>
      </c>
      <c r="E536" s="3" t="str">
        <f t="shared" si="1"/>
        <v>0</v>
      </c>
    </row>
    <row r="537">
      <c r="A537" s="1">
        <v>10.0</v>
      </c>
      <c r="B537" s="48">
        <f t="shared" si="11"/>
        <v>51</v>
      </c>
      <c r="D537" s="2">
        <f>SUM(COUNTIF('2015'!K53:M53,'2015'!$K$12),COUNTIF('2015'!K53:M53,'2015'!$L$12),COUNTIF('2015'!K53:M53,'2015'!$M$12))</f>
        <v>0</v>
      </c>
      <c r="E537" s="3" t="str">
        <f t="shared" si="1"/>
        <v>0</v>
      </c>
    </row>
    <row r="538">
      <c r="A538" s="1">
        <v>10.0</v>
      </c>
      <c r="B538" s="48">
        <f t="shared" si="11"/>
        <v>52</v>
      </c>
      <c r="D538" s="2">
        <f>SUM(COUNTIF('2015'!K54:M54,'2015'!$K$12),COUNTIF('2015'!K54:M54,'2015'!$L$12),COUNTIF('2015'!K54:M54,'2015'!$M$12))</f>
        <v>0</v>
      </c>
      <c r="E538" s="3" t="str">
        <f t="shared" si="1"/>
        <v>0</v>
      </c>
    </row>
    <row r="539">
      <c r="A539" s="1">
        <v>10.0</v>
      </c>
      <c r="B539" s="48">
        <f t="shared" si="11"/>
        <v>53</v>
      </c>
      <c r="D539" s="2">
        <f>SUM(COUNTIF('2015'!K55:M55,'2015'!$K$12),COUNTIF('2015'!K55:M55,'2015'!$L$12),COUNTIF('2015'!K55:M55,'2015'!$M$12))</f>
        <v>0</v>
      </c>
      <c r="E539" s="3" t="str">
        <f t="shared" si="1"/>
        <v>0</v>
      </c>
    </row>
    <row r="540">
      <c r="A540" s="1">
        <v>10.0</v>
      </c>
      <c r="B540" s="48">
        <f t="shared" si="11"/>
        <v>54</v>
      </c>
      <c r="D540" s="2">
        <f>SUM(COUNTIF('2015'!K56:M56,'2015'!$K$12),COUNTIF('2015'!K56:M56,'2015'!$L$12),COUNTIF('2015'!K56:M56,'2015'!$M$12))</f>
        <v>0</v>
      </c>
      <c r="E540" s="3" t="str">
        <f t="shared" si="1"/>
        <v>0</v>
      </c>
    </row>
    <row r="541">
      <c r="A541" s="1">
        <v>10.0</v>
      </c>
      <c r="B541" s="48">
        <f t="shared" si="11"/>
        <v>55</v>
      </c>
      <c r="D541" s="2">
        <f>SUM(COUNTIF('2015'!K57:M57,'2015'!$K$12),COUNTIF('2015'!K57:M57,'2015'!$L$12),COUNTIF('2015'!K57:M57,'2015'!$M$12))</f>
        <v>0</v>
      </c>
      <c r="E541" s="3" t="str">
        <f t="shared" si="1"/>
        <v>0</v>
      </c>
    </row>
    <row r="542">
      <c r="A542" s="1">
        <v>10.0</v>
      </c>
      <c r="B542" s="48">
        <f t="shared" si="11"/>
        <v>56</v>
      </c>
      <c r="D542" s="2">
        <f>SUM(COUNTIF('2015'!K58:M58,'2015'!$K$12),COUNTIF('2015'!K58:M58,'2015'!$L$12),COUNTIF('2015'!K58:M58,'2015'!$M$12))</f>
        <v>0</v>
      </c>
      <c r="E542" s="3" t="str">
        <f t="shared" si="1"/>
        <v>0</v>
      </c>
    </row>
    <row r="543">
      <c r="A543" s="1">
        <v>10.0</v>
      </c>
      <c r="B543" s="48">
        <f t="shared" si="11"/>
        <v>57</v>
      </c>
      <c r="D543" s="2">
        <f>SUM(COUNTIF('2015'!K59:M59,'2015'!$K$12),COUNTIF('2015'!K59:M59,'2015'!$L$12),COUNTIF('2015'!K59:M59,'2015'!$M$12))</f>
        <v>0</v>
      </c>
      <c r="E543" s="3" t="str">
        <f t="shared" si="1"/>
        <v>0</v>
      </c>
    </row>
    <row r="544">
      <c r="A544" s="1">
        <v>10.0</v>
      </c>
      <c r="B544" s="48">
        <f t="shared" si="11"/>
        <v>58</v>
      </c>
      <c r="D544" s="2">
        <f>SUM(COUNTIF('2015'!K60:M60,'2015'!$K$12),COUNTIF('2015'!K60:M60,'2015'!$L$12),COUNTIF('2015'!K60:M60,'2015'!$M$12))</f>
        <v>0</v>
      </c>
      <c r="E544" s="3" t="str">
        <f t="shared" si="1"/>
        <v>0</v>
      </c>
    </row>
    <row r="545">
      <c r="A545" s="1">
        <v>10.0</v>
      </c>
      <c r="B545" s="48">
        <f t="shared" si="11"/>
        <v>59</v>
      </c>
      <c r="D545" s="2">
        <f>SUM(COUNTIF('2015'!K61:M61,'2015'!$K$12),COUNTIF('2015'!K61:M61,'2015'!$L$12),COUNTIF('2015'!K61:M61,'2015'!$M$12))</f>
        <v>0</v>
      </c>
      <c r="E545" s="3" t="str">
        <f t="shared" si="1"/>
        <v>0</v>
      </c>
    </row>
    <row r="546">
      <c r="A546" s="1">
        <v>10.0</v>
      </c>
      <c r="B546" s="48">
        <f t="shared" si="11"/>
        <v>60</v>
      </c>
      <c r="D546" s="2">
        <f>SUM(COUNTIF('2015'!K62:M62,'2015'!$K$12),COUNTIF('2015'!K62:M62,'2015'!$L$12),COUNTIF('2015'!K62:M62,'2015'!$M$12))</f>
        <v>0</v>
      </c>
      <c r="E546" s="3" t="str">
        <f t="shared" si="1"/>
        <v>0</v>
      </c>
    </row>
    <row r="547">
      <c r="A547" s="1">
        <v>11.0</v>
      </c>
      <c r="B547" s="1">
        <v>12.0</v>
      </c>
      <c r="D547" s="2">
        <f>SUM(COUNTIF('2015'!K14:M14,'2015'!$K$13),COUNTIF('2015'!K14:M14,'2015'!$L$13),COUNTIF('2015'!K14:M14,'2015'!$M$13))</f>
        <v>0</v>
      </c>
      <c r="E547" s="3" t="str">
        <f t="shared" si="1"/>
        <v>0</v>
      </c>
    </row>
    <row r="548">
      <c r="A548" s="1">
        <v>11.0</v>
      </c>
      <c r="B548" s="48">
        <f t="shared" ref="B548:B595" si="12">IF(A548&lt;&gt;"",B547+1,"")</f>
        <v>13</v>
      </c>
      <c r="D548" s="2">
        <f>SUM(COUNTIF('2015'!K15:M15,'2015'!$K$13),COUNTIF('2015'!K15:M15,'2015'!$L$13),COUNTIF('2015'!K15:M15,'2015'!$M$13))</f>
        <v>0</v>
      </c>
      <c r="E548" s="3" t="str">
        <f t="shared" si="1"/>
        <v>0</v>
      </c>
    </row>
    <row r="549">
      <c r="A549" s="1">
        <v>11.0</v>
      </c>
      <c r="B549" s="48">
        <f t="shared" si="12"/>
        <v>14</v>
      </c>
      <c r="D549" s="2">
        <f>SUM(COUNTIF('2015'!K16:M16,'2015'!$K$13),COUNTIF('2015'!K16:M16,'2015'!$L$13),COUNTIF('2015'!K16:M16,'2015'!$M$13))</f>
        <v>4</v>
      </c>
      <c r="E549" s="3" t="str">
        <f t="shared" si="1"/>
        <v>2</v>
      </c>
    </row>
    <row r="550">
      <c r="A550" s="1">
        <v>11.0</v>
      </c>
      <c r="B550" s="48">
        <f t="shared" si="12"/>
        <v>15</v>
      </c>
      <c r="D550" s="2">
        <f>SUM(COUNTIF('2015'!K17:M17,'2015'!$K$13),COUNTIF('2015'!K17:M17,'2015'!$L$13),COUNTIF('2015'!K17:M17,'2015'!$M$13))</f>
        <v>0</v>
      </c>
      <c r="E550" s="3" t="str">
        <f t="shared" si="1"/>
        <v>0</v>
      </c>
    </row>
    <row r="551">
      <c r="A551" s="1">
        <v>11.0</v>
      </c>
      <c r="B551" s="48">
        <f t="shared" si="12"/>
        <v>16</v>
      </c>
      <c r="D551" s="2">
        <f>SUM(COUNTIF('2015'!K18:M18,'2015'!$K$13),COUNTIF('2015'!K18:M18,'2015'!$L$13),COUNTIF('2015'!K18:M18,'2015'!$M$13))</f>
        <v>4</v>
      </c>
      <c r="E551" s="3" t="str">
        <f t="shared" si="1"/>
        <v>2</v>
      </c>
    </row>
    <row r="552">
      <c r="A552" s="1">
        <v>11.0</v>
      </c>
      <c r="B552" s="48">
        <f t="shared" si="12"/>
        <v>17</v>
      </c>
      <c r="D552" s="2">
        <f>SUM(COUNTIF('2015'!K19:M19,'2015'!$K$13),COUNTIF('2015'!K19:M19,'2015'!$L$13),COUNTIF('2015'!K19:M19,'2015'!$M$13))</f>
        <v>0</v>
      </c>
      <c r="E552" s="3" t="str">
        <f t="shared" si="1"/>
        <v>0</v>
      </c>
    </row>
    <row r="553">
      <c r="A553" s="1">
        <v>11.0</v>
      </c>
      <c r="B553" s="48">
        <f t="shared" si="12"/>
        <v>18</v>
      </c>
      <c r="D553" s="2">
        <f>SUM(COUNTIF('2015'!K20:M20,'2015'!$K$13),COUNTIF('2015'!K20:M20,'2015'!$L$13),COUNTIF('2015'!K20:M20,'2015'!$M$13))</f>
        <v>0</v>
      </c>
      <c r="E553" s="3" t="str">
        <f t="shared" si="1"/>
        <v>0</v>
      </c>
    </row>
    <row r="554">
      <c r="A554" s="1">
        <v>11.0</v>
      </c>
      <c r="B554" s="48">
        <f t="shared" si="12"/>
        <v>19</v>
      </c>
      <c r="D554" s="2">
        <f>SUM(COUNTIF('2015'!K21:M21,'2015'!$K$13),COUNTIF('2015'!K21:M21,'2015'!$L$13),COUNTIF('2015'!K21:M21,'2015'!$M$13))</f>
        <v>0</v>
      </c>
      <c r="E554" s="3" t="str">
        <f t="shared" si="1"/>
        <v>0</v>
      </c>
    </row>
    <row r="555">
      <c r="A555" s="1">
        <v>11.0</v>
      </c>
      <c r="B555" s="48">
        <f t="shared" si="12"/>
        <v>20</v>
      </c>
      <c r="D555" s="2">
        <f>SUM(COUNTIF('2015'!K22:M22,'2015'!$K$13),COUNTIF('2015'!K22:M22,'2015'!$L$13),COUNTIF('2015'!K22:M22,'2015'!$M$13))</f>
        <v>0</v>
      </c>
      <c r="E555" s="3" t="str">
        <f t="shared" si="1"/>
        <v>0</v>
      </c>
    </row>
    <row r="556">
      <c r="A556" s="1">
        <v>11.0</v>
      </c>
      <c r="B556" s="48">
        <f t="shared" si="12"/>
        <v>21</v>
      </c>
      <c r="D556" s="2">
        <f>SUM(COUNTIF('2015'!K23:M23,'2015'!$K$13),COUNTIF('2015'!K23:M23,'2015'!$L$13),COUNTIF('2015'!K23:M23,'2015'!$M$13))</f>
        <v>4</v>
      </c>
      <c r="E556" s="3" t="str">
        <f t="shared" si="1"/>
        <v>2</v>
      </c>
    </row>
    <row r="557">
      <c r="A557" s="1">
        <v>11.0</v>
      </c>
      <c r="B557" s="48">
        <f t="shared" si="12"/>
        <v>22</v>
      </c>
      <c r="D557" s="2">
        <f>SUM(COUNTIF('2015'!K24:M24,'2015'!$K$13),COUNTIF('2015'!K24:M24,'2015'!$L$13),COUNTIF('2015'!K24:M24,'2015'!$M$13))</f>
        <v>4</v>
      </c>
      <c r="E557" s="3" t="str">
        <f t="shared" si="1"/>
        <v>2</v>
      </c>
    </row>
    <row r="558">
      <c r="A558" s="1">
        <v>11.0</v>
      </c>
      <c r="B558" s="48">
        <f t="shared" si="12"/>
        <v>23</v>
      </c>
      <c r="D558" s="2">
        <f>SUM(COUNTIF('2015'!K25:M25,'2015'!$K$13),COUNTIF('2015'!K25:M25,'2015'!$L$13),COUNTIF('2015'!K25:M25,'2015'!$M$13))</f>
        <v>0</v>
      </c>
      <c r="E558" s="3" t="str">
        <f t="shared" si="1"/>
        <v>0</v>
      </c>
    </row>
    <row r="559">
      <c r="A559" s="1">
        <v>11.0</v>
      </c>
      <c r="B559" s="48">
        <f t="shared" si="12"/>
        <v>24</v>
      </c>
      <c r="D559" s="2">
        <f>SUM(COUNTIF('2015'!K26:M26,'2015'!$K$13),COUNTIF('2015'!K26:M26,'2015'!$L$13),COUNTIF('2015'!K26:M26,'2015'!$M$13))</f>
        <v>0</v>
      </c>
      <c r="E559" s="3" t="str">
        <f t="shared" si="1"/>
        <v>0</v>
      </c>
    </row>
    <row r="560">
      <c r="A560" s="1">
        <v>11.0</v>
      </c>
      <c r="B560" s="48">
        <f t="shared" si="12"/>
        <v>25</v>
      </c>
      <c r="D560" s="2">
        <f>SUM(COUNTIF('2015'!K27:M27,'2015'!$K$13),COUNTIF('2015'!K27:M27,'2015'!$L$13),COUNTIF('2015'!K27:M27,'2015'!$M$13))</f>
        <v>4</v>
      </c>
      <c r="E560" s="3" t="str">
        <f t="shared" si="1"/>
        <v>2</v>
      </c>
    </row>
    <row r="561">
      <c r="A561" s="1">
        <v>11.0</v>
      </c>
      <c r="B561" s="48">
        <f t="shared" si="12"/>
        <v>26</v>
      </c>
      <c r="D561" s="2">
        <f>SUM(COUNTIF('2015'!K28:M28,'2015'!$K$13),COUNTIF('2015'!K28:M28,'2015'!$L$13),COUNTIF('2015'!K28:M28,'2015'!$M$13))</f>
        <v>4</v>
      </c>
      <c r="E561" s="3" t="str">
        <f t="shared" si="1"/>
        <v>2</v>
      </c>
    </row>
    <row r="562">
      <c r="A562" s="1">
        <v>11.0</v>
      </c>
      <c r="B562" s="48">
        <f t="shared" si="12"/>
        <v>27</v>
      </c>
      <c r="D562" s="2">
        <f>SUM(COUNTIF('2015'!K29:M29,'2015'!$K$13),COUNTIF('2015'!K29:M29,'2015'!$L$13),COUNTIF('2015'!K29:M29,'2015'!$M$13))</f>
        <v>0</v>
      </c>
      <c r="E562" s="3" t="str">
        <f t="shared" si="1"/>
        <v>0</v>
      </c>
    </row>
    <row r="563">
      <c r="A563" s="1">
        <v>11.0</v>
      </c>
      <c r="B563" s="48">
        <f t="shared" si="12"/>
        <v>28</v>
      </c>
      <c r="D563" s="2">
        <f>SUM(COUNTIF('2015'!K30:M30,'2015'!$K$13),COUNTIF('2015'!K30:M30,'2015'!$L$13),COUNTIF('2015'!K30:M30,'2015'!$M$13))</f>
        <v>4</v>
      </c>
      <c r="E563" s="3" t="str">
        <f t="shared" si="1"/>
        <v>2</v>
      </c>
    </row>
    <row r="564">
      <c r="A564" s="1">
        <v>11.0</v>
      </c>
      <c r="B564" s="48">
        <f t="shared" si="12"/>
        <v>29</v>
      </c>
      <c r="D564" s="2">
        <f>SUM(COUNTIF('2015'!K31:M31,'2015'!$K$13),COUNTIF('2015'!K31:M31,'2015'!$L$13),COUNTIF('2015'!K31:M31,'2015'!$M$13))</f>
        <v>0</v>
      </c>
      <c r="E564" s="3" t="str">
        <f t="shared" si="1"/>
        <v>0</v>
      </c>
    </row>
    <row r="565">
      <c r="A565" s="1">
        <v>11.0</v>
      </c>
      <c r="B565" s="48">
        <f t="shared" si="12"/>
        <v>30</v>
      </c>
      <c r="D565" s="2">
        <f>SUM(COUNTIF('2015'!K32:M32,'2015'!$K$13),COUNTIF('2015'!K32:M32,'2015'!$L$13),COUNTIF('2015'!K32:M32,'2015'!$M$13))</f>
        <v>4</v>
      </c>
      <c r="E565" s="3" t="str">
        <f t="shared" si="1"/>
        <v>2</v>
      </c>
    </row>
    <row r="566">
      <c r="A566" s="1">
        <v>11.0</v>
      </c>
      <c r="B566" s="48">
        <f t="shared" si="12"/>
        <v>31</v>
      </c>
      <c r="D566" s="2">
        <f>SUM(COUNTIF('2015'!K33:M33,'2015'!$K$13),COUNTIF('2015'!K33:M33,'2015'!$L$13),COUNTIF('2015'!K33:M33,'2015'!$M$13))</f>
        <v>0</v>
      </c>
      <c r="E566" s="3" t="str">
        <f t="shared" si="1"/>
        <v>0</v>
      </c>
    </row>
    <row r="567">
      <c r="A567" s="1">
        <v>11.0</v>
      </c>
      <c r="B567" s="48">
        <f t="shared" si="12"/>
        <v>32</v>
      </c>
      <c r="D567" s="2">
        <f>SUM(COUNTIF('2015'!K34:M34,'2015'!$K$13),COUNTIF('2015'!K34:M34,'2015'!$L$13),COUNTIF('2015'!K34:M34,'2015'!$M$13))</f>
        <v>4</v>
      </c>
      <c r="E567" s="3" t="str">
        <f t="shared" si="1"/>
        <v>2</v>
      </c>
    </row>
    <row r="568">
      <c r="A568" s="1">
        <v>11.0</v>
      </c>
      <c r="B568" s="48">
        <f t="shared" si="12"/>
        <v>33</v>
      </c>
      <c r="D568" s="2">
        <f>SUM(COUNTIF('2015'!K35:M35,'2015'!$K$13),COUNTIF('2015'!K35:M35,'2015'!$L$13),COUNTIF('2015'!K35:M35,'2015'!$M$13))</f>
        <v>4</v>
      </c>
      <c r="E568" s="3" t="str">
        <f t="shared" si="1"/>
        <v>2</v>
      </c>
    </row>
    <row r="569">
      <c r="A569" s="1">
        <v>11.0</v>
      </c>
      <c r="B569" s="48">
        <f t="shared" si="12"/>
        <v>34</v>
      </c>
      <c r="D569" s="2">
        <f>SUM(COUNTIF('2015'!K36:M36,'2015'!$K$13),COUNTIF('2015'!K36:M36,'2015'!$L$13),COUNTIF('2015'!K36:M36,'2015'!$M$13))</f>
        <v>0</v>
      </c>
      <c r="E569" s="3" t="str">
        <f t="shared" si="1"/>
        <v>0</v>
      </c>
    </row>
    <row r="570">
      <c r="A570" s="1">
        <v>11.0</v>
      </c>
      <c r="B570" s="48">
        <f t="shared" si="12"/>
        <v>35</v>
      </c>
      <c r="D570" s="2">
        <f>SUM(COUNTIF('2015'!K37:M37,'2015'!$K$13),COUNTIF('2015'!K37:M37,'2015'!$L$13),COUNTIF('2015'!K37:M37,'2015'!$M$13))</f>
        <v>0</v>
      </c>
      <c r="E570" s="3" t="str">
        <f t="shared" si="1"/>
        <v>0</v>
      </c>
    </row>
    <row r="571">
      <c r="A571" s="1">
        <v>11.0</v>
      </c>
      <c r="B571" s="48">
        <f t="shared" si="12"/>
        <v>36</v>
      </c>
      <c r="D571" s="2">
        <f>SUM(COUNTIF('2015'!K38:M38,'2015'!$K$13),COUNTIF('2015'!K38:M38,'2015'!$L$13),COUNTIF('2015'!K38:M38,'2015'!$M$13))</f>
        <v>0</v>
      </c>
      <c r="E571" s="3" t="str">
        <f t="shared" si="1"/>
        <v>0</v>
      </c>
    </row>
    <row r="572">
      <c r="A572" s="1">
        <v>11.0</v>
      </c>
      <c r="B572" s="48">
        <f t="shared" si="12"/>
        <v>37</v>
      </c>
      <c r="D572" s="2">
        <f>SUM(COUNTIF('2015'!K39:M39,'2015'!$K$13),COUNTIF('2015'!K39:M39,'2015'!$L$13),COUNTIF('2015'!K39:M39,'2015'!$M$13))</f>
        <v>0</v>
      </c>
      <c r="E572" s="3" t="str">
        <f t="shared" si="1"/>
        <v>0</v>
      </c>
    </row>
    <row r="573">
      <c r="A573" s="1">
        <v>11.0</v>
      </c>
      <c r="B573" s="48">
        <f t="shared" si="12"/>
        <v>38</v>
      </c>
      <c r="D573" s="2">
        <f>SUM(COUNTIF('2015'!K40:M40,'2015'!$K$13),COUNTIF('2015'!K40:M40,'2015'!$L$13),COUNTIF('2015'!K40:M40,'2015'!$M$13))</f>
        <v>0</v>
      </c>
      <c r="E573" s="3" t="str">
        <f t="shared" si="1"/>
        <v>0</v>
      </c>
    </row>
    <row r="574">
      <c r="A574" s="1">
        <v>11.0</v>
      </c>
      <c r="B574" s="48">
        <f t="shared" si="12"/>
        <v>39</v>
      </c>
      <c r="D574" s="2">
        <f>SUM(COUNTIF('2015'!K41:M41,'2015'!$K$13),COUNTIF('2015'!K41:M41,'2015'!$L$13),COUNTIF('2015'!K41:M41,'2015'!$M$13))</f>
        <v>0</v>
      </c>
      <c r="E574" s="3" t="str">
        <f t="shared" si="1"/>
        <v>0</v>
      </c>
    </row>
    <row r="575">
      <c r="A575" s="1">
        <v>11.0</v>
      </c>
      <c r="B575" s="48">
        <f t="shared" si="12"/>
        <v>40</v>
      </c>
      <c r="D575" s="2">
        <f>SUM(COUNTIF('2015'!K42:M42,'2015'!$K$13),COUNTIF('2015'!K42:M42,'2015'!$L$13),COUNTIF('2015'!K42:M42,'2015'!$M$13))</f>
        <v>0</v>
      </c>
      <c r="E575" s="3" t="str">
        <f t="shared" si="1"/>
        <v>0</v>
      </c>
    </row>
    <row r="576">
      <c r="A576" s="1">
        <v>11.0</v>
      </c>
      <c r="B576" s="48">
        <f t="shared" si="12"/>
        <v>41</v>
      </c>
      <c r="D576" s="2">
        <f>SUM(COUNTIF('2015'!K43:M43,'2015'!$K$13),COUNTIF('2015'!K43:M43,'2015'!$L$13),COUNTIF('2015'!K43:M43,'2015'!$M$13))</f>
        <v>0</v>
      </c>
      <c r="E576" s="3" t="str">
        <f t="shared" si="1"/>
        <v>0</v>
      </c>
    </row>
    <row r="577">
      <c r="A577" s="1">
        <v>11.0</v>
      </c>
      <c r="B577" s="48">
        <f t="shared" si="12"/>
        <v>42</v>
      </c>
      <c r="D577" s="2">
        <f>SUM(COUNTIF('2015'!K44:M44,'2015'!$K$13),COUNTIF('2015'!K44:M44,'2015'!$L$13),COUNTIF('2015'!K44:M44,'2015'!$M$13))</f>
        <v>0</v>
      </c>
      <c r="E577" s="3" t="str">
        <f t="shared" si="1"/>
        <v>0</v>
      </c>
    </row>
    <row r="578">
      <c r="A578" s="1">
        <v>11.0</v>
      </c>
      <c r="B578" s="48">
        <f t="shared" si="12"/>
        <v>43</v>
      </c>
      <c r="D578" s="2">
        <f>SUM(COUNTIF('2015'!K45:M45,'2015'!$K$13),COUNTIF('2015'!K45:M45,'2015'!$L$13),COUNTIF('2015'!K45:M45,'2015'!$M$13))</f>
        <v>0</v>
      </c>
      <c r="E578" s="3" t="str">
        <f t="shared" si="1"/>
        <v>0</v>
      </c>
    </row>
    <row r="579">
      <c r="A579" s="1">
        <v>11.0</v>
      </c>
      <c r="B579" s="48">
        <f t="shared" si="12"/>
        <v>44</v>
      </c>
      <c r="D579" s="2">
        <f>SUM(COUNTIF('2015'!K46:M46,'2015'!$K$13),COUNTIF('2015'!K46:M46,'2015'!$L$13),COUNTIF('2015'!K46:M46,'2015'!$M$13))</f>
        <v>0</v>
      </c>
      <c r="E579" s="3" t="str">
        <f t="shared" si="1"/>
        <v>0</v>
      </c>
    </row>
    <row r="580">
      <c r="A580" s="1">
        <v>11.0</v>
      </c>
      <c r="B580" s="48">
        <f t="shared" si="12"/>
        <v>45</v>
      </c>
      <c r="D580" s="2">
        <f>SUM(COUNTIF('2015'!K47:M47,'2015'!$K$13),COUNTIF('2015'!K47:M47,'2015'!$L$13),COUNTIF('2015'!K47:M47,'2015'!$M$13))</f>
        <v>0</v>
      </c>
      <c r="E580" s="3" t="str">
        <f t="shared" si="1"/>
        <v>0</v>
      </c>
    </row>
    <row r="581">
      <c r="A581" s="1">
        <v>11.0</v>
      </c>
      <c r="B581" s="48">
        <f t="shared" si="12"/>
        <v>46</v>
      </c>
      <c r="D581" s="2">
        <f>SUM(COUNTIF('2015'!K48:M48,'2015'!$K$13),COUNTIF('2015'!K48:M48,'2015'!$L$13),COUNTIF('2015'!K48:M48,'2015'!$M$13))</f>
        <v>0</v>
      </c>
      <c r="E581" s="3" t="str">
        <f t="shared" si="1"/>
        <v>0</v>
      </c>
    </row>
    <row r="582">
      <c r="A582" s="1">
        <v>11.0</v>
      </c>
      <c r="B582" s="48">
        <f t="shared" si="12"/>
        <v>47</v>
      </c>
      <c r="D582" s="2">
        <f>SUM(COUNTIF('2015'!K49:M49,'2015'!$K$13),COUNTIF('2015'!K49:M49,'2015'!$L$13),COUNTIF('2015'!K49:M49,'2015'!$M$13))</f>
        <v>0</v>
      </c>
      <c r="E582" s="3" t="str">
        <f t="shared" si="1"/>
        <v>0</v>
      </c>
    </row>
    <row r="583">
      <c r="A583" s="1">
        <v>11.0</v>
      </c>
      <c r="B583" s="48">
        <f t="shared" si="12"/>
        <v>48</v>
      </c>
      <c r="D583" s="2">
        <f>SUM(COUNTIF('2015'!K50:M50,'2015'!$K$13),COUNTIF('2015'!K50:M50,'2015'!$L$13),COUNTIF('2015'!K50:M50,'2015'!$M$13))</f>
        <v>0</v>
      </c>
      <c r="E583" s="3" t="str">
        <f t="shared" si="1"/>
        <v>0</v>
      </c>
    </row>
    <row r="584">
      <c r="A584" s="1">
        <v>11.0</v>
      </c>
      <c r="B584" s="48">
        <f t="shared" si="12"/>
        <v>49</v>
      </c>
      <c r="D584" s="2">
        <f>SUM(COUNTIF('2015'!K51:M51,'2015'!$K$13),COUNTIF('2015'!K51:M51,'2015'!$L$13),COUNTIF('2015'!K51:M51,'2015'!$M$13))</f>
        <v>0</v>
      </c>
      <c r="E584" s="3" t="str">
        <f t="shared" si="1"/>
        <v>0</v>
      </c>
    </row>
    <row r="585">
      <c r="A585" s="1">
        <v>11.0</v>
      </c>
      <c r="B585" s="48">
        <f t="shared" si="12"/>
        <v>50</v>
      </c>
      <c r="D585" s="2">
        <f>SUM(COUNTIF('2015'!K52:M52,'2015'!$K$13),COUNTIF('2015'!K52:M52,'2015'!$L$13),COUNTIF('2015'!K52:M52,'2015'!$M$13))</f>
        <v>0</v>
      </c>
      <c r="E585" s="3" t="str">
        <f t="shared" si="1"/>
        <v>0</v>
      </c>
    </row>
    <row r="586">
      <c r="A586" s="1">
        <v>11.0</v>
      </c>
      <c r="B586" s="48">
        <f t="shared" si="12"/>
        <v>51</v>
      </c>
      <c r="D586" s="2">
        <f>SUM(COUNTIF('2015'!K53:M53,'2015'!$K$13),COUNTIF('2015'!K53:M53,'2015'!$L$13),COUNTIF('2015'!K53:M53,'2015'!$M$13))</f>
        <v>0</v>
      </c>
      <c r="E586" s="3" t="str">
        <f t="shared" si="1"/>
        <v>0</v>
      </c>
    </row>
    <row r="587">
      <c r="A587" s="1">
        <v>11.0</v>
      </c>
      <c r="B587" s="48">
        <f t="shared" si="12"/>
        <v>52</v>
      </c>
      <c r="D587" s="2">
        <f>SUM(COUNTIF('2015'!K54:M54,'2015'!$K$13),COUNTIF('2015'!K54:M54,'2015'!$L$13),COUNTIF('2015'!K54:M54,'2015'!$M$13))</f>
        <v>0</v>
      </c>
      <c r="E587" s="3" t="str">
        <f t="shared" si="1"/>
        <v>0</v>
      </c>
    </row>
    <row r="588">
      <c r="A588" s="1">
        <v>11.0</v>
      </c>
      <c r="B588" s="48">
        <f t="shared" si="12"/>
        <v>53</v>
      </c>
      <c r="D588" s="2">
        <f>SUM(COUNTIF('2015'!K55:M55,'2015'!$K$13),COUNTIF('2015'!K55:M55,'2015'!$L$13),COUNTIF('2015'!K55:M55,'2015'!$M$13))</f>
        <v>0</v>
      </c>
      <c r="E588" s="3" t="str">
        <f t="shared" si="1"/>
        <v>0</v>
      </c>
    </row>
    <row r="589">
      <c r="A589" s="1">
        <v>11.0</v>
      </c>
      <c r="B589" s="48">
        <f t="shared" si="12"/>
        <v>54</v>
      </c>
      <c r="D589" s="2">
        <f>SUM(COUNTIF('2015'!K56:M56,'2015'!$K$13),COUNTIF('2015'!K56:M56,'2015'!$L$13),COUNTIF('2015'!K56:M56,'2015'!$M$13))</f>
        <v>0</v>
      </c>
      <c r="E589" s="3" t="str">
        <f t="shared" si="1"/>
        <v>0</v>
      </c>
    </row>
    <row r="590">
      <c r="A590" s="1">
        <v>11.0</v>
      </c>
      <c r="B590" s="48">
        <f t="shared" si="12"/>
        <v>55</v>
      </c>
      <c r="D590" s="2">
        <f>SUM(COUNTIF('2015'!K57:M57,'2015'!$K$13),COUNTIF('2015'!K57:M57,'2015'!$L$13),COUNTIF('2015'!K57:M57,'2015'!$M$13))</f>
        <v>0</v>
      </c>
      <c r="E590" s="3" t="str">
        <f t="shared" si="1"/>
        <v>0</v>
      </c>
    </row>
    <row r="591">
      <c r="A591" s="1">
        <v>11.0</v>
      </c>
      <c r="B591" s="48">
        <f t="shared" si="12"/>
        <v>56</v>
      </c>
      <c r="D591" s="2">
        <f>SUM(COUNTIF('2015'!K58:M58,'2015'!$K$13),COUNTIF('2015'!K58:M58,'2015'!$L$13),COUNTIF('2015'!K58:M58,'2015'!$M$13))</f>
        <v>0</v>
      </c>
      <c r="E591" s="3" t="str">
        <f t="shared" si="1"/>
        <v>0</v>
      </c>
    </row>
    <row r="592">
      <c r="A592" s="1">
        <v>11.0</v>
      </c>
      <c r="B592" s="48">
        <f t="shared" si="12"/>
        <v>57</v>
      </c>
      <c r="D592" s="2">
        <f>SUM(COUNTIF('2015'!K59:M59,'2015'!$K$13),COUNTIF('2015'!K59:M59,'2015'!$L$13),COUNTIF('2015'!K59:M59,'2015'!$M$13))</f>
        <v>0</v>
      </c>
      <c r="E592" s="3" t="str">
        <f t="shared" si="1"/>
        <v>0</v>
      </c>
    </row>
    <row r="593">
      <c r="A593" s="1">
        <v>11.0</v>
      </c>
      <c r="B593" s="48">
        <f t="shared" si="12"/>
        <v>58</v>
      </c>
      <c r="D593" s="2">
        <f>SUM(COUNTIF('2015'!K60:M60,'2015'!$K$13),COUNTIF('2015'!K60:M60,'2015'!$L$13),COUNTIF('2015'!K60:M60,'2015'!$M$13))</f>
        <v>0</v>
      </c>
      <c r="E593" s="3" t="str">
        <f t="shared" si="1"/>
        <v>0</v>
      </c>
    </row>
    <row r="594">
      <c r="A594" s="1">
        <v>11.0</v>
      </c>
      <c r="B594" s="48">
        <f t="shared" si="12"/>
        <v>59</v>
      </c>
      <c r="D594" s="2">
        <f>SUM(COUNTIF('2015'!K61:M61,'2015'!$K$13),COUNTIF('2015'!K61:M61,'2015'!$L$13),COUNTIF('2015'!K61:M61,'2015'!$M$13))</f>
        <v>0</v>
      </c>
      <c r="E594" s="3" t="str">
        <f t="shared" si="1"/>
        <v>0</v>
      </c>
    </row>
    <row r="595">
      <c r="A595" s="1">
        <v>11.0</v>
      </c>
      <c r="B595" s="48">
        <f t="shared" si="12"/>
        <v>60</v>
      </c>
      <c r="D595" s="2">
        <f>SUM(COUNTIF('2015'!K62:M62,'2015'!$K$13),COUNTIF('2015'!K62:M62,'2015'!$L$13),COUNTIF('2015'!K62:M62,'2015'!$M$13))</f>
        <v>0</v>
      </c>
      <c r="E595" s="3" t="str">
        <f t="shared" si="1"/>
        <v>0</v>
      </c>
    </row>
    <row r="596">
      <c r="A596" s="1">
        <v>12.0</v>
      </c>
      <c r="B596" s="1">
        <v>13.0</v>
      </c>
      <c r="D596" s="2">
        <f>SUM(COUNTIF('2015'!K15:M15,'2015'!$K$14),COUNTIF('2015'!K15:M15,'2015'!$L$14),COUNTIF('2015'!K15:M15,'2015'!$M$14))</f>
        <v>0</v>
      </c>
      <c r="E596" s="3" t="str">
        <f t="shared" si="1"/>
        <v>0</v>
      </c>
    </row>
    <row r="597">
      <c r="A597" s="1">
        <v>12.0</v>
      </c>
      <c r="B597" s="48">
        <f t="shared" ref="B597:B643" si="13">IF(A597&lt;&gt;"",B596+1,"")</f>
        <v>14</v>
      </c>
      <c r="D597" s="2">
        <f>SUM(COUNTIF('2015'!K16:M16,'2015'!$K$14),COUNTIF('2015'!K16:M16,'2015'!$L$14),COUNTIF('2015'!K16:M16,'2015'!$M$14))</f>
        <v>0</v>
      </c>
      <c r="E597" s="3" t="str">
        <f t="shared" si="1"/>
        <v>0</v>
      </c>
    </row>
    <row r="598">
      <c r="A598" s="1">
        <v>12.0</v>
      </c>
      <c r="B598" s="48">
        <f t="shared" si="13"/>
        <v>15</v>
      </c>
      <c r="D598" s="2">
        <f>SUM(COUNTIF('2015'!K17:M17,'2015'!$K$14),COUNTIF('2015'!K17:M17,'2015'!$L$14),COUNTIF('2015'!K17:M17,'2015'!$M$14))</f>
        <v>0</v>
      </c>
      <c r="E598" s="3" t="str">
        <f t="shared" si="1"/>
        <v>0</v>
      </c>
    </row>
    <row r="599">
      <c r="A599" s="1">
        <v>12.0</v>
      </c>
      <c r="B599" s="48">
        <f t="shared" si="13"/>
        <v>16</v>
      </c>
      <c r="D599" s="2">
        <f>SUM(COUNTIF('2015'!K18:M18,'2015'!$K$14),COUNTIF('2015'!K18:M18,'2015'!$L$14),COUNTIF('2015'!K18:M18,'2015'!$M$14))</f>
        <v>0</v>
      </c>
      <c r="E599" s="3" t="str">
        <f t="shared" si="1"/>
        <v>0</v>
      </c>
    </row>
    <row r="600">
      <c r="A600" s="1">
        <v>12.0</v>
      </c>
      <c r="B600" s="48">
        <f t="shared" si="13"/>
        <v>17</v>
      </c>
      <c r="D600" s="2">
        <f>SUM(COUNTIF('2015'!K19:M19,'2015'!$K$14),COUNTIF('2015'!K19:M19,'2015'!$L$14),COUNTIF('2015'!K19:M19,'2015'!$M$14))</f>
        <v>0</v>
      </c>
      <c r="E600" s="3" t="str">
        <f t="shared" si="1"/>
        <v>0</v>
      </c>
    </row>
    <row r="601">
      <c r="A601" s="1">
        <v>12.0</v>
      </c>
      <c r="B601" s="48">
        <f t="shared" si="13"/>
        <v>18</v>
      </c>
      <c r="D601" s="2">
        <f>SUM(COUNTIF('2015'!K20:M20,'2015'!$K$14),COUNTIF('2015'!K20:M20,'2015'!$L$14),COUNTIF('2015'!K20:M20,'2015'!$M$14))</f>
        <v>0</v>
      </c>
      <c r="E601" s="3" t="str">
        <f t="shared" si="1"/>
        <v>0</v>
      </c>
    </row>
    <row r="602">
      <c r="A602" s="1">
        <v>12.0</v>
      </c>
      <c r="B602" s="48">
        <f t="shared" si="13"/>
        <v>19</v>
      </c>
      <c r="D602" s="2">
        <f>SUM(COUNTIF('2015'!K21:M21,'2015'!$K$14),COUNTIF('2015'!K21:M21,'2015'!$L$14),COUNTIF('2015'!K21:M21,'2015'!$M$14))</f>
        <v>0</v>
      </c>
      <c r="E602" s="3" t="str">
        <f t="shared" si="1"/>
        <v>0</v>
      </c>
    </row>
    <row r="603">
      <c r="A603" s="1">
        <v>12.0</v>
      </c>
      <c r="B603" s="48">
        <f t="shared" si="13"/>
        <v>20</v>
      </c>
      <c r="D603" s="2">
        <f>SUM(COUNTIF('2015'!K22:M22,'2015'!$K$14),COUNTIF('2015'!K22:M22,'2015'!$L$14),COUNTIF('2015'!K22:M22,'2015'!$M$14))</f>
        <v>0</v>
      </c>
      <c r="E603" s="3" t="str">
        <f t="shared" si="1"/>
        <v>0</v>
      </c>
    </row>
    <row r="604">
      <c r="A604" s="1">
        <v>12.0</v>
      </c>
      <c r="B604" s="48">
        <f t="shared" si="13"/>
        <v>21</v>
      </c>
      <c r="D604" s="2">
        <f>SUM(COUNTIF('2015'!K23:M23,'2015'!$K$14),COUNTIF('2015'!K23:M23,'2015'!$L$14),COUNTIF('2015'!K23:M23,'2015'!$M$14))</f>
        <v>0</v>
      </c>
      <c r="E604" s="3" t="str">
        <f t="shared" si="1"/>
        <v>0</v>
      </c>
    </row>
    <row r="605">
      <c r="A605" s="1">
        <v>12.0</v>
      </c>
      <c r="B605" s="48">
        <f t="shared" si="13"/>
        <v>22</v>
      </c>
      <c r="D605" s="2">
        <f>SUM(COUNTIF('2015'!K24:M24,'2015'!$K$14),COUNTIF('2015'!K24:M24,'2015'!$L$14),COUNTIF('2015'!K24:M24,'2015'!$M$14))</f>
        <v>0</v>
      </c>
      <c r="E605" s="3" t="str">
        <f t="shared" si="1"/>
        <v>0</v>
      </c>
    </row>
    <row r="606">
      <c r="A606" s="1">
        <v>12.0</v>
      </c>
      <c r="B606" s="48">
        <f t="shared" si="13"/>
        <v>23</v>
      </c>
      <c r="D606" s="2">
        <f>SUM(COUNTIF('2015'!K25:M25,'2015'!$K$14),COUNTIF('2015'!K25:M25,'2015'!$L$14),COUNTIF('2015'!K25:M25,'2015'!$M$14))</f>
        <v>0</v>
      </c>
      <c r="E606" s="3" t="str">
        <f t="shared" si="1"/>
        <v>0</v>
      </c>
    </row>
    <row r="607">
      <c r="A607" s="1">
        <v>12.0</v>
      </c>
      <c r="B607" s="48">
        <f t="shared" si="13"/>
        <v>24</v>
      </c>
      <c r="D607" s="2">
        <f>SUM(COUNTIF('2015'!K26:M26,'2015'!$K$14),COUNTIF('2015'!K26:M26,'2015'!$L$14),COUNTIF('2015'!K26:M26,'2015'!$M$14))</f>
        <v>0</v>
      </c>
      <c r="E607" s="3" t="str">
        <f t="shared" si="1"/>
        <v>0</v>
      </c>
    </row>
    <row r="608">
      <c r="A608" s="1">
        <v>12.0</v>
      </c>
      <c r="B608" s="48">
        <f t="shared" si="13"/>
        <v>25</v>
      </c>
      <c r="D608" s="2">
        <f>SUM(COUNTIF('2015'!K27:M27,'2015'!$K$14),COUNTIF('2015'!K27:M27,'2015'!$L$14),COUNTIF('2015'!K27:M27,'2015'!$M$14))</f>
        <v>0</v>
      </c>
      <c r="E608" s="3" t="str">
        <f t="shared" si="1"/>
        <v>0</v>
      </c>
    </row>
    <row r="609">
      <c r="A609" s="1">
        <v>12.0</v>
      </c>
      <c r="B609" s="48">
        <f t="shared" si="13"/>
        <v>26</v>
      </c>
      <c r="D609" s="2">
        <f>SUM(COUNTIF('2015'!K28:M28,'2015'!$K$14),COUNTIF('2015'!K28:M28,'2015'!$L$14),COUNTIF('2015'!K28:M28,'2015'!$M$14))</f>
        <v>0</v>
      </c>
      <c r="E609" s="3" t="str">
        <f t="shared" si="1"/>
        <v>0</v>
      </c>
    </row>
    <row r="610">
      <c r="A610" s="1">
        <v>12.0</v>
      </c>
      <c r="B610" s="48">
        <f t="shared" si="13"/>
        <v>27</v>
      </c>
      <c r="D610" s="2">
        <f>SUM(COUNTIF('2015'!K29:M29,'2015'!$K$14),COUNTIF('2015'!K29:M29,'2015'!$L$14),COUNTIF('2015'!K29:M29,'2015'!$M$14))</f>
        <v>0</v>
      </c>
      <c r="E610" s="3" t="str">
        <f t="shared" si="1"/>
        <v>0</v>
      </c>
    </row>
    <row r="611">
      <c r="A611" s="1">
        <v>12.0</v>
      </c>
      <c r="B611" s="48">
        <f t="shared" si="13"/>
        <v>28</v>
      </c>
      <c r="D611" s="2">
        <f>SUM(COUNTIF('2015'!K30:M30,'2015'!$K$14),COUNTIF('2015'!K30:M30,'2015'!$L$14),COUNTIF('2015'!K30:M30,'2015'!$M$14))</f>
        <v>0</v>
      </c>
      <c r="E611" s="3" t="str">
        <f t="shared" si="1"/>
        <v>0</v>
      </c>
    </row>
    <row r="612">
      <c r="A612" s="1">
        <v>12.0</v>
      </c>
      <c r="B612" s="48">
        <f t="shared" si="13"/>
        <v>29</v>
      </c>
      <c r="D612" s="2">
        <f>SUM(COUNTIF('2015'!K31:M31,'2015'!$K$14),COUNTIF('2015'!K31:M31,'2015'!$L$14),COUNTIF('2015'!K31:M31,'2015'!$M$14))</f>
        <v>0</v>
      </c>
      <c r="E612" s="3" t="str">
        <f t="shared" si="1"/>
        <v>0</v>
      </c>
    </row>
    <row r="613">
      <c r="A613" s="1">
        <v>12.0</v>
      </c>
      <c r="B613" s="48">
        <f t="shared" si="13"/>
        <v>30</v>
      </c>
      <c r="D613" s="2">
        <f>SUM(COUNTIF('2015'!K32:M32,'2015'!$K$14),COUNTIF('2015'!K32:M32,'2015'!$L$14),COUNTIF('2015'!K32:M32,'2015'!$M$14))</f>
        <v>0</v>
      </c>
      <c r="E613" s="3" t="str">
        <f t="shared" si="1"/>
        <v>0</v>
      </c>
    </row>
    <row r="614">
      <c r="A614" s="1">
        <v>12.0</v>
      </c>
      <c r="B614" s="48">
        <f t="shared" si="13"/>
        <v>31</v>
      </c>
      <c r="D614" s="2">
        <f>SUM(COUNTIF('2015'!K33:M33,'2015'!$K$14),COUNTIF('2015'!K33:M33,'2015'!$L$14),COUNTIF('2015'!K33:M33,'2015'!$M$14))</f>
        <v>0</v>
      </c>
      <c r="E614" s="3" t="str">
        <f t="shared" si="1"/>
        <v>0</v>
      </c>
    </row>
    <row r="615">
      <c r="A615" s="1">
        <v>12.0</v>
      </c>
      <c r="B615" s="48">
        <f t="shared" si="13"/>
        <v>32</v>
      </c>
      <c r="D615" s="2">
        <f>SUM(COUNTIF('2015'!K34:M34,'2015'!$K$14),COUNTIF('2015'!K34:M34,'2015'!$L$14),COUNTIF('2015'!K34:M34,'2015'!$M$14))</f>
        <v>0</v>
      </c>
      <c r="E615" s="3" t="str">
        <f t="shared" si="1"/>
        <v>0</v>
      </c>
    </row>
    <row r="616">
      <c r="A616" s="1">
        <v>12.0</v>
      </c>
      <c r="B616" s="48">
        <f t="shared" si="13"/>
        <v>33</v>
      </c>
      <c r="D616" s="2">
        <f>SUM(COUNTIF('2015'!K35:M35,'2015'!$K$14),COUNTIF('2015'!K35:M35,'2015'!$L$14),COUNTIF('2015'!K35:M35,'2015'!$M$14))</f>
        <v>0</v>
      </c>
      <c r="E616" s="3" t="str">
        <f t="shared" si="1"/>
        <v>0</v>
      </c>
    </row>
    <row r="617">
      <c r="A617" s="1">
        <v>12.0</v>
      </c>
      <c r="B617" s="48">
        <f t="shared" si="13"/>
        <v>34</v>
      </c>
      <c r="D617" s="2">
        <f>SUM(COUNTIF('2015'!K36:M36,'2015'!$K$14),COUNTIF('2015'!K36:M36,'2015'!$L$14),COUNTIF('2015'!K36:M36,'2015'!$M$14))</f>
        <v>0</v>
      </c>
      <c r="E617" s="3" t="str">
        <f t="shared" si="1"/>
        <v>0</v>
      </c>
    </row>
    <row r="618">
      <c r="A618" s="1">
        <v>12.0</v>
      </c>
      <c r="B618" s="48">
        <f t="shared" si="13"/>
        <v>35</v>
      </c>
      <c r="D618" s="2">
        <f>SUM(COUNTIF('2015'!K37:M37,'2015'!$K$14),COUNTIF('2015'!K37:M37,'2015'!$L$14),COUNTIF('2015'!K37:M37,'2015'!$M$14))</f>
        <v>0</v>
      </c>
      <c r="E618" s="3" t="str">
        <f t="shared" si="1"/>
        <v>0</v>
      </c>
    </row>
    <row r="619">
      <c r="A619" s="1">
        <v>12.0</v>
      </c>
      <c r="B619" s="48">
        <f t="shared" si="13"/>
        <v>36</v>
      </c>
      <c r="D619" s="2">
        <f>SUM(COUNTIF('2015'!K38:M38,'2015'!$K$14),COUNTIF('2015'!K38:M38,'2015'!$L$14),COUNTIF('2015'!K38:M38,'2015'!$M$14))</f>
        <v>0</v>
      </c>
      <c r="E619" s="3" t="str">
        <f t="shared" si="1"/>
        <v>0</v>
      </c>
    </row>
    <row r="620">
      <c r="A620" s="1">
        <v>12.0</v>
      </c>
      <c r="B620" s="48">
        <f t="shared" si="13"/>
        <v>37</v>
      </c>
      <c r="D620" s="2">
        <f>SUM(COUNTIF('2015'!K39:M39,'2015'!$K$14),COUNTIF('2015'!K39:M39,'2015'!$L$14),COUNTIF('2015'!K39:M39,'2015'!$M$14))</f>
        <v>0</v>
      </c>
      <c r="E620" s="3" t="str">
        <f t="shared" si="1"/>
        <v>0</v>
      </c>
    </row>
    <row r="621">
      <c r="A621" s="1">
        <v>12.0</v>
      </c>
      <c r="B621" s="48">
        <f t="shared" si="13"/>
        <v>38</v>
      </c>
      <c r="D621" s="2">
        <f>SUM(COUNTIF('2015'!K40:M40,'2015'!$K$14),COUNTIF('2015'!K40:M40,'2015'!$L$14),COUNTIF('2015'!K40:M40,'2015'!$M$14))</f>
        <v>0</v>
      </c>
      <c r="E621" s="3" t="str">
        <f t="shared" si="1"/>
        <v>0</v>
      </c>
    </row>
    <row r="622">
      <c r="A622" s="1">
        <v>12.0</v>
      </c>
      <c r="B622" s="48">
        <f t="shared" si="13"/>
        <v>39</v>
      </c>
      <c r="D622" s="2">
        <f>SUM(COUNTIF('2015'!K41:M41,'2015'!$K$14),COUNTIF('2015'!K41:M41,'2015'!$L$14),COUNTIF('2015'!K41:M41,'2015'!$M$14))</f>
        <v>0</v>
      </c>
      <c r="E622" s="3" t="str">
        <f t="shared" si="1"/>
        <v>0</v>
      </c>
    </row>
    <row r="623">
      <c r="A623" s="1">
        <v>12.0</v>
      </c>
      <c r="B623" s="48">
        <f t="shared" si="13"/>
        <v>40</v>
      </c>
      <c r="D623" s="2">
        <f>SUM(COUNTIF('2015'!K42:M42,'2015'!$K$14),COUNTIF('2015'!K42:M42,'2015'!$L$14),COUNTIF('2015'!K42:M42,'2015'!$M$14))</f>
        <v>0</v>
      </c>
      <c r="E623" s="3" t="str">
        <f t="shared" si="1"/>
        <v>0</v>
      </c>
    </row>
    <row r="624">
      <c r="A624" s="1">
        <v>12.0</v>
      </c>
      <c r="B624" s="48">
        <f t="shared" si="13"/>
        <v>41</v>
      </c>
      <c r="D624" s="2">
        <f>SUM(COUNTIF('2015'!K43:M43,'2015'!$K$14),COUNTIF('2015'!K43:M43,'2015'!$L$14),COUNTIF('2015'!K43:M43,'2015'!$M$14))</f>
        <v>0</v>
      </c>
      <c r="E624" s="3" t="str">
        <f t="shared" si="1"/>
        <v>0</v>
      </c>
    </row>
    <row r="625">
      <c r="A625" s="1">
        <v>12.0</v>
      </c>
      <c r="B625" s="48">
        <f t="shared" si="13"/>
        <v>42</v>
      </c>
      <c r="D625" s="2">
        <f>SUM(COUNTIF('2015'!K44:M44,'2015'!$K$14),COUNTIF('2015'!K44:M44,'2015'!$L$14),COUNTIF('2015'!K44:M44,'2015'!$M$14))</f>
        <v>0</v>
      </c>
      <c r="E625" s="3" t="str">
        <f t="shared" si="1"/>
        <v>0</v>
      </c>
    </row>
    <row r="626">
      <c r="A626" s="1">
        <v>12.0</v>
      </c>
      <c r="B626" s="48">
        <f t="shared" si="13"/>
        <v>43</v>
      </c>
      <c r="D626" s="2">
        <f>SUM(COUNTIF('2015'!K45:M45,'2015'!$K$14),COUNTIF('2015'!K45:M45,'2015'!$L$14),COUNTIF('2015'!K45:M45,'2015'!$M$14))</f>
        <v>0</v>
      </c>
      <c r="E626" s="3" t="str">
        <f t="shared" si="1"/>
        <v>0</v>
      </c>
    </row>
    <row r="627">
      <c r="A627" s="1">
        <v>12.0</v>
      </c>
      <c r="B627" s="48">
        <f t="shared" si="13"/>
        <v>44</v>
      </c>
      <c r="D627" s="2">
        <f>SUM(COUNTIF('2015'!K46:M46,'2015'!$K$14),COUNTIF('2015'!K46:M46,'2015'!$L$14),COUNTIF('2015'!K46:M46,'2015'!$M$14))</f>
        <v>0</v>
      </c>
      <c r="E627" s="3" t="str">
        <f t="shared" si="1"/>
        <v>0</v>
      </c>
    </row>
    <row r="628">
      <c r="A628" s="1">
        <v>12.0</v>
      </c>
      <c r="B628" s="48">
        <f t="shared" si="13"/>
        <v>45</v>
      </c>
      <c r="D628" s="2">
        <f>SUM(COUNTIF('2015'!K47:M47,'2015'!$K$14),COUNTIF('2015'!K47:M47,'2015'!$L$14),COUNTIF('2015'!K47:M47,'2015'!$M$14))</f>
        <v>0</v>
      </c>
      <c r="E628" s="3" t="str">
        <f t="shared" si="1"/>
        <v>0</v>
      </c>
    </row>
    <row r="629">
      <c r="A629" s="1">
        <v>12.0</v>
      </c>
      <c r="B629" s="48">
        <f t="shared" si="13"/>
        <v>46</v>
      </c>
      <c r="D629" s="2">
        <f>SUM(COUNTIF('2015'!K48:M48,'2015'!$K$14),COUNTIF('2015'!K48:M48,'2015'!$L$14),COUNTIF('2015'!K48:M48,'2015'!$M$14))</f>
        <v>0</v>
      </c>
      <c r="E629" s="3" t="str">
        <f t="shared" si="1"/>
        <v>0</v>
      </c>
    </row>
    <row r="630">
      <c r="A630" s="1">
        <v>12.0</v>
      </c>
      <c r="B630" s="48">
        <f t="shared" si="13"/>
        <v>47</v>
      </c>
      <c r="D630" s="2">
        <f>SUM(COUNTIF('2015'!K49:M49,'2015'!$K$14),COUNTIF('2015'!K49:M49,'2015'!$L$14),COUNTIF('2015'!K49:M49,'2015'!$M$14))</f>
        <v>0</v>
      </c>
      <c r="E630" s="3" t="str">
        <f t="shared" si="1"/>
        <v>0</v>
      </c>
    </row>
    <row r="631">
      <c r="A631" s="1">
        <v>12.0</v>
      </c>
      <c r="B631" s="48">
        <f t="shared" si="13"/>
        <v>48</v>
      </c>
      <c r="D631" s="2">
        <f>SUM(COUNTIF('2015'!K50:M50,'2015'!$K$14),COUNTIF('2015'!K50:M50,'2015'!$L$14),COUNTIF('2015'!K50:M50,'2015'!$M$14))</f>
        <v>0</v>
      </c>
      <c r="E631" s="3" t="str">
        <f t="shared" si="1"/>
        <v>0</v>
      </c>
    </row>
    <row r="632">
      <c r="A632" s="1">
        <v>12.0</v>
      </c>
      <c r="B632" s="48">
        <f t="shared" si="13"/>
        <v>49</v>
      </c>
      <c r="D632" s="2">
        <f>SUM(COUNTIF('2015'!K51:M51,'2015'!$K$14),COUNTIF('2015'!K51:M51,'2015'!$L$14),COUNTIF('2015'!K51:M51,'2015'!$M$14))</f>
        <v>0</v>
      </c>
      <c r="E632" s="3" t="str">
        <f t="shared" si="1"/>
        <v>0</v>
      </c>
    </row>
    <row r="633">
      <c r="A633" s="1">
        <v>12.0</v>
      </c>
      <c r="B633" s="48">
        <f t="shared" si="13"/>
        <v>50</v>
      </c>
      <c r="D633" s="2">
        <f>SUM(COUNTIF('2015'!K52:M52,'2015'!$K$14),COUNTIF('2015'!K52:M52,'2015'!$L$14),COUNTIF('2015'!K52:M52,'2015'!$M$14))</f>
        <v>0</v>
      </c>
      <c r="E633" s="3" t="str">
        <f t="shared" si="1"/>
        <v>0</v>
      </c>
    </row>
    <row r="634">
      <c r="A634" s="1">
        <v>12.0</v>
      </c>
      <c r="B634" s="48">
        <f t="shared" si="13"/>
        <v>51</v>
      </c>
      <c r="D634" s="2">
        <f>SUM(COUNTIF('2015'!K53:M53,'2015'!$K$14),COUNTIF('2015'!K53:M53,'2015'!$L$14),COUNTIF('2015'!K53:M53,'2015'!$M$14))</f>
        <v>0</v>
      </c>
      <c r="E634" s="3" t="str">
        <f t="shared" si="1"/>
        <v>0</v>
      </c>
    </row>
    <row r="635">
      <c r="A635" s="1">
        <v>12.0</v>
      </c>
      <c r="B635" s="48">
        <f t="shared" si="13"/>
        <v>52</v>
      </c>
      <c r="D635" s="2">
        <f>SUM(COUNTIF('2015'!K54:M54,'2015'!$K$14),COUNTIF('2015'!K54:M54,'2015'!$L$14),COUNTIF('2015'!K54:M54,'2015'!$M$14))</f>
        <v>0</v>
      </c>
      <c r="E635" s="3" t="str">
        <f t="shared" si="1"/>
        <v>0</v>
      </c>
    </row>
    <row r="636">
      <c r="A636" s="1">
        <v>12.0</v>
      </c>
      <c r="B636" s="48">
        <f t="shared" si="13"/>
        <v>53</v>
      </c>
      <c r="D636" s="2">
        <f>SUM(COUNTIF('2015'!K55:M55,'2015'!$K$14),COUNTIF('2015'!K55:M55,'2015'!$L$14),COUNTIF('2015'!K55:M55,'2015'!$M$14))</f>
        <v>0</v>
      </c>
      <c r="E636" s="3" t="str">
        <f t="shared" si="1"/>
        <v>0</v>
      </c>
    </row>
    <row r="637">
      <c r="A637" s="1">
        <v>12.0</v>
      </c>
      <c r="B637" s="48">
        <f t="shared" si="13"/>
        <v>54</v>
      </c>
      <c r="D637" s="2">
        <f>SUM(COUNTIF('2015'!K56:M56,'2015'!$K$14),COUNTIF('2015'!K56:M56,'2015'!$L$14),COUNTIF('2015'!K56:M56,'2015'!$M$14))</f>
        <v>0</v>
      </c>
      <c r="E637" s="3" t="str">
        <f t="shared" si="1"/>
        <v>0</v>
      </c>
    </row>
    <row r="638">
      <c r="A638" s="1">
        <v>12.0</v>
      </c>
      <c r="B638" s="48">
        <f t="shared" si="13"/>
        <v>55</v>
      </c>
      <c r="D638" s="2">
        <f>SUM(COUNTIF('2015'!K57:M57,'2015'!$K$14),COUNTIF('2015'!K57:M57,'2015'!$L$14),COUNTIF('2015'!K57:M57,'2015'!$M$14))</f>
        <v>0</v>
      </c>
      <c r="E638" s="3" t="str">
        <f t="shared" si="1"/>
        <v>0</v>
      </c>
    </row>
    <row r="639">
      <c r="A639" s="1">
        <v>12.0</v>
      </c>
      <c r="B639" s="48">
        <f t="shared" si="13"/>
        <v>56</v>
      </c>
      <c r="D639" s="2">
        <f>SUM(COUNTIF('2015'!K58:M58,'2015'!$K$14),COUNTIF('2015'!K58:M58,'2015'!$L$14),COUNTIF('2015'!K58:M58,'2015'!$M$14))</f>
        <v>0</v>
      </c>
      <c r="E639" s="3" t="str">
        <f t="shared" si="1"/>
        <v>0</v>
      </c>
    </row>
    <row r="640">
      <c r="A640" s="1">
        <v>12.0</v>
      </c>
      <c r="B640" s="48">
        <f t="shared" si="13"/>
        <v>57</v>
      </c>
      <c r="D640" s="2">
        <f>SUM(COUNTIF('2015'!K59:M59,'2015'!$K$14),COUNTIF('2015'!K59:M59,'2015'!$L$14),COUNTIF('2015'!K59:M59,'2015'!$M$14))</f>
        <v>0</v>
      </c>
      <c r="E640" s="3" t="str">
        <f t="shared" si="1"/>
        <v>0</v>
      </c>
    </row>
    <row r="641">
      <c r="A641" s="1">
        <v>12.0</v>
      </c>
      <c r="B641" s="48">
        <f t="shared" si="13"/>
        <v>58</v>
      </c>
      <c r="D641" s="2">
        <f>SUM(COUNTIF('2015'!K60:M60,'2015'!$K$14),COUNTIF('2015'!K60:M60,'2015'!$L$14),COUNTIF('2015'!K60:M60,'2015'!$M$14))</f>
        <v>0</v>
      </c>
      <c r="E641" s="3" t="str">
        <f t="shared" si="1"/>
        <v>0</v>
      </c>
    </row>
    <row r="642">
      <c r="A642" s="1">
        <v>12.0</v>
      </c>
      <c r="B642" s="48">
        <f t="shared" si="13"/>
        <v>59</v>
      </c>
      <c r="D642" s="2">
        <f>SUM(COUNTIF('2015'!K61:M61,'2015'!$K$14),COUNTIF('2015'!K61:M61,'2015'!$L$14),COUNTIF('2015'!K61:M61,'2015'!$M$14))</f>
        <v>0</v>
      </c>
      <c r="E642" s="3" t="str">
        <f t="shared" si="1"/>
        <v>0</v>
      </c>
    </row>
    <row r="643">
      <c r="A643" s="1">
        <v>12.0</v>
      </c>
      <c r="B643" s="48">
        <f t="shared" si="13"/>
        <v>60</v>
      </c>
      <c r="D643" s="2">
        <f>SUM(COUNTIF('2015'!K62:M62,'2015'!$K$14),COUNTIF('2015'!K62:M62,'2015'!$L$14),COUNTIF('2015'!K62:M62,'2015'!$M$14))</f>
        <v>0</v>
      </c>
      <c r="E643" s="3" t="str">
        <f t="shared" si="1"/>
        <v>0</v>
      </c>
    </row>
    <row r="644">
      <c r="A644" s="1">
        <v>13.0</v>
      </c>
      <c r="B644" s="49">
        <v>14.0</v>
      </c>
      <c r="D644" s="2">
        <f>SUM(COUNTIF('2015'!K16:M16,'2015'!$K$15),COUNTIF('2015'!K16:M16,'2015'!$L$15),COUNTIF('2015'!K16:M16,'2015'!$M$15))</f>
        <v>1</v>
      </c>
      <c r="E644" s="3" t="str">
        <f t="shared" si="1"/>
        <v>1</v>
      </c>
    </row>
    <row r="645">
      <c r="A645" s="1">
        <v>13.0</v>
      </c>
      <c r="B645" s="48">
        <f t="shared" ref="B645:B690" si="14">IF(A645&lt;&gt;"",B644+1,"")</f>
        <v>15</v>
      </c>
      <c r="D645" s="2">
        <f>SUM(COUNTIF('2015'!K17:M17,'2015'!$K$15),COUNTIF('2015'!K17:M17,'2015'!$L$15),COUNTIF('2015'!K17:M17,'2015'!$M$15))</f>
        <v>0</v>
      </c>
      <c r="E645" s="3" t="str">
        <f t="shared" si="1"/>
        <v>0</v>
      </c>
    </row>
    <row r="646">
      <c r="A646" s="1">
        <v>13.0</v>
      </c>
      <c r="B646" s="48">
        <f t="shared" si="14"/>
        <v>16</v>
      </c>
      <c r="D646" s="2">
        <f>SUM(COUNTIF('2015'!K18:M18,'2015'!$K$15),COUNTIF('2015'!K18:M18,'2015'!$L$15),COUNTIF('2015'!K18:M18,'2015'!$M$15))</f>
        <v>0</v>
      </c>
      <c r="E646" s="3" t="str">
        <f t="shared" si="1"/>
        <v>0</v>
      </c>
    </row>
    <row r="647">
      <c r="A647" s="1">
        <v>13.0</v>
      </c>
      <c r="B647" s="48">
        <f t="shared" si="14"/>
        <v>17</v>
      </c>
      <c r="D647" s="2">
        <f>SUM(COUNTIF('2015'!K19:M19,'2015'!$K$15),COUNTIF('2015'!K19:M19,'2015'!$L$15),COUNTIF('2015'!K19:M19,'2015'!$M$15))</f>
        <v>0</v>
      </c>
      <c r="E647" s="3" t="str">
        <f t="shared" si="1"/>
        <v>0</v>
      </c>
    </row>
    <row r="648">
      <c r="A648" s="1">
        <v>13.0</v>
      </c>
      <c r="B648" s="48">
        <f t="shared" si="14"/>
        <v>18</v>
      </c>
      <c r="D648" s="2">
        <f>SUM(COUNTIF('2015'!K20:M20,'2015'!$K$15),COUNTIF('2015'!K20:M20,'2015'!$L$15),COUNTIF('2015'!K20:M20,'2015'!$M$15))</f>
        <v>0</v>
      </c>
      <c r="E648" s="3" t="str">
        <f t="shared" si="1"/>
        <v>0</v>
      </c>
    </row>
    <row r="649">
      <c r="A649" s="1">
        <v>13.0</v>
      </c>
      <c r="B649" s="48">
        <f t="shared" si="14"/>
        <v>19</v>
      </c>
      <c r="D649" s="2">
        <f>SUM(COUNTIF('2015'!K21:M21,'2015'!$K$15),COUNTIF('2015'!K21:M21,'2015'!$L$15),COUNTIF('2015'!K21:M21,'2015'!$M$15))</f>
        <v>0</v>
      </c>
      <c r="E649" s="3" t="str">
        <f t="shared" si="1"/>
        <v>0</v>
      </c>
    </row>
    <row r="650">
      <c r="A650" s="1">
        <v>13.0</v>
      </c>
      <c r="B650" s="48">
        <f t="shared" si="14"/>
        <v>20</v>
      </c>
      <c r="D650" s="2">
        <f>SUM(COUNTIF('2015'!K22:M22,'2015'!$K$15),COUNTIF('2015'!K22:M22,'2015'!$L$15),COUNTIF('2015'!K22:M22,'2015'!$M$15))</f>
        <v>0</v>
      </c>
      <c r="E650" s="3" t="str">
        <f t="shared" si="1"/>
        <v>0</v>
      </c>
    </row>
    <row r="651">
      <c r="A651" s="1">
        <v>13.0</v>
      </c>
      <c r="B651" s="48">
        <f t="shared" si="14"/>
        <v>21</v>
      </c>
      <c r="D651" s="2">
        <f>SUM(COUNTIF('2015'!K23:M23,'2015'!$K$15),COUNTIF('2015'!K23:M23,'2015'!$L$15),COUNTIF('2015'!K23:M23,'2015'!$M$15))</f>
        <v>1</v>
      </c>
      <c r="E651" s="3" t="str">
        <f t="shared" si="1"/>
        <v>1</v>
      </c>
    </row>
    <row r="652">
      <c r="A652" s="1">
        <v>13.0</v>
      </c>
      <c r="B652" s="48">
        <f t="shared" si="14"/>
        <v>22</v>
      </c>
      <c r="D652" s="2">
        <f>SUM(COUNTIF('2015'!K24:M24,'2015'!$K$15),COUNTIF('2015'!K24:M24,'2015'!$L$15),COUNTIF('2015'!K24:M24,'2015'!$M$15))</f>
        <v>0</v>
      </c>
      <c r="E652" s="3" t="str">
        <f t="shared" si="1"/>
        <v>0</v>
      </c>
    </row>
    <row r="653">
      <c r="A653" s="1">
        <v>13.0</v>
      </c>
      <c r="B653" s="48">
        <f t="shared" si="14"/>
        <v>23</v>
      </c>
      <c r="D653" s="2">
        <f>SUM(COUNTIF('2015'!K25:M25,'2015'!$K$15),COUNTIF('2015'!K25:M25,'2015'!$L$15),COUNTIF('2015'!K25:M25,'2015'!$M$15))</f>
        <v>0</v>
      </c>
      <c r="E653" s="3" t="str">
        <f t="shared" si="1"/>
        <v>0</v>
      </c>
    </row>
    <row r="654">
      <c r="A654" s="1">
        <v>13.0</v>
      </c>
      <c r="B654" s="48">
        <f t="shared" si="14"/>
        <v>24</v>
      </c>
      <c r="D654" s="2">
        <f>SUM(COUNTIF('2015'!K26:M26,'2015'!$K$15),COUNTIF('2015'!K26:M26,'2015'!$L$15),COUNTIF('2015'!K26:M26,'2015'!$M$15))</f>
        <v>0</v>
      </c>
      <c r="E654" s="3" t="str">
        <f t="shared" si="1"/>
        <v>0</v>
      </c>
    </row>
    <row r="655">
      <c r="A655" s="1">
        <v>13.0</v>
      </c>
      <c r="B655" s="48">
        <f t="shared" si="14"/>
        <v>25</v>
      </c>
      <c r="D655" s="2">
        <f>SUM(COUNTIF('2015'!K27:M27,'2015'!$K$15),COUNTIF('2015'!K27:M27,'2015'!$L$15),COUNTIF('2015'!K27:M27,'2015'!$M$15))</f>
        <v>0</v>
      </c>
      <c r="E655" s="3" t="str">
        <f t="shared" si="1"/>
        <v>0</v>
      </c>
    </row>
    <row r="656">
      <c r="A656" s="1">
        <v>13.0</v>
      </c>
      <c r="B656" s="48">
        <f t="shared" si="14"/>
        <v>26</v>
      </c>
      <c r="D656" s="2">
        <f>SUM(COUNTIF('2015'!K28:M28,'2015'!$K$15),COUNTIF('2015'!K28:M28,'2015'!$L$15),COUNTIF('2015'!K28:M28,'2015'!$M$15))</f>
        <v>1</v>
      </c>
      <c r="E656" s="3" t="str">
        <f t="shared" si="1"/>
        <v>1</v>
      </c>
    </row>
    <row r="657">
      <c r="A657" s="1">
        <v>13.0</v>
      </c>
      <c r="B657" s="48">
        <f t="shared" si="14"/>
        <v>27</v>
      </c>
      <c r="D657" s="2">
        <f>SUM(COUNTIF('2015'!K29:M29,'2015'!$K$15),COUNTIF('2015'!K29:M29,'2015'!$L$15),COUNTIF('2015'!K29:M29,'2015'!$M$15))</f>
        <v>4</v>
      </c>
      <c r="E657" s="3" t="str">
        <f t="shared" si="1"/>
        <v>2</v>
      </c>
    </row>
    <row r="658">
      <c r="A658" s="1">
        <v>13.0</v>
      </c>
      <c r="B658" s="48">
        <f t="shared" si="14"/>
        <v>28</v>
      </c>
      <c r="D658" s="2">
        <f>SUM(COUNTIF('2015'!K30:M30,'2015'!$K$15),COUNTIF('2015'!K30:M30,'2015'!$L$15),COUNTIF('2015'!K30:M30,'2015'!$M$15))</f>
        <v>0</v>
      </c>
      <c r="E658" s="3" t="str">
        <f t="shared" si="1"/>
        <v>0</v>
      </c>
    </row>
    <row r="659">
      <c r="A659" s="1">
        <v>13.0</v>
      </c>
      <c r="B659" s="48">
        <f t="shared" si="14"/>
        <v>29</v>
      </c>
      <c r="D659" s="2">
        <f>SUM(COUNTIF('2015'!K31:M31,'2015'!$K$15),COUNTIF('2015'!K31:M31,'2015'!$L$15),COUNTIF('2015'!K31:M31,'2015'!$M$15))</f>
        <v>0</v>
      </c>
      <c r="E659" s="3" t="str">
        <f t="shared" si="1"/>
        <v>0</v>
      </c>
    </row>
    <row r="660">
      <c r="A660" s="1">
        <v>13.0</v>
      </c>
      <c r="B660" s="48">
        <f t="shared" si="14"/>
        <v>30</v>
      </c>
      <c r="D660" s="2">
        <f>SUM(COUNTIF('2015'!K32:M32,'2015'!$K$15),COUNTIF('2015'!K32:M32,'2015'!$L$15),COUNTIF('2015'!K32:M32,'2015'!$M$15))</f>
        <v>1</v>
      </c>
      <c r="E660" s="3" t="str">
        <f t="shared" si="1"/>
        <v>1</v>
      </c>
    </row>
    <row r="661">
      <c r="A661" s="1">
        <v>13.0</v>
      </c>
      <c r="B661" s="48">
        <f t="shared" si="14"/>
        <v>31</v>
      </c>
      <c r="D661" s="2">
        <f>SUM(COUNTIF('2015'!K33:M33,'2015'!$K$15),COUNTIF('2015'!K33:M33,'2015'!$L$15),COUNTIF('2015'!K33:M33,'2015'!$M$15))</f>
        <v>0</v>
      </c>
      <c r="E661" s="3" t="str">
        <f t="shared" si="1"/>
        <v>0</v>
      </c>
    </row>
    <row r="662">
      <c r="A662" s="1">
        <v>13.0</v>
      </c>
      <c r="B662" s="48">
        <f t="shared" si="14"/>
        <v>32</v>
      </c>
      <c r="D662" s="2">
        <f>SUM(COUNTIF('2015'!K34:M34,'2015'!$K$15),COUNTIF('2015'!K34:M34,'2015'!$L$15),COUNTIF('2015'!K34:M34,'2015'!$M$15))</f>
        <v>0</v>
      </c>
      <c r="E662" s="3" t="str">
        <f t="shared" si="1"/>
        <v>0</v>
      </c>
    </row>
    <row r="663">
      <c r="A663" s="1">
        <v>13.0</v>
      </c>
      <c r="B663" s="48">
        <f t="shared" si="14"/>
        <v>33</v>
      </c>
      <c r="D663" s="2">
        <f>SUM(COUNTIF('2015'!K35:M35,'2015'!$K$15),COUNTIF('2015'!K35:M35,'2015'!$L$15),COUNTIF('2015'!K35:M35,'2015'!$M$15))</f>
        <v>1</v>
      </c>
      <c r="E663" s="3" t="str">
        <f t="shared" si="1"/>
        <v>1</v>
      </c>
    </row>
    <row r="664">
      <c r="A664" s="1">
        <v>13.0</v>
      </c>
      <c r="B664" s="48">
        <f t="shared" si="14"/>
        <v>34</v>
      </c>
      <c r="D664" s="2">
        <f>SUM(COUNTIF('2015'!K36:M36,'2015'!$K$15),COUNTIF('2015'!K36:M36,'2015'!$L$15),COUNTIF('2015'!K36:M36,'2015'!$M$15))</f>
        <v>0</v>
      </c>
      <c r="E664" s="3" t="str">
        <f t="shared" si="1"/>
        <v>0</v>
      </c>
    </row>
    <row r="665">
      <c r="A665" s="1">
        <v>13.0</v>
      </c>
      <c r="B665" s="48">
        <f t="shared" si="14"/>
        <v>35</v>
      </c>
      <c r="D665" s="2">
        <f>SUM(COUNTIF('2015'!K37:M37,'2015'!$K$15),COUNTIF('2015'!K37:M37,'2015'!$L$15),COUNTIF('2015'!K37:M37,'2015'!$M$15))</f>
        <v>0</v>
      </c>
      <c r="E665" s="3" t="str">
        <f t="shared" si="1"/>
        <v>0</v>
      </c>
    </row>
    <row r="666">
      <c r="A666" s="1">
        <v>13.0</v>
      </c>
      <c r="B666" s="48">
        <f t="shared" si="14"/>
        <v>36</v>
      </c>
      <c r="D666" s="2">
        <f>SUM(COUNTIF('2015'!K38:M38,'2015'!$K$15),COUNTIF('2015'!K38:M38,'2015'!$L$15),COUNTIF('2015'!K38:M38,'2015'!$M$15))</f>
        <v>0</v>
      </c>
      <c r="E666" s="3" t="str">
        <f t="shared" si="1"/>
        <v>0</v>
      </c>
    </row>
    <row r="667">
      <c r="A667" s="1">
        <v>13.0</v>
      </c>
      <c r="B667" s="48">
        <f t="shared" si="14"/>
        <v>37</v>
      </c>
      <c r="D667" s="2">
        <f>SUM(COUNTIF('2015'!K39:M39,'2015'!$K$15),COUNTIF('2015'!K39:M39,'2015'!$L$15),COUNTIF('2015'!K39:M39,'2015'!$M$15))</f>
        <v>0</v>
      </c>
      <c r="E667" s="3" t="str">
        <f t="shared" si="1"/>
        <v>0</v>
      </c>
    </row>
    <row r="668">
      <c r="A668" s="1">
        <v>13.0</v>
      </c>
      <c r="B668" s="48">
        <f t="shared" si="14"/>
        <v>38</v>
      </c>
      <c r="D668" s="2">
        <f>SUM(COUNTIF('2015'!K40:M40,'2015'!$K$15),COUNTIF('2015'!K40:M40,'2015'!$L$15),COUNTIF('2015'!K40:M40,'2015'!$M$15))</f>
        <v>0</v>
      </c>
      <c r="E668" s="3" t="str">
        <f t="shared" si="1"/>
        <v>0</v>
      </c>
    </row>
    <row r="669">
      <c r="A669" s="1">
        <v>13.0</v>
      </c>
      <c r="B669" s="48">
        <f t="shared" si="14"/>
        <v>39</v>
      </c>
      <c r="D669" s="2">
        <f>SUM(COUNTIF('2015'!K41:M41,'2015'!$K$15),COUNTIF('2015'!K41:M41,'2015'!$L$15),COUNTIF('2015'!K41:M41,'2015'!$M$15))</f>
        <v>0</v>
      </c>
      <c r="E669" s="3" t="str">
        <f t="shared" si="1"/>
        <v>0</v>
      </c>
    </row>
    <row r="670">
      <c r="A670" s="1">
        <v>13.0</v>
      </c>
      <c r="B670" s="48">
        <f t="shared" si="14"/>
        <v>40</v>
      </c>
      <c r="D670" s="2">
        <f>SUM(COUNTIF('2015'!K42:M42,'2015'!$K$15),COUNTIF('2015'!K42:M42,'2015'!$L$15),COUNTIF('2015'!K42:M42,'2015'!$M$15))</f>
        <v>0</v>
      </c>
      <c r="E670" s="3" t="str">
        <f t="shared" si="1"/>
        <v>0</v>
      </c>
    </row>
    <row r="671">
      <c r="A671" s="1">
        <v>13.0</v>
      </c>
      <c r="B671" s="48">
        <f t="shared" si="14"/>
        <v>41</v>
      </c>
      <c r="D671" s="2">
        <f>SUM(COUNTIF('2015'!K43:M43,'2015'!$K$15),COUNTIF('2015'!K43:M43,'2015'!$L$15),COUNTIF('2015'!K43:M43,'2015'!$M$15))</f>
        <v>0</v>
      </c>
      <c r="E671" s="3" t="str">
        <f t="shared" si="1"/>
        <v>0</v>
      </c>
    </row>
    <row r="672">
      <c r="A672" s="1">
        <v>13.0</v>
      </c>
      <c r="B672" s="48">
        <f t="shared" si="14"/>
        <v>42</v>
      </c>
      <c r="D672" s="2">
        <f>SUM(COUNTIF('2015'!K44:M44,'2015'!$K$15),COUNTIF('2015'!K44:M44,'2015'!$L$15),COUNTIF('2015'!K44:M44,'2015'!$M$15))</f>
        <v>0</v>
      </c>
      <c r="E672" s="3" t="str">
        <f t="shared" si="1"/>
        <v>0</v>
      </c>
    </row>
    <row r="673">
      <c r="A673" s="1">
        <v>13.0</v>
      </c>
      <c r="B673" s="48">
        <f t="shared" si="14"/>
        <v>43</v>
      </c>
      <c r="D673" s="2">
        <f>SUM(COUNTIF('2015'!K45:M45,'2015'!$K$15),COUNTIF('2015'!K45:M45,'2015'!$L$15),COUNTIF('2015'!K45:M45,'2015'!$M$15))</f>
        <v>0</v>
      </c>
      <c r="E673" s="3" t="str">
        <f t="shared" si="1"/>
        <v>0</v>
      </c>
    </row>
    <row r="674">
      <c r="A674" s="1">
        <v>13.0</v>
      </c>
      <c r="B674" s="48">
        <f t="shared" si="14"/>
        <v>44</v>
      </c>
      <c r="D674" s="2">
        <f>SUM(COUNTIF('2015'!K46:M46,'2015'!$K$15),COUNTIF('2015'!K46:M46,'2015'!$L$15),COUNTIF('2015'!K46:M46,'2015'!$M$15))</f>
        <v>0</v>
      </c>
      <c r="E674" s="3" t="str">
        <f t="shared" si="1"/>
        <v>0</v>
      </c>
    </row>
    <row r="675">
      <c r="A675" s="1">
        <v>13.0</v>
      </c>
      <c r="B675" s="48">
        <f t="shared" si="14"/>
        <v>45</v>
      </c>
      <c r="D675" s="2">
        <f>SUM(COUNTIF('2015'!K47:M47,'2015'!$K$15),COUNTIF('2015'!K47:M47,'2015'!$L$15),COUNTIF('2015'!K47:M47,'2015'!$M$15))</f>
        <v>0</v>
      </c>
      <c r="E675" s="3" t="str">
        <f t="shared" si="1"/>
        <v>0</v>
      </c>
    </row>
    <row r="676">
      <c r="A676" s="1">
        <v>13.0</v>
      </c>
      <c r="B676" s="48">
        <f t="shared" si="14"/>
        <v>46</v>
      </c>
      <c r="D676" s="2">
        <f>SUM(COUNTIF('2015'!K48:M48,'2015'!$K$15),COUNTIF('2015'!K48:M48,'2015'!$L$15),COUNTIF('2015'!K48:M48,'2015'!$M$15))</f>
        <v>0</v>
      </c>
      <c r="E676" s="3" t="str">
        <f t="shared" si="1"/>
        <v>0</v>
      </c>
    </row>
    <row r="677">
      <c r="A677" s="1">
        <v>13.0</v>
      </c>
      <c r="B677" s="48">
        <f t="shared" si="14"/>
        <v>47</v>
      </c>
      <c r="D677" s="2">
        <f>SUM(COUNTIF('2015'!K49:M49,'2015'!$K$15),COUNTIF('2015'!K49:M49,'2015'!$L$15),COUNTIF('2015'!K49:M49,'2015'!$M$15))</f>
        <v>0</v>
      </c>
      <c r="E677" s="3" t="str">
        <f t="shared" si="1"/>
        <v>0</v>
      </c>
    </row>
    <row r="678">
      <c r="A678" s="1">
        <v>13.0</v>
      </c>
      <c r="B678" s="48">
        <f t="shared" si="14"/>
        <v>48</v>
      </c>
      <c r="D678" s="2">
        <f>SUM(COUNTIF('2015'!K50:M50,'2015'!$K$15),COUNTIF('2015'!K50:M50,'2015'!$L$15),COUNTIF('2015'!K50:M50,'2015'!$M$15))</f>
        <v>0</v>
      </c>
      <c r="E678" s="3" t="str">
        <f t="shared" si="1"/>
        <v>0</v>
      </c>
    </row>
    <row r="679">
      <c r="A679" s="1">
        <v>13.0</v>
      </c>
      <c r="B679" s="48">
        <f t="shared" si="14"/>
        <v>49</v>
      </c>
      <c r="D679" s="2">
        <f>SUM(COUNTIF('2015'!K51:M51,'2015'!$K$15),COUNTIF('2015'!K51:M51,'2015'!$L$15),COUNTIF('2015'!K51:M51,'2015'!$M$15))</f>
        <v>0</v>
      </c>
      <c r="E679" s="3" t="str">
        <f t="shared" si="1"/>
        <v>0</v>
      </c>
    </row>
    <row r="680">
      <c r="A680" s="1">
        <v>13.0</v>
      </c>
      <c r="B680" s="48">
        <f t="shared" si="14"/>
        <v>50</v>
      </c>
      <c r="D680" s="2">
        <f>SUM(COUNTIF('2015'!K52:M52,'2015'!$K$15),COUNTIF('2015'!K52:M52,'2015'!$L$15),COUNTIF('2015'!K52:M52,'2015'!$M$15))</f>
        <v>0</v>
      </c>
      <c r="E680" s="3" t="str">
        <f t="shared" si="1"/>
        <v>0</v>
      </c>
    </row>
    <row r="681">
      <c r="A681" s="1">
        <v>13.0</v>
      </c>
      <c r="B681" s="48">
        <f t="shared" si="14"/>
        <v>51</v>
      </c>
      <c r="D681" s="2">
        <f>SUM(COUNTIF('2015'!K53:M53,'2015'!$K$15),COUNTIF('2015'!K53:M53,'2015'!$L$15),COUNTIF('2015'!K53:M53,'2015'!$M$15))</f>
        <v>0</v>
      </c>
      <c r="E681" s="3" t="str">
        <f t="shared" si="1"/>
        <v>0</v>
      </c>
    </row>
    <row r="682">
      <c r="A682" s="1">
        <v>13.0</v>
      </c>
      <c r="B682" s="48">
        <f t="shared" si="14"/>
        <v>52</v>
      </c>
      <c r="D682" s="2">
        <f>SUM(COUNTIF('2015'!K54:M54,'2015'!$K$15),COUNTIF('2015'!K54:M54,'2015'!$L$15),COUNTIF('2015'!K54:M54,'2015'!$M$15))</f>
        <v>0</v>
      </c>
      <c r="E682" s="3" t="str">
        <f t="shared" si="1"/>
        <v>0</v>
      </c>
    </row>
    <row r="683">
      <c r="A683" s="1">
        <v>13.0</v>
      </c>
      <c r="B683" s="48">
        <f t="shared" si="14"/>
        <v>53</v>
      </c>
      <c r="D683" s="2">
        <f>SUM(COUNTIF('2015'!K55:M55,'2015'!$K$15),COUNTIF('2015'!K55:M55,'2015'!$L$15),COUNTIF('2015'!K55:M55,'2015'!$M$15))</f>
        <v>0</v>
      </c>
      <c r="E683" s="3" t="str">
        <f t="shared" si="1"/>
        <v>0</v>
      </c>
    </row>
    <row r="684">
      <c r="A684" s="1">
        <v>13.0</v>
      </c>
      <c r="B684" s="48">
        <f t="shared" si="14"/>
        <v>54</v>
      </c>
      <c r="D684" s="2">
        <f>SUM(COUNTIF('2015'!K56:M56,'2015'!$K$15),COUNTIF('2015'!K56:M56,'2015'!$L$15),COUNTIF('2015'!K56:M56,'2015'!$M$15))</f>
        <v>0</v>
      </c>
      <c r="E684" s="3" t="str">
        <f t="shared" si="1"/>
        <v>0</v>
      </c>
    </row>
    <row r="685">
      <c r="A685" s="1">
        <v>13.0</v>
      </c>
      <c r="B685" s="48">
        <f t="shared" si="14"/>
        <v>55</v>
      </c>
      <c r="D685" s="2">
        <f>SUM(COUNTIF('2015'!K57:M57,'2015'!$K$15),COUNTIF('2015'!K57:M57,'2015'!$L$15),COUNTIF('2015'!K57:M57,'2015'!$M$15))</f>
        <v>0</v>
      </c>
      <c r="E685" s="3" t="str">
        <f t="shared" si="1"/>
        <v>0</v>
      </c>
    </row>
    <row r="686">
      <c r="A686" s="1">
        <v>13.0</v>
      </c>
      <c r="B686" s="48">
        <f t="shared" si="14"/>
        <v>56</v>
      </c>
      <c r="D686" s="2">
        <f>SUM(COUNTIF('2015'!K58:M58,'2015'!$K$15),COUNTIF('2015'!K58:M58,'2015'!$L$15),COUNTIF('2015'!K58:M58,'2015'!$M$15))</f>
        <v>0</v>
      </c>
      <c r="E686" s="3" t="str">
        <f t="shared" si="1"/>
        <v>0</v>
      </c>
    </row>
    <row r="687">
      <c r="A687" s="1">
        <v>13.0</v>
      </c>
      <c r="B687" s="48">
        <f t="shared" si="14"/>
        <v>57</v>
      </c>
      <c r="D687" s="2">
        <f>SUM(COUNTIF('2015'!K59:M59,'2015'!$K$15),COUNTIF('2015'!K59:M59,'2015'!$L$15),COUNTIF('2015'!K59:M59,'2015'!$M$15))</f>
        <v>0</v>
      </c>
      <c r="E687" s="3" t="str">
        <f t="shared" si="1"/>
        <v>0</v>
      </c>
    </row>
    <row r="688">
      <c r="A688" s="1">
        <v>13.0</v>
      </c>
      <c r="B688" s="48">
        <f t="shared" si="14"/>
        <v>58</v>
      </c>
      <c r="D688" s="2">
        <f>SUM(COUNTIF('2015'!K60:M60,'2015'!$K$15),COUNTIF('2015'!K60:M60,'2015'!$L$15),COUNTIF('2015'!K60:M60,'2015'!$M$15))</f>
        <v>0</v>
      </c>
      <c r="E688" s="3" t="str">
        <f t="shared" si="1"/>
        <v>0</v>
      </c>
    </row>
    <row r="689">
      <c r="A689" s="1">
        <v>13.0</v>
      </c>
      <c r="B689" s="48">
        <f t="shared" si="14"/>
        <v>59</v>
      </c>
      <c r="D689" s="2">
        <f>SUM(COUNTIF('2015'!K61:M61,'2015'!$K$15),COUNTIF('2015'!K61:M61,'2015'!$L$15),COUNTIF('2015'!K61:M61,'2015'!$M$15))</f>
        <v>0</v>
      </c>
      <c r="E689" s="3" t="str">
        <f t="shared" si="1"/>
        <v>0</v>
      </c>
    </row>
    <row r="690">
      <c r="A690" s="1">
        <v>13.0</v>
      </c>
      <c r="B690" s="48">
        <f t="shared" si="14"/>
        <v>60</v>
      </c>
      <c r="D690" s="2">
        <f>SUM(COUNTIF('2015'!K62:M62,'2015'!$K$15),COUNTIF('2015'!K62:M62,'2015'!$L$15),COUNTIF('2015'!K62:M62,'2015'!$M$15))</f>
        <v>0</v>
      </c>
      <c r="E690" s="3" t="str">
        <f t="shared" si="1"/>
        <v>0</v>
      </c>
    </row>
    <row r="691">
      <c r="A691" s="1">
        <v>14.0</v>
      </c>
      <c r="B691" s="1">
        <v>15.0</v>
      </c>
      <c r="D691" s="2">
        <f>SUM(COUNTIF('2015'!K17:M17,'2015'!$K$16),COUNTIF('2015'!K17:M17,'2015'!$L$16),COUNTIF('2015'!K17:M17,'2015'!$M$16))</f>
        <v>0</v>
      </c>
      <c r="E691" s="3" t="str">
        <f t="shared" si="1"/>
        <v>0</v>
      </c>
    </row>
    <row r="692">
      <c r="A692" s="1">
        <v>14.0</v>
      </c>
      <c r="B692" s="48">
        <f t="shared" ref="B692:B736" si="15">IF(A692&lt;&gt;"",B691+1,"")</f>
        <v>16</v>
      </c>
      <c r="D692" s="2">
        <f>SUM(COUNTIF('2015'!K18:M18,'2015'!$K$16),COUNTIF('2015'!K18:M18,'2015'!$L$16),COUNTIF('2015'!K18:M18,'2015'!$M$16))</f>
        <v>4</v>
      </c>
      <c r="E692" s="3" t="str">
        <f t="shared" si="1"/>
        <v>2</v>
      </c>
    </row>
    <row r="693">
      <c r="A693" s="1">
        <v>14.0</v>
      </c>
      <c r="B693" s="48">
        <f t="shared" si="15"/>
        <v>17</v>
      </c>
      <c r="D693" s="2">
        <f>SUM(COUNTIF('2015'!K19:M19,'2015'!$K$16),COUNTIF('2015'!K19:M19,'2015'!$L$16),COUNTIF('2015'!K19:M19,'2015'!$M$16))</f>
        <v>0</v>
      </c>
      <c r="E693" s="3" t="str">
        <f t="shared" si="1"/>
        <v>0</v>
      </c>
    </row>
    <row r="694">
      <c r="A694" s="1">
        <v>14.0</v>
      </c>
      <c r="B694" s="48">
        <f t="shared" si="15"/>
        <v>18</v>
      </c>
      <c r="D694" s="2">
        <f>SUM(COUNTIF('2015'!K20:M20,'2015'!$K$16),COUNTIF('2015'!K20:M20,'2015'!$L$16),COUNTIF('2015'!K20:M20,'2015'!$M$16))</f>
        <v>0</v>
      </c>
      <c r="E694" s="3" t="str">
        <f t="shared" si="1"/>
        <v>0</v>
      </c>
    </row>
    <row r="695">
      <c r="A695" s="1">
        <v>14.0</v>
      </c>
      <c r="B695" s="48">
        <f t="shared" si="15"/>
        <v>19</v>
      </c>
      <c r="D695" s="2">
        <f>SUM(COUNTIF('2015'!K21:M21,'2015'!$K$16),COUNTIF('2015'!K21:M21,'2015'!$L$16),COUNTIF('2015'!K21:M21,'2015'!$M$16))</f>
        <v>0</v>
      </c>
      <c r="E695" s="3" t="str">
        <f t="shared" si="1"/>
        <v>0</v>
      </c>
    </row>
    <row r="696">
      <c r="A696" s="1">
        <v>14.0</v>
      </c>
      <c r="B696" s="48">
        <f t="shared" si="15"/>
        <v>20</v>
      </c>
      <c r="D696" s="2">
        <f>SUM(COUNTIF('2015'!K22:M22,'2015'!$K$16),COUNTIF('2015'!K22:M22,'2015'!$L$16),COUNTIF('2015'!K22:M22,'2015'!$M$16))</f>
        <v>0</v>
      </c>
      <c r="E696" s="3" t="str">
        <f t="shared" si="1"/>
        <v>0</v>
      </c>
    </row>
    <row r="697">
      <c r="A697" s="1">
        <v>14.0</v>
      </c>
      <c r="B697" s="48">
        <f t="shared" si="15"/>
        <v>21</v>
      </c>
      <c r="D697" s="2">
        <f>SUM(COUNTIF('2015'!K23:M23,'2015'!$K$16),COUNTIF('2015'!K23:M23,'2015'!$L$16),COUNTIF('2015'!K23:M23,'2015'!$M$16))</f>
        <v>5</v>
      </c>
      <c r="E697" s="3" t="str">
        <f t="shared" si="1"/>
        <v>3</v>
      </c>
    </row>
    <row r="698">
      <c r="A698" s="1">
        <v>14.0</v>
      </c>
      <c r="B698" s="48">
        <f t="shared" si="15"/>
        <v>22</v>
      </c>
      <c r="D698" s="2">
        <f>SUM(COUNTIF('2015'!K24:M24,'2015'!$K$16),COUNTIF('2015'!K24:M24,'2015'!$L$16),COUNTIF('2015'!K24:M24,'2015'!$M$16))</f>
        <v>4</v>
      </c>
      <c r="E698" s="3" t="str">
        <f t="shared" si="1"/>
        <v>2</v>
      </c>
    </row>
    <row r="699">
      <c r="A699" s="1">
        <v>14.0</v>
      </c>
      <c r="B699" s="48">
        <f t="shared" si="15"/>
        <v>23</v>
      </c>
      <c r="D699" s="2">
        <f>SUM(COUNTIF('2015'!K25:M25,'2015'!$K$16),COUNTIF('2015'!K25:M25,'2015'!$L$16),COUNTIF('2015'!K25:M25,'2015'!$M$16))</f>
        <v>0</v>
      </c>
      <c r="E699" s="3" t="str">
        <f t="shared" si="1"/>
        <v>0</v>
      </c>
    </row>
    <row r="700">
      <c r="A700" s="1">
        <v>14.0</v>
      </c>
      <c r="B700" s="48">
        <f t="shared" si="15"/>
        <v>24</v>
      </c>
      <c r="D700" s="2">
        <f>SUM(COUNTIF('2015'!K26:M26,'2015'!$K$16),COUNTIF('2015'!K26:M26,'2015'!$L$16),COUNTIF('2015'!K26:M26,'2015'!$M$16))</f>
        <v>0</v>
      </c>
      <c r="E700" s="3" t="str">
        <f t="shared" si="1"/>
        <v>0</v>
      </c>
    </row>
    <row r="701">
      <c r="A701" s="1">
        <v>14.0</v>
      </c>
      <c r="B701" s="48">
        <f t="shared" si="15"/>
        <v>25</v>
      </c>
      <c r="D701" s="2">
        <f>SUM(COUNTIF('2015'!K27:M27,'2015'!$K$16),COUNTIF('2015'!K27:M27,'2015'!$L$16),COUNTIF('2015'!K27:M27,'2015'!$M$16))</f>
        <v>4</v>
      </c>
      <c r="E701" s="3" t="str">
        <f t="shared" si="1"/>
        <v>2</v>
      </c>
    </row>
    <row r="702">
      <c r="A702" s="1">
        <v>14.0</v>
      </c>
      <c r="B702" s="48">
        <f t="shared" si="15"/>
        <v>26</v>
      </c>
      <c r="D702" s="2">
        <f>SUM(COUNTIF('2015'!K28:M28,'2015'!$K$16),COUNTIF('2015'!K28:M28,'2015'!$L$16),COUNTIF('2015'!K28:M28,'2015'!$M$16))</f>
        <v>5</v>
      </c>
      <c r="E702" s="3" t="str">
        <f t="shared" si="1"/>
        <v>3</v>
      </c>
    </row>
    <row r="703">
      <c r="A703" s="1">
        <v>14.0</v>
      </c>
      <c r="B703" s="48">
        <f t="shared" si="15"/>
        <v>27</v>
      </c>
      <c r="D703" s="2">
        <f>SUM(COUNTIF('2015'!K29:M29,'2015'!$K$16),COUNTIF('2015'!K29:M29,'2015'!$L$16),COUNTIF('2015'!K29:M29,'2015'!$M$16))</f>
        <v>0</v>
      </c>
      <c r="E703" s="3" t="str">
        <f t="shared" si="1"/>
        <v>0</v>
      </c>
    </row>
    <row r="704">
      <c r="A704" s="1">
        <v>14.0</v>
      </c>
      <c r="B704" s="48">
        <f t="shared" si="15"/>
        <v>28</v>
      </c>
      <c r="D704" s="2">
        <f>SUM(COUNTIF('2015'!K30:M30,'2015'!$K$16),COUNTIF('2015'!K30:M30,'2015'!$L$16),COUNTIF('2015'!K30:M30,'2015'!$M$16))</f>
        <v>4</v>
      </c>
      <c r="E704" s="3" t="str">
        <f t="shared" si="1"/>
        <v>2</v>
      </c>
    </row>
    <row r="705">
      <c r="A705" s="1">
        <v>14.0</v>
      </c>
      <c r="B705" s="48">
        <f t="shared" si="15"/>
        <v>29</v>
      </c>
      <c r="D705" s="2">
        <f>SUM(COUNTIF('2015'!K31:M31,'2015'!$K$16),COUNTIF('2015'!K31:M31,'2015'!$L$16),COUNTIF('2015'!K31:M31,'2015'!$M$16))</f>
        <v>0</v>
      </c>
      <c r="E705" s="3" t="str">
        <f t="shared" si="1"/>
        <v>0</v>
      </c>
    </row>
    <row r="706">
      <c r="A706" s="1">
        <v>14.0</v>
      </c>
      <c r="B706" s="48">
        <f t="shared" si="15"/>
        <v>30</v>
      </c>
      <c r="D706" s="2">
        <f>SUM(COUNTIF('2015'!K32:M32,'2015'!$K$16),COUNTIF('2015'!K32:M32,'2015'!$L$16),COUNTIF('2015'!K32:M32,'2015'!$M$16))</f>
        <v>5</v>
      </c>
      <c r="E706" s="3" t="str">
        <f t="shared" si="1"/>
        <v>3</v>
      </c>
    </row>
    <row r="707">
      <c r="A707" s="1">
        <v>14.0</v>
      </c>
      <c r="B707" s="48">
        <f t="shared" si="15"/>
        <v>31</v>
      </c>
      <c r="D707" s="2">
        <f>SUM(COUNTIF('2015'!K33:M33,'2015'!$K$16),COUNTIF('2015'!K33:M33,'2015'!$L$16),COUNTIF('2015'!K33:M33,'2015'!$M$16))</f>
        <v>0</v>
      </c>
      <c r="E707" s="3" t="str">
        <f t="shared" si="1"/>
        <v>0</v>
      </c>
    </row>
    <row r="708">
      <c r="A708" s="1">
        <v>14.0</v>
      </c>
      <c r="B708" s="48">
        <f t="shared" si="15"/>
        <v>32</v>
      </c>
      <c r="D708" s="2">
        <f>SUM(COUNTIF('2015'!K34:M34,'2015'!$K$16),COUNTIF('2015'!K34:M34,'2015'!$L$16),COUNTIF('2015'!K34:M34,'2015'!$M$16))</f>
        <v>4</v>
      </c>
      <c r="E708" s="3" t="str">
        <f t="shared" si="1"/>
        <v>2</v>
      </c>
    </row>
    <row r="709">
      <c r="A709" s="1">
        <v>14.0</v>
      </c>
      <c r="B709" s="48">
        <f t="shared" si="15"/>
        <v>33</v>
      </c>
      <c r="D709" s="2">
        <f>SUM(COUNTIF('2015'!K35:M35,'2015'!$K$16),COUNTIF('2015'!K35:M35,'2015'!$L$16),COUNTIF('2015'!K35:M35,'2015'!$M$16))</f>
        <v>5</v>
      </c>
      <c r="E709" s="3" t="str">
        <f t="shared" si="1"/>
        <v>3</v>
      </c>
    </row>
    <row r="710">
      <c r="A710" s="1">
        <v>14.0</v>
      </c>
      <c r="B710" s="48">
        <f t="shared" si="15"/>
        <v>34</v>
      </c>
      <c r="D710" s="2">
        <f>SUM(COUNTIF('2015'!K36:M36,'2015'!$K$16),COUNTIF('2015'!K36:M36,'2015'!$L$16),COUNTIF('2015'!K36:M36,'2015'!$M$16))</f>
        <v>0</v>
      </c>
      <c r="E710" s="3" t="str">
        <f t="shared" si="1"/>
        <v>0</v>
      </c>
    </row>
    <row r="711">
      <c r="A711" s="1">
        <v>14.0</v>
      </c>
      <c r="B711" s="48">
        <f t="shared" si="15"/>
        <v>35</v>
      </c>
      <c r="D711" s="2">
        <f>SUM(COUNTIF('2015'!K37:M37,'2015'!$K$16),COUNTIF('2015'!K37:M37,'2015'!$L$16),COUNTIF('2015'!K37:M37,'2015'!$M$16))</f>
        <v>0</v>
      </c>
      <c r="E711" s="3" t="str">
        <f t="shared" si="1"/>
        <v>0</v>
      </c>
    </row>
    <row r="712">
      <c r="A712" s="1">
        <v>14.0</v>
      </c>
      <c r="B712" s="48">
        <f t="shared" si="15"/>
        <v>36</v>
      </c>
      <c r="D712" s="2">
        <f>SUM(COUNTIF('2015'!K38:M38,'2015'!$K$16),COUNTIF('2015'!K38:M38,'2015'!$L$16),COUNTIF('2015'!K38:M38,'2015'!$M$16))</f>
        <v>0</v>
      </c>
      <c r="E712" s="3" t="str">
        <f t="shared" si="1"/>
        <v>0</v>
      </c>
    </row>
    <row r="713">
      <c r="A713" s="1">
        <v>14.0</v>
      </c>
      <c r="B713" s="48">
        <f t="shared" si="15"/>
        <v>37</v>
      </c>
      <c r="D713" s="2">
        <f>SUM(COUNTIF('2015'!K39:M39,'2015'!$K$16),COUNTIF('2015'!K39:M39,'2015'!$L$16),COUNTIF('2015'!K39:M39,'2015'!$M$16))</f>
        <v>0</v>
      </c>
      <c r="E713" s="3" t="str">
        <f t="shared" si="1"/>
        <v>0</v>
      </c>
    </row>
    <row r="714">
      <c r="A714" s="1">
        <v>14.0</v>
      </c>
      <c r="B714" s="48">
        <f t="shared" si="15"/>
        <v>38</v>
      </c>
      <c r="D714" s="2">
        <f>SUM(COUNTIF('2015'!K40:M40,'2015'!$K$16),COUNTIF('2015'!K40:M40,'2015'!$L$16),COUNTIF('2015'!K40:M40,'2015'!$M$16))</f>
        <v>0</v>
      </c>
      <c r="E714" s="3" t="str">
        <f t="shared" si="1"/>
        <v>0</v>
      </c>
    </row>
    <row r="715">
      <c r="A715" s="1">
        <v>14.0</v>
      </c>
      <c r="B715" s="48">
        <f t="shared" si="15"/>
        <v>39</v>
      </c>
      <c r="D715" s="2">
        <f>SUM(COUNTIF('2015'!K41:M41,'2015'!$K$16),COUNTIF('2015'!K41:M41,'2015'!$L$16),COUNTIF('2015'!K41:M41,'2015'!$M$16))</f>
        <v>0</v>
      </c>
      <c r="E715" s="3" t="str">
        <f t="shared" si="1"/>
        <v>0</v>
      </c>
    </row>
    <row r="716">
      <c r="A716" s="1">
        <v>14.0</v>
      </c>
      <c r="B716" s="48">
        <f t="shared" si="15"/>
        <v>40</v>
      </c>
      <c r="D716" s="2">
        <f>SUM(COUNTIF('2015'!K42:M42,'2015'!$K$16),COUNTIF('2015'!K42:M42,'2015'!$L$16),COUNTIF('2015'!K42:M42,'2015'!$M$16))</f>
        <v>0</v>
      </c>
      <c r="E716" s="3" t="str">
        <f t="shared" si="1"/>
        <v>0</v>
      </c>
    </row>
    <row r="717">
      <c r="A717" s="1">
        <v>14.0</v>
      </c>
      <c r="B717" s="48">
        <f t="shared" si="15"/>
        <v>41</v>
      </c>
      <c r="D717" s="2">
        <f>SUM(COUNTIF('2015'!K43:M43,'2015'!$K$16),COUNTIF('2015'!K43:M43,'2015'!$L$16),COUNTIF('2015'!K43:M43,'2015'!$M$16))</f>
        <v>0</v>
      </c>
      <c r="E717" s="3" t="str">
        <f t="shared" si="1"/>
        <v>0</v>
      </c>
    </row>
    <row r="718">
      <c r="A718" s="1">
        <v>14.0</v>
      </c>
      <c r="B718" s="48">
        <f t="shared" si="15"/>
        <v>42</v>
      </c>
      <c r="D718" s="2">
        <f>SUM(COUNTIF('2015'!K44:M44,'2015'!$K$16),COUNTIF('2015'!K44:M44,'2015'!$L$16),COUNTIF('2015'!K44:M44,'2015'!$M$16))</f>
        <v>0</v>
      </c>
      <c r="E718" s="3" t="str">
        <f t="shared" si="1"/>
        <v>0</v>
      </c>
    </row>
    <row r="719">
      <c r="A719" s="1">
        <v>14.0</v>
      </c>
      <c r="B719" s="48">
        <f t="shared" si="15"/>
        <v>43</v>
      </c>
      <c r="D719" s="2">
        <f>SUM(COUNTIF('2015'!K45:M45,'2015'!$K$16),COUNTIF('2015'!K45:M45,'2015'!$L$16),COUNTIF('2015'!K45:M45,'2015'!$M$16))</f>
        <v>0</v>
      </c>
      <c r="E719" s="3" t="str">
        <f t="shared" si="1"/>
        <v>0</v>
      </c>
    </row>
    <row r="720">
      <c r="A720" s="1">
        <v>14.0</v>
      </c>
      <c r="B720" s="48">
        <f t="shared" si="15"/>
        <v>44</v>
      </c>
      <c r="D720" s="2">
        <f>SUM(COUNTIF('2015'!K46:M46,'2015'!$K$16),COUNTIF('2015'!K46:M46,'2015'!$L$16),COUNTIF('2015'!K46:M46,'2015'!$M$16))</f>
        <v>0</v>
      </c>
      <c r="E720" s="3" t="str">
        <f t="shared" si="1"/>
        <v>0</v>
      </c>
    </row>
    <row r="721">
      <c r="A721" s="1">
        <v>14.0</v>
      </c>
      <c r="B721" s="48">
        <f t="shared" si="15"/>
        <v>45</v>
      </c>
      <c r="D721" s="2">
        <f>SUM(COUNTIF('2015'!K47:M47,'2015'!$K$16),COUNTIF('2015'!K47:M47,'2015'!$L$16),COUNTIF('2015'!K47:M47,'2015'!$M$16))</f>
        <v>0</v>
      </c>
      <c r="E721" s="3" t="str">
        <f t="shared" si="1"/>
        <v>0</v>
      </c>
    </row>
    <row r="722">
      <c r="A722" s="1">
        <v>14.0</v>
      </c>
      <c r="B722" s="48">
        <f t="shared" si="15"/>
        <v>46</v>
      </c>
      <c r="D722" s="2">
        <f>SUM(COUNTIF('2015'!K48:M48,'2015'!$K$16),COUNTIF('2015'!K48:M48,'2015'!$L$16),COUNTIF('2015'!K48:M48,'2015'!$M$16))</f>
        <v>0</v>
      </c>
      <c r="E722" s="3" t="str">
        <f t="shared" si="1"/>
        <v>0</v>
      </c>
    </row>
    <row r="723">
      <c r="A723" s="1">
        <v>14.0</v>
      </c>
      <c r="B723" s="48">
        <f t="shared" si="15"/>
        <v>47</v>
      </c>
      <c r="D723" s="2">
        <f>SUM(COUNTIF('2015'!K49:M49,'2015'!$K$16),COUNTIF('2015'!K49:M49,'2015'!$L$16),COUNTIF('2015'!K49:M49,'2015'!$M$16))</f>
        <v>0</v>
      </c>
      <c r="E723" s="3" t="str">
        <f t="shared" si="1"/>
        <v>0</v>
      </c>
    </row>
    <row r="724">
      <c r="A724" s="1">
        <v>14.0</v>
      </c>
      <c r="B724" s="48">
        <f t="shared" si="15"/>
        <v>48</v>
      </c>
      <c r="D724" s="2">
        <f>SUM(COUNTIF('2015'!K50:M50,'2015'!$K$16),COUNTIF('2015'!K50:M50,'2015'!$L$16),COUNTIF('2015'!K50:M50,'2015'!$M$16))</f>
        <v>0</v>
      </c>
      <c r="E724" s="3" t="str">
        <f t="shared" si="1"/>
        <v>0</v>
      </c>
    </row>
    <row r="725">
      <c r="A725" s="1">
        <v>14.0</v>
      </c>
      <c r="B725" s="48">
        <f t="shared" si="15"/>
        <v>49</v>
      </c>
      <c r="D725" s="2">
        <f>SUM(COUNTIF('2015'!K51:M51,'2015'!$K$16),COUNTIF('2015'!K51:M51,'2015'!$L$16),COUNTIF('2015'!K51:M51,'2015'!$M$16))</f>
        <v>0</v>
      </c>
      <c r="E725" s="3" t="str">
        <f t="shared" si="1"/>
        <v>0</v>
      </c>
    </row>
    <row r="726">
      <c r="A726" s="1">
        <v>14.0</v>
      </c>
      <c r="B726" s="48">
        <f t="shared" si="15"/>
        <v>50</v>
      </c>
      <c r="D726" s="2">
        <f>SUM(COUNTIF('2015'!K52:M52,'2015'!$K$16),COUNTIF('2015'!K52:M52,'2015'!$L$16),COUNTIF('2015'!K52:M52,'2015'!$M$16))</f>
        <v>0</v>
      </c>
      <c r="E726" s="3" t="str">
        <f t="shared" si="1"/>
        <v>0</v>
      </c>
    </row>
    <row r="727">
      <c r="A727" s="1">
        <v>14.0</v>
      </c>
      <c r="B727" s="48">
        <f t="shared" si="15"/>
        <v>51</v>
      </c>
      <c r="D727" s="2">
        <f>SUM(COUNTIF('2015'!K53:M53,'2015'!$K$16),COUNTIF('2015'!K53:M53,'2015'!$L$16),COUNTIF('2015'!K53:M53,'2015'!$M$16))</f>
        <v>0</v>
      </c>
      <c r="E727" s="3" t="str">
        <f t="shared" si="1"/>
        <v>0</v>
      </c>
    </row>
    <row r="728">
      <c r="A728" s="1">
        <v>14.0</v>
      </c>
      <c r="B728" s="48">
        <f t="shared" si="15"/>
        <v>52</v>
      </c>
      <c r="D728" s="2">
        <f>SUM(COUNTIF('2015'!K54:M54,'2015'!$K$16),COUNTIF('2015'!K54:M54,'2015'!$L$16),COUNTIF('2015'!K54:M54,'2015'!$M$16))</f>
        <v>0</v>
      </c>
      <c r="E728" s="3" t="str">
        <f t="shared" si="1"/>
        <v>0</v>
      </c>
    </row>
    <row r="729">
      <c r="A729" s="1">
        <v>14.0</v>
      </c>
      <c r="B729" s="48">
        <f t="shared" si="15"/>
        <v>53</v>
      </c>
      <c r="D729" s="2">
        <f>SUM(COUNTIF('2015'!K55:M55,'2015'!$K$16),COUNTIF('2015'!K55:M55,'2015'!$L$16),COUNTIF('2015'!K55:M55,'2015'!$M$16))</f>
        <v>0</v>
      </c>
      <c r="E729" s="3" t="str">
        <f t="shared" si="1"/>
        <v>0</v>
      </c>
    </row>
    <row r="730">
      <c r="A730" s="1">
        <v>14.0</v>
      </c>
      <c r="B730" s="48">
        <f t="shared" si="15"/>
        <v>54</v>
      </c>
      <c r="D730" s="2">
        <f>SUM(COUNTIF('2015'!K56:M56,'2015'!$K$16),COUNTIF('2015'!K56:M56,'2015'!$L$16),COUNTIF('2015'!K56:M56,'2015'!$M$16))</f>
        <v>0</v>
      </c>
      <c r="E730" s="3" t="str">
        <f t="shared" si="1"/>
        <v>0</v>
      </c>
    </row>
    <row r="731">
      <c r="A731" s="1">
        <v>14.0</v>
      </c>
      <c r="B731" s="48">
        <f t="shared" si="15"/>
        <v>55</v>
      </c>
      <c r="D731" s="2">
        <f>SUM(COUNTIF('2015'!K57:M57,'2015'!$K$16),COUNTIF('2015'!K57:M57,'2015'!$L$16),COUNTIF('2015'!K57:M57,'2015'!$M$16))</f>
        <v>0</v>
      </c>
      <c r="E731" s="3" t="str">
        <f t="shared" si="1"/>
        <v>0</v>
      </c>
    </row>
    <row r="732">
      <c r="A732" s="1">
        <v>14.0</v>
      </c>
      <c r="B732" s="48">
        <f t="shared" si="15"/>
        <v>56</v>
      </c>
      <c r="D732" s="2">
        <f>SUM(COUNTIF('2015'!K58:M58,'2015'!$K$16),COUNTIF('2015'!K58:M58,'2015'!$L$16),COUNTIF('2015'!K58:M58,'2015'!$M$16))</f>
        <v>0</v>
      </c>
      <c r="E732" s="3" t="str">
        <f t="shared" si="1"/>
        <v>0</v>
      </c>
    </row>
    <row r="733">
      <c r="A733" s="1">
        <v>14.0</v>
      </c>
      <c r="B733" s="48">
        <f t="shared" si="15"/>
        <v>57</v>
      </c>
      <c r="D733" s="2">
        <f>SUM(COUNTIF('2015'!K59:M59,'2015'!$K$16),COUNTIF('2015'!K59:M59,'2015'!$L$16),COUNTIF('2015'!K59:M59,'2015'!$M$16))</f>
        <v>0</v>
      </c>
      <c r="E733" s="3" t="str">
        <f t="shared" si="1"/>
        <v>0</v>
      </c>
    </row>
    <row r="734">
      <c r="A734" s="1">
        <v>14.0</v>
      </c>
      <c r="B734" s="48">
        <f t="shared" si="15"/>
        <v>58</v>
      </c>
      <c r="D734" s="2">
        <f>SUM(COUNTIF('2015'!K60:M60,'2015'!$K$16),COUNTIF('2015'!K60:M60,'2015'!$L$16),COUNTIF('2015'!K60:M60,'2015'!$M$16))</f>
        <v>0</v>
      </c>
      <c r="E734" s="3" t="str">
        <f t="shared" si="1"/>
        <v>0</v>
      </c>
    </row>
    <row r="735">
      <c r="A735" s="1">
        <v>14.0</v>
      </c>
      <c r="B735" s="48">
        <f t="shared" si="15"/>
        <v>59</v>
      </c>
      <c r="D735" s="2">
        <f>SUM(COUNTIF('2015'!K61:M61,'2015'!$K$16),COUNTIF('2015'!K61:M61,'2015'!$L$16),COUNTIF('2015'!K61:M61,'2015'!$M$16))</f>
        <v>0</v>
      </c>
      <c r="E735" s="3" t="str">
        <f t="shared" si="1"/>
        <v>0</v>
      </c>
    </row>
    <row r="736">
      <c r="A736" s="1">
        <v>14.0</v>
      </c>
      <c r="B736" s="48">
        <f t="shared" si="15"/>
        <v>60</v>
      </c>
      <c r="D736" s="2">
        <f>SUM(COUNTIF('2015'!K62:M62,'2015'!$K$16),COUNTIF('2015'!K62:M62,'2015'!$L$16),COUNTIF('2015'!K62:M62,'2015'!$M$16))</f>
        <v>0</v>
      </c>
      <c r="E736" s="3" t="str">
        <f t="shared" si="1"/>
        <v>0</v>
      </c>
    </row>
    <row r="737">
      <c r="A737" s="1">
        <v>15.0</v>
      </c>
      <c r="B737" s="1">
        <v>16.0</v>
      </c>
      <c r="D737" s="2">
        <f>SUM(COUNTIF('2015'!K18:M18,'2015'!$K$17),COUNTIF('2015'!K18:M18,'2015'!$L$17),COUNTIF('2015'!K18:M18,'2015'!$M$17))</f>
        <v>0</v>
      </c>
      <c r="E737" s="3" t="str">
        <f t="shared" si="1"/>
        <v>0</v>
      </c>
    </row>
    <row r="738">
      <c r="A738" s="1">
        <v>15.0</v>
      </c>
      <c r="B738" s="48">
        <f t="shared" ref="B738:B746" si="16">IF(A738&lt;&gt;"",B737+1,"")</f>
        <v>17</v>
      </c>
      <c r="D738" s="2">
        <f>SUM(COUNTIF('2015'!K19:M19,'2015'!$K$17),COUNTIF('2015'!K19:M19,'2015'!$L$17),COUNTIF('2015'!K19:M19,'2015'!$M$17))</f>
        <v>0</v>
      </c>
      <c r="E738" s="3" t="str">
        <f t="shared" si="1"/>
        <v>0</v>
      </c>
    </row>
    <row r="739">
      <c r="A739" s="1">
        <v>15.0</v>
      </c>
      <c r="B739" s="48">
        <f t="shared" si="16"/>
        <v>18</v>
      </c>
      <c r="D739" s="2">
        <f>SUM(COUNTIF('2015'!K20:M20,'2015'!$K$17),COUNTIF('2015'!K20:M20,'2015'!$L$17),COUNTIF('2015'!K20:M20,'2015'!$M$17))</f>
        <v>0</v>
      </c>
      <c r="E739" s="3" t="str">
        <f t="shared" si="1"/>
        <v>0</v>
      </c>
    </row>
    <row r="740">
      <c r="A740" s="1">
        <v>15.0</v>
      </c>
      <c r="B740" s="48">
        <f t="shared" si="16"/>
        <v>19</v>
      </c>
      <c r="D740" s="2">
        <f>SUM(COUNTIF('2015'!K21:M21,'2015'!$K$17),COUNTIF('2015'!K21:M21,'2015'!$L$17),COUNTIF('2015'!K21:M21,'2015'!$M$17))</f>
        <v>0</v>
      </c>
      <c r="E740" s="3" t="str">
        <f t="shared" si="1"/>
        <v>0</v>
      </c>
    </row>
    <row r="741">
      <c r="A741" s="1">
        <v>15.0</v>
      </c>
      <c r="B741" s="48">
        <f t="shared" si="16"/>
        <v>20</v>
      </c>
      <c r="D741" s="2">
        <f>SUM(COUNTIF('2015'!K22:M22,'2015'!$K$17),COUNTIF('2015'!K22:M22,'2015'!$L$17),COUNTIF('2015'!K22:M22,'2015'!$M$17))</f>
        <v>0</v>
      </c>
      <c r="E741" s="3" t="str">
        <f t="shared" si="1"/>
        <v>0</v>
      </c>
    </row>
    <row r="742">
      <c r="A742" s="1">
        <v>15.0</v>
      </c>
      <c r="B742" s="48">
        <f t="shared" si="16"/>
        <v>21</v>
      </c>
      <c r="D742" s="2">
        <f>SUM(COUNTIF('2015'!K23:M23,'2015'!$K$17),COUNTIF('2015'!K23:M23,'2015'!$L$17),COUNTIF('2015'!K23:M23,'2015'!$M$17))</f>
        <v>0</v>
      </c>
      <c r="E742" s="3" t="str">
        <f t="shared" si="1"/>
        <v>0</v>
      </c>
    </row>
    <row r="743">
      <c r="A743" s="1">
        <v>15.0</v>
      </c>
      <c r="B743" s="48">
        <f t="shared" si="16"/>
        <v>22</v>
      </c>
      <c r="D743" s="2">
        <f>SUM(COUNTIF('2015'!K24:M24,'2015'!$K$17),COUNTIF('2015'!K24:M24,'2015'!$L$17),COUNTIF('2015'!K24:M24,'2015'!$M$17))</f>
        <v>0</v>
      </c>
      <c r="E743" s="3" t="str">
        <f t="shared" si="1"/>
        <v>0</v>
      </c>
    </row>
    <row r="744">
      <c r="A744" s="1">
        <v>15.0</v>
      </c>
      <c r="B744" s="48">
        <f t="shared" si="16"/>
        <v>23</v>
      </c>
      <c r="D744" s="2">
        <f>SUM(COUNTIF('2015'!K25:M25,'2015'!$K$17),COUNTIF('2015'!K25:M25,'2015'!$L$17),COUNTIF('2015'!K25:M25,'2015'!$M$17))</f>
        <v>0</v>
      </c>
      <c r="E744" s="3" t="str">
        <f t="shared" si="1"/>
        <v>0</v>
      </c>
    </row>
    <row r="745">
      <c r="A745" s="1">
        <v>15.0</v>
      </c>
      <c r="B745" s="48">
        <f t="shared" si="16"/>
        <v>24</v>
      </c>
      <c r="D745" s="2">
        <f>SUM(COUNTIF('2015'!K26:M26,'2015'!$K$17),COUNTIF('2015'!K26:M26,'2015'!$L$17),COUNTIF('2015'!K26:M26,'2015'!$M$17))</f>
        <v>0</v>
      </c>
      <c r="E745" s="3" t="str">
        <f t="shared" si="1"/>
        <v>0</v>
      </c>
    </row>
    <row r="746">
      <c r="A746" s="1">
        <v>15.0</v>
      </c>
      <c r="B746" s="48">
        <f t="shared" si="16"/>
        <v>25</v>
      </c>
      <c r="D746" s="2">
        <f>SUM(COUNTIF('2015'!K27:M27,'2015'!$K$17),COUNTIF('2015'!K27:M27,'2015'!$L$17),COUNTIF('2015'!K27:M27,'2015'!$M$17))</f>
        <v>0</v>
      </c>
      <c r="E746" s="3" t="str">
        <f t="shared" si="1"/>
        <v>0</v>
      </c>
    </row>
    <row r="747">
      <c r="A747" s="1">
        <v>16.0</v>
      </c>
      <c r="B747" s="49">
        <v>17.0</v>
      </c>
      <c r="D747" s="2">
        <f>SUM(COUNTIF('2015'!K19:M19,'2015'!$K$18),COUNTIF('2015'!K19:M19,'2015'!$L$18),COUNTIF('2015'!K19:M19,'2015'!$M$18))</f>
        <v>0</v>
      </c>
      <c r="E747" s="3" t="str">
        <f t="shared" si="1"/>
        <v>0</v>
      </c>
    </row>
    <row r="748">
      <c r="A748" s="1">
        <v>16.0</v>
      </c>
      <c r="B748" s="48">
        <f t="shared" ref="B748:B790" si="17">IF(A748&lt;&gt;"",B747+1,"")</f>
        <v>18</v>
      </c>
      <c r="D748" s="2">
        <f>SUM(COUNTIF('2015'!K20:M20,'2015'!$K$18),COUNTIF('2015'!K20:M20,'2015'!$L$18),COUNTIF('2015'!K20:M20,'2015'!$M$18))</f>
        <v>0</v>
      </c>
      <c r="E748" s="3" t="str">
        <f t="shared" si="1"/>
        <v>0</v>
      </c>
    </row>
    <row r="749">
      <c r="A749" s="1">
        <v>16.0</v>
      </c>
      <c r="B749" s="48">
        <f t="shared" si="17"/>
        <v>19</v>
      </c>
      <c r="D749" s="2">
        <f>SUM(COUNTIF('2015'!K21:M21,'2015'!$K$18),COUNTIF('2015'!K21:M21,'2015'!$L$18),COUNTIF('2015'!K21:M21,'2015'!$M$18))</f>
        <v>0</v>
      </c>
      <c r="E749" s="3" t="str">
        <f t="shared" si="1"/>
        <v>0</v>
      </c>
    </row>
    <row r="750">
      <c r="A750" s="1">
        <v>16.0</v>
      </c>
      <c r="B750" s="48">
        <f t="shared" si="17"/>
        <v>20</v>
      </c>
      <c r="D750" s="2">
        <f>SUM(COUNTIF('2015'!K22:M22,'2015'!$K$18),COUNTIF('2015'!K22:M22,'2015'!$L$18),COUNTIF('2015'!K22:M22,'2015'!$M$18))</f>
        <v>0</v>
      </c>
      <c r="E750" s="3" t="str">
        <f t="shared" si="1"/>
        <v>0</v>
      </c>
    </row>
    <row r="751">
      <c r="A751" s="1">
        <v>16.0</v>
      </c>
      <c r="B751" s="48">
        <f t="shared" si="17"/>
        <v>21</v>
      </c>
      <c r="D751" s="2">
        <f>SUM(COUNTIF('2015'!K23:M23,'2015'!$K$18),COUNTIF('2015'!K23:M23,'2015'!$L$18),COUNTIF('2015'!K23:M23,'2015'!$M$18))</f>
        <v>4</v>
      </c>
      <c r="E751" s="3" t="str">
        <f t="shared" si="1"/>
        <v>2</v>
      </c>
    </row>
    <row r="752">
      <c r="A752" s="1">
        <v>16.0</v>
      </c>
      <c r="B752" s="48">
        <f t="shared" si="17"/>
        <v>22</v>
      </c>
      <c r="D752" s="2">
        <f>SUM(COUNTIF('2015'!K24:M24,'2015'!$K$18),COUNTIF('2015'!K24:M24,'2015'!$L$18),COUNTIF('2015'!K24:M24,'2015'!$M$18))</f>
        <v>4</v>
      </c>
      <c r="E752" s="3" t="str">
        <f t="shared" si="1"/>
        <v>2</v>
      </c>
    </row>
    <row r="753">
      <c r="A753" s="1">
        <v>16.0</v>
      </c>
      <c r="B753" s="48">
        <f t="shared" si="17"/>
        <v>23</v>
      </c>
      <c r="D753" s="2">
        <f>SUM(COUNTIF('2015'!K25:M25,'2015'!$K$18),COUNTIF('2015'!K25:M25,'2015'!$L$18),COUNTIF('2015'!K25:M25,'2015'!$M$18))</f>
        <v>0</v>
      </c>
      <c r="E753" s="3" t="str">
        <f t="shared" si="1"/>
        <v>0</v>
      </c>
    </row>
    <row r="754">
      <c r="A754" s="1">
        <v>16.0</v>
      </c>
      <c r="B754" s="48">
        <f t="shared" si="17"/>
        <v>24</v>
      </c>
      <c r="D754" s="2">
        <f>SUM(COUNTIF('2015'!K26:M26,'2015'!$K$18),COUNTIF('2015'!K26:M26,'2015'!$L$18),COUNTIF('2015'!K26:M26,'2015'!$M$18))</f>
        <v>0</v>
      </c>
      <c r="E754" s="3" t="str">
        <f t="shared" si="1"/>
        <v>0</v>
      </c>
    </row>
    <row r="755">
      <c r="A755" s="1">
        <v>16.0</v>
      </c>
      <c r="B755" s="48">
        <f t="shared" si="17"/>
        <v>25</v>
      </c>
      <c r="D755" s="2">
        <f>SUM(COUNTIF('2015'!K27:M27,'2015'!$K$18),COUNTIF('2015'!K27:M27,'2015'!$L$18),COUNTIF('2015'!K27:M27,'2015'!$M$18))</f>
        <v>4</v>
      </c>
      <c r="E755" s="3" t="str">
        <f t="shared" si="1"/>
        <v>2</v>
      </c>
    </row>
    <row r="756">
      <c r="A756" s="1">
        <v>16.0</v>
      </c>
      <c r="B756" s="48">
        <f t="shared" si="17"/>
        <v>26</v>
      </c>
      <c r="D756" s="2">
        <f>SUM(COUNTIF('2015'!K28:M28,'2015'!$K$18),COUNTIF('2015'!K28:M28,'2015'!$L$18),COUNTIF('2015'!K28:M28,'2015'!$M$18))</f>
        <v>4</v>
      </c>
      <c r="E756" s="3" t="str">
        <f t="shared" si="1"/>
        <v>2</v>
      </c>
    </row>
    <row r="757">
      <c r="A757" s="1">
        <v>16.0</v>
      </c>
      <c r="B757" s="48">
        <f t="shared" si="17"/>
        <v>27</v>
      </c>
      <c r="D757" s="2">
        <f>SUM(COUNTIF('2015'!K29:M29,'2015'!$K$18),COUNTIF('2015'!K29:M29,'2015'!$L$18),COUNTIF('2015'!K29:M29,'2015'!$M$18))</f>
        <v>0</v>
      </c>
      <c r="E757" s="3" t="str">
        <f t="shared" si="1"/>
        <v>0</v>
      </c>
    </row>
    <row r="758">
      <c r="A758" s="1">
        <v>16.0</v>
      </c>
      <c r="B758" s="48">
        <f t="shared" si="17"/>
        <v>28</v>
      </c>
      <c r="D758" s="2">
        <f>SUM(COUNTIF('2015'!K30:M30,'2015'!$K$18),COUNTIF('2015'!K30:M30,'2015'!$L$18),COUNTIF('2015'!K30:M30,'2015'!$M$18))</f>
        <v>4</v>
      </c>
      <c r="E758" s="3" t="str">
        <f t="shared" si="1"/>
        <v>2</v>
      </c>
    </row>
    <row r="759">
      <c r="A759" s="1">
        <v>16.0</v>
      </c>
      <c r="B759" s="48">
        <f t="shared" si="17"/>
        <v>29</v>
      </c>
      <c r="D759" s="2">
        <f>SUM(COUNTIF('2015'!K31:M31,'2015'!$K$18),COUNTIF('2015'!K31:M31,'2015'!$L$18),COUNTIF('2015'!K31:M31,'2015'!$M$18))</f>
        <v>0</v>
      </c>
      <c r="E759" s="3" t="str">
        <f t="shared" si="1"/>
        <v>0</v>
      </c>
    </row>
    <row r="760">
      <c r="A760" s="1">
        <v>16.0</v>
      </c>
      <c r="B760" s="48">
        <f t="shared" si="17"/>
        <v>30</v>
      </c>
      <c r="D760" s="2">
        <f>SUM(COUNTIF('2015'!K32:M32,'2015'!$K$18),COUNTIF('2015'!K32:M32,'2015'!$L$18),COUNTIF('2015'!K32:M32,'2015'!$M$18))</f>
        <v>4</v>
      </c>
      <c r="E760" s="3" t="str">
        <f t="shared" si="1"/>
        <v>2</v>
      </c>
    </row>
    <row r="761">
      <c r="A761" s="1">
        <v>16.0</v>
      </c>
      <c r="B761" s="48">
        <f t="shared" si="17"/>
        <v>31</v>
      </c>
      <c r="D761" s="2">
        <f>SUM(COUNTIF('2015'!K33:M33,'2015'!$K$18),COUNTIF('2015'!K33:M33,'2015'!$L$18),COUNTIF('2015'!K33:M33,'2015'!$M$18))</f>
        <v>0</v>
      </c>
      <c r="E761" s="3" t="str">
        <f t="shared" si="1"/>
        <v>0</v>
      </c>
    </row>
    <row r="762">
      <c r="A762" s="1">
        <v>16.0</v>
      </c>
      <c r="B762" s="48">
        <f t="shared" si="17"/>
        <v>32</v>
      </c>
      <c r="D762" s="2">
        <f>SUM(COUNTIF('2015'!K34:M34,'2015'!$K$18),COUNTIF('2015'!K34:M34,'2015'!$L$18),COUNTIF('2015'!K34:M34,'2015'!$M$18))</f>
        <v>4</v>
      </c>
      <c r="E762" s="3" t="str">
        <f t="shared" si="1"/>
        <v>2</v>
      </c>
    </row>
    <row r="763">
      <c r="A763" s="1">
        <v>16.0</v>
      </c>
      <c r="B763" s="48">
        <f t="shared" si="17"/>
        <v>33</v>
      </c>
      <c r="D763" s="2">
        <f>SUM(COUNTIF('2015'!K35:M35,'2015'!$K$18),COUNTIF('2015'!K35:M35,'2015'!$L$18),COUNTIF('2015'!K35:M35,'2015'!$M$18))</f>
        <v>4</v>
      </c>
      <c r="E763" s="3" t="str">
        <f t="shared" si="1"/>
        <v>2</v>
      </c>
    </row>
    <row r="764">
      <c r="A764" s="1">
        <v>16.0</v>
      </c>
      <c r="B764" s="48">
        <f t="shared" si="17"/>
        <v>34</v>
      </c>
      <c r="D764" s="2">
        <f>SUM(COUNTIF('2015'!K36:M36,'2015'!$K$18),COUNTIF('2015'!K36:M36,'2015'!$L$18),COUNTIF('2015'!K36:M36,'2015'!$M$18))</f>
        <v>0</v>
      </c>
      <c r="E764" s="3" t="str">
        <f t="shared" si="1"/>
        <v>0</v>
      </c>
    </row>
    <row r="765">
      <c r="A765" s="1">
        <v>16.0</v>
      </c>
      <c r="B765" s="48">
        <f t="shared" si="17"/>
        <v>35</v>
      </c>
      <c r="D765" s="2">
        <f>SUM(COUNTIF('2015'!K37:M37,'2015'!$K$18),COUNTIF('2015'!K37:M37,'2015'!$L$18),COUNTIF('2015'!K37:M37,'2015'!$M$18))</f>
        <v>0</v>
      </c>
      <c r="E765" s="3" t="str">
        <f t="shared" si="1"/>
        <v>0</v>
      </c>
    </row>
    <row r="766">
      <c r="A766" s="1">
        <v>16.0</v>
      </c>
      <c r="B766" s="48">
        <f t="shared" si="17"/>
        <v>36</v>
      </c>
      <c r="D766" s="2">
        <f>SUM(COUNTIF('2015'!K38:M38,'2015'!$K$18),COUNTIF('2015'!K38:M38,'2015'!$L$18),COUNTIF('2015'!K38:M38,'2015'!$M$18))</f>
        <v>0</v>
      </c>
      <c r="E766" s="3" t="str">
        <f t="shared" si="1"/>
        <v>0</v>
      </c>
    </row>
    <row r="767">
      <c r="A767" s="1">
        <v>16.0</v>
      </c>
      <c r="B767" s="48">
        <f t="shared" si="17"/>
        <v>37</v>
      </c>
      <c r="D767" s="2">
        <f>SUM(COUNTIF('2015'!K39:M39,'2015'!$K$18),COUNTIF('2015'!K39:M39,'2015'!$L$18),COUNTIF('2015'!K39:M39,'2015'!$M$18))</f>
        <v>0</v>
      </c>
      <c r="E767" s="3" t="str">
        <f t="shared" si="1"/>
        <v>0</v>
      </c>
    </row>
    <row r="768">
      <c r="A768" s="1">
        <v>16.0</v>
      </c>
      <c r="B768" s="48">
        <f t="shared" si="17"/>
        <v>38</v>
      </c>
      <c r="D768" s="2">
        <f>SUM(COUNTIF('2015'!K40:M40,'2015'!$K$18),COUNTIF('2015'!K40:M40,'2015'!$L$18),COUNTIF('2015'!K40:M40,'2015'!$M$18))</f>
        <v>0</v>
      </c>
      <c r="E768" s="3" t="str">
        <f t="shared" si="1"/>
        <v>0</v>
      </c>
    </row>
    <row r="769">
      <c r="A769" s="1">
        <v>16.0</v>
      </c>
      <c r="B769" s="48">
        <f t="shared" si="17"/>
        <v>39</v>
      </c>
      <c r="D769" s="2">
        <f>SUM(COUNTIF('2015'!K41:M41,'2015'!$K$18),COUNTIF('2015'!K41:M41,'2015'!$L$18),COUNTIF('2015'!K41:M41,'2015'!$M$18))</f>
        <v>0</v>
      </c>
      <c r="E769" s="3" t="str">
        <f t="shared" si="1"/>
        <v>0</v>
      </c>
    </row>
    <row r="770">
      <c r="A770" s="1">
        <v>16.0</v>
      </c>
      <c r="B770" s="48">
        <f t="shared" si="17"/>
        <v>40</v>
      </c>
      <c r="D770" s="2">
        <f>SUM(COUNTIF('2015'!K42:M42,'2015'!$K$18),COUNTIF('2015'!K42:M42,'2015'!$L$18),COUNTIF('2015'!K42:M42,'2015'!$M$18))</f>
        <v>0</v>
      </c>
      <c r="E770" s="3" t="str">
        <f t="shared" si="1"/>
        <v>0</v>
      </c>
    </row>
    <row r="771">
      <c r="A771" s="1">
        <v>16.0</v>
      </c>
      <c r="B771" s="48">
        <f t="shared" si="17"/>
        <v>41</v>
      </c>
      <c r="D771" s="2">
        <f>SUM(COUNTIF('2015'!K43:M43,'2015'!$K$18),COUNTIF('2015'!K43:M43,'2015'!$L$18),COUNTIF('2015'!K43:M43,'2015'!$M$18))</f>
        <v>0</v>
      </c>
      <c r="E771" s="3" t="str">
        <f t="shared" si="1"/>
        <v>0</v>
      </c>
    </row>
    <row r="772">
      <c r="A772" s="1">
        <v>16.0</v>
      </c>
      <c r="B772" s="48">
        <f t="shared" si="17"/>
        <v>42</v>
      </c>
      <c r="D772" s="2">
        <f>SUM(COUNTIF('2015'!K44:M44,'2015'!$K$18),COUNTIF('2015'!K44:M44,'2015'!$L$18),COUNTIF('2015'!K44:M44,'2015'!$M$18))</f>
        <v>0</v>
      </c>
      <c r="E772" s="3" t="str">
        <f t="shared" si="1"/>
        <v>0</v>
      </c>
    </row>
    <row r="773">
      <c r="A773" s="1">
        <v>16.0</v>
      </c>
      <c r="B773" s="48">
        <f t="shared" si="17"/>
        <v>43</v>
      </c>
      <c r="D773" s="2">
        <f>SUM(COUNTIF('2015'!K45:M45,'2015'!$K$18),COUNTIF('2015'!K45:M45,'2015'!$L$18),COUNTIF('2015'!K45:M45,'2015'!$M$18))</f>
        <v>0</v>
      </c>
      <c r="E773" s="3" t="str">
        <f t="shared" si="1"/>
        <v>0</v>
      </c>
    </row>
    <row r="774">
      <c r="A774" s="1">
        <v>16.0</v>
      </c>
      <c r="B774" s="48">
        <f t="shared" si="17"/>
        <v>44</v>
      </c>
      <c r="D774" s="2">
        <f>SUM(COUNTIF('2015'!K46:M46,'2015'!$K$18),COUNTIF('2015'!K46:M46,'2015'!$L$18),COUNTIF('2015'!K46:M46,'2015'!$M$18))</f>
        <v>0</v>
      </c>
      <c r="E774" s="3" t="str">
        <f t="shared" si="1"/>
        <v>0</v>
      </c>
    </row>
    <row r="775">
      <c r="A775" s="1">
        <v>16.0</v>
      </c>
      <c r="B775" s="48">
        <f t="shared" si="17"/>
        <v>45</v>
      </c>
      <c r="D775" s="2">
        <f>SUM(COUNTIF('2015'!K47:M47,'2015'!$K$18),COUNTIF('2015'!K47:M47,'2015'!$L$18),COUNTIF('2015'!K47:M47,'2015'!$M$18))</f>
        <v>0</v>
      </c>
      <c r="E775" s="3" t="str">
        <f t="shared" si="1"/>
        <v>0</v>
      </c>
    </row>
    <row r="776">
      <c r="A776" s="1">
        <v>16.0</v>
      </c>
      <c r="B776" s="48">
        <f t="shared" si="17"/>
        <v>46</v>
      </c>
      <c r="D776" s="2">
        <f>SUM(COUNTIF('2015'!K48:M48,'2015'!$K$18),COUNTIF('2015'!K48:M48,'2015'!$L$18),COUNTIF('2015'!K48:M48,'2015'!$M$18))</f>
        <v>0</v>
      </c>
      <c r="E776" s="3" t="str">
        <f t="shared" si="1"/>
        <v>0</v>
      </c>
    </row>
    <row r="777">
      <c r="A777" s="1">
        <v>16.0</v>
      </c>
      <c r="B777" s="48">
        <f t="shared" si="17"/>
        <v>47</v>
      </c>
      <c r="D777" s="2">
        <f>SUM(COUNTIF('2015'!K49:M49,'2015'!$K$18),COUNTIF('2015'!K49:M49,'2015'!$L$18),COUNTIF('2015'!K49:M49,'2015'!$M$18))</f>
        <v>0</v>
      </c>
      <c r="E777" s="3" t="str">
        <f t="shared" si="1"/>
        <v>0</v>
      </c>
    </row>
    <row r="778">
      <c r="A778" s="1">
        <v>16.0</v>
      </c>
      <c r="B778" s="48">
        <f t="shared" si="17"/>
        <v>48</v>
      </c>
      <c r="D778" s="2">
        <f>SUM(COUNTIF('2015'!K50:M50,'2015'!$K$18),COUNTIF('2015'!K50:M50,'2015'!$L$18),COUNTIF('2015'!K50:M50,'2015'!$M$18))</f>
        <v>0</v>
      </c>
      <c r="E778" s="3" t="str">
        <f t="shared" si="1"/>
        <v>0</v>
      </c>
    </row>
    <row r="779">
      <c r="A779" s="1">
        <v>16.0</v>
      </c>
      <c r="B779" s="48">
        <f t="shared" si="17"/>
        <v>49</v>
      </c>
      <c r="D779" s="2">
        <f>SUM(COUNTIF('2015'!K51:M51,'2015'!$K$18),COUNTIF('2015'!K51:M51,'2015'!$L$18),COUNTIF('2015'!K51:M51,'2015'!$M$18))</f>
        <v>0</v>
      </c>
      <c r="E779" s="3" t="str">
        <f t="shared" si="1"/>
        <v>0</v>
      </c>
    </row>
    <row r="780">
      <c r="A780" s="1">
        <v>16.0</v>
      </c>
      <c r="B780" s="48">
        <f t="shared" si="17"/>
        <v>50</v>
      </c>
      <c r="D780" s="2">
        <f>SUM(COUNTIF('2015'!K52:M52,'2015'!$K$18),COUNTIF('2015'!K52:M52,'2015'!$L$18),COUNTIF('2015'!K52:M52,'2015'!$M$18))</f>
        <v>0</v>
      </c>
      <c r="E780" s="3" t="str">
        <f t="shared" si="1"/>
        <v>0</v>
      </c>
    </row>
    <row r="781">
      <c r="A781" s="1">
        <v>16.0</v>
      </c>
      <c r="B781" s="48">
        <f t="shared" si="17"/>
        <v>51</v>
      </c>
      <c r="D781" s="2">
        <f>SUM(COUNTIF('2015'!K53:M53,'2015'!$K$18),COUNTIF('2015'!K53:M53,'2015'!$L$18),COUNTIF('2015'!K53:M53,'2015'!$M$18))</f>
        <v>0</v>
      </c>
      <c r="E781" s="3" t="str">
        <f t="shared" si="1"/>
        <v>0</v>
      </c>
    </row>
    <row r="782">
      <c r="A782" s="1">
        <v>16.0</v>
      </c>
      <c r="B782" s="48">
        <f t="shared" si="17"/>
        <v>52</v>
      </c>
      <c r="D782" s="2">
        <f>SUM(COUNTIF('2015'!K54:M54,'2015'!$K$18),COUNTIF('2015'!K54:M54,'2015'!$L$18),COUNTIF('2015'!K54:M54,'2015'!$M$18))</f>
        <v>0</v>
      </c>
      <c r="E782" s="3" t="str">
        <f t="shared" si="1"/>
        <v>0</v>
      </c>
    </row>
    <row r="783">
      <c r="A783" s="1">
        <v>16.0</v>
      </c>
      <c r="B783" s="48">
        <f t="shared" si="17"/>
        <v>53</v>
      </c>
      <c r="D783" s="2">
        <f>SUM(COUNTIF('2015'!K55:M55,'2015'!$K$18),COUNTIF('2015'!K55:M55,'2015'!$L$18),COUNTIF('2015'!K55:M55,'2015'!$M$18))</f>
        <v>0</v>
      </c>
      <c r="E783" s="3" t="str">
        <f t="shared" si="1"/>
        <v>0</v>
      </c>
    </row>
    <row r="784">
      <c r="A784" s="1">
        <v>16.0</v>
      </c>
      <c r="B784" s="48">
        <f t="shared" si="17"/>
        <v>54</v>
      </c>
      <c r="D784" s="2">
        <f>SUM(COUNTIF('2015'!K56:M56,'2015'!$K$18),COUNTIF('2015'!K56:M56,'2015'!$L$18),COUNTIF('2015'!K56:M56,'2015'!$M$18))</f>
        <v>0</v>
      </c>
      <c r="E784" s="3" t="str">
        <f t="shared" si="1"/>
        <v>0</v>
      </c>
    </row>
    <row r="785">
      <c r="A785" s="1">
        <v>16.0</v>
      </c>
      <c r="B785" s="48">
        <f t="shared" si="17"/>
        <v>55</v>
      </c>
      <c r="D785" s="2">
        <f>SUM(COUNTIF('2015'!K57:M57,'2015'!$K$18),COUNTIF('2015'!K57:M57,'2015'!$L$18),COUNTIF('2015'!K57:M57,'2015'!$M$18))</f>
        <v>0</v>
      </c>
      <c r="E785" s="3" t="str">
        <f t="shared" si="1"/>
        <v>0</v>
      </c>
    </row>
    <row r="786">
      <c r="A786" s="1">
        <v>16.0</v>
      </c>
      <c r="B786" s="48">
        <f t="shared" si="17"/>
        <v>56</v>
      </c>
      <c r="D786" s="2">
        <f>SUM(COUNTIF('2015'!K58:M58,'2015'!$K$18),COUNTIF('2015'!K58:M58,'2015'!$L$18),COUNTIF('2015'!K58:M58,'2015'!$M$18))</f>
        <v>0</v>
      </c>
      <c r="E786" s="3" t="str">
        <f t="shared" si="1"/>
        <v>0</v>
      </c>
    </row>
    <row r="787">
      <c r="A787" s="1">
        <v>16.0</v>
      </c>
      <c r="B787" s="48">
        <f t="shared" si="17"/>
        <v>57</v>
      </c>
      <c r="D787" s="2">
        <f>SUM(COUNTIF('2015'!K59:M59,'2015'!$K$18),COUNTIF('2015'!K59:M59,'2015'!$L$18),COUNTIF('2015'!K59:M59,'2015'!$M$18))</f>
        <v>0</v>
      </c>
      <c r="E787" s="3" t="str">
        <f t="shared" si="1"/>
        <v>0</v>
      </c>
    </row>
    <row r="788">
      <c r="A788" s="1">
        <v>16.0</v>
      </c>
      <c r="B788" s="48">
        <f t="shared" si="17"/>
        <v>58</v>
      </c>
      <c r="D788" s="2">
        <f>SUM(COUNTIF('2015'!K60:M60,'2015'!$K$18),COUNTIF('2015'!K60:M60,'2015'!$L$18),COUNTIF('2015'!K60:M60,'2015'!$M$18))</f>
        <v>0</v>
      </c>
      <c r="E788" s="3" t="str">
        <f t="shared" si="1"/>
        <v>0</v>
      </c>
    </row>
    <row r="789">
      <c r="A789" s="1">
        <v>16.0</v>
      </c>
      <c r="B789" s="48">
        <f t="shared" si="17"/>
        <v>59</v>
      </c>
      <c r="D789" s="2">
        <f>SUM(COUNTIF('2015'!K61:M61,'2015'!$K$18),COUNTIF('2015'!K61:M61,'2015'!$L$18),COUNTIF('2015'!K61:M61,'2015'!$M$18))</f>
        <v>0</v>
      </c>
      <c r="E789" s="3" t="str">
        <f t="shared" si="1"/>
        <v>0</v>
      </c>
    </row>
    <row r="790">
      <c r="A790" s="1">
        <v>16.0</v>
      </c>
      <c r="B790" s="48">
        <f t="shared" si="17"/>
        <v>60</v>
      </c>
      <c r="D790" s="2">
        <f>SUM(COUNTIF('2015'!K62:M62,'2015'!$K$18),COUNTIF('2015'!K62:M62,'2015'!$L$18),COUNTIF('2015'!K62:M62,'2015'!$M$18))</f>
        <v>0</v>
      </c>
      <c r="E790" s="3" t="str">
        <f t="shared" si="1"/>
        <v>0</v>
      </c>
    </row>
    <row r="791">
      <c r="A791" s="1">
        <v>17.0</v>
      </c>
      <c r="B791" s="49">
        <v>18.0</v>
      </c>
      <c r="D791" s="2">
        <f>SUM(COUNTIF('2015'!K20:M20,'2015'!$K$19),COUNTIF('2015'!K20:M20,'2015'!$L$19),COUNTIF('2015'!K20:M20,'2015'!$M$19))</f>
        <v>5</v>
      </c>
      <c r="E791" s="3" t="str">
        <f t="shared" si="1"/>
        <v>3</v>
      </c>
    </row>
    <row r="792">
      <c r="A792" s="1">
        <v>17.0</v>
      </c>
      <c r="B792" s="48">
        <f t="shared" ref="B792:B833" si="18">IF(A792&lt;&gt;"",B791+1,"")</f>
        <v>19</v>
      </c>
      <c r="D792" s="2">
        <f>SUM(COUNTIF('2015'!K21:M21,'2015'!$K$19),COUNTIF('2015'!K21:M21,'2015'!$L$19),COUNTIF('2015'!K21:M21,'2015'!$M$19))</f>
        <v>4</v>
      </c>
      <c r="E792" s="3" t="str">
        <f t="shared" si="1"/>
        <v>2</v>
      </c>
    </row>
    <row r="793">
      <c r="A793" s="1">
        <v>17.0</v>
      </c>
      <c r="B793" s="48">
        <f t="shared" si="18"/>
        <v>20</v>
      </c>
      <c r="D793" s="2">
        <f>SUM(COUNTIF('2015'!K22:M22,'2015'!$K$19),COUNTIF('2015'!K22:M22,'2015'!$L$19),COUNTIF('2015'!K22:M22,'2015'!$M$19))</f>
        <v>1</v>
      </c>
      <c r="E793" s="3" t="str">
        <f t="shared" si="1"/>
        <v>1</v>
      </c>
    </row>
    <row r="794">
      <c r="A794" s="1">
        <v>17.0</v>
      </c>
      <c r="B794" s="48">
        <f t="shared" si="18"/>
        <v>21</v>
      </c>
      <c r="D794" s="2">
        <f>SUM(COUNTIF('2015'!K23:M23,'2015'!$K$19),COUNTIF('2015'!K23:M23,'2015'!$L$19),COUNTIF('2015'!K23:M23,'2015'!$M$19))</f>
        <v>0</v>
      </c>
      <c r="E794" s="3" t="str">
        <f t="shared" si="1"/>
        <v>0</v>
      </c>
    </row>
    <row r="795">
      <c r="A795" s="1">
        <v>17.0</v>
      </c>
      <c r="B795" s="48">
        <f t="shared" si="18"/>
        <v>22</v>
      </c>
      <c r="D795" s="2">
        <f>SUM(COUNTIF('2015'!K24:M24,'2015'!$K$19),COUNTIF('2015'!K24:M24,'2015'!$L$19),COUNTIF('2015'!K24:M24,'2015'!$M$19))</f>
        <v>0</v>
      </c>
      <c r="E795" s="3" t="str">
        <f t="shared" si="1"/>
        <v>0</v>
      </c>
    </row>
    <row r="796">
      <c r="A796" s="1">
        <v>17.0</v>
      </c>
      <c r="B796" s="48">
        <f t="shared" si="18"/>
        <v>23</v>
      </c>
      <c r="D796" s="2">
        <f>SUM(COUNTIF('2015'!K25:M25,'2015'!$K$19),COUNTIF('2015'!K25:M25,'2015'!$L$19),COUNTIF('2015'!K25:M25,'2015'!$M$19))</f>
        <v>0</v>
      </c>
      <c r="E796" s="3" t="str">
        <f t="shared" si="1"/>
        <v>0</v>
      </c>
    </row>
    <row r="797">
      <c r="A797" s="1">
        <v>17.0</v>
      </c>
      <c r="B797" s="48">
        <f t="shared" si="18"/>
        <v>24</v>
      </c>
      <c r="D797" s="2">
        <f>SUM(COUNTIF('2015'!K26:M26,'2015'!$K$19),COUNTIF('2015'!K26:M26,'2015'!$L$19),COUNTIF('2015'!K26:M26,'2015'!$M$19))</f>
        <v>0</v>
      </c>
      <c r="E797" s="3" t="str">
        <f t="shared" si="1"/>
        <v>0</v>
      </c>
    </row>
    <row r="798">
      <c r="A798" s="1">
        <v>17.0</v>
      </c>
      <c r="B798" s="48">
        <f t="shared" si="18"/>
        <v>25</v>
      </c>
      <c r="D798" s="2">
        <f>SUM(COUNTIF('2015'!K27:M27,'2015'!$K$19),COUNTIF('2015'!K27:M27,'2015'!$L$19),COUNTIF('2015'!K27:M27,'2015'!$M$19))</f>
        <v>1</v>
      </c>
      <c r="E798" s="3" t="str">
        <f t="shared" si="1"/>
        <v>1</v>
      </c>
    </row>
    <row r="799">
      <c r="A799" s="1">
        <v>17.0</v>
      </c>
      <c r="B799" s="48">
        <f t="shared" si="18"/>
        <v>26</v>
      </c>
      <c r="D799" s="2">
        <f>SUM(COUNTIF('2015'!K28:M28,'2015'!$K$19),COUNTIF('2015'!K28:M28,'2015'!$L$19),COUNTIF('2015'!K28:M28,'2015'!$M$19))</f>
        <v>0</v>
      </c>
      <c r="E799" s="3" t="str">
        <f t="shared" si="1"/>
        <v>0</v>
      </c>
    </row>
    <row r="800">
      <c r="A800" s="1">
        <v>17.0</v>
      </c>
      <c r="B800" s="48">
        <f t="shared" si="18"/>
        <v>27</v>
      </c>
      <c r="D800" s="2">
        <f>SUM(COUNTIF('2015'!K29:M29,'2015'!$K$19),COUNTIF('2015'!K29:M29,'2015'!$L$19),COUNTIF('2015'!K29:M29,'2015'!$M$19))</f>
        <v>1</v>
      </c>
      <c r="E800" s="3" t="str">
        <f t="shared" si="1"/>
        <v>1</v>
      </c>
    </row>
    <row r="801">
      <c r="A801" s="1">
        <v>17.0</v>
      </c>
      <c r="B801" s="48">
        <f t="shared" si="18"/>
        <v>28</v>
      </c>
      <c r="D801" s="2">
        <f>SUM(COUNTIF('2015'!K30:M30,'2015'!$K$19),COUNTIF('2015'!K30:M30,'2015'!$L$19),COUNTIF('2015'!K30:M30,'2015'!$M$19))</f>
        <v>1</v>
      </c>
      <c r="E801" s="3" t="str">
        <f t="shared" si="1"/>
        <v>1</v>
      </c>
    </row>
    <row r="802">
      <c r="A802" s="1">
        <v>17.0</v>
      </c>
      <c r="B802" s="48">
        <f t="shared" si="18"/>
        <v>29</v>
      </c>
      <c r="D802" s="2">
        <f>SUM(COUNTIF('2015'!K31:M31,'2015'!$K$19),COUNTIF('2015'!K31:M31,'2015'!$L$19),COUNTIF('2015'!K31:M31,'2015'!$M$19))</f>
        <v>5</v>
      </c>
      <c r="E802" s="3" t="str">
        <f t="shared" si="1"/>
        <v>3</v>
      </c>
    </row>
    <row r="803">
      <c r="A803" s="1">
        <v>17.0</v>
      </c>
      <c r="B803" s="48">
        <f t="shared" si="18"/>
        <v>30</v>
      </c>
      <c r="D803" s="2">
        <f>SUM(COUNTIF('2015'!K32:M32,'2015'!$K$19),COUNTIF('2015'!K32:M32,'2015'!$L$19),COUNTIF('2015'!K32:M32,'2015'!$M$19))</f>
        <v>0</v>
      </c>
      <c r="E803" s="3" t="str">
        <f t="shared" si="1"/>
        <v>0</v>
      </c>
    </row>
    <row r="804">
      <c r="A804" s="1">
        <v>17.0</v>
      </c>
      <c r="B804" s="48">
        <f t="shared" si="18"/>
        <v>31</v>
      </c>
      <c r="D804" s="2">
        <f>SUM(COUNTIF('2015'!K33:M33,'2015'!$K$19),COUNTIF('2015'!K33:M33,'2015'!$L$19),COUNTIF('2015'!K33:M33,'2015'!$M$19))</f>
        <v>5</v>
      </c>
      <c r="E804" s="3" t="str">
        <f t="shared" si="1"/>
        <v>3</v>
      </c>
    </row>
    <row r="805">
      <c r="A805" s="1">
        <v>17.0</v>
      </c>
      <c r="B805" s="48">
        <f t="shared" si="18"/>
        <v>32</v>
      </c>
      <c r="D805" s="2">
        <f>SUM(COUNTIF('2015'!K34:M34,'2015'!$K$19),COUNTIF('2015'!K34:M34,'2015'!$L$19),COUNTIF('2015'!K34:M34,'2015'!$M$19))</f>
        <v>1</v>
      </c>
      <c r="E805" s="3" t="str">
        <f t="shared" si="1"/>
        <v>1</v>
      </c>
    </row>
    <row r="806">
      <c r="A806" s="1">
        <v>17.0</v>
      </c>
      <c r="B806" s="48">
        <f t="shared" si="18"/>
        <v>33</v>
      </c>
      <c r="D806" s="2">
        <f>SUM(COUNTIF('2015'!K35:M35,'2015'!$K$19),COUNTIF('2015'!K35:M35,'2015'!$L$19),COUNTIF('2015'!K35:M35,'2015'!$M$19))</f>
        <v>0</v>
      </c>
      <c r="E806" s="3" t="str">
        <f t="shared" si="1"/>
        <v>0</v>
      </c>
    </row>
    <row r="807">
      <c r="A807" s="1">
        <v>17.0</v>
      </c>
      <c r="B807" s="48">
        <f t="shared" si="18"/>
        <v>34</v>
      </c>
      <c r="D807" s="2">
        <f>SUM(COUNTIF('2015'!K36:M36,'2015'!$K$19),COUNTIF('2015'!K36:M36,'2015'!$L$19),COUNTIF('2015'!K36:M36,'2015'!$M$19))</f>
        <v>0</v>
      </c>
      <c r="E807" s="3" t="str">
        <f t="shared" si="1"/>
        <v>0</v>
      </c>
    </row>
    <row r="808">
      <c r="A808" s="1">
        <v>17.0</v>
      </c>
      <c r="B808" s="48">
        <f t="shared" si="18"/>
        <v>35</v>
      </c>
      <c r="D808" s="2">
        <f>SUM(COUNTIF('2015'!K37:M37,'2015'!$K$19),COUNTIF('2015'!K37:M37,'2015'!$L$19),COUNTIF('2015'!K37:M37,'2015'!$M$19))</f>
        <v>0</v>
      </c>
      <c r="E808" s="3" t="str">
        <f t="shared" si="1"/>
        <v>0</v>
      </c>
    </row>
    <row r="809">
      <c r="A809" s="1">
        <v>17.0</v>
      </c>
      <c r="B809" s="48">
        <f t="shared" si="18"/>
        <v>36</v>
      </c>
      <c r="D809" s="2">
        <f>SUM(COUNTIF('2015'!K38:M38,'2015'!$K$19),COUNTIF('2015'!K38:M38,'2015'!$L$19),COUNTIF('2015'!K38:M38,'2015'!$M$19))</f>
        <v>0</v>
      </c>
      <c r="E809" s="3" t="str">
        <f t="shared" si="1"/>
        <v>0</v>
      </c>
    </row>
    <row r="810">
      <c r="A810" s="1">
        <v>17.0</v>
      </c>
      <c r="B810" s="48">
        <f t="shared" si="18"/>
        <v>37</v>
      </c>
      <c r="D810" s="2">
        <f>SUM(COUNTIF('2015'!K39:M39,'2015'!$K$19),COUNTIF('2015'!K39:M39,'2015'!$L$19),COUNTIF('2015'!K39:M39,'2015'!$M$19))</f>
        <v>0</v>
      </c>
      <c r="E810" s="3" t="str">
        <f t="shared" si="1"/>
        <v>0</v>
      </c>
    </row>
    <row r="811">
      <c r="A811" s="1">
        <v>17.0</v>
      </c>
      <c r="B811" s="48">
        <f t="shared" si="18"/>
        <v>38</v>
      </c>
      <c r="D811" s="2">
        <f>SUM(COUNTIF('2015'!K40:M40,'2015'!$K$19),COUNTIF('2015'!K40:M40,'2015'!$L$19),COUNTIF('2015'!K40:M40,'2015'!$M$19))</f>
        <v>0</v>
      </c>
      <c r="E811" s="3" t="str">
        <f t="shared" si="1"/>
        <v>0</v>
      </c>
    </row>
    <row r="812">
      <c r="A812" s="1">
        <v>17.0</v>
      </c>
      <c r="B812" s="48">
        <f t="shared" si="18"/>
        <v>39</v>
      </c>
      <c r="D812" s="2">
        <f>SUM(COUNTIF('2015'!K41:M41,'2015'!$K$19),COUNTIF('2015'!K41:M41,'2015'!$L$19),COUNTIF('2015'!K41:M41,'2015'!$M$19))</f>
        <v>0</v>
      </c>
      <c r="E812" s="3" t="str">
        <f t="shared" si="1"/>
        <v>0</v>
      </c>
    </row>
    <row r="813">
      <c r="A813" s="1">
        <v>17.0</v>
      </c>
      <c r="B813" s="48">
        <f t="shared" si="18"/>
        <v>40</v>
      </c>
      <c r="D813" s="2">
        <f>SUM(COUNTIF('2015'!K42:M42,'2015'!$K$19),COUNTIF('2015'!K42:M42,'2015'!$L$19),COUNTIF('2015'!K42:M42,'2015'!$M$19))</f>
        <v>0</v>
      </c>
      <c r="E813" s="3" t="str">
        <f t="shared" si="1"/>
        <v>0</v>
      </c>
    </row>
    <row r="814">
      <c r="A814" s="1">
        <v>17.0</v>
      </c>
      <c r="B814" s="48">
        <f t="shared" si="18"/>
        <v>41</v>
      </c>
      <c r="D814" s="2">
        <f>SUM(COUNTIF('2015'!K43:M43,'2015'!$K$19),COUNTIF('2015'!K43:M43,'2015'!$L$19),COUNTIF('2015'!K43:M43,'2015'!$M$19))</f>
        <v>0</v>
      </c>
      <c r="E814" s="3" t="str">
        <f t="shared" si="1"/>
        <v>0</v>
      </c>
    </row>
    <row r="815">
      <c r="A815" s="1">
        <v>17.0</v>
      </c>
      <c r="B815" s="48">
        <f t="shared" si="18"/>
        <v>42</v>
      </c>
      <c r="D815" s="2">
        <f>SUM(COUNTIF('2015'!K44:M44,'2015'!$K$19),COUNTIF('2015'!K44:M44,'2015'!$L$19),COUNTIF('2015'!K44:M44,'2015'!$M$19))</f>
        <v>0</v>
      </c>
      <c r="E815" s="3" t="str">
        <f t="shared" si="1"/>
        <v>0</v>
      </c>
    </row>
    <row r="816">
      <c r="A816" s="1">
        <v>17.0</v>
      </c>
      <c r="B816" s="48">
        <f t="shared" si="18"/>
        <v>43</v>
      </c>
      <c r="D816" s="2">
        <f>SUM(COUNTIF('2015'!K45:M45,'2015'!$K$19),COUNTIF('2015'!K45:M45,'2015'!$L$19),COUNTIF('2015'!K45:M45,'2015'!$M$19))</f>
        <v>0</v>
      </c>
      <c r="E816" s="3" t="str">
        <f t="shared" si="1"/>
        <v>0</v>
      </c>
    </row>
    <row r="817">
      <c r="A817" s="1">
        <v>17.0</v>
      </c>
      <c r="B817" s="48">
        <f t="shared" si="18"/>
        <v>44</v>
      </c>
      <c r="D817" s="2">
        <f>SUM(COUNTIF('2015'!K46:M46,'2015'!$K$19),COUNTIF('2015'!K46:M46,'2015'!$L$19),COUNTIF('2015'!K46:M46,'2015'!$M$19))</f>
        <v>0</v>
      </c>
      <c r="E817" s="3" t="str">
        <f t="shared" si="1"/>
        <v>0</v>
      </c>
    </row>
    <row r="818">
      <c r="A818" s="1">
        <v>17.0</v>
      </c>
      <c r="B818" s="48">
        <f t="shared" si="18"/>
        <v>45</v>
      </c>
      <c r="D818" s="2">
        <f>SUM(COUNTIF('2015'!K47:M47,'2015'!$K$19),COUNTIF('2015'!K47:M47,'2015'!$L$19),COUNTIF('2015'!K47:M47,'2015'!$M$19))</f>
        <v>0</v>
      </c>
      <c r="E818" s="3" t="str">
        <f t="shared" si="1"/>
        <v>0</v>
      </c>
    </row>
    <row r="819">
      <c r="A819" s="1">
        <v>17.0</v>
      </c>
      <c r="B819" s="48">
        <f t="shared" si="18"/>
        <v>46</v>
      </c>
      <c r="D819" s="2">
        <f>SUM(COUNTIF('2015'!K48:M48,'2015'!$K$19),COUNTIF('2015'!K48:M48,'2015'!$L$19),COUNTIF('2015'!K48:M48,'2015'!$M$19))</f>
        <v>0</v>
      </c>
      <c r="E819" s="3" t="str">
        <f t="shared" si="1"/>
        <v>0</v>
      </c>
    </row>
    <row r="820">
      <c r="A820" s="1">
        <v>17.0</v>
      </c>
      <c r="B820" s="48">
        <f t="shared" si="18"/>
        <v>47</v>
      </c>
      <c r="D820" s="2">
        <f>SUM(COUNTIF('2015'!K49:M49,'2015'!$K$19),COUNTIF('2015'!K49:M49,'2015'!$L$19),COUNTIF('2015'!K49:M49,'2015'!$M$19))</f>
        <v>0</v>
      </c>
      <c r="E820" s="3" t="str">
        <f t="shared" si="1"/>
        <v>0</v>
      </c>
    </row>
    <row r="821">
      <c r="A821" s="1">
        <v>17.0</v>
      </c>
      <c r="B821" s="48">
        <f t="shared" si="18"/>
        <v>48</v>
      </c>
      <c r="D821" s="2">
        <f>SUM(COUNTIF('2015'!K50:M50,'2015'!$K$19),COUNTIF('2015'!K50:M50,'2015'!$L$19),COUNTIF('2015'!K50:M50,'2015'!$M$19))</f>
        <v>0</v>
      </c>
      <c r="E821" s="3" t="str">
        <f t="shared" si="1"/>
        <v>0</v>
      </c>
    </row>
    <row r="822">
      <c r="A822" s="1">
        <v>17.0</v>
      </c>
      <c r="B822" s="48">
        <f t="shared" si="18"/>
        <v>49</v>
      </c>
      <c r="D822" s="2">
        <f>SUM(COUNTIF('2015'!K51:M51,'2015'!$K$19),COUNTIF('2015'!K51:M51,'2015'!$L$19),COUNTIF('2015'!K51:M51,'2015'!$M$19))</f>
        <v>0</v>
      </c>
      <c r="E822" s="3" t="str">
        <f t="shared" si="1"/>
        <v>0</v>
      </c>
    </row>
    <row r="823">
      <c r="A823" s="1">
        <v>17.0</v>
      </c>
      <c r="B823" s="48">
        <f t="shared" si="18"/>
        <v>50</v>
      </c>
      <c r="D823" s="2">
        <f>SUM(COUNTIF('2015'!K52:M52,'2015'!$K$19),COUNTIF('2015'!K52:M52,'2015'!$L$19),COUNTIF('2015'!K52:M52,'2015'!$M$19))</f>
        <v>0</v>
      </c>
      <c r="E823" s="3" t="str">
        <f t="shared" si="1"/>
        <v>0</v>
      </c>
    </row>
    <row r="824">
      <c r="A824" s="1">
        <v>17.0</v>
      </c>
      <c r="B824" s="48">
        <f t="shared" si="18"/>
        <v>51</v>
      </c>
      <c r="D824" s="2">
        <f>SUM(COUNTIF('2015'!K53:M53,'2015'!$K$19),COUNTIF('2015'!K53:M53,'2015'!$L$19),COUNTIF('2015'!K53:M53,'2015'!$M$19))</f>
        <v>0</v>
      </c>
      <c r="E824" s="3" t="str">
        <f t="shared" si="1"/>
        <v>0</v>
      </c>
    </row>
    <row r="825">
      <c r="A825" s="1">
        <v>17.0</v>
      </c>
      <c r="B825" s="48">
        <f t="shared" si="18"/>
        <v>52</v>
      </c>
      <c r="D825" s="2">
        <f>SUM(COUNTIF('2015'!K54:M54,'2015'!$K$19),COUNTIF('2015'!K54:M54,'2015'!$L$19),COUNTIF('2015'!K54:M54,'2015'!$M$19))</f>
        <v>0</v>
      </c>
      <c r="E825" s="3" t="str">
        <f t="shared" si="1"/>
        <v>0</v>
      </c>
    </row>
    <row r="826">
      <c r="A826" s="1">
        <v>17.0</v>
      </c>
      <c r="B826" s="48">
        <f t="shared" si="18"/>
        <v>53</v>
      </c>
      <c r="D826" s="2">
        <f>SUM(COUNTIF('2015'!K55:M55,'2015'!$K$19),COUNTIF('2015'!K55:M55,'2015'!$L$19),COUNTIF('2015'!K55:M55,'2015'!$M$19))</f>
        <v>0</v>
      </c>
      <c r="E826" s="3" t="str">
        <f t="shared" si="1"/>
        <v>0</v>
      </c>
    </row>
    <row r="827">
      <c r="A827" s="1">
        <v>17.0</v>
      </c>
      <c r="B827" s="48">
        <f t="shared" si="18"/>
        <v>54</v>
      </c>
      <c r="D827" s="2">
        <f>SUM(COUNTIF('2015'!K56:M56,'2015'!$K$19),COUNTIF('2015'!K56:M56,'2015'!$L$19),COUNTIF('2015'!K56:M56,'2015'!$M$19))</f>
        <v>0</v>
      </c>
      <c r="E827" s="3" t="str">
        <f t="shared" si="1"/>
        <v>0</v>
      </c>
    </row>
    <row r="828">
      <c r="A828" s="1">
        <v>17.0</v>
      </c>
      <c r="B828" s="48">
        <f t="shared" si="18"/>
        <v>55</v>
      </c>
      <c r="D828" s="2">
        <f>SUM(COUNTIF('2015'!K57:M57,'2015'!$K$19),COUNTIF('2015'!K57:M57,'2015'!$L$19),COUNTIF('2015'!K57:M57,'2015'!$M$19))</f>
        <v>0</v>
      </c>
      <c r="E828" s="3" t="str">
        <f t="shared" si="1"/>
        <v>0</v>
      </c>
    </row>
    <row r="829">
      <c r="A829" s="1">
        <v>17.0</v>
      </c>
      <c r="B829" s="48">
        <f t="shared" si="18"/>
        <v>56</v>
      </c>
      <c r="D829" s="2">
        <f>SUM(COUNTIF('2015'!K58:M58,'2015'!$K$19),COUNTIF('2015'!K58:M58,'2015'!$L$19),COUNTIF('2015'!K58:M58,'2015'!$M$19))</f>
        <v>0</v>
      </c>
      <c r="E829" s="3" t="str">
        <f t="shared" si="1"/>
        <v>0</v>
      </c>
    </row>
    <row r="830">
      <c r="A830" s="1">
        <v>17.0</v>
      </c>
      <c r="B830" s="48">
        <f t="shared" si="18"/>
        <v>57</v>
      </c>
      <c r="D830" s="2">
        <f>SUM(COUNTIF('2015'!K59:M59,'2015'!$K$19),COUNTIF('2015'!K59:M59,'2015'!$L$19),COUNTIF('2015'!K59:M59,'2015'!$M$19))</f>
        <v>0</v>
      </c>
      <c r="E830" s="3" t="str">
        <f t="shared" si="1"/>
        <v>0</v>
      </c>
    </row>
    <row r="831">
      <c r="A831" s="1">
        <v>17.0</v>
      </c>
      <c r="B831" s="48">
        <f t="shared" si="18"/>
        <v>58</v>
      </c>
      <c r="D831" s="2">
        <f>SUM(COUNTIF('2015'!K60:M60,'2015'!$K$19),COUNTIF('2015'!K60:M60,'2015'!$L$19),COUNTIF('2015'!K60:M60,'2015'!$M$19))</f>
        <v>0</v>
      </c>
      <c r="E831" s="3" t="str">
        <f t="shared" si="1"/>
        <v>0</v>
      </c>
    </row>
    <row r="832">
      <c r="A832" s="1">
        <v>17.0</v>
      </c>
      <c r="B832" s="48">
        <f t="shared" si="18"/>
        <v>59</v>
      </c>
      <c r="D832" s="2">
        <f>SUM(COUNTIF('2015'!K61:M61,'2015'!$K$19),COUNTIF('2015'!K61:M61,'2015'!$L$19),COUNTIF('2015'!K61:M61,'2015'!$M$19))</f>
        <v>0</v>
      </c>
      <c r="E832" s="3" t="str">
        <f t="shared" si="1"/>
        <v>0</v>
      </c>
    </row>
    <row r="833">
      <c r="A833" s="1">
        <v>17.0</v>
      </c>
      <c r="B833" s="48">
        <f t="shared" si="18"/>
        <v>60</v>
      </c>
      <c r="D833" s="2">
        <f>SUM(COUNTIF('2015'!K62:M62,'2015'!$K$19),COUNTIF('2015'!K62:M62,'2015'!$L$19),COUNTIF('2015'!K62:M62,'2015'!$M$19))</f>
        <v>0</v>
      </c>
      <c r="E833" s="3" t="str">
        <f t="shared" si="1"/>
        <v>0</v>
      </c>
    </row>
    <row r="834">
      <c r="A834" s="1">
        <v>18.0</v>
      </c>
      <c r="B834" s="1">
        <v>19.0</v>
      </c>
      <c r="D834" s="2">
        <f>SUM(COUNTIF('2015'!K21:M21,'2015'!$K$20),COUNTIF('2015'!K21:M21,'2015'!$L$20),COUNTIF('2015'!K21:M21,'2015'!$M$20))</f>
        <v>4</v>
      </c>
      <c r="E834" s="3" t="str">
        <f t="shared" si="1"/>
        <v>2</v>
      </c>
    </row>
    <row r="835">
      <c r="A835" s="1">
        <v>18.0</v>
      </c>
      <c r="B835" s="48">
        <f t="shared" ref="B835:B875" si="19">IF(A835&lt;&gt;"",B834+1,"")</f>
        <v>20</v>
      </c>
      <c r="D835" s="2">
        <f>SUM(COUNTIF('2015'!K22:M22,'2015'!$K$20),COUNTIF('2015'!K22:M22,'2015'!$L$20),COUNTIF('2015'!K22:M22,'2015'!$M$20))</f>
        <v>1</v>
      </c>
      <c r="E835" s="3" t="str">
        <f t="shared" si="1"/>
        <v>1</v>
      </c>
    </row>
    <row r="836">
      <c r="A836" s="1">
        <v>18.0</v>
      </c>
      <c r="B836" s="48">
        <f t="shared" si="19"/>
        <v>21</v>
      </c>
      <c r="D836" s="2">
        <f>SUM(COUNTIF('2015'!K23:M23,'2015'!$K$20),COUNTIF('2015'!K23:M23,'2015'!$L$20),COUNTIF('2015'!K23:M23,'2015'!$M$20))</f>
        <v>0</v>
      </c>
      <c r="E836" s="3" t="str">
        <f t="shared" si="1"/>
        <v>0</v>
      </c>
    </row>
    <row r="837">
      <c r="A837" s="1">
        <v>18.0</v>
      </c>
      <c r="B837" s="48">
        <f t="shared" si="19"/>
        <v>22</v>
      </c>
      <c r="D837" s="2">
        <f>SUM(COUNTIF('2015'!K24:M24,'2015'!$K$20),COUNTIF('2015'!K24:M24,'2015'!$L$20),COUNTIF('2015'!K24:M24,'2015'!$M$20))</f>
        <v>0</v>
      </c>
      <c r="E837" s="3" t="str">
        <f t="shared" si="1"/>
        <v>0</v>
      </c>
    </row>
    <row r="838">
      <c r="A838" s="1">
        <v>18.0</v>
      </c>
      <c r="B838" s="48">
        <f t="shared" si="19"/>
        <v>23</v>
      </c>
      <c r="D838" s="2">
        <f>SUM(COUNTIF('2015'!K25:M25,'2015'!$K$20),COUNTIF('2015'!K25:M25,'2015'!$L$20),COUNTIF('2015'!K25:M25,'2015'!$M$20))</f>
        <v>0</v>
      </c>
      <c r="E838" s="3" t="str">
        <f t="shared" si="1"/>
        <v>0</v>
      </c>
    </row>
    <row r="839">
      <c r="A839" s="1">
        <v>18.0</v>
      </c>
      <c r="B839" s="48">
        <f t="shared" si="19"/>
        <v>24</v>
      </c>
      <c r="D839" s="2">
        <f>SUM(COUNTIF('2015'!K26:M26,'2015'!$K$20),COUNTIF('2015'!K26:M26,'2015'!$L$20),COUNTIF('2015'!K26:M26,'2015'!$M$20))</f>
        <v>0</v>
      </c>
      <c r="E839" s="3" t="str">
        <f t="shared" si="1"/>
        <v>0</v>
      </c>
    </row>
    <row r="840">
      <c r="A840" s="1">
        <v>18.0</v>
      </c>
      <c r="B840" s="48">
        <f t="shared" si="19"/>
        <v>25</v>
      </c>
      <c r="D840" s="2">
        <f>SUM(COUNTIF('2015'!K27:M27,'2015'!$K$20),COUNTIF('2015'!K27:M27,'2015'!$L$20),COUNTIF('2015'!K27:M27,'2015'!$M$20))</f>
        <v>1</v>
      </c>
      <c r="E840" s="3" t="str">
        <f t="shared" si="1"/>
        <v>1</v>
      </c>
    </row>
    <row r="841">
      <c r="A841" s="1">
        <v>18.0</v>
      </c>
      <c r="B841" s="48">
        <f t="shared" si="19"/>
        <v>26</v>
      </c>
      <c r="D841" s="2">
        <f>SUM(COUNTIF('2015'!K28:M28,'2015'!$K$20),COUNTIF('2015'!K28:M28,'2015'!$L$20),COUNTIF('2015'!K28:M28,'2015'!$M$20))</f>
        <v>0</v>
      </c>
      <c r="E841" s="3" t="str">
        <f t="shared" si="1"/>
        <v>0</v>
      </c>
    </row>
    <row r="842">
      <c r="A842" s="1">
        <v>18.0</v>
      </c>
      <c r="B842" s="48">
        <f t="shared" si="19"/>
        <v>27</v>
      </c>
      <c r="D842" s="2">
        <f>SUM(COUNTIF('2015'!K29:M29,'2015'!$K$20),COUNTIF('2015'!K29:M29,'2015'!$L$20),COUNTIF('2015'!K29:M29,'2015'!$M$20))</f>
        <v>1</v>
      </c>
      <c r="E842" s="3" t="str">
        <f t="shared" si="1"/>
        <v>1</v>
      </c>
    </row>
    <row r="843">
      <c r="A843" s="1">
        <v>18.0</v>
      </c>
      <c r="B843" s="48">
        <f t="shared" si="19"/>
        <v>28</v>
      </c>
      <c r="D843" s="2">
        <f>SUM(COUNTIF('2015'!K30:M30,'2015'!$K$20),COUNTIF('2015'!K30:M30,'2015'!$L$20),COUNTIF('2015'!K30:M30,'2015'!$M$20))</f>
        <v>1</v>
      </c>
      <c r="E843" s="3" t="str">
        <f t="shared" si="1"/>
        <v>1</v>
      </c>
    </row>
    <row r="844">
      <c r="A844" s="1">
        <v>18.0</v>
      </c>
      <c r="B844" s="48">
        <f t="shared" si="19"/>
        <v>29</v>
      </c>
      <c r="D844" s="2">
        <f>SUM(COUNTIF('2015'!K31:M31,'2015'!$K$20),COUNTIF('2015'!K31:M31,'2015'!$L$20),COUNTIF('2015'!K31:M31,'2015'!$M$20))</f>
        <v>5</v>
      </c>
      <c r="E844" s="3" t="str">
        <f t="shared" si="1"/>
        <v>3</v>
      </c>
    </row>
    <row r="845">
      <c r="A845" s="1">
        <v>18.0</v>
      </c>
      <c r="B845" s="48">
        <f t="shared" si="19"/>
        <v>30</v>
      </c>
      <c r="D845" s="2">
        <f>SUM(COUNTIF('2015'!K32:M32,'2015'!$K$20),COUNTIF('2015'!K32:M32,'2015'!$L$20),COUNTIF('2015'!K32:M32,'2015'!$M$20))</f>
        <v>0</v>
      </c>
      <c r="E845" s="3" t="str">
        <f t="shared" si="1"/>
        <v>0</v>
      </c>
    </row>
    <row r="846">
      <c r="A846" s="1">
        <v>18.0</v>
      </c>
      <c r="B846" s="48">
        <f t="shared" si="19"/>
        <v>31</v>
      </c>
      <c r="D846" s="2">
        <f>SUM(COUNTIF('2015'!K33:M33,'2015'!$K$20),COUNTIF('2015'!K33:M33,'2015'!$L$20),COUNTIF('2015'!K33:M33,'2015'!$M$20))</f>
        <v>5</v>
      </c>
      <c r="E846" s="3" t="str">
        <f t="shared" si="1"/>
        <v>3</v>
      </c>
    </row>
    <row r="847">
      <c r="A847" s="1">
        <v>18.0</v>
      </c>
      <c r="B847" s="48">
        <f t="shared" si="19"/>
        <v>32</v>
      </c>
      <c r="D847" s="2">
        <f>SUM(COUNTIF('2015'!K34:M34,'2015'!$K$20),COUNTIF('2015'!K34:M34,'2015'!$L$20),COUNTIF('2015'!K34:M34,'2015'!$M$20))</f>
        <v>1</v>
      </c>
      <c r="E847" s="3" t="str">
        <f t="shared" si="1"/>
        <v>1</v>
      </c>
    </row>
    <row r="848">
      <c r="A848" s="1">
        <v>18.0</v>
      </c>
      <c r="B848" s="48">
        <f t="shared" si="19"/>
        <v>33</v>
      </c>
      <c r="D848" s="2">
        <f>SUM(COUNTIF('2015'!K35:M35,'2015'!$K$20),COUNTIF('2015'!K35:M35,'2015'!$L$20),COUNTIF('2015'!K35:M35,'2015'!$M$20))</f>
        <v>0</v>
      </c>
      <c r="E848" s="3" t="str">
        <f t="shared" si="1"/>
        <v>0</v>
      </c>
    </row>
    <row r="849">
      <c r="A849" s="1">
        <v>18.0</v>
      </c>
      <c r="B849" s="48">
        <f t="shared" si="19"/>
        <v>34</v>
      </c>
      <c r="D849" s="2">
        <f>SUM(COUNTIF('2015'!K36:M36,'2015'!$K$20),COUNTIF('2015'!K36:M36,'2015'!$L$20),COUNTIF('2015'!K36:M36,'2015'!$M$20))</f>
        <v>0</v>
      </c>
      <c r="E849" s="3" t="str">
        <f t="shared" si="1"/>
        <v>0</v>
      </c>
    </row>
    <row r="850">
      <c r="A850" s="1">
        <v>18.0</v>
      </c>
      <c r="B850" s="48">
        <f t="shared" si="19"/>
        <v>35</v>
      </c>
      <c r="D850" s="2">
        <f>SUM(COUNTIF('2015'!K37:M37,'2015'!$K$20),COUNTIF('2015'!K37:M37,'2015'!$L$20),COUNTIF('2015'!K37:M37,'2015'!$M$20))</f>
        <v>0</v>
      </c>
      <c r="E850" s="3" t="str">
        <f t="shared" si="1"/>
        <v>0</v>
      </c>
    </row>
    <row r="851">
      <c r="A851" s="1">
        <v>18.0</v>
      </c>
      <c r="B851" s="48">
        <f t="shared" si="19"/>
        <v>36</v>
      </c>
      <c r="D851" s="2">
        <f>SUM(COUNTIF('2015'!K38:M38,'2015'!$K$20),COUNTIF('2015'!K38:M38,'2015'!$L$20),COUNTIF('2015'!K38:M38,'2015'!$M$20))</f>
        <v>0</v>
      </c>
      <c r="E851" s="3" t="str">
        <f t="shared" si="1"/>
        <v>0</v>
      </c>
    </row>
    <row r="852">
      <c r="A852" s="1">
        <v>18.0</v>
      </c>
      <c r="B852" s="48">
        <f t="shared" si="19"/>
        <v>37</v>
      </c>
      <c r="D852" s="2">
        <f>SUM(COUNTIF('2015'!K39:M39,'2015'!$K$20),COUNTIF('2015'!K39:M39,'2015'!$L$20),COUNTIF('2015'!K39:M39,'2015'!$M$20))</f>
        <v>0</v>
      </c>
      <c r="E852" s="3" t="str">
        <f t="shared" si="1"/>
        <v>0</v>
      </c>
    </row>
    <row r="853">
      <c r="A853" s="1">
        <v>18.0</v>
      </c>
      <c r="B853" s="48">
        <f t="shared" si="19"/>
        <v>38</v>
      </c>
      <c r="D853" s="2">
        <f>SUM(COUNTIF('2015'!K40:M40,'2015'!$K$20),COUNTIF('2015'!K40:M40,'2015'!$L$20),COUNTIF('2015'!K40:M40,'2015'!$M$20))</f>
        <v>0</v>
      </c>
      <c r="E853" s="3" t="str">
        <f t="shared" si="1"/>
        <v>0</v>
      </c>
    </row>
    <row r="854">
      <c r="A854" s="1">
        <v>18.0</v>
      </c>
      <c r="B854" s="48">
        <f t="shared" si="19"/>
        <v>39</v>
      </c>
      <c r="D854" s="2">
        <f>SUM(COUNTIF('2015'!K41:M41,'2015'!$K$20),COUNTIF('2015'!K41:M41,'2015'!$L$20),COUNTIF('2015'!K41:M41,'2015'!$M$20))</f>
        <v>0</v>
      </c>
      <c r="E854" s="3" t="str">
        <f t="shared" si="1"/>
        <v>0</v>
      </c>
    </row>
    <row r="855">
      <c r="A855" s="1">
        <v>18.0</v>
      </c>
      <c r="B855" s="48">
        <f t="shared" si="19"/>
        <v>40</v>
      </c>
      <c r="D855" s="2">
        <f>SUM(COUNTIF('2015'!K42:M42,'2015'!$K$20),COUNTIF('2015'!K42:M42,'2015'!$L$20),COUNTIF('2015'!K42:M42,'2015'!$M$20))</f>
        <v>0</v>
      </c>
      <c r="E855" s="3" t="str">
        <f t="shared" si="1"/>
        <v>0</v>
      </c>
    </row>
    <row r="856">
      <c r="A856" s="1">
        <v>18.0</v>
      </c>
      <c r="B856" s="48">
        <f t="shared" si="19"/>
        <v>41</v>
      </c>
      <c r="D856" s="2">
        <f>SUM(COUNTIF('2015'!K43:M43,'2015'!$K$20),COUNTIF('2015'!K43:M43,'2015'!$L$20),COUNTIF('2015'!K43:M43,'2015'!$M$20))</f>
        <v>0</v>
      </c>
      <c r="E856" s="3" t="str">
        <f t="shared" si="1"/>
        <v>0</v>
      </c>
    </row>
    <row r="857">
      <c r="A857" s="1">
        <v>18.0</v>
      </c>
      <c r="B857" s="48">
        <f t="shared" si="19"/>
        <v>42</v>
      </c>
      <c r="D857" s="2">
        <f>SUM(COUNTIF('2015'!K44:M44,'2015'!$K$20),COUNTIF('2015'!K44:M44,'2015'!$L$20),COUNTIF('2015'!K44:M44,'2015'!$M$20))</f>
        <v>0</v>
      </c>
      <c r="E857" s="3" t="str">
        <f t="shared" si="1"/>
        <v>0</v>
      </c>
    </row>
    <row r="858">
      <c r="A858" s="1">
        <v>18.0</v>
      </c>
      <c r="B858" s="48">
        <f t="shared" si="19"/>
        <v>43</v>
      </c>
      <c r="D858" s="2">
        <f>SUM(COUNTIF('2015'!K45:M45,'2015'!$K$20),COUNTIF('2015'!K45:M45,'2015'!$L$20),COUNTIF('2015'!K45:M45,'2015'!$M$20))</f>
        <v>0</v>
      </c>
      <c r="E858" s="3" t="str">
        <f t="shared" si="1"/>
        <v>0</v>
      </c>
    </row>
    <row r="859">
      <c r="A859" s="1">
        <v>18.0</v>
      </c>
      <c r="B859" s="48">
        <f t="shared" si="19"/>
        <v>44</v>
      </c>
      <c r="D859" s="2">
        <f>SUM(COUNTIF('2015'!K46:M46,'2015'!$K$20),COUNTIF('2015'!K46:M46,'2015'!$L$20),COUNTIF('2015'!K46:M46,'2015'!$M$20))</f>
        <v>0</v>
      </c>
      <c r="E859" s="3" t="str">
        <f t="shared" si="1"/>
        <v>0</v>
      </c>
    </row>
    <row r="860">
      <c r="A860" s="1">
        <v>18.0</v>
      </c>
      <c r="B860" s="48">
        <f t="shared" si="19"/>
        <v>45</v>
      </c>
      <c r="D860" s="2">
        <f>SUM(COUNTIF('2015'!K47:M47,'2015'!$K$20),COUNTIF('2015'!K47:M47,'2015'!$L$20),COUNTIF('2015'!K47:M47,'2015'!$M$20))</f>
        <v>0</v>
      </c>
      <c r="E860" s="3" t="str">
        <f t="shared" si="1"/>
        <v>0</v>
      </c>
    </row>
    <row r="861">
      <c r="A861" s="1">
        <v>18.0</v>
      </c>
      <c r="B861" s="48">
        <f t="shared" si="19"/>
        <v>46</v>
      </c>
      <c r="D861" s="2">
        <f>SUM(COUNTIF('2015'!K48:M48,'2015'!$K$20),COUNTIF('2015'!K48:M48,'2015'!$L$20),COUNTIF('2015'!K48:M48,'2015'!$M$20))</f>
        <v>0</v>
      </c>
      <c r="E861" s="3" t="str">
        <f t="shared" si="1"/>
        <v>0</v>
      </c>
    </row>
    <row r="862">
      <c r="A862" s="1">
        <v>18.0</v>
      </c>
      <c r="B862" s="48">
        <f t="shared" si="19"/>
        <v>47</v>
      </c>
      <c r="D862" s="2">
        <f>SUM(COUNTIF('2015'!K49:M49,'2015'!$K$20),COUNTIF('2015'!K49:M49,'2015'!$L$20),COUNTIF('2015'!K49:M49,'2015'!$M$20))</f>
        <v>0</v>
      </c>
      <c r="E862" s="3" t="str">
        <f t="shared" si="1"/>
        <v>0</v>
      </c>
    </row>
    <row r="863">
      <c r="A863" s="1">
        <v>18.0</v>
      </c>
      <c r="B863" s="48">
        <f t="shared" si="19"/>
        <v>48</v>
      </c>
      <c r="D863" s="2">
        <f>SUM(COUNTIF('2015'!K50:M50,'2015'!$K$20),COUNTIF('2015'!K50:M50,'2015'!$L$20),COUNTIF('2015'!K50:M50,'2015'!$M$20))</f>
        <v>0</v>
      </c>
      <c r="E863" s="3" t="str">
        <f t="shared" si="1"/>
        <v>0</v>
      </c>
    </row>
    <row r="864">
      <c r="A864" s="1">
        <v>18.0</v>
      </c>
      <c r="B864" s="48">
        <f t="shared" si="19"/>
        <v>49</v>
      </c>
      <c r="D864" s="2">
        <f>SUM(COUNTIF('2015'!K51:M51,'2015'!$K$20),COUNTIF('2015'!K51:M51,'2015'!$L$20),COUNTIF('2015'!K51:M51,'2015'!$M$20))</f>
        <v>0</v>
      </c>
      <c r="E864" s="3" t="str">
        <f t="shared" si="1"/>
        <v>0</v>
      </c>
    </row>
    <row r="865">
      <c r="A865" s="1">
        <v>18.0</v>
      </c>
      <c r="B865" s="48">
        <f t="shared" si="19"/>
        <v>50</v>
      </c>
      <c r="D865" s="2">
        <f>SUM(COUNTIF('2015'!K52:M52,'2015'!$K$20),COUNTIF('2015'!K52:M52,'2015'!$L$20),COUNTIF('2015'!K52:M52,'2015'!$M$20))</f>
        <v>0</v>
      </c>
      <c r="E865" s="3" t="str">
        <f t="shared" si="1"/>
        <v>0</v>
      </c>
    </row>
    <row r="866">
      <c r="A866" s="1">
        <v>18.0</v>
      </c>
      <c r="B866" s="48">
        <f t="shared" si="19"/>
        <v>51</v>
      </c>
      <c r="D866" s="2">
        <f>SUM(COUNTIF('2015'!K53:M53,'2015'!$K$20),COUNTIF('2015'!K53:M53,'2015'!$L$20),COUNTIF('2015'!K53:M53,'2015'!$M$20))</f>
        <v>0</v>
      </c>
      <c r="E866" s="3" t="str">
        <f t="shared" si="1"/>
        <v>0</v>
      </c>
    </row>
    <row r="867">
      <c r="A867" s="1">
        <v>18.0</v>
      </c>
      <c r="B867" s="48">
        <f t="shared" si="19"/>
        <v>52</v>
      </c>
      <c r="D867" s="2">
        <f>SUM(COUNTIF('2015'!K54:M54,'2015'!$K$20),COUNTIF('2015'!K54:M54,'2015'!$L$20),COUNTIF('2015'!K54:M54,'2015'!$M$20))</f>
        <v>0</v>
      </c>
      <c r="E867" s="3" t="str">
        <f t="shared" si="1"/>
        <v>0</v>
      </c>
    </row>
    <row r="868">
      <c r="A868" s="1">
        <v>18.0</v>
      </c>
      <c r="B868" s="48">
        <f t="shared" si="19"/>
        <v>53</v>
      </c>
      <c r="D868" s="2">
        <f>SUM(COUNTIF('2015'!K55:M55,'2015'!$K$20),COUNTIF('2015'!K55:M55,'2015'!$L$20),COUNTIF('2015'!K55:M55,'2015'!$M$20))</f>
        <v>0</v>
      </c>
      <c r="E868" s="3" t="str">
        <f t="shared" si="1"/>
        <v>0</v>
      </c>
    </row>
    <row r="869">
      <c r="A869" s="1">
        <v>18.0</v>
      </c>
      <c r="B869" s="48">
        <f t="shared" si="19"/>
        <v>54</v>
      </c>
      <c r="D869" s="2">
        <f>SUM(COUNTIF('2015'!K56:M56,'2015'!$K$20),COUNTIF('2015'!K56:M56,'2015'!$L$20),COUNTIF('2015'!K56:M56,'2015'!$M$20))</f>
        <v>0</v>
      </c>
      <c r="E869" s="3" t="str">
        <f t="shared" si="1"/>
        <v>0</v>
      </c>
    </row>
    <row r="870">
      <c r="A870" s="1">
        <v>18.0</v>
      </c>
      <c r="B870" s="48">
        <f t="shared" si="19"/>
        <v>55</v>
      </c>
      <c r="D870" s="2">
        <f>SUM(COUNTIF('2015'!K57:M57,'2015'!$K$20),COUNTIF('2015'!K57:M57,'2015'!$L$20),COUNTIF('2015'!K57:M57,'2015'!$M$20))</f>
        <v>0</v>
      </c>
      <c r="E870" s="3" t="str">
        <f t="shared" si="1"/>
        <v>0</v>
      </c>
    </row>
    <row r="871">
      <c r="A871" s="1">
        <v>18.0</v>
      </c>
      <c r="B871" s="48">
        <f t="shared" si="19"/>
        <v>56</v>
      </c>
      <c r="D871" s="2">
        <f>SUM(COUNTIF('2015'!K58:M58,'2015'!$K$20),COUNTIF('2015'!K58:M58,'2015'!$L$20),COUNTIF('2015'!K58:M58,'2015'!$M$20))</f>
        <v>0</v>
      </c>
      <c r="E871" s="3" t="str">
        <f t="shared" si="1"/>
        <v>0</v>
      </c>
    </row>
    <row r="872">
      <c r="A872" s="1">
        <v>18.0</v>
      </c>
      <c r="B872" s="48">
        <f t="shared" si="19"/>
        <v>57</v>
      </c>
      <c r="D872" s="2">
        <f>SUM(COUNTIF('2015'!K59:M59,'2015'!$K$20),COUNTIF('2015'!K59:M59,'2015'!$L$20),COUNTIF('2015'!K59:M59,'2015'!$M$20))</f>
        <v>0</v>
      </c>
      <c r="E872" s="3" t="str">
        <f t="shared" si="1"/>
        <v>0</v>
      </c>
    </row>
    <row r="873">
      <c r="A873" s="1">
        <v>18.0</v>
      </c>
      <c r="B873" s="48">
        <f t="shared" si="19"/>
        <v>58</v>
      </c>
      <c r="D873" s="2">
        <f>SUM(COUNTIF('2015'!K60:M60,'2015'!$K$20),COUNTIF('2015'!K60:M60,'2015'!$L$20),COUNTIF('2015'!K60:M60,'2015'!$M$20))</f>
        <v>0</v>
      </c>
      <c r="E873" s="3" t="str">
        <f t="shared" si="1"/>
        <v>0</v>
      </c>
    </row>
    <row r="874">
      <c r="A874" s="1">
        <v>18.0</v>
      </c>
      <c r="B874" s="48">
        <f t="shared" si="19"/>
        <v>59</v>
      </c>
      <c r="D874" s="2">
        <f>SUM(COUNTIF('2015'!K61:M61,'2015'!$K$20),COUNTIF('2015'!K61:M61,'2015'!$L$20),COUNTIF('2015'!K61:M61,'2015'!$M$20))</f>
        <v>0</v>
      </c>
      <c r="E874" s="3" t="str">
        <f t="shared" si="1"/>
        <v>0</v>
      </c>
    </row>
    <row r="875">
      <c r="A875" s="1">
        <v>18.0</v>
      </c>
      <c r="B875" s="48">
        <f t="shared" si="19"/>
        <v>60</v>
      </c>
      <c r="D875" s="2">
        <f>SUM(COUNTIF('2015'!K62:M62,'2015'!$K$20),COUNTIF('2015'!K62:M62,'2015'!$L$20),COUNTIF('2015'!K62:M62,'2015'!$M$20))</f>
        <v>0</v>
      </c>
      <c r="E875" s="3" t="str">
        <f t="shared" si="1"/>
        <v>0</v>
      </c>
    </row>
    <row r="876">
      <c r="A876" s="1">
        <v>19.0</v>
      </c>
      <c r="B876" s="1">
        <v>20.0</v>
      </c>
      <c r="D876" s="2">
        <f>SUM(COUNTIF('2015'!K22:M22,'2015'!$K$21),COUNTIF('2015'!K22:M22,'2015'!$L$21),COUNTIF('2015'!K22:M22,'2015'!$M$21))</f>
        <v>0</v>
      </c>
      <c r="E876" s="3" t="str">
        <f t="shared" si="1"/>
        <v>0</v>
      </c>
    </row>
    <row r="877">
      <c r="A877" s="1">
        <v>19.0</v>
      </c>
      <c r="B877" s="48">
        <f t="shared" ref="B877:B916" si="20">IF(A877&lt;&gt;"",B876+1,"")</f>
        <v>21</v>
      </c>
      <c r="D877" s="2">
        <f>SUM(COUNTIF('2015'!K23:M23,'2015'!$K$21),COUNTIF('2015'!K23:M23,'2015'!$L$21),COUNTIF('2015'!K23:M23,'2015'!$M$21))</f>
        <v>0</v>
      </c>
      <c r="E877" s="3" t="str">
        <f t="shared" si="1"/>
        <v>0</v>
      </c>
    </row>
    <row r="878">
      <c r="A878" s="1">
        <v>19.0</v>
      </c>
      <c r="B878" s="48">
        <f t="shared" si="20"/>
        <v>22</v>
      </c>
      <c r="D878" s="2">
        <f>SUM(COUNTIF('2015'!K24:M24,'2015'!$K$21),COUNTIF('2015'!K24:M24,'2015'!$L$21),COUNTIF('2015'!K24:M24,'2015'!$M$21))</f>
        <v>0</v>
      </c>
      <c r="E878" s="3" t="str">
        <f t="shared" si="1"/>
        <v>0</v>
      </c>
    </row>
    <row r="879">
      <c r="A879" s="1">
        <v>19.0</v>
      </c>
      <c r="B879" s="48">
        <f t="shared" si="20"/>
        <v>23</v>
      </c>
      <c r="D879" s="2">
        <f>SUM(COUNTIF('2015'!K25:M25,'2015'!$K$21),COUNTIF('2015'!K25:M25,'2015'!$L$21),COUNTIF('2015'!K25:M25,'2015'!$M$21))</f>
        <v>0</v>
      </c>
      <c r="E879" s="3" t="str">
        <f t="shared" si="1"/>
        <v>0</v>
      </c>
    </row>
    <row r="880">
      <c r="A880" s="1">
        <v>19.0</v>
      </c>
      <c r="B880" s="48">
        <f t="shared" si="20"/>
        <v>24</v>
      </c>
      <c r="D880" s="2">
        <f>SUM(COUNTIF('2015'!K26:M26,'2015'!$K$21),COUNTIF('2015'!K26:M26,'2015'!$L$21),COUNTIF('2015'!K26:M26,'2015'!$M$21))</f>
        <v>0</v>
      </c>
      <c r="E880" s="3" t="str">
        <f t="shared" si="1"/>
        <v>0</v>
      </c>
    </row>
    <row r="881">
      <c r="A881" s="1">
        <v>19.0</v>
      </c>
      <c r="B881" s="48">
        <f t="shared" si="20"/>
        <v>25</v>
      </c>
      <c r="D881" s="2">
        <f>SUM(COUNTIF('2015'!K27:M27,'2015'!$K$21),COUNTIF('2015'!K27:M27,'2015'!$L$21),COUNTIF('2015'!K27:M27,'2015'!$M$21))</f>
        <v>0</v>
      </c>
      <c r="E881" s="3" t="str">
        <f t="shared" si="1"/>
        <v>0</v>
      </c>
    </row>
    <row r="882">
      <c r="A882" s="1">
        <v>19.0</v>
      </c>
      <c r="B882" s="48">
        <f t="shared" si="20"/>
        <v>26</v>
      </c>
      <c r="D882" s="2">
        <f>SUM(COUNTIF('2015'!K28:M28,'2015'!$K$21),COUNTIF('2015'!K28:M28,'2015'!$L$21),COUNTIF('2015'!K28:M28,'2015'!$M$21))</f>
        <v>0</v>
      </c>
      <c r="E882" s="3" t="str">
        <f t="shared" si="1"/>
        <v>0</v>
      </c>
    </row>
    <row r="883">
      <c r="A883" s="1">
        <v>19.0</v>
      </c>
      <c r="B883" s="48">
        <f t="shared" si="20"/>
        <v>27</v>
      </c>
      <c r="D883" s="2">
        <f>SUM(COUNTIF('2015'!K29:M29,'2015'!$K$21),COUNTIF('2015'!K29:M29,'2015'!$L$21),COUNTIF('2015'!K29:M29,'2015'!$M$21))</f>
        <v>0</v>
      </c>
      <c r="E883" s="3" t="str">
        <f t="shared" si="1"/>
        <v>0</v>
      </c>
    </row>
    <row r="884">
      <c r="A884" s="1">
        <v>19.0</v>
      </c>
      <c r="B884" s="48">
        <f t="shared" si="20"/>
        <v>28</v>
      </c>
      <c r="D884" s="2">
        <f>SUM(COUNTIF('2015'!K30:M30,'2015'!$K$21),COUNTIF('2015'!K30:M30,'2015'!$L$21),COUNTIF('2015'!K30:M30,'2015'!$M$21))</f>
        <v>0</v>
      </c>
      <c r="E884" s="3" t="str">
        <f t="shared" si="1"/>
        <v>0</v>
      </c>
    </row>
    <row r="885">
      <c r="A885" s="1">
        <v>19.0</v>
      </c>
      <c r="B885" s="48">
        <f t="shared" si="20"/>
        <v>29</v>
      </c>
      <c r="D885" s="2">
        <f>SUM(COUNTIF('2015'!K31:M31,'2015'!$K$21),COUNTIF('2015'!K31:M31,'2015'!$L$21),COUNTIF('2015'!K31:M31,'2015'!$M$21))</f>
        <v>4</v>
      </c>
      <c r="E885" s="3" t="str">
        <f t="shared" si="1"/>
        <v>2</v>
      </c>
    </row>
    <row r="886">
      <c r="A886" s="1">
        <v>19.0</v>
      </c>
      <c r="B886" s="48">
        <f t="shared" si="20"/>
        <v>30</v>
      </c>
      <c r="D886" s="2">
        <f>SUM(COUNTIF('2015'!K32:M32,'2015'!$K$21),COUNTIF('2015'!K32:M32,'2015'!$L$21),COUNTIF('2015'!K32:M32,'2015'!$M$21))</f>
        <v>0</v>
      </c>
      <c r="E886" s="3" t="str">
        <f t="shared" si="1"/>
        <v>0</v>
      </c>
    </row>
    <row r="887">
      <c r="A887" s="1">
        <v>19.0</v>
      </c>
      <c r="B887" s="48">
        <f t="shared" si="20"/>
        <v>31</v>
      </c>
      <c r="D887" s="2">
        <f>SUM(COUNTIF('2015'!K33:M33,'2015'!$K$21),COUNTIF('2015'!K33:M33,'2015'!$L$21),COUNTIF('2015'!K33:M33,'2015'!$M$21))</f>
        <v>4</v>
      </c>
      <c r="E887" s="3" t="str">
        <f t="shared" si="1"/>
        <v>2</v>
      </c>
    </row>
    <row r="888">
      <c r="A888" s="1">
        <v>19.0</v>
      </c>
      <c r="B888" s="48">
        <f t="shared" si="20"/>
        <v>32</v>
      </c>
      <c r="D888" s="2">
        <f>SUM(COUNTIF('2015'!K34:M34,'2015'!$K$21),COUNTIF('2015'!K34:M34,'2015'!$L$21),COUNTIF('2015'!K34:M34,'2015'!$M$21))</f>
        <v>0</v>
      </c>
      <c r="E888" s="3" t="str">
        <f t="shared" si="1"/>
        <v>0</v>
      </c>
    </row>
    <row r="889">
      <c r="A889" s="1">
        <v>19.0</v>
      </c>
      <c r="B889" s="48">
        <f t="shared" si="20"/>
        <v>33</v>
      </c>
      <c r="D889" s="2">
        <f>SUM(COUNTIF('2015'!K35:M35,'2015'!$K$21),COUNTIF('2015'!K35:M35,'2015'!$L$21),COUNTIF('2015'!K35:M35,'2015'!$M$21))</f>
        <v>0</v>
      </c>
      <c r="E889" s="3" t="str">
        <f t="shared" si="1"/>
        <v>0</v>
      </c>
    </row>
    <row r="890">
      <c r="A890" s="1">
        <v>19.0</v>
      </c>
      <c r="B890" s="48">
        <f t="shared" si="20"/>
        <v>34</v>
      </c>
      <c r="D890" s="2">
        <f>SUM(COUNTIF('2015'!K36:M36,'2015'!$K$21),COUNTIF('2015'!K36:M36,'2015'!$L$21),COUNTIF('2015'!K36:M36,'2015'!$M$21))</f>
        <v>0</v>
      </c>
      <c r="E890" s="3" t="str">
        <f t="shared" si="1"/>
        <v>0</v>
      </c>
    </row>
    <row r="891">
      <c r="A891" s="1">
        <v>19.0</v>
      </c>
      <c r="B891" s="48">
        <f t="shared" si="20"/>
        <v>35</v>
      </c>
      <c r="D891" s="2">
        <f>SUM(COUNTIF('2015'!K37:M37,'2015'!$K$21),COUNTIF('2015'!K37:M37,'2015'!$L$21),COUNTIF('2015'!K37:M37,'2015'!$M$21))</f>
        <v>0</v>
      </c>
      <c r="E891" s="3" t="str">
        <f t="shared" si="1"/>
        <v>0</v>
      </c>
    </row>
    <row r="892">
      <c r="A892" s="1">
        <v>19.0</v>
      </c>
      <c r="B892" s="48">
        <f t="shared" si="20"/>
        <v>36</v>
      </c>
      <c r="D892" s="2">
        <f>SUM(COUNTIF('2015'!K38:M38,'2015'!$K$21),COUNTIF('2015'!K38:M38,'2015'!$L$21),COUNTIF('2015'!K38:M38,'2015'!$M$21))</f>
        <v>0</v>
      </c>
      <c r="E892" s="3" t="str">
        <f t="shared" si="1"/>
        <v>0</v>
      </c>
    </row>
    <row r="893">
      <c r="A893" s="1">
        <v>19.0</v>
      </c>
      <c r="B893" s="48">
        <f t="shared" si="20"/>
        <v>37</v>
      </c>
      <c r="D893" s="2">
        <f>SUM(COUNTIF('2015'!K39:M39,'2015'!$K$21),COUNTIF('2015'!K39:M39,'2015'!$L$21),COUNTIF('2015'!K39:M39,'2015'!$M$21))</f>
        <v>0</v>
      </c>
      <c r="E893" s="3" t="str">
        <f t="shared" si="1"/>
        <v>0</v>
      </c>
    </row>
    <row r="894">
      <c r="A894" s="1">
        <v>19.0</v>
      </c>
      <c r="B894" s="48">
        <f t="shared" si="20"/>
        <v>38</v>
      </c>
      <c r="D894" s="2">
        <f>SUM(COUNTIF('2015'!K40:M40,'2015'!$K$21),COUNTIF('2015'!K40:M40,'2015'!$L$21),COUNTIF('2015'!K40:M40,'2015'!$M$21))</f>
        <v>0</v>
      </c>
      <c r="E894" s="3" t="str">
        <f t="shared" si="1"/>
        <v>0</v>
      </c>
    </row>
    <row r="895">
      <c r="A895" s="1">
        <v>19.0</v>
      </c>
      <c r="B895" s="48">
        <f t="shared" si="20"/>
        <v>39</v>
      </c>
      <c r="D895" s="2">
        <f>SUM(COUNTIF('2015'!K41:M41,'2015'!$K$21),COUNTIF('2015'!K41:M41,'2015'!$L$21),COUNTIF('2015'!K41:M41,'2015'!$M$21))</f>
        <v>0</v>
      </c>
      <c r="E895" s="3" t="str">
        <f t="shared" si="1"/>
        <v>0</v>
      </c>
    </row>
    <row r="896">
      <c r="A896" s="1">
        <v>19.0</v>
      </c>
      <c r="B896" s="48">
        <f t="shared" si="20"/>
        <v>40</v>
      </c>
      <c r="D896" s="2">
        <f>SUM(COUNTIF('2015'!K42:M42,'2015'!$K$21),COUNTIF('2015'!K42:M42,'2015'!$L$21),COUNTIF('2015'!K42:M42,'2015'!$M$21))</f>
        <v>0</v>
      </c>
      <c r="E896" s="3" t="str">
        <f t="shared" si="1"/>
        <v>0</v>
      </c>
    </row>
    <row r="897">
      <c r="A897" s="1">
        <v>19.0</v>
      </c>
      <c r="B897" s="48">
        <f t="shared" si="20"/>
        <v>41</v>
      </c>
      <c r="D897" s="2">
        <f>SUM(COUNTIF('2015'!K43:M43,'2015'!$K$21),COUNTIF('2015'!K43:M43,'2015'!$L$21),COUNTIF('2015'!K43:M43,'2015'!$M$21))</f>
        <v>0</v>
      </c>
      <c r="E897" s="3" t="str">
        <f t="shared" si="1"/>
        <v>0</v>
      </c>
    </row>
    <row r="898">
      <c r="A898" s="1">
        <v>19.0</v>
      </c>
      <c r="B898" s="48">
        <f t="shared" si="20"/>
        <v>42</v>
      </c>
      <c r="D898" s="2">
        <f>SUM(COUNTIF('2015'!K44:M44,'2015'!$K$21),COUNTIF('2015'!K44:M44,'2015'!$L$21),COUNTIF('2015'!K44:M44,'2015'!$M$21))</f>
        <v>0</v>
      </c>
      <c r="E898" s="3" t="str">
        <f t="shared" si="1"/>
        <v>0</v>
      </c>
    </row>
    <row r="899">
      <c r="A899" s="1">
        <v>19.0</v>
      </c>
      <c r="B899" s="48">
        <f t="shared" si="20"/>
        <v>43</v>
      </c>
      <c r="D899" s="2">
        <f>SUM(COUNTIF('2015'!K45:M45,'2015'!$K$21),COUNTIF('2015'!K45:M45,'2015'!$L$21),COUNTIF('2015'!K45:M45,'2015'!$M$21))</f>
        <v>0</v>
      </c>
      <c r="E899" s="3" t="str">
        <f t="shared" si="1"/>
        <v>0</v>
      </c>
    </row>
    <row r="900">
      <c r="A900" s="1">
        <v>19.0</v>
      </c>
      <c r="B900" s="48">
        <f t="shared" si="20"/>
        <v>44</v>
      </c>
      <c r="D900" s="2">
        <f>SUM(COUNTIF('2015'!K46:M46,'2015'!$K$21),COUNTIF('2015'!K46:M46,'2015'!$L$21),COUNTIF('2015'!K46:M46,'2015'!$M$21))</f>
        <v>0</v>
      </c>
      <c r="E900" s="3" t="str">
        <f t="shared" si="1"/>
        <v>0</v>
      </c>
    </row>
    <row r="901">
      <c r="A901" s="1">
        <v>19.0</v>
      </c>
      <c r="B901" s="48">
        <f t="shared" si="20"/>
        <v>45</v>
      </c>
      <c r="D901" s="2">
        <f>SUM(COUNTIF('2015'!K47:M47,'2015'!$K$21),COUNTIF('2015'!K47:M47,'2015'!$L$21),COUNTIF('2015'!K47:M47,'2015'!$M$21))</f>
        <v>0</v>
      </c>
      <c r="E901" s="3" t="str">
        <f t="shared" si="1"/>
        <v>0</v>
      </c>
    </row>
    <row r="902">
      <c r="A902" s="1">
        <v>19.0</v>
      </c>
      <c r="B902" s="48">
        <f t="shared" si="20"/>
        <v>46</v>
      </c>
      <c r="D902" s="2">
        <f>SUM(COUNTIF('2015'!K48:M48,'2015'!$K$21),COUNTIF('2015'!K48:M48,'2015'!$L$21),COUNTIF('2015'!K48:M48,'2015'!$M$21))</f>
        <v>0</v>
      </c>
      <c r="E902" s="3" t="str">
        <f t="shared" si="1"/>
        <v>0</v>
      </c>
    </row>
    <row r="903">
      <c r="A903" s="1">
        <v>19.0</v>
      </c>
      <c r="B903" s="48">
        <f t="shared" si="20"/>
        <v>47</v>
      </c>
      <c r="D903" s="2">
        <f>SUM(COUNTIF('2015'!K49:M49,'2015'!$K$21),COUNTIF('2015'!K49:M49,'2015'!$L$21),COUNTIF('2015'!K49:M49,'2015'!$M$21))</f>
        <v>0</v>
      </c>
      <c r="E903" s="3" t="str">
        <f t="shared" si="1"/>
        <v>0</v>
      </c>
    </row>
    <row r="904">
      <c r="A904" s="1">
        <v>19.0</v>
      </c>
      <c r="B904" s="48">
        <f t="shared" si="20"/>
        <v>48</v>
      </c>
      <c r="D904" s="2">
        <f>SUM(COUNTIF('2015'!K50:M50,'2015'!$K$21),COUNTIF('2015'!K50:M50,'2015'!$L$21),COUNTIF('2015'!K50:M50,'2015'!$M$21))</f>
        <v>0</v>
      </c>
      <c r="E904" s="3" t="str">
        <f t="shared" si="1"/>
        <v>0</v>
      </c>
    </row>
    <row r="905">
      <c r="A905" s="1">
        <v>19.0</v>
      </c>
      <c r="B905" s="48">
        <f t="shared" si="20"/>
        <v>49</v>
      </c>
      <c r="D905" s="2">
        <f>SUM(COUNTIF('2015'!K51:M51,'2015'!$K$21),COUNTIF('2015'!K51:M51,'2015'!$L$21),COUNTIF('2015'!K51:M51,'2015'!$M$21))</f>
        <v>0</v>
      </c>
      <c r="E905" s="3" t="str">
        <f t="shared" si="1"/>
        <v>0</v>
      </c>
    </row>
    <row r="906">
      <c r="A906" s="1">
        <v>19.0</v>
      </c>
      <c r="B906" s="48">
        <f t="shared" si="20"/>
        <v>50</v>
      </c>
      <c r="D906" s="2">
        <f>SUM(COUNTIF('2015'!K52:M52,'2015'!$K$21),COUNTIF('2015'!K52:M52,'2015'!$L$21),COUNTIF('2015'!K52:M52,'2015'!$M$21))</f>
        <v>0</v>
      </c>
      <c r="E906" s="3" t="str">
        <f t="shared" si="1"/>
        <v>0</v>
      </c>
    </row>
    <row r="907">
      <c r="A907" s="1">
        <v>19.0</v>
      </c>
      <c r="B907" s="48">
        <f t="shared" si="20"/>
        <v>51</v>
      </c>
      <c r="D907" s="2">
        <f>SUM(COUNTIF('2015'!K53:M53,'2015'!$K$21),COUNTIF('2015'!K53:M53,'2015'!$L$21),COUNTIF('2015'!K53:M53,'2015'!$M$21))</f>
        <v>0</v>
      </c>
      <c r="E907" s="3" t="str">
        <f t="shared" si="1"/>
        <v>0</v>
      </c>
    </row>
    <row r="908">
      <c r="A908" s="1">
        <v>19.0</v>
      </c>
      <c r="B908" s="48">
        <f t="shared" si="20"/>
        <v>52</v>
      </c>
      <c r="D908" s="2">
        <f>SUM(COUNTIF('2015'!K54:M54,'2015'!$K$21),COUNTIF('2015'!K54:M54,'2015'!$L$21),COUNTIF('2015'!K54:M54,'2015'!$M$21))</f>
        <v>0</v>
      </c>
      <c r="E908" s="3" t="str">
        <f t="shared" si="1"/>
        <v>0</v>
      </c>
    </row>
    <row r="909">
      <c r="A909" s="1">
        <v>19.0</v>
      </c>
      <c r="B909" s="48">
        <f t="shared" si="20"/>
        <v>53</v>
      </c>
      <c r="D909" s="2">
        <f>SUM(COUNTIF('2015'!K55:M55,'2015'!$K$21),COUNTIF('2015'!K55:M55,'2015'!$L$21),COUNTIF('2015'!K55:M55,'2015'!$M$21))</f>
        <v>0</v>
      </c>
      <c r="E909" s="3" t="str">
        <f t="shared" si="1"/>
        <v>0</v>
      </c>
    </row>
    <row r="910">
      <c r="A910" s="1">
        <v>19.0</v>
      </c>
      <c r="B910" s="48">
        <f t="shared" si="20"/>
        <v>54</v>
      </c>
      <c r="D910" s="2">
        <f>SUM(COUNTIF('2015'!K56:M56,'2015'!$K$21),COUNTIF('2015'!K56:M56,'2015'!$L$21),COUNTIF('2015'!K56:M56,'2015'!$M$21))</f>
        <v>0</v>
      </c>
      <c r="E910" s="3" t="str">
        <f t="shared" si="1"/>
        <v>0</v>
      </c>
    </row>
    <row r="911">
      <c r="A911" s="1">
        <v>19.0</v>
      </c>
      <c r="B911" s="48">
        <f t="shared" si="20"/>
        <v>55</v>
      </c>
      <c r="D911" s="2">
        <f>SUM(COUNTIF('2015'!K57:M57,'2015'!$K$21),COUNTIF('2015'!K57:M57,'2015'!$L$21),COUNTIF('2015'!K57:M57,'2015'!$M$21))</f>
        <v>0</v>
      </c>
      <c r="E911" s="3" t="str">
        <f t="shared" si="1"/>
        <v>0</v>
      </c>
    </row>
    <row r="912">
      <c r="A912" s="1">
        <v>19.0</v>
      </c>
      <c r="B912" s="48">
        <f t="shared" si="20"/>
        <v>56</v>
      </c>
      <c r="D912" s="2">
        <f>SUM(COUNTIF('2015'!K58:M58,'2015'!$K$21),COUNTIF('2015'!K58:M58,'2015'!$L$21),COUNTIF('2015'!K58:M58,'2015'!$M$21))</f>
        <v>0</v>
      </c>
      <c r="E912" s="3" t="str">
        <f t="shared" si="1"/>
        <v>0</v>
      </c>
    </row>
    <row r="913">
      <c r="A913" s="1">
        <v>19.0</v>
      </c>
      <c r="B913" s="48">
        <f t="shared" si="20"/>
        <v>57</v>
      </c>
      <c r="D913" s="2">
        <f>SUM(COUNTIF('2015'!K59:M59,'2015'!$K$21),COUNTIF('2015'!K59:M59,'2015'!$L$21),COUNTIF('2015'!K59:M59,'2015'!$M$21))</f>
        <v>0</v>
      </c>
      <c r="E913" s="3" t="str">
        <f t="shared" si="1"/>
        <v>0</v>
      </c>
    </row>
    <row r="914">
      <c r="A914" s="1">
        <v>19.0</v>
      </c>
      <c r="B914" s="48">
        <f t="shared" si="20"/>
        <v>58</v>
      </c>
      <c r="D914" s="2">
        <f>SUM(COUNTIF('2015'!K60:M60,'2015'!$K$21),COUNTIF('2015'!K60:M60,'2015'!$L$21),COUNTIF('2015'!K60:M60,'2015'!$M$21))</f>
        <v>0</v>
      </c>
      <c r="E914" s="3" t="str">
        <f t="shared" si="1"/>
        <v>0</v>
      </c>
    </row>
    <row r="915">
      <c r="A915" s="1">
        <v>19.0</v>
      </c>
      <c r="B915" s="48">
        <f t="shared" si="20"/>
        <v>59</v>
      </c>
      <c r="D915" s="2">
        <f>SUM(COUNTIF('2015'!K61:M61,'2015'!$K$21),COUNTIF('2015'!K61:M61,'2015'!$L$21),COUNTIF('2015'!K61:M61,'2015'!$M$21))</f>
        <v>0</v>
      </c>
      <c r="E915" s="3" t="str">
        <f t="shared" si="1"/>
        <v>0</v>
      </c>
    </row>
    <row r="916">
      <c r="A916" s="1">
        <v>19.0</v>
      </c>
      <c r="B916" s="48">
        <f t="shared" si="20"/>
        <v>60</v>
      </c>
      <c r="D916" s="2">
        <f>SUM(COUNTIF('2015'!K62:M62,'2015'!$K$21),COUNTIF('2015'!K62:M62,'2015'!$L$21),COUNTIF('2015'!K62:M62,'2015'!$M$21))</f>
        <v>0</v>
      </c>
      <c r="E916" s="3" t="str">
        <f t="shared" si="1"/>
        <v>0</v>
      </c>
    </row>
    <row r="917">
      <c r="A917" s="1">
        <v>20.0</v>
      </c>
      <c r="B917" s="1">
        <v>21.0</v>
      </c>
      <c r="D917" s="2">
        <f>SUM(COUNTIF('2015'!K23:M23,'2015'!$K$22),COUNTIF('2015'!K23:M23,'2015'!$L$22),COUNTIF('2015'!K23:M23,'2015'!$M$22))</f>
        <v>0</v>
      </c>
      <c r="E917" s="3" t="str">
        <f t="shared" si="1"/>
        <v>0</v>
      </c>
    </row>
    <row r="918">
      <c r="A918" s="1">
        <v>20.0</v>
      </c>
      <c r="B918" s="48">
        <f t="shared" ref="B918:B956" si="21">IF(A918&lt;&gt;"",B917+1,"")</f>
        <v>22</v>
      </c>
      <c r="D918" s="2">
        <f>SUM(COUNTIF('2015'!K24:M24,'2015'!$K$22),COUNTIF('2015'!K24:M24,'2015'!$L$22),COUNTIF('2015'!K24:M24,'2015'!$M$22))</f>
        <v>0</v>
      </c>
      <c r="E918" s="3" t="str">
        <f t="shared" si="1"/>
        <v>0</v>
      </c>
    </row>
    <row r="919">
      <c r="A919" s="1">
        <v>20.0</v>
      </c>
      <c r="B919" s="48">
        <f t="shared" si="21"/>
        <v>23</v>
      </c>
      <c r="D919" s="2">
        <f>SUM(COUNTIF('2015'!K25:M25,'2015'!$K$22),COUNTIF('2015'!K25:M25,'2015'!$L$22),COUNTIF('2015'!K25:M25,'2015'!$M$22))</f>
        <v>0</v>
      </c>
      <c r="E919" s="3" t="str">
        <f t="shared" si="1"/>
        <v>0</v>
      </c>
    </row>
    <row r="920">
      <c r="A920" s="1">
        <v>20.0</v>
      </c>
      <c r="B920" s="48">
        <f t="shared" si="21"/>
        <v>24</v>
      </c>
      <c r="D920" s="2">
        <f>SUM(COUNTIF('2015'!K26:M26,'2015'!$K$22),COUNTIF('2015'!K26:M26,'2015'!$L$22),COUNTIF('2015'!K26:M26,'2015'!$M$22))</f>
        <v>0</v>
      </c>
      <c r="E920" s="3" t="str">
        <f t="shared" si="1"/>
        <v>0</v>
      </c>
    </row>
    <row r="921">
      <c r="A921" s="1">
        <v>20.0</v>
      </c>
      <c r="B921" s="48">
        <f t="shared" si="21"/>
        <v>25</v>
      </c>
      <c r="D921" s="2">
        <f>SUM(COUNTIF('2015'!K27:M27,'2015'!$K$22),COUNTIF('2015'!K27:M27,'2015'!$L$22),COUNTIF('2015'!K27:M27,'2015'!$M$22))</f>
        <v>1</v>
      </c>
      <c r="E921" s="3" t="str">
        <f t="shared" si="1"/>
        <v>1</v>
      </c>
    </row>
    <row r="922">
      <c r="A922" s="1">
        <v>20.0</v>
      </c>
      <c r="B922" s="48">
        <f t="shared" si="21"/>
        <v>26</v>
      </c>
      <c r="D922" s="2">
        <f>SUM(COUNTIF('2015'!K28:M28,'2015'!$K$22),COUNTIF('2015'!K28:M28,'2015'!$L$22),COUNTIF('2015'!K28:M28,'2015'!$M$22))</f>
        <v>0</v>
      </c>
      <c r="E922" s="3" t="str">
        <f t="shared" si="1"/>
        <v>0</v>
      </c>
    </row>
    <row r="923">
      <c r="A923" s="1">
        <v>20.0</v>
      </c>
      <c r="B923" s="48">
        <f t="shared" si="21"/>
        <v>27</v>
      </c>
      <c r="D923" s="2">
        <f>SUM(COUNTIF('2015'!K29:M29,'2015'!$K$22),COUNTIF('2015'!K29:M29,'2015'!$L$22),COUNTIF('2015'!K29:M29,'2015'!$M$22))</f>
        <v>1</v>
      </c>
      <c r="E923" s="3" t="str">
        <f t="shared" si="1"/>
        <v>1</v>
      </c>
    </row>
    <row r="924">
      <c r="A924" s="1">
        <v>20.0</v>
      </c>
      <c r="B924" s="48">
        <f t="shared" si="21"/>
        <v>28</v>
      </c>
      <c r="D924" s="2">
        <f>SUM(COUNTIF('2015'!K30:M30,'2015'!$K$22),COUNTIF('2015'!K30:M30,'2015'!$L$22),COUNTIF('2015'!K30:M30,'2015'!$M$22))</f>
        <v>1</v>
      </c>
      <c r="E924" s="3" t="str">
        <f t="shared" si="1"/>
        <v>1</v>
      </c>
    </row>
    <row r="925">
      <c r="A925" s="1">
        <v>20.0</v>
      </c>
      <c r="B925" s="48">
        <f t="shared" si="21"/>
        <v>29</v>
      </c>
      <c r="D925" s="2">
        <f>SUM(COUNTIF('2015'!K31:M31,'2015'!$K$22),COUNTIF('2015'!K31:M31,'2015'!$L$22),COUNTIF('2015'!K31:M31,'2015'!$M$22))</f>
        <v>1</v>
      </c>
      <c r="E925" s="3" t="str">
        <f t="shared" si="1"/>
        <v>1</v>
      </c>
    </row>
    <row r="926">
      <c r="A926" s="1">
        <v>20.0</v>
      </c>
      <c r="B926" s="48">
        <f t="shared" si="21"/>
        <v>30</v>
      </c>
      <c r="D926" s="2">
        <f>SUM(COUNTIF('2015'!K32:M32,'2015'!$K$22),COUNTIF('2015'!K32:M32,'2015'!$L$22),COUNTIF('2015'!K32:M32,'2015'!$M$22))</f>
        <v>0</v>
      </c>
      <c r="E926" s="3" t="str">
        <f t="shared" si="1"/>
        <v>0</v>
      </c>
    </row>
    <row r="927">
      <c r="A927" s="1">
        <v>20.0</v>
      </c>
      <c r="B927" s="48">
        <f t="shared" si="21"/>
        <v>31</v>
      </c>
      <c r="D927" s="2">
        <f>SUM(COUNTIF('2015'!K33:M33,'2015'!$K$22),COUNTIF('2015'!K33:M33,'2015'!$L$22),COUNTIF('2015'!K33:M33,'2015'!$M$22))</f>
        <v>1</v>
      </c>
      <c r="E927" s="3" t="str">
        <f t="shared" si="1"/>
        <v>1</v>
      </c>
    </row>
    <row r="928">
      <c r="A928" s="1">
        <v>20.0</v>
      </c>
      <c r="B928" s="48">
        <f t="shared" si="21"/>
        <v>32</v>
      </c>
      <c r="D928" s="2">
        <f>SUM(COUNTIF('2015'!K34:M34,'2015'!$K$22),COUNTIF('2015'!K34:M34,'2015'!$L$22),COUNTIF('2015'!K34:M34,'2015'!$M$22))</f>
        <v>1</v>
      </c>
      <c r="E928" s="3" t="str">
        <f t="shared" si="1"/>
        <v>1</v>
      </c>
    </row>
    <row r="929">
      <c r="A929" s="1">
        <v>20.0</v>
      </c>
      <c r="B929" s="48">
        <f t="shared" si="21"/>
        <v>33</v>
      </c>
      <c r="D929" s="2">
        <f>SUM(COUNTIF('2015'!K35:M35,'2015'!$K$22),COUNTIF('2015'!K35:M35,'2015'!$L$22),COUNTIF('2015'!K35:M35,'2015'!$M$22))</f>
        <v>0</v>
      </c>
      <c r="E929" s="3" t="str">
        <f t="shared" si="1"/>
        <v>0</v>
      </c>
    </row>
    <row r="930">
      <c r="A930" s="1">
        <v>20.0</v>
      </c>
      <c r="B930" s="48">
        <f t="shared" si="21"/>
        <v>34</v>
      </c>
      <c r="D930" s="2">
        <f>SUM(COUNTIF('2015'!K36:M36,'2015'!$K$22),COUNTIF('2015'!K36:M36,'2015'!$L$22),COUNTIF('2015'!K36:M36,'2015'!$M$22))</f>
        <v>0</v>
      </c>
      <c r="E930" s="3" t="str">
        <f t="shared" si="1"/>
        <v>0</v>
      </c>
    </row>
    <row r="931">
      <c r="A931" s="1">
        <v>20.0</v>
      </c>
      <c r="B931" s="48">
        <f t="shared" si="21"/>
        <v>35</v>
      </c>
      <c r="D931" s="2">
        <f>SUM(COUNTIF('2015'!K37:M37,'2015'!$K$22),COUNTIF('2015'!K37:M37,'2015'!$L$22),COUNTIF('2015'!K37:M37,'2015'!$M$22))</f>
        <v>0</v>
      </c>
      <c r="E931" s="3" t="str">
        <f t="shared" si="1"/>
        <v>0</v>
      </c>
    </row>
    <row r="932">
      <c r="A932" s="1">
        <v>20.0</v>
      </c>
      <c r="B932" s="48">
        <f t="shared" si="21"/>
        <v>36</v>
      </c>
      <c r="D932" s="2">
        <f>SUM(COUNTIF('2015'!K38:M38,'2015'!$K$22),COUNTIF('2015'!K38:M38,'2015'!$L$22),COUNTIF('2015'!K38:M38,'2015'!$M$22))</f>
        <v>0</v>
      </c>
      <c r="E932" s="3" t="str">
        <f t="shared" si="1"/>
        <v>0</v>
      </c>
    </row>
    <row r="933">
      <c r="A933" s="1">
        <v>20.0</v>
      </c>
      <c r="B933" s="48">
        <f t="shared" si="21"/>
        <v>37</v>
      </c>
      <c r="D933" s="2">
        <f>SUM(COUNTIF('2015'!K39:M39,'2015'!$K$22),COUNTIF('2015'!K39:M39,'2015'!$L$22),COUNTIF('2015'!K39:M39,'2015'!$M$22))</f>
        <v>0</v>
      </c>
      <c r="E933" s="3" t="str">
        <f t="shared" si="1"/>
        <v>0</v>
      </c>
    </row>
    <row r="934">
      <c r="A934" s="1">
        <v>20.0</v>
      </c>
      <c r="B934" s="48">
        <f t="shared" si="21"/>
        <v>38</v>
      </c>
      <c r="D934" s="2">
        <f>SUM(COUNTIF('2015'!K40:M40,'2015'!$K$22),COUNTIF('2015'!K40:M40,'2015'!$L$22),COUNTIF('2015'!K40:M40,'2015'!$M$22))</f>
        <v>0</v>
      </c>
      <c r="E934" s="3" t="str">
        <f t="shared" si="1"/>
        <v>0</v>
      </c>
    </row>
    <row r="935">
      <c r="A935" s="1">
        <v>20.0</v>
      </c>
      <c r="B935" s="48">
        <f t="shared" si="21"/>
        <v>39</v>
      </c>
      <c r="D935" s="2">
        <f>SUM(COUNTIF('2015'!K41:M41,'2015'!$K$22),COUNTIF('2015'!K41:M41,'2015'!$L$22),COUNTIF('2015'!K41:M41,'2015'!$M$22))</f>
        <v>0</v>
      </c>
      <c r="E935" s="3" t="str">
        <f t="shared" si="1"/>
        <v>0</v>
      </c>
    </row>
    <row r="936">
      <c r="A936" s="1">
        <v>20.0</v>
      </c>
      <c r="B936" s="48">
        <f t="shared" si="21"/>
        <v>40</v>
      </c>
      <c r="D936" s="2">
        <f>SUM(COUNTIF('2015'!K42:M42,'2015'!$K$22),COUNTIF('2015'!K42:M42,'2015'!$L$22),COUNTIF('2015'!K42:M42,'2015'!$M$22))</f>
        <v>0</v>
      </c>
      <c r="E936" s="3" t="str">
        <f t="shared" si="1"/>
        <v>0</v>
      </c>
    </row>
    <row r="937">
      <c r="A937" s="1">
        <v>20.0</v>
      </c>
      <c r="B937" s="48">
        <f t="shared" si="21"/>
        <v>41</v>
      </c>
      <c r="D937" s="2">
        <f>SUM(COUNTIF('2015'!K43:M43,'2015'!$K$22),COUNTIF('2015'!K43:M43,'2015'!$L$22),COUNTIF('2015'!K43:M43,'2015'!$M$22))</f>
        <v>0</v>
      </c>
      <c r="E937" s="3" t="str">
        <f t="shared" si="1"/>
        <v>0</v>
      </c>
    </row>
    <row r="938">
      <c r="A938" s="1">
        <v>20.0</v>
      </c>
      <c r="B938" s="48">
        <f t="shared" si="21"/>
        <v>42</v>
      </c>
      <c r="D938" s="2">
        <f>SUM(COUNTIF('2015'!K44:M44,'2015'!$K$22),COUNTIF('2015'!K44:M44,'2015'!$L$22),COUNTIF('2015'!K44:M44,'2015'!$M$22))</f>
        <v>0</v>
      </c>
      <c r="E938" s="3" t="str">
        <f t="shared" si="1"/>
        <v>0</v>
      </c>
    </row>
    <row r="939">
      <c r="A939" s="1">
        <v>20.0</v>
      </c>
      <c r="B939" s="48">
        <f t="shared" si="21"/>
        <v>43</v>
      </c>
      <c r="D939" s="2">
        <f>SUM(COUNTIF('2015'!K45:M45,'2015'!$K$22),COUNTIF('2015'!K45:M45,'2015'!$L$22),COUNTIF('2015'!K45:M45,'2015'!$M$22))</f>
        <v>0</v>
      </c>
      <c r="E939" s="3" t="str">
        <f t="shared" si="1"/>
        <v>0</v>
      </c>
    </row>
    <row r="940">
      <c r="A940" s="1">
        <v>20.0</v>
      </c>
      <c r="B940" s="48">
        <f t="shared" si="21"/>
        <v>44</v>
      </c>
      <c r="D940" s="2">
        <f>SUM(COUNTIF('2015'!K46:M46,'2015'!$K$22),COUNTIF('2015'!K46:M46,'2015'!$L$22),COUNTIF('2015'!K46:M46,'2015'!$M$22))</f>
        <v>0</v>
      </c>
      <c r="E940" s="3" t="str">
        <f t="shared" si="1"/>
        <v>0</v>
      </c>
    </row>
    <row r="941">
      <c r="A941" s="1">
        <v>20.0</v>
      </c>
      <c r="B941" s="48">
        <f t="shared" si="21"/>
        <v>45</v>
      </c>
      <c r="D941" s="2">
        <f>SUM(COUNTIF('2015'!K47:M47,'2015'!$K$22),COUNTIF('2015'!K47:M47,'2015'!$L$22),COUNTIF('2015'!K47:M47,'2015'!$M$22))</f>
        <v>0</v>
      </c>
      <c r="E941" s="3" t="str">
        <f t="shared" si="1"/>
        <v>0</v>
      </c>
    </row>
    <row r="942">
      <c r="A942" s="1">
        <v>20.0</v>
      </c>
      <c r="B942" s="48">
        <f t="shared" si="21"/>
        <v>46</v>
      </c>
      <c r="D942" s="2">
        <f>SUM(COUNTIF('2015'!K48:M48,'2015'!$K$22),COUNTIF('2015'!K48:M48,'2015'!$L$22),COUNTIF('2015'!K48:M48,'2015'!$M$22))</f>
        <v>0</v>
      </c>
      <c r="E942" s="3" t="str">
        <f t="shared" si="1"/>
        <v>0</v>
      </c>
    </row>
    <row r="943">
      <c r="A943" s="1">
        <v>20.0</v>
      </c>
      <c r="B943" s="48">
        <f t="shared" si="21"/>
        <v>47</v>
      </c>
      <c r="D943" s="2">
        <f>SUM(COUNTIF('2015'!K49:M49,'2015'!$K$22),COUNTIF('2015'!K49:M49,'2015'!$L$22),COUNTIF('2015'!K49:M49,'2015'!$M$22))</f>
        <v>0</v>
      </c>
      <c r="E943" s="3" t="str">
        <f t="shared" si="1"/>
        <v>0</v>
      </c>
    </row>
    <row r="944">
      <c r="A944" s="1">
        <v>20.0</v>
      </c>
      <c r="B944" s="48">
        <f t="shared" si="21"/>
        <v>48</v>
      </c>
      <c r="D944" s="2">
        <f>SUM(COUNTIF('2015'!K50:M50,'2015'!$K$22),COUNTIF('2015'!K50:M50,'2015'!$L$22),COUNTIF('2015'!K50:M50,'2015'!$M$22))</f>
        <v>0</v>
      </c>
      <c r="E944" s="3" t="str">
        <f t="shared" si="1"/>
        <v>0</v>
      </c>
    </row>
    <row r="945">
      <c r="A945" s="1">
        <v>20.0</v>
      </c>
      <c r="B945" s="48">
        <f t="shared" si="21"/>
        <v>49</v>
      </c>
      <c r="D945" s="2">
        <f>SUM(COUNTIF('2015'!K51:M51,'2015'!$K$22),COUNTIF('2015'!K51:M51,'2015'!$L$22),COUNTIF('2015'!K51:M51,'2015'!$M$22))</f>
        <v>0</v>
      </c>
      <c r="E945" s="3" t="str">
        <f t="shared" si="1"/>
        <v>0</v>
      </c>
    </row>
    <row r="946">
      <c r="A946" s="1">
        <v>20.0</v>
      </c>
      <c r="B946" s="48">
        <f t="shared" si="21"/>
        <v>50</v>
      </c>
      <c r="D946" s="2">
        <f>SUM(COUNTIF('2015'!K52:M52,'2015'!$K$22),COUNTIF('2015'!K52:M52,'2015'!$L$22),COUNTIF('2015'!K52:M52,'2015'!$M$22))</f>
        <v>0</v>
      </c>
      <c r="E946" s="3" t="str">
        <f t="shared" si="1"/>
        <v>0</v>
      </c>
    </row>
    <row r="947">
      <c r="A947" s="1">
        <v>20.0</v>
      </c>
      <c r="B947" s="48">
        <f t="shared" si="21"/>
        <v>51</v>
      </c>
      <c r="D947" s="2">
        <f>SUM(COUNTIF('2015'!K53:M53,'2015'!$K$22),COUNTIF('2015'!K53:M53,'2015'!$L$22),COUNTIF('2015'!K53:M53,'2015'!$M$22))</f>
        <v>0</v>
      </c>
      <c r="E947" s="3" t="str">
        <f t="shared" si="1"/>
        <v>0</v>
      </c>
    </row>
    <row r="948">
      <c r="A948" s="1">
        <v>20.0</v>
      </c>
      <c r="B948" s="48">
        <f t="shared" si="21"/>
        <v>52</v>
      </c>
      <c r="D948" s="2">
        <f>SUM(COUNTIF('2015'!K54:M54,'2015'!$K$22),COUNTIF('2015'!K54:M54,'2015'!$L$22),COUNTIF('2015'!K54:M54,'2015'!$M$22))</f>
        <v>0</v>
      </c>
      <c r="E948" s="3" t="str">
        <f t="shared" si="1"/>
        <v>0</v>
      </c>
    </row>
    <row r="949">
      <c r="A949" s="1">
        <v>20.0</v>
      </c>
      <c r="B949" s="48">
        <f t="shared" si="21"/>
        <v>53</v>
      </c>
      <c r="D949" s="2">
        <f>SUM(COUNTIF('2015'!K55:M55,'2015'!$K$22),COUNTIF('2015'!K55:M55,'2015'!$L$22),COUNTIF('2015'!K55:M55,'2015'!$M$22))</f>
        <v>0</v>
      </c>
      <c r="E949" s="3" t="str">
        <f t="shared" si="1"/>
        <v>0</v>
      </c>
    </row>
    <row r="950">
      <c r="A950" s="1">
        <v>20.0</v>
      </c>
      <c r="B950" s="48">
        <f t="shared" si="21"/>
        <v>54</v>
      </c>
      <c r="D950" s="2">
        <f>SUM(COUNTIF('2015'!K56:M56,'2015'!$K$22),COUNTIF('2015'!K56:M56,'2015'!$L$22),COUNTIF('2015'!K56:M56,'2015'!$M$22))</f>
        <v>0</v>
      </c>
      <c r="E950" s="3" t="str">
        <f t="shared" si="1"/>
        <v>0</v>
      </c>
    </row>
    <row r="951">
      <c r="A951" s="1">
        <v>20.0</v>
      </c>
      <c r="B951" s="48">
        <f t="shared" si="21"/>
        <v>55</v>
      </c>
      <c r="D951" s="2">
        <f>SUM(COUNTIF('2015'!K57:M57,'2015'!$K$22),COUNTIF('2015'!K57:M57,'2015'!$L$22),COUNTIF('2015'!K57:M57,'2015'!$M$22))</f>
        <v>0</v>
      </c>
      <c r="E951" s="3" t="str">
        <f t="shared" si="1"/>
        <v>0</v>
      </c>
    </row>
    <row r="952">
      <c r="A952" s="1">
        <v>20.0</v>
      </c>
      <c r="B952" s="48">
        <f t="shared" si="21"/>
        <v>56</v>
      </c>
      <c r="D952" s="2">
        <f>SUM(COUNTIF('2015'!K58:M58,'2015'!$K$22),COUNTIF('2015'!K58:M58,'2015'!$L$22),COUNTIF('2015'!K58:M58,'2015'!$M$22))</f>
        <v>0</v>
      </c>
      <c r="E952" s="3" t="str">
        <f t="shared" si="1"/>
        <v>0</v>
      </c>
    </row>
    <row r="953">
      <c r="A953" s="1">
        <v>20.0</v>
      </c>
      <c r="B953" s="48">
        <f t="shared" si="21"/>
        <v>57</v>
      </c>
      <c r="D953" s="2">
        <f>SUM(COUNTIF('2015'!K59:M59,'2015'!$K$22),COUNTIF('2015'!K59:M59,'2015'!$L$22),COUNTIF('2015'!K59:M59,'2015'!$M$22))</f>
        <v>0</v>
      </c>
      <c r="E953" s="3" t="str">
        <f t="shared" si="1"/>
        <v>0</v>
      </c>
    </row>
    <row r="954">
      <c r="A954" s="1">
        <v>20.0</v>
      </c>
      <c r="B954" s="48">
        <f t="shared" si="21"/>
        <v>58</v>
      </c>
      <c r="D954" s="2">
        <f>SUM(COUNTIF('2015'!K60:M60,'2015'!$K$22),COUNTIF('2015'!K60:M60,'2015'!$L$22),COUNTIF('2015'!K60:M60,'2015'!$M$22))</f>
        <v>0</v>
      </c>
      <c r="E954" s="3" t="str">
        <f t="shared" si="1"/>
        <v>0</v>
      </c>
    </row>
    <row r="955">
      <c r="A955" s="1">
        <v>20.0</v>
      </c>
      <c r="B955" s="48">
        <f t="shared" si="21"/>
        <v>59</v>
      </c>
      <c r="D955" s="2">
        <f>SUM(COUNTIF('2015'!K61:M61,'2015'!$K$22),COUNTIF('2015'!K61:M61,'2015'!$L$22),COUNTIF('2015'!K61:M61,'2015'!$M$22))</f>
        <v>0</v>
      </c>
      <c r="E955" s="3" t="str">
        <f t="shared" si="1"/>
        <v>0</v>
      </c>
    </row>
    <row r="956">
      <c r="A956" s="1">
        <v>20.0</v>
      </c>
      <c r="B956" s="48">
        <f t="shared" si="21"/>
        <v>60</v>
      </c>
      <c r="D956" s="2">
        <f>SUM(COUNTIF('2015'!K62:M62,'2015'!$K$22),COUNTIF('2015'!K62:M62,'2015'!$L$22),COUNTIF('2015'!K62:M62,'2015'!$M$22))</f>
        <v>0</v>
      </c>
      <c r="E956" s="3" t="str">
        <f t="shared" si="1"/>
        <v>0</v>
      </c>
    </row>
    <row r="957">
      <c r="A957" s="1">
        <v>21.0</v>
      </c>
      <c r="B957" s="49">
        <v>22.0</v>
      </c>
      <c r="D957" s="2">
        <f>SUM(COUNTIF('2015'!K24:M24,'2015'!$K$23),COUNTIF('2015'!K24:M24,'2015'!$L$23),COUNTIF('2015'!K24:M24,'2015'!$M$23))</f>
        <v>4</v>
      </c>
      <c r="E957" s="3" t="str">
        <f t="shared" si="1"/>
        <v>2</v>
      </c>
    </row>
    <row r="958">
      <c r="A958" s="1">
        <v>21.0</v>
      </c>
      <c r="B958" s="48">
        <f t="shared" ref="B958:B995" si="22">IF(A958&lt;&gt;"",B957+1,"")</f>
        <v>23</v>
      </c>
      <c r="D958" s="2">
        <f>SUM(COUNTIF('2015'!K25:M25,'2015'!$K$23),COUNTIF('2015'!K25:M25,'2015'!$L$23),COUNTIF('2015'!K25:M25,'2015'!$M$23))</f>
        <v>0</v>
      </c>
      <c r="E958" s="3" t="str">
        <f t="shared" si="1"/>
        <v>0</v>
      </c>
    </row>
    <row r="959">
      <c r="A959" s="1">
        <v>21.0</v>
      </c>
      <c r="B959" s="48">
        <f t="shared" si="22"/>
        <v>24</v>
      </c>
      <c r="D959" s="2">
        <f>SUM(COUNTIF('2015'!K26:M26,'2015'!$K$23),COUNTIF('2015'!K26:M26,'2015'!$L$23),COUNTIF('2015'!K26:M26,'2015'!$M$23))</f>
        <v>0</v>
      </c>
      <c r="E959" s="3" t="str">
        <f t="shared" si="1"/>
        <v>0</v>
      </c>
    </row>
    <row r="960">
      <c r="A960" s="1">
        <v>21.0</v>
      </c>
      <c r="B960" s="48">
        <f t="shared" si="22"/>
        <v>25</v>
      </c>
      <c r="D960" s="2">
        <f>SUM(COUNTIF('2015'!K27:M27,'2015'!$K$23),COUNTIF('2015'!K27:M27,'2015'!$L$23),COUNTIF('2015'!K27:M27,'2015'!$M$23))</f>
        <v>4</v>
      </c>
      <c r="E960" s="3" t="str">
        <f t="shared" si="1"/>
        <v>2</v>
      </c>
    </row>
    <row r="961">
      <c r="A961" s="1">
        <v>21.0</v>
      </c>
      <c r="B961" s="48">
        <f t="shared" si="22"/>
        <v>26</v>
      </c>
      <c r="D961" s="2">
        <f>SUM(COUNTIF('2015'!K28:M28,'2015'!$K$23),COUNTIF('2015'!K28:M28,'2015'!$L$23),COUNTIF('2015'!K28:M28,'2015'!$M$23))</f>
        <v>5</v>
      </c>
      <c r="E961" s="3" t="str">
        <f t="shared" si="1"/>
        <v>3</v>
      </c>
    </row>
    <row r="962">
      <c r="A962" s="1">
        <v>21.0</v>
      </c>
      <c r="B962" s="48">
        <f t="shared" si="22"/>
        <v>27</v>
      </c>
      <c r="D962" s="2">
        <f>SUM(COUNTIF('2015'!K29:M29,'2015'!$K$23),COUNTIF('2015'!K29:M29,'2015'!$L$23),COUNTIF('2015'!K29:M29,'2015'!$M$23))</f>
        <v>0</v>
      </c>
      <c r="E962" s="3" t="str">
        <f t="shared" si="1"/>
        <v>0</v>
      </c>
    </row>
    <row r="963">
      <c r="A963" s="1">
        <v>21.0</v>
      </c>
      <c r="B963" s="48">
        <f t="shared" si="22"/>
        <v>28</v>
      </c>
      <c r="D963" s="2">
        <f>SUM(COUNTIF('2015'!K30:M30,'2015'!$K$23),COUNTIF('2015'!K30:M30,'2015'!$L$23),COUNTIF('2015'!K30:M30,'2015'!$M$23))</f>
        <v>4</v>
      </c>
      <c r="E963" s="3" t="str">
        <f t="shared" si="1"/>
        <v>2</v>
      </c>
    </row>
    <row r="964">
      <c r="A964" s="1">
        <v>21.0</v>
      </c>
      <c r="B964" s="48">
        <f t="shared" si="22"/>
        <v>29</v>
      </c>
      <c r="D964" s="2">
        <f>SUM(COUNTIF('2015'!K31:M31,'2015'!$K$23),COUNTIF('2015'!K31:M31,'2015'!$L$23),COUNTIF('2015'!K31:M31,'2015'!$M$23))</f>
        <v>0</v>
      </c>
      <c r="E964" s="3" t="str">
        <f t="shared" si="1"/>
        <v>0</v>
      </c>
    </row>
    <row r="965">
      <c r="A965" s="1">
        <v>21.0</v>
      </c>
      <c r="B965" s="48">
        <f t="shared" si="22"/>
        <v>30</v>
      </c>
      <c r="D965" s="2">
        <f>SUM(COUNTIF('2015'!K32:M32,'2015'!$K$23),COUNTIF('2015'!K32:M32,'2015'!$L$23),COUNTIF('2015'!K32:M32,'2015'!$M$23))</f>
        <v>5</v>
      </c>
      <c r="E965" s="3" t="str">
        <f t="shared" si="1"/>
        <v>3</v>
      </c>
    </row>
    <row r="966">
      <c r="A966" s="1">
        <v>21.0</v>
      </c>
      <c r="B966" s="48">
        <f t="shared" si="22"/>
        <v>31</v>
      </c>
      <c r="D966" s="2">
        <f>SUM(COUNTIF('2015'!K33:M33,'2015'!$K$23),COUNTIF('2015'!K33:M33,'2015'!$L$23),COUNTIF('2015'!K33:M33,'2015'!$M$23))</f>
        <v>0</v>
      </c>
      <c r="E966" s="3" t="str">
        <f t="shared" si="1"/>
        <v>0</v>
      </c>
    </row>
    <row r="967">
      <c r="A967" s="1">
        <v>21.0</v>
      </c>
      <c r="B967" s="48">
        <f t="shared" si="22"/>
        <v>32</v>
      </c>
      <c r="D967" s="2">
        <f>SUM(COUNTIF('2015'!K34:M34,'2015'!$K$23),COUNTIF('2015'!K34:M34,'2015'!$L$23),COUNTIF('2015'!K34:M34,'2015'!$M$23))</f>
        <v>4</v>
      </c>
      <c r="E967" s="3" t="str">
        <f t="shared" si="1"/>
        <v>2</v>
      </c>
    </row>
    <row r="968">
      <c r="A968" s="1">
        <v>21.0</v>
      </c>
      <c r="B968" s="48">
        <f t="shared" si="22"/>
        <v>33</v>
      </c>
      <c r="D968" s="2">
        <f>SUM(COUNTIF('2015'!K35:M35,'2015'!$K$23),COUNTIF('2015'!K35:M35,'2015'!$L$23),COUNTIF('2015'!K35:M35,'2015'!$M$23))</f>
        <v>5</v>
      </c>
      <c r="E968" s="3" t="str">
        <f t="shared" si="1"/>
        <v>3</v>
      </c>
    </row>
    <row r="969">
      <c r="A969" s="1">
        <v>21.0</v>
      </c>
      <c r="B969" s="48">
        <f t="shared" si="22"/>
        <v>34</v>
      </c>
      <c r="D969" s="2">
        <f>SUM(COUNTIF('2015'!K36:M36,'2015'!$K$23),COUNTIF('2015'!K36:M36,'2015'!$L$23),COUNTIF('2015'!K36:M36,'2015'!$M$23))</f>
        <v>0</v>
      </c>
      <c r="E969" s="3" t="str">
        <f t="shared" si="1"/>
        <v>0</v>
      </c>
    </row>
    <row r="970">
      <c r="A970" s="1">
        <v>21.0</v>
      </c>
      <c r="B970" s="48">
        <f t="shared" si="22"/>
        <v>35</v>
      </c>
      <c r="D970" s="2">
        <f>SUM(COUNTIF('2015'!K37:M37,'2015'!$K$23),COUNTIF('2015'!K37:M37,'2015'!$L$23),COUNTIF('2015'!K37:M37,'2015'!$M$23))</f>
        <v>0</v>
      </c>
      <c r="E970" s="3" t="str">
        <f t="shared" si="1"/>
        <v>0</v>
      </c>
    </row>
    <row r="971">
      <c r="A971" s="1">
        <v>21.0</v>
      </c>
      <c r="B971" s="48">
        <f t="shared" si="22"/>
        <v>36</v>
      </c>
      <c r="D971" s="2">
        <f>SUM(COUNTIF('2015'!K38:M38,'2015'!$K$23),COUNTIF('2015'!K38:M38,'2015'!$L$23),COUNTIF('2015'!K38:M38,'2015'!$M$23))</f>
        <v>0</v>
      </c>
      <c r="E971" s="3" t="str">
        <f t="shared" si="1"/>
        <v>0</v>
      </c>
    </row>
    <row r="972">
      <c r="A972" s="1">
        <v>21.0</v>
      </c>
      <c r="B972" s="48">
        <f t="shared" si="22"/>
        <v>37</v>
      </c>
      <c r="D972" s="2">
        <f>SUM(COUNTIF('2015'!K39:M39,'2015'!$K$23),COUNTIF('2015'!K39:M39,'2015'!$L$23),COUNTIF('2015'!K39:M39,'2015'!$M$23))</f>
        <v>0</v>
      </c>
      <c r="E972" s="3" t="str">
        <f t="shared" si="1"/>
        <v>0</v>
      </c>
    </row>
    <row r="973">
      <c r="A973" s="1">
        <v>21.0</v>
      </c>
      <c r="B973" s="48">
        <f t="shared" si="22"/>
        <v>38</v>
      </c>
      <c r="D973" s="2">
        <f>SUM(COUNTIF('2015'!K40:M40,'2015'!$K$23),COUNTIF('2015'!K40:M40,'2015'!$L$23),COUNTIF('2015'!K40:M40,'2015'!$M$23))</f>
        <v>0</v>
      </c>
      <c r="E973" s="3" t="str">
        <f t="shared" si="1"/>
        <v>0</v>
      </c>
    </row>
    <row r="974">
      <c r="A974" s="1">
        <v>21.0</v>
      </c>
      <c r="B974" s="48">
        <f t="shared" si="22"/>
        <v>39</v>
      </c>
      <c r="D974" s="2">
        <f>SUM(COUNTIF('2015'!K41:M41,'2015'!$K$23),COUNTIF('2015'!K41:M41,'2015'!$L$23),COUNTIF('2015'!K41:M41,'2015'!$M$23))</f>
        <v>0</v>
      </c>
      <c r="E974" s="3" t="str">
        <f t="shared" si="1"/>
        <v>0</v>
      </c>
    </row>
    <row r="975">
      <c r="A975" s="1">
        <v>21.0</v>
      </c>
      <c r="B975" s="48">
        <f t="shared" si="22"/>
        <v>40</v>
      </c>
      <c r="D975" s="2">
        <f>SUM(COUNTIF('2015'!K42:M42,'2015'!$K$23),COUNTIF('2015'!K42:M42,'2015'!$L$23),COUNTIF('2015'!K42:M42,'2015'!$M$23))</f>
        <v>0</v>
      </c>
      <c r="E975" s="3" t="str">
        <f t="shared" si="1"/>
        <v>0</v>
      </c>
    </row>
    <row r="976">
      <c r="A976" s="1">
        <v>21.0</v>
      </c>
      <c r="B976" s="48">
        <f t="shared" si="22"/>
        <v>41</v>
      </c>
      <c r="D976" s="2">
        <f>SUM(COUNTIF('2015'!K43:M43,'2015'!$K$23),COUNTIF('2015'!K43:M43,'2015'!$L$23),COUNTIF('2015'!K43:M43,'2015'!$M$23))</f>
        <v>0</v>
      </c>
      <c r="E976" s="3" t="str">
        <f t="shared" si="1"/>
        <v>0</v>
      </c>
    </row>
    <row r="977">
      <c r="A977" s="1">
        <v>21.0</v>
      </c>
      <c r="B977" s="48">
        <f t="shared" si="22"/>
        <v>42</v>
      </c>
      <c r="D977" s="2">
        <f>SUM(COUNTIF('2015'!K44:M44,'2015'!$K$23),COUNTIF('2015'!K44:M44,'2015'!$L$23),COUNTIF('2015'!K44:M44,'2015'!$M$23))</f>
        <v>0</v>
      </c>
      <c r="E977" s="3" t="str">
        <f t="shared" si="1"/>
        <v>0</v>
      </c>
    </row>
    <row r="978">
      <c r="A978" s="1">
        <v>21.0</v>
      </c>
      <c r="B978" s="48">
        <f t="shared" si="22"/>
        <v>43</v>
      </c>
      <c r="D978" s="2">
        <f>SUM(COUNTIF('2015'!K45:M45,'2015'!$K$23),COUNTIF('2015'!K45:M45,'2015'!$L$23),COUNTIF('2015'!K45:M45,'2015'!$M$23))</f>
        <v>0</v>
      </c>
      <c r="E978" s="3" t="str">
        <f t="shared" si="1"/>
        <v>0</v>
      </c>
    </row>
    <row r="979">
      <c r="A979" s="1">
        <v>21.0</v>
      </c>
      <c r="B979" s="48">
        <f t="shared" si="22"/>
        <v>44</v>
      </c>
      <c r="D979" s="2">
        <f>SUM(COUNTIF('2015'!K46:M46,'2015'!$K$23),COUNTIF('2015'!K46:M46,'2015'!$L$23),COUNTIF('2015'!K46:M46,'2015'!$M$23))</f>
        <v>0</v>
      </c>
      <c r="E979" s="3" t="str">
        <f t="shared" si="1"/>
        <v>0</v>
      </c>
    </row>
    <row r="980">
      <c r="A980" s="1">
        <v>21.0</v>
      </c>
      <c r="B980" s="48">
        <f t="shared" si="22"/>
        <v>45</v>
      </c>
      <c r="D980" s="2">
        <f>SUM(COUNTIF('2015'!K47:M47,'2015'!$K$23),COUNTIF('2015'!K47:M47,'2015'!$L$23),COUNTIF('2015'!K47:M47,'2015'!$M$23))</f>
        <v>0</v>
      </c>
      <c r="E980" s="3" t="str">
        <f t="shared" si="1"/>
        <v>0</v>
      </c>
    </row>
    <row r="981">
      <c r="A981" s="1">
        <v>21.0</v>
      </c>
      <c r="B981" s="48">
        <f t="shared" si="22"/>
        <v>46</v>
      </c>
      <c r="D981" s="2">
        <f>SUM(COUNTIF('2015'!K48:M48,'2015'!$K$23),COUNTIF('2015'!K48:M48,'2015'!$L$23),COUNTIF('2015'!K48:M48,'2015'!$M$23))</f>
        <v>0</v>
      </c>
      <c r="E981" s="3" t="str">
        <f t="shared" si="1"/>
        <v>0</v>
      </c>
    </row>
    <row r="982">
      <c r="A982" s="1">
        <v>21.0</v>
      </c>
      <c r="B982" s="48">
        <f t="shared" si="22"/>
        <v>47</v>
      </c>
      <c r="D982" s="2">
        <f>SUM(COUNTIF('2015'!K49:M49,'2015'!$K$23),COUNTIF('2015'!K49:M49,'2015'!$L$23),COUNTIF('2015'!K49:M49,'2015'!$M$23))</f>
        <v>0</v>
      </c>
      <c r="E982" s="3" t="str">
        <f t="shared" si="1"/>
        <v>0</v>
      </c>
    </row>
    <row r="983">
      <c r="A983" s="1">
        <v>21.0</v>
      </c>
      <c r="B983" s="48">
        <f t="shared" si="22"/>
        <v>48</v>
      </c>
      <c r="D983" s="2">
        <f>SUM(COUNTIF('2015'!K50:M50,'2015'!$K$23),COUNTIF('2015'!K50:M50,'2015'!$L$23),COUNTIF('2015'!K50:M50,'2015'!$M$23))</f>
        <v>0</v>
      </c>
      <c r="E983" s="3" t="str">
        <f t="shared" si="1"/>
        <v>0</v>
      </c>
    </row>
    <row r="984">
      <c r="A984" s="1">
        <v>21.0</v>
      </c>
      <c r="B984" s="48">
        <f t="shared" si="22"/>
        <v>49</v>
      </c>
      <c r="D984" s="2">
        <f>SUM(COUNTIF('2015'!K51:M51,'2015'!$K$23),COUNTIF('2015'!K51:M51,'2015'!$L$23),COUNTIF('2015'!K51:M51,'2015'!$M$23))</f>
        <v>0</v>
      </c>
      <c r="E984" s="3" t="str">
        <f t="shared" si="1"/>
        <v>0</v>
      </c>
    </row>
    <row r="985">
      <c r="A985" s="1">
        <v>21.0</v>
      </c>
      <c r="B985" s="48">
        <f t="shared" si="22"/>
        <v>50</v>
      </c>
      <c r="D985" s="2">
        <f>SUM(COUNTIF('2015'!K52:M52,'2015'!$K$23),COUNTIF('2015'!K52:M52,'2015'!$L$23),COUNTIF('2015'!K52:M52,'2015'!$M$23))</f>
        <v>0</v>
      </c>
      <c r="E985" s="3" t="str">
        <f t="shared" si="1"/>
        <v>0</v>
      </c>
    </row>
    <row r="986">
      <c r="A986" s="1">
        <v>21.0</v>
      </c>
      <c r="B986" s="48">
        <f t="shared" si="22"/>
        <v>51</v>
      </c>
      <c r="D986" s="2">
        <f>SUM(COUNTIF('2015'!K53:M53,'2015'!$K$23),COUNTIF('2015'!K53:M53,'2015'!$L$23),COUNTIF('2015'!K53:M53,'2015'!$M$23))</f>
        <v>0</v>
      </c>
      <c r="E986" s="3" t="str">
        <f t="shared" si="1"/>
        <v>0</v>
      </c>
    </row>
    <row r="987">
      <c r="A987" s="1">
        <v>21.0</v>
      </c>
      <c r="B987" s="48">
        <f t="shared" si="22"/>
        <v>52</v>
      </c>
      <c r="D987" s="2">
        <f>SUM(COUNTIF('2015'!K54:M54,'2015'!$K$23),COUNTIF('2015'!K54:M54,'2015'!$L$23),COUNTIF('2015'!K54:M54,'2015'!$M$23))</f>
        <v>0</v>
      </c>
      <c r="E987" s="3" t="str">
        <f t="shared" si="1"/>
        <v>0</v>
      </c>
    </row>
    <row r="988">
      <c r="A988" s="1">
        <v>21.0</v>
      </c>
      <c r="B988" s="48">
        <f t="shared" si="22"/>
        <v>53</v>
      </c>
      <c r="D988" s="2">
        <f>SUM(COUNTIF('2015'!K55:M55,'2015'!$K$23),COUNTIF('2015'!K55:M55,'2015'!$L$23),COUNTIF('2015'!K55:M55,'2015'!$M$23))</f>
        <v>0</v>
      </c>
      <c r="E988" s="3" t="str">
        <f t="shared" si="1"/>
        <v>0</v>
      </c>
    </row>
    <row r="989">
      <c r="A989" s="1">
        <v>21.0</v>
      </c>
      <c r="B989" s="48">
        <f t="shared" si="22"/>
        <v>54</v>
      </c>
      <c r="D989" s="2">
        <f>SUM(COUNTIF('2015'!K56:M56,'2015'!$K$23),COUNTIF('2015'!K56:M56,'2015'!$L$23),COUNTIF('2015'!K56:M56,'2015'!$M$23))</f>
        <v>0</v>
      </c>
      <c r="E989" s="3" t="str">
        <f t="shared" si="1"/>
        <v>0</v>
      </c>
    </row>
    <row r="990">
      <c r="A990" s="1">
        <v>21.0</v>
      </c>
      <c r="B990" s="48">
        <f t="shared" si="22"/>
        <v>55</v>
      </c>
      <c r="D990" s="2">
        <f>SUM(COUNTIF('2015'!K57:M57,'2015'!$K$23),COUNTIF('2015'!K57:M57,'2015'!$L$23),COUNTIF('2015'!K57:M57,'2015'!$M$23))</f>
        <v>0</v>
      </c>
      <c r="E990" s="3" t="str">
        <f t="shared" si="1"/>
        <v>0</v>
      </c>
    </row>
    <row r="991">
      <c r="A991" s="1">
        <v>21.0</v>
      </c>
      <c r="B991" s="48">
        <f t="shared" si="22"/>
        <v>56</v>
      </c>
      <c r="D991" s="2">
        <f>SUM(COUNTIF('2015'!K58:M58,'2015'!$K$23),COUNTIF('2015'!K58:M58,'2015'!$L$23),COUNTIF('2015'!K58:M58,'2015'!$M$23))</f>
        <v>0</v>
      </c>
      <c r="E991" s="3" t="str">
        <f t="shared" si="1"/>
        <v>0</v>
      </c>
    </row>
    <row r="992">
      <c r="A992" s="1">
        <v>21.0</v>
      </c>
      <c r="B992" s="48">
        <f t="shared" si="22"/>
        <v>57</v>
      </c>
      <c r="D992" s="2">
        <f>SUM(COUNTIF('2015'!K59:M59,'2015'!$K$23),COUNTIF('2015'!K59:M59,'2015'!$L$23),COUNTIF('2015'!K59:M59,'2015'!$M$23))</f>
        <v>0</v>
      </c>
      <c r="E992" s="3" t="str">
        <f t="shared" si="1"/>
        <v>0</v>
      </c>
    </row>
    <row r="993">
      <c r="A993" s="1">
        <v>21.0</v>
      </c>
      <c r="B993" s="48">
        <f t="shared" si="22"/>
        <v>58</v>
      </c>
      <c r="D993" s="2">
        <f>SUM(COUNTIF('2015'!K60:M60,'2015'!$K$23),COUNTIF('2015'!K60:M60,'2015'!$L$23),COUNTIF('2015'!K60:M60,'2015'!$M$23))</f>
        <v>0</v>
      </c>
      <c r="E993" s="3" t="str">
        <f t="shared" si="1"/>
        <v>0</v>
      </c>
    </row>
    <row r="994">
      <c r="A994" s="1">
        <v>21.0</v>
      </c>
      <c r="B994" s="48">
        <f t="shared" si="22"/>
        <v>59</v>
      </c>
      <c r="D994" s="2">
        <f>SUM(COUNTIF('2015'!K61:M61,'2015'!$K$23),COUNTIF('2015'!K61:M61,'2015'!$L$23),COUNTIF('2015'!K61:M61,'2015'!$M$23))</f>
        <v>0</v>
      </c>
      <c r="E994" s="3" t="str">
        <f t="shared" si="1"/>
        <v>0</v>
      </c>
    </row>
    <row r="995">
      <c r="A995" s="1">
        <v>21.0</v>
      </c>
      <c r="B995" s="48">
        <f t="shared" si="22"/>
        <v>60</v>
      </c>
      <c r="D995" s="2">
        <f>SUM(COUNTIF('2015'!K62:M62,'2015'!$K$23),COUNTIF('2015'!K62:M62,'2015'!$L$23),COUNTIF('2015'!K62:M62,'2015'!$M$23))</f>
        <v>0</v>
      </c>
      <c r="E995" s="3" t="str">
        <f t="shared" si="1"/>
        <v>0</v>
      </c>
    </row>
    <row r="996">
      <c r="A996" s="1">
        <v>22.0</v>
      </c>
      <c r="B996" s="1">
        <v>23.0</v>
      </c>
      <c r="D996" s="2">
        <f>SUM(COUNTIF('2015'!K25:M25,'2015'!$K$24),COUNTIF('2015'!K25:M25,'2015'!$L$24),COUNTIF('2015'!K25:M25,'2015'!$M$24))</f>
        <v>1</v>
      </c>
      <c r="E996" s="3" t="str">
        <f t="shared" si="1"/>
        <v>1</v>
      </c>
    </row>
    <row r="997">
      <c r="A997" s="1">
        <v>22.0</v>
      </c>
      <c r="B997" s="48">
        <f t="shared" ref="B997:B1033" si="23">IF(A997&lt;&gt;"",B996+1,"")</f>
        <v>24</v>
      </c>
      <c r="D997" s="2">
        <f>SUM(COUNTIF('2015'!K26:M26,'2015'!$K$24),COUNTIF('2015'!K26:M26,'2015'!$L$24),COUNTIF('2015'!K26:M26,'2015'!$M$24))</f>
        <v>1</v>
      </c>
      <c r="E997" s="3" t="str">
        <f t="shared" si="1"/>
        <v>1</v>
      </c>
    </row>
    <row r="998">
      <c r="A998" s="1">
        <v>22.0</v>
      </c>
      <c r="B998" s="48">
        <f t="shared" si="23"/>
        <v>25</v>
      </c>
      <c r="D998" s="2">
        <f>SUM(COUNTIF('2015'!K27:M27,'2015'!$K$24),COUNTIF('2015'!K27:M27,'2015'!$L$24),COUNTIF('2015'!K27:M27,'2015'!$M$24))</f>
        <v>4</v>
      </c>
      <c r="E998" s="3" t="str">
        <f t="shared" si="1"/>
        <v>2</v>
      </c>
    </row>
    <row r="999">
      <c r="A999" s="1">
        <v>22.0</v>
      </c>
      <c r="B999" s="48">
        <f t="shared" si="23"/>
        <v>26</v>
      </c>
      <c r="D999" s="2">
        <f>SUM(COUNTIF('2015'!K28:M28,'2015'!$K$24),COUNTIF('2015'!K28:M28,'2015'!$L$24),COUNTIF('2015'!K28:M28,'2015'!$M$24))</f>
        <v>4</v>
      </c>
      <c r="E999" s="3" t="str">
        <f t="shared" si="1"/>
        <v>2</v>
      </c>
    </row>
    <row r="1000">
      <c r="A1000" s="1">
        <v>22.0</v>
      </c>
      <c r="B1000" s="48">
        <f t="shared" si="23"/>
        <v>27</v>
      </c>
      <c r="D1000" s="2">
        <f>SUM(COUNTIF('2015'!K29:M29,'2015'!$K$24),COUNTIF('2015'!K29:M29,'2015'!$L$24),COUNTIF('2015'!K29:M29,'2015'!$M$24))</f>
        <v>0</v>
      </c>
      <c r="E1000" s="3" t="str">
        <f t="shared" si="1"/>
        <v>0</v>
      </c>
    </row>
    <row r="1001">
      <c r="A1001" s="1">
        <v>22.0</v>
      </c>
      <c r="B1001" s="48">
        <f t="shared" si="23"/>
        <v>28</v>
      </c>
      <c r="D1001" s="2">
        <f>SUM(COUNTIF('2015'!K30:M30,'2015'!$K$24),COUNTIF('2015'!K30:M30,'2015'!$L$24),COUNTIF('2015'!K30:M30,'2015'!$M$24))</f>
        <v>4</v>
      </c>
      <c r="E1001" s="3" t="str">
        <f t="shared" si="1"/>
        <v>2</v>
      </c>
    </row>
    <row r="1002">
      <c r="A1002" s="1">
        <v>22.0</v>
      </c>
      <c r="B1002" s="48">
        <f t="shared" si="23"/>
        <v>29</v>
      </c>
      <c r="D1002" s="2">
        <f>SUM(COUNTIF('2015'!K31:M31,'2015'!$K$24),COUNTIF('2015'!K31:M31,'2015'!$L$24),COUNTIF('2015'!K31:M31,'2015'!$M$24))</f>
        <v>0</v>
      </c>
      <c r="E1002" s="3" t="str">
        <f t="shared" si="1"/>
        <v>0</v>
      </c>
    </row>
    <row r="1003">
      <c r="A1003" s="1">
        <v>22.0</v>
      </c>
      <c r="B1003" s="48">
        <f t="shared" si="23"/>
        <v>30</v>
      </c>
      <c r="D1003" s="2">
        <f>SUM(COUNTIF('2015'!K32:M32,'2015'!$K$24),COUNTIF('2015'!K32:M32,'2015'!$L$24),COUNTIF('2015'!K32:M32,'2015'!$M$24))</f>
        <v>4</v>
      </c>
      <c r="E1003" s="3" t="str">
        <f t="shared" si="1"/>
        <v>2</v>
      </c>
    </row>
    <row r="1004">
      <c r="A1004" s="1">
        <v>22.0</v>
      </c>
      <c r="B1004" s="48">
        <f t="shared" si="23"/>
        <v>31</v>
      </c>
      <c r="D1004" s="2">
        <f>SUM(COUNTIF('2015'!K33:M33,'2015'!$K$24),COUNTIF('2015'!K33:M33,'2015'!$L$24),COUNTIF('2015'!K33:M33,'2015'!$M$24))</f>
        <v>0</v>
      </c>
      <c r="E1004" s="3" t="str">
        <f t="shared" si="1"/>
        <v>0</v>
      </c>
    </row>
    <row r="1005">
      <c r="A1005" s="1">
        <v>22.0</v>
      </c>
      <c r="B1005" s="48">
        <f t="shared" si="23"/>
        <v>32</v>
      </c>
      <c r="D1005" s="2">
        <f>SUM(COUNTIF('2015'!K34:M34,'2015'!$K$24),COUNTIF('2015'!K34:M34,'2015'!$L$24),COUNTIF('2015'!K34:M34,'2015'!$M$24))</f>
        <v>4</v>
      </c>
      <c r="E1005" s="3" t="str">
        <f t="shared" si="1"/>
        <v>2</v>
      </c>
    </row>
    <row r="1006">
      <c r="A1006" s="1">
        <v>22.0</v>
      </c>
      <c r="B1006" s="48">
        <f t="shared" si="23"/>
        <v>33</v>
      </c>
      <c r="D1006" s="2">
        <f>SUM(COUNTIF('2015'!K35:M35,'2015'!$K$24),COUNTIF('2015'!K35:M35,'2015'!$L$24),COUNTIF('2015'!K35:M35,'2015'!$M$24))</f>
        <v>4</v>
      </c>
      <c r="E1006" s="3" t="str">
        <f t="shared" si="1"/>
        <v>2</v>
      </c>
    </row>
    <row r="1007">
      <c r="A1007" s="1">
        <v>22.0</v>
      </c>
      <c r="B1007" s="48">
        <f t="shared" si="23"/>
        <v>34</v>
      </c>
      <c r="D1007" s="2">
        <f>SUM(COUNTIF('2015'!K36:M36,'2015'!$K$24),COUNTIF('2015'!K36:M36,'2015'!$L$24),COUNTIF('2015'!K36:M36,'2015'!$M$24))</f>
        <v>0</v>
      </c>
      <c r="E1007" s="3" t="str">
        <f t="shared" si="1"/>
        <v>0</v>
      </c>
    </row>
    <row r="1008">
      <c r="A1008" s="1">
        <v>22.0</v>
      </c>
      <c r="B1008" s="48">
        <f t="shared" si="23"/>
        <v>35</v>
      </c>
      <c r="D1008" s="2">
        <f>SUM(COUNTIF('2015'!K37:M37,'2015'!$K$24),COUNTIF('2015'!K37:M37,'2015'!$L$24),COUNTIF('2015'!K37:M37,'2015'!$M$24))</f>
        <v>0</v>
      </c>
      <c r="E1008" s="3" t="str">
        <f t="shared" si="1"/>
        <v>0</v>
      </c>
    </row>
    <row r="1009">
      <c r="A1009" s="1">
        <v>22.0</v>
      </c>
      <c r="B1009" s="48">
        <f t="shared" si="23"/>
        <v>36</v>
      </c>
      <c r="D1009" s="2">
        <f>SUM(COUNTIF('2015'!K38:M38,'2015'!$K$24),COUNTIF('2015'!K38:M38,'2015'!$L$24),COUNTIF('2015'!K38:M38,'2015'!$M$24))</f>
        <v>0</v>
      </c>
      <c r="E1009" s="3" t="str">
        <f t="shared" si="1"/>
        <v>0</v>
      </c>
    </row>
    <row r="1010">
      <c r="A1010" s="1">
        <v>22.0</v>
      </c>
      <c r="B1010" s="48">
        <f t="shared" si="23"/>
        <v>37</v>
      </c>
      <c r="D1010" s="2">
        <f>SUM(COUNTIF('2015'!K39:M39,'2015'!$K$24),COUNTIF('2015'!K39:M39,'2015'!$L$24),COUNTIF('2015'!K39:M39,'2015'!$M$24))</f>
        <v>0</v>
      </c>
      <c r="E1010" s="3" t="str">
        <f t="shared" si="1"/>
        <v>0</v>
      </c>
    </row>
    <row r="1011">
      <c r="A1011" s="1">
        <v>22.0</v>
      </c>
      <c r="B1011" s="48">
        <f t="shared" si="23"/>
        <v>38</v>
      </c>
      <c r="D1011" s="2">
        <f>SUM(COUNTIF('2015'!K40:M40,'2015'!$K$24),COUNTIF('2015'!K40:M40,'2015'!$L$24),COUNTIF('2015'!K40:M40,'2015'!$M$24))</f>
        <v>0</v>
      </c>
      <c r="E1011" s="3" t="str">
        <f t="shared" si="1"/>
        <v>0</v>
      </c>
    </row>
    <row r="1012">
      <c r="A1012" s="1">
        <v>22.0</v>
      </c>
      <c r="B1012" s="48">
        <f t="shared" si="23"/>
        <v>39</v>
      </c>
      <c r="D1012" s="2">
        <f>SUM(COUNTIF('2015'!K41:M41,'2015'!$K$24),COUNTIF('2015'!K41:M41,'2015'!$L$24),COUNTIF('2015'!K41:M41,'2015'!$M$24))</f>
        <v>0</v>
      </c>
      <c r="E1012" s="3" t="str">
        <f t="shared" si="1"/>
        <v>0</v>
      </c>
    </row>
    <row r="1013">
      <c r="A1013" s="1">
        <v>22.0</v>
      </c>
      <c r="B1013" s="48">
        <f t="shared" si="23"/>
        <v>40</v>
      </c>
      <c r="D1013" s="2">
        <f>SUM(COUNTIF('2015'!K42:M42,'2015'!$K$24),COUNTIF('2015'!K42:M42,'2015'!$L$24),COUNTIF('2015'!K42:M42,'2015'!$M$24))</f>
        <v>0</v>
      </c>
      <c r="E1013" s="3" t="str">
        <f t="shared" si="1"/>
        <v>0</v>
      </c>
    </row>
    <row r="1014">
      <c r="A1014" s="1">
        <v>22.0</v>
      </c>
      <c r="B1014" s="48">
        <f t="shared" si="23"/>
        <v>41</v>
      </c>
      <c r="D1014" s="2">
        <f>SUM(COUNTIF('2015'!K43:M43,'2015'!$K$24),COUNTIF('2015'!K43:M43,'2015'!$L$24),COUNTIF('2015'!K43:M43,'2015'!$M$24))</f>
        <v>0</v>
      </c>
      <c r="E1014" s="3" t="str">
        <f t="shared" si="1"/>
        <v>0</v>
      </c>
    </row>
    <row r="1015">
      <c r="A1015" s="1">
        <v>22.0</v>
      </c>
      <c r="B1015" s="48">
        <f t="shared" si="23"/>
        <v>42</v>
      </c>
      <c r="D1015" s="2">
        <f>SUM(COUNTIF('2015'!K44:M44,'2015'!$K$24),COUNTIF('2015'!K44:M44,'2015'!$L$24),COUNTIF('2015'!K44:M44,'2015'!$M$24))</f>
        <v>0</v>
      </c>
      <c r="E1015" s="3" t="str">
        <f t="shared" si="1"/>
        <v>0</v>
      </c>
    </row>
    <row r="1016">
      <c r="A1016" s="1">
        <v>22.0</v>
      </c>
      <c r="B1016" s="48">
        <f t="shared" si="23"/>
        <v>43</v>
      </c>
      <c r="D1016" s="2">
        <f>SUM(COUNTIF('2015'!K45:M45,'2015'!$K$24),COUNTIF('2015'!K45:M45,'2015'!$L$24),COUNTIF('2015'!K45:M45,'2015'!$M$24))</f>
        <v>0</v>
      </c>
      <c r="E1016" s="3" t="str">
        <f t="shared" si="1"/>
        <v>0</v>
      </c>
    </row>
    <row r="1017">
      <c r="A1017" s="1">
        <v>22.0</v>
      </c>
      <c r="B1017" s="48">
        <f t="shared" si="23"/>
        <v>44</v>
      </c>
      <c r="D1017" s="2">
        <f>SUM(COUNTIF('2015'!K46:M46,'2015'!$K$24),COUNTIF('2015'!K46:M46,'2015'!$L$24),COUNTIF('2015'!K46:M46,'2015'!$M$24))</f>
        <v>0</v>
      </c>
      <c r="E1017" s="3" t="str">
        <f t="shared" si="1"/>
        <v>0</v>
      </c>
    </row>
    <row r="1018">
      <c r="A1018" s="1">
        <v>22.0</v>
      </c>
      <c r="B1018" s="48">
        <f t="shared" si="23"/>
        <v>45</v>
      </c>
      <c r="D1018" s="2">
        <f>SUM(COUNTIF('2015'!K47:M47,'2015'!$K$24),COUNTIF('2015'!K47:M47,'2015'!$L$24),COUNTIF('2015'!K47:M47,'2015'!$M$24))</f>
        <v>0</v>
      </c>
      <c r="E1018" s="3" t="str">
        <f t="shared" si="1"/>
        <v>0</v>
      </c>
    </row>
    <row r="1019">
      <c r="A1019" s="1">
        <v>22.0</v>
      </c>
      <c r="B1019" s="48">
        <f t="shared" si="23"/>
        <v>46</v>
      </c>
      <c r="D1019" s="2">
        <f>SUM(COUNTIF('2015'!K48:M48,'2015'!$K$24),COUNTIF('2015'!K48:M48,'2015'!$L$24),COUNTIF('2015'!K48:M48,'2015'!$M$24))</f>
        <v>0</v>
      </c>
      <c r="E1019" s="3" t="str">
        <f t="shared" si="1"/>
        <v>0</v>
      </c>
    </row>
    <row r="1020">
      <c r="A1020" s="1">
        <v>22.0</v>
      </c>
      <c r="B1020" s="48">
        <f t="shared" si="23"/>
        <v>47</v>
      </c>
      <c r="D1020" s="2">
        <f>SUM(COUNTIF('2015'!K49:M49,'2015'!$K$24),COUNTIF('2015'!K49:M49,'2015'!$L$24),COUNTIF('2015'!K49:M49,'2015'!$M$24))</f>
        <v>0</v>
      </c>
      <c r="E1020" s="3" t="str">
        <f t="shared" si="1"/>
        <v>0</v>
      </c>
    </row>
    <row r="1021">
      <c r="A1021" s="1">
        <v>22.0</v>
      </c>
      <c r="B1021" s="48">
        <f t="shared" si="23"/>
        <v>48</v>
      </c>
      <c r="D1021" s="2">
        <f>SUM(COUNTIF('2015'!K50:M50,'2015'!$K$24),COUNTIF('2015'!K50:M50,'2015'!$L$24),COUNTIF('2015'!K50:M50,'2015'!$M$24))</f>
        <v>0</v>
      </c>
      <c r="E1021" s="3" t="str">
        <f t="shared" si="1"/>
        <v>0</v>
      </c>
    </row>
    <row r="1022">
      <c r="A1022" s="1">
        <v>22.0</v>
      </c>
      <c r="B1022" s="48">
        <f t="shared" si="23"/>
        <v>49</v>
      </c>
      <c r="D1022" s="2">
        <f>SUM(COUNTIF('2015'!K51:M51,'2015'!$K$24),COUNTIF('2015'!K51:M51,'2015'!$L$24),COUNTIF('2015'!K51:M51,'2015'!$M$24))</f>
        <v>0</v>
      </c>
      <c r="E1022" s="3" t="str">
        <f t="shared" si="1"/>
        <v>0</v>
      </c>
    </row>
    <row r="1023">
      <c r="A1023" s="1">
        <v>22.0</v>
      </c>
      <c r="B1023" s="48">
        <f t="shared" si="23"/>
        <v>50</v>
      </c>
      <c r="D1023" s="2">
        <f>SUM(COUNTIF('2015'!K52:M52,'2015'!$K$24),COUNTIF('2015'!K52:M52,'2015'!$L$24),COUNTIF('2015'!K52:M52,'2015'!$M$24))</f>
        <v>0</v>
      </c>
      <c r="E1023" s="3" t="str">
        <f t="shared" si="1"/>
        <v>0</v>
      </c>
    </row>
    <row r="1024">
      <c r="A1024" s="1">
        <v>22.0</v>
      </c>
      <c r="B1024" s="48">
        <f t="shared" si="23"/>
        <v>51</v>
      </c>
      <c r="D1024" s="2">
        <f>SUM(COUNTIF('2015'!K53:M53,'2015'!$K$24),COUNTIF('2015'!K53:M53,'2015'!$L$24),COUNTIF('2015'!K53:M53,'2015'!$M$24))</f>
        <v>0</v>
      </c>
      <c r="E1024" s="3" t="str">
        <f t="shared" si="1"/>
        <v>0</v>
      </c>
    </row>
    <row r="1025">
      <c r="A1025" s="1">
        <v>22.0</v>
      </c>
      <c r="B1025" s="48">
        <f t="shared" si="23"/>
        <v>52</v>
      </c>
      <c r="D1025" s="2">
        <f>SUM(COUNTIF('2015'!K54:M54,'2015'!$K$24),COUNTIF('2015'!K54:M54,'2015'!$L$24),COUNTIF('2015'!K54:M54,'2015'!$M$24))</f>
        <v>0</v>
      </c>
      <c r="E1025" s="3" t="str">
        <f t="shared" si="1"/>
        <v>0</v>
      </c>
    </row>
    <row r="1026">
      <c r="A1026" s="1">
        <v>22.0</v>
      </c>
      <c r="B1026" s="48">
        <f t="shared" si="23"/>
        <v>53</v>
      </c>
      <c r="D1026" s="2">
        <f>SUM(COUNTIF('2015'!K55:M55,'2015'!$K$24),COUNTIF('2015'!K55:M55,'2015'!$L$24),COUNTIF('2015'!K55:M55,'2015'!$M$24))</f>
        <v>0</v>
      </c>
      <c r="E1026" s="3" t="str">
        <f t="shared" si="1"/>
        <v>0</v>
      </c>
    </row>
    <row r="1027">
      <c r="A1027" s="1">
        <v>22.0</v>
      </c>
      <c r="B1027" s="48">
        <f t="shared" si="23"/>
        <v>54</v>
      </c>
      <c r="D1027" s="2">
        <f>SUM(COUNTIF('2015'!K56:M56,'2015'!$K$24),COUNTIF('2015'!K56:M56,'2015'!$L$24),COUNTIF('2015'!K56:M56,'2015'!$M$24))</f>
        <v>0</v>
      </c>
      <c r="E1027" s="3" t="str">
        <f t="shared" si="1"/>
        <v>0</v>
      </c>
    </row>
    <row r="1028">
      <c r="A1028" s="1">
        <v>22.0</v>
      </c>
      <c r="B1028" s="48">
        <f t="shared" si="23"/>
        <v>55</v>
      </c>
      <c r="D1028" s="2">
        <f>SUM(COUNTIF('2015'!K57:M57,'2015'!$K$24),COUNTIF('2015'!K57:M57,'2015'!$L$24),COUNTIF('2015'!K57:M57,'2015'!$M$24))</f>
        <v>0</v>
      </c>
      <c r="E1028" s="3" t="str">
        <f t="shared" si="1"/>
        <v>0</v>
      </c>
    </row>
    <row r="1029">
      <c r="A1029" s="1">
        <v>22.0</v>
      </c>
      <c r="B1029" s="48">
        <f t="shared" si="23"/>
        <v>56</v>
      </c>
      <c r="D1029" s="2">
        <f>SUM(COUNTIF('2015'!K58:M58,'2015'!$K$24),COUNTIF('2015'!K58:M58,'2015'!$L$24),COUNTIF('2015'!K58:M58,'2015'!$M$24))</f>
        <v>0</v>
      </c>
      <c r="E1029" s="3" t="str">
        <f t="shared" si="1"/>
        <v>0</v>
      </c>
    </row>
    <row r="1030">
      <c r="A1030" s="1">
        <v>22.0</v>
      </c>
      <c r="B1030" s="48">
        <f t="shared" si="23"/>
        <v>57</v>
      </c>
      <c r="D1030" s="2">
        <f>SUM(COUNTIF('2015'!K59:M59,'2015'!$K$24),COUNTIF('2015'!K59:M59,'2015'!$L$24),COUNTIF('2015'!K59:M59,'2015'!$M$24))</f>
        <v>0</v>
      </c>
      <c r="E1030" s="3" t="str">
        <f t="shared" si="1"/>
        <v>0</v>
      </c>
    </row>
    <row r="1031">
      <c r="A1031" s="1">
        <v>22.0</v>
      </c>
      <c r="B1031" s="48">
        <f t="shared" si="23"/>
        <v>58</v>
      </c>
      <c r="D1031" s="2">
        <f>SUM(COUNTIF('2015'!K60:M60,'2015'!$K$24),COUNTIF('2015'!K60:M60,'2015'!$L$24),COUNTIF('2015'!K60:M60,'2015'!$M$24))</f>
        <v>0</v>
      </c>
      <c r="E1031" s="3" t="str">
        <f t="shared" si="1"/>
        <v>0</v>
      </c>
    </row>
    <row r="1032">
      <c r="A1032" s="1">
        <v>22.0</v>
      </c>
      <c r="B1032" s="48">
        <f t="shared" si="23"/>
        <v>59</v>
      </c>
      <c r="D1032" s="2">
        <f>SUM(COUNTIF('2015'!K61:M61,'2015'!$K$24),COUNTIF('2015'!K61:M61,'2015'!$L$24),COUNTIF('2015'!K61:M61,'2015'!$M$24))</f>
        <v>0</v>
      </c>
      <c r="E1032" s="3" t="str">
        <f t="shared" si="1"/>
        <v>0</v>
      </c>
    </row>
    <row r="1033">
      <c r="A1033" s="1">
        <v>22.0</v>
      </c>
      <c r="B1033" s="48">
        <f t="shared" si="23"/>
        <v>60</v>
      </c>
      <c r="D1033" s="2">
        <f>SUM(COUNTIF('2015'!K62:M62,'2015'!$K$24),COUNTIF('2015'!K62:M62,'2015'!$L$24),COUNTIF('2015'!K62:M62,'2015'!$M$24))</f>
        <v>0</v>
      </c>
      <c r="E1033" s="3" t="str">
        <f t="shared" si="1"/>
        <v>0</v>
      </c>
    </row>
    <row r="1034">
      <c r="A1034" s="1">
        <v>23.0</v>
      </c>
      <c r="B1034" s="1">
        <v>24.0</v>
      </c>
      <c r="D1034" s="2">
        <f>SUM(COUNTIF('2015'!K26:M26,'2015'!$K$25),COUNTIF('2015'!K26:M26,'2015'!$L$25),COUNTIF('2015'!K26:M26,'2015'!$M$25))</f>
        <v>1</v>
      </c>
      <c r="E1034" s="3" t="str">
        <f t="shared" si="1"/>
        <v>1</v>
      </c>
    </row>
    <row r="1035">
      <c r="A1035" s="1">
        <v>23.0</v>
      </c>
      <c r="B1035" s="48">
        <f t="shared" ref="B1035:B1070" si="24">IF(A1035&lt;&gt;"",B1034+1,"")</f>
        <v>25</v>
      </c>
      <c r="D1035" s="2">
        <f>SUM(COUNTIF('2015'!K27:M27,'2015'!$K$25),COUNTIF('2015'!K27:M27,'2015'!$L$25),COUNTIF('2015'!K27:M27,'2015'!$M$25))</f>
        <v>0</v>
      </c>
      <c r="E1035" s="3" t="str">
        <f t="shared" si="1"/>
        <v>0</v>
      </c>
    </row>
    <row r="1036">
      <c r="A1036" s="1">
        <v>23.0</v>
      </c>
      <c r="B1036" s="48">
        <f t="shared" si="24"/>
        <v>26</v>
      </c>
      <c r="D1036" s="2">
        <f>SUM(COUNTIF('2015'!K28:M28,'2015'!$K$25),COUNTIF('2015'!K28:M28,'2015'!$L$25),COUNTIF('2015'!K28:M28,'2015'!$M$25))</f>
        <v>0</v>
      </c>
      <c r="E1036" s="3" t="str">
        <f t="shared" si="1"/>
        <v>0</v>
      </c>
    </row>
    <row r="1037">
      <c r="A1037" s="1">
        <v>23.0</v>
      </c>
      <c r="B1037" s="48">
        <f t="shared" si="24"/>
        <v>27</v>
      </c>
      <c r="D1037" s="2">
        <f>SUM(COUNTIF('2015'!K29:M29,'2015'!$K$25),COUNTIF('2015'!K29:M29,'2015'!$L$25),COUNTIF('2015'!K29:M29,'2015'!$M$25))</f>
        <v>0</v>
      </c>
      <c r="E1037" s="3" t="str">
        <f t="shared" si="1"/>
        <v>0</v>
      </c>
    </row>
    <row r="1038">
      <c r="A1038" s="1">
        <v>23.0</v>
      </c>
      <c r="B1038" s="48">
        <f t="shared" si="24"/>
        <v>28</v>
      </c>
      <c r="D1038" s="2">
        <f>SUM(COUNTIF('2015'!K30:M30,'2015'!$K$25),COUNTIF('2015'!K30:M30,'2015'!$L$25),COUNTIF('2015'!K30:M30,'2015'!$M$25))</f>
        <v>0</v>
      </c>
      <c r="E1038" s="3" t="str">
        <f t="shared" si="1"/>
        <v>0</v>
      </c>
    </row>
    <row r="1039">
      <c r="A1039" s="1">
        <v>23.0</v>
      </c>
      <c r="B1039" s="48">
        <f t="shared" si="24"/>
        <v>29</v>
      </c>
      <c r="D1039" s="2">
        <f>SUM(COUNTIF('2015'!K31:M31,'2015'!$K$25),COUNTIF('2015'!K31:M31,'2015'!$L$25),COUNTIF('2015'!K31:M31,'2015'!$M$25))</f>
        <v>0</v>
      </c>
      <c r="E1039" s="3" t="str">
        <f t="shared" si="1"/>
        <v>0</v>
      </c>
    </row>
    <row r="1040">
      <c r="A1040" s="1">
        <v>23.0</v>
      </c>
      <c r="B1040" s="48">
        <f t="shared" si="24"/>
        <v>30</v>
      </c>
      <c r="D1040" s="2">
        <f>SUM(COUNTIF('2015'!K32:M32,'2015'!$K$25),COUNTIF('2015'!K32:M32,'2015'!$L$25),COUNTIF('2015'!K32:M32,'2015'!$M$25))</f>
        <v>0</v>
      </c>
      <c r="E1040" s="3" t="str">
        <f t="shared" si="1"/>
        <v>0</v>
      </c>
    </row>
    <row r="1041">
      <c r="A1041" s="1">
        <v>23.0</v>
      </c>
      <c r="B1041" s="48">
        <f t="shared" si="24"/>
        <v>31</v>
      </c>
      <c r="D1041" s="2">
        <f>SUM(COUNTIF('2015'!K33:M33,'2015'!$K$25),COUNTIF('2015'!K33:M33,'2015'!$L$25),COUNTIF('2015'!K33:M33,'2015'!$M$25))</f>
        <v>0</v>
      </c>
      <c r="E1041" s="3" t="str">
        <f t="shared" si="1"/>
        <v>0</v>
      </c>
    </row>
    <row r="1042">
      <c r="A1042" s="1">
        <v>23.0</v>
      </c>
      <c r="B1042" s="48">
        <f t="shared" si="24"/>
        <v>32</v>
      </c>
      <c r="D1042" s="2">
        <f>SUM(COUNTIF('2015'!K34:M34,'2015'!$K$25),COUNTIF('2015'!K34:M34,'2015'!$L$25),COUNTIF('2015'!K34:M34,'2015'!$M$25))</f>
        <v>0</v>
      </c>
      <c r="E1042" s="3" t="str">
        <f t="shared" si="1"/>
        <v>0</v>
      </c>
    </row>
    <row r="1043">
      <c r="A1043" s="1">
        <v>23.0</v>
      </c>
      <c r="B1043" s="48">
        <f t="shared" si="24"/>
        <v>33</v>
      </c>
      <c r="D1043" s="2">
        <f>SUM(COUNTIF('2015'!K35:M35,'2015'!$K$25),COUNTIF('2015'!K35:M35,'2015'!$L$25),COUNTIF('2015'!K35:M35,'2015'!$M$25))</f>
        <v>0</v>
      </c>
      <c r="E1043" s="3" t="str">
        <f t="shared" si="1"/>
        <v>0</v>
      </c>
    </row>
    <row r="1044">
      <c r="A1044" s="1">
        <v>23.0</v>
      </c>
      <c r="B1044" s="48">
        <f t="shared" si="24"/>
        <v>34</v>
      </c>
      <c r="D1044" s="2">
        <f>SUM(COUNTIF('2015'!K36:M36,'2015'!$K$25),COUNTIF('2015'!K36:M36,'2015'!$L$25),COUNTIF('2015'!K36:M36,'2015'!$M$25))</f>
        <v>0</v>
      </c>
      <c r="E1044" s="3" t="str">
        <f t="shared" si="1"/>
        <v>0</v>
      </c>
    </row>
    <row r="1045">
      <c r="A1045" s="1">
        <v>23.0</v>
      </c>
      <c r="B1045" s="48">
        <f t="shared" si="24"/>
        <v>35</v>
      </c>
      <c r="D1045" s="2">
        <f>SUM(COUNTIF('2015'!K37:M37,'2015'!$K$25),COUNTIF('2015'!K37:M37,'2015'!$L$25),COUNTIF('2015'!K37:M37,'2015'!$M$25))</f>
        <v>0</v>
      </c>
      <c r="E1045" s="3" t="str">
        <f t="shared" si="1"/>
        <v>0</v>
      </c>
    </row>
    <row r="1046">
      <c r="A1046" s="1">
        <v>23.0</v>
      </c>
      <c r="B1046" s="48">
        <f t="shared" si="24"/>
        <v>36</v>
      </c>
      <c r="D1046" s="2">
        <f>SUM(COUNTIF('2015'!K38:M38,'2015'!$K$25),COUNTIF('2015'!K38:M38,'2015'!$L$25),COUNTIF('2015'!K38:M38,'2015'!$M$25))</f>
        <v>0</v>
      </c>
      <c r="E1046" s="3" t="str">
        <f t="shared" si="1"/>
        <v>0</v>
      </c>
    </row>
    <row r="1047">
      <c r="A1047" s="1">
        <v>23.0</v>
      </c>
      <c r="B1047" s="48">
        <f t="shared" si="24"/>
        <v>37</v>
      </c>
      <c r="D1047" s="2">
        <f>SUM(COUNTIF('2015'!K39:M39,'2015'!$K$25),COUNTIF('2015'!K39:M39,'2015'!$L$25),COUNTIF('2015'!K39:M39,'2015'!$M$25))</f>
        <v>0</v>
      </c>
      <c r="E1047" s="3" t="str">
        <f t="shared" si="1"/>
        <v>0</v>
      </c>
    </row>
    <row r="1048">
      <c r="A1048" s="1">
        <v>23.0</v>
      </c>
      <c r="B1048" s="48">
        <f t="shared" si="24"/>
        <v>38</v>
      </c>
      <c r="D1048" s="2">
        <f>SUM(COUNTIF('2015'!K40:M40,'2015'!$K$25),COUNTIF('2015'!K40:M40,'2015'!$L$25),COUNTIF('2015'!K40:M40,'2015'!$M$25))</f>
        <v>0</v>
      </c>
      <c r="E1048" s="3" t="str">
        <f t="shared" si="1"/>
        <v>0</v>
      </c>
    </row>
    <row r="1049">
      <c r="A1049" s="1">
        <v>23.0</v>
      </c>
      <c r="B1049" s="48">
        <f t="shared" si="24"/>
        <v>39</v>
      </c>
      <c r="D1049" s="2">
        <f>SUM(COUNTIF('2015'!K41:M41,'2015'!$K$25),COUNTIF('2015'!K41:M41,'2015'!$L$25),COUNTIF('2015'!K41:M41,'2015'!$M$25))</f>
        <v>0</v>
      </c>
      <c r="E1049" s="3" t="str">
        <f t="shared" si="1"/>
        <v>0</v>
      </c>
    </row>
    <row r="1050">
      <c r="A1050" s="1">
        <v>23.0</v>
      </c>
      <c r="B1050" s="48">
        <f t="shared" si="24"/>
        <v>40</v>
      </c>
      <c r="D1050" s="2">
        <f>SUM(COUNTIF('2015'!K42:M42,'2015'!$K$25),COUNTIF('2015'!K42:M42,'2015'!$L$25),COUNTIF('2015'!K42:M42,'2015'!$M$25))</f>
        <v>0</v>
      </c>
      <c r="E1050" s="3" t="str">
        <f t="shared" si="1"/>
        <v>0</v>
      </c>
    </row>
    <row r="1051">
      <c r="A1051" s="1">
        <v>23.0</v>
      </c>
      <c r="B1051" s="48">
        <f t="shared" si="24"/>
        <v>41</v>
      </c>
      <c r="D1051" s="2">
        <f>SUM(COUNTIF('2015'!K43:M43,'2015'!$K$25),COUNTIF('2015'!K43:M43,'2015'!$L$25),COUNTIF('2015'!K43:M43,'2015'!$M$25))</f>
        <v>0</v>
      </c>
      <c r="E1051" s="3" t="str">
        <f t="shared" si="1"/>
        <v>0</v>
      </c>
    </row>
    <row r="1052">
      <c r="A1052" s="1">
        <v>23.0</v>
      </c>
      <c r="B1052" s="48">
        <f t="shared" si="24"/>
        <v>42</v>
      </c>
      <c r="D1052" s="2">
        <f>SUM(COUNTIF('2015'!K44:M44,'2015'!$K$25),COUNTIF('2015'!K44:M44,'2015'!$L$25),COUNTIF('2015'!K44:M44,'2015'!$M$25))</f>
        <v>0</v>
      </c>
      <c r="E1052" s="3" t="str">
        <f t="shared" si="1"/>
        <v>0</v>
      </c>
    </row>
    <row r="1053">
      <c r="A1053" s="1">
        <v>23.0</v>
      </c>
      <c r="B1053" s="48">
        <f t="shared" si="24"/>
        <v>43</v>
      </c>
      <c r="D1053" s="2">
        <f>SUM(COUNTIF('2015'!K45:M45,'2015'!$K$25),COUNTIF('2015'!K45:M45,'2015'!$L$25),COUNTIF('2015'!K45:M45,'2015'!$M$25))</f>
        <v>0</v>
      </c>
      <c r="E1053" s="3" t="str">
        <f t="shared" si="1"/>
        <v>0</v>
      </c>
    </row>
    <row r="1054">
      <c r="A1054" s="1">
        <v>23.0</v>
      </c>
      <c r="B1054" s="48">
        <f t="shared" si="24"/>
        <v>44</v>
      </c>
      <c r="D1054" s="2">
        <f>SUM(COUNTIF('2015'!K46:M46,'2015'!$K$25),COUNTIF('2015'!K46:M46,'2015'!$L$25),COUNTIF('2015'!K46:M46,'2015'!$M$25))</f>
        <v>0</v>
      </c>
      <c r="E1054" s="3" t="str">
        <f t="shared" si="1"/>
        <v>0</v>
      </c>
    </row>
    <row r="1055">
      <c r="A1055" s="1">
        <v>23.0</v>
      </c>
      <c r="B1055" s="48">
        <f t="shared" si="24"/>
        <v>45</v>
      </c>
      <c r="D1055" s="2">
        <f>SUM(COUNTIF('2015'!K47:M47,'2015'!$K$25),COUNTIF('2015'!K47:M47,'2015'!$L$25),COUNTIF('2015'!K47:M47,'2015'!$M$25))</f>
        <v>0</v>
      </c>
      <c r="E1055" s="3" t="str">
        <f t="shared" si="1"/>
        <v>0</v>
      </c>
    </row>
    <row r="1056">
      <c r="A1056" s="1">
        <v>23.0</v>
      </c>
      <c r="B1056" s="48">
        <f t="shared" si="24"/>
        <v>46</v>
      </c>
      <c r="D1056" s="2">
        <f>SUM(COUNTIF('2015'!K48:M48,'2015'!$K$25),COUNTIF('2015'!K48:M48,'2015'!$L$25),COUNTIF('2015'!K48:M48,'2015'!$M$25))</f>
        <v>0</v>
      </c>
      <c r="E1056" s="3" t="str">
        <f t="shared" si="1"/>
        <v>0</v>
      </c>
    </row>
    <row r="1057">
      <c r="A1057" s="1">
        <v>23.0</v>
      </c>
      <c r="B1057" s="48">
        <f t="shared" si="24"/>
        <v>47</v>
      </c>
      <c r="D1057" s="2">
        <f>SUM(COUNTIF('2015'!K49:M49,'2015'!$K$25),COUNTIF('2015'!K49:M49,'2015'!$L$25),COUNTIF('2015'!K49:M49,'2015'!$M$25))</f>
        <v>0</v>
      </c>
      <c r="E1057" s="3" t="str">
        <f t="shared" si="1"/>
        <v>0</v>
      </c>
    </row>
    <row r="1058">
      <c r="A1058" s="1">
        <v>23.0</v>
      </c>
      <c r="B1058" s="48">
        <f t="shared" si="24"/>
        <v>48</v>
      </c>
      <c r="D1058" s="2">
        <f>SUM(COUNTIF('2015'!K50:M50,'2015'!$K$25),COUNTIF('2015'!K50:M50,'2015'!$L$25),COUNTIF('2015'!K50:M50,'2015'!$M$25))</f>
        <v>0</v>
      </c>
      <c r="E1058" s="3" t="str">
        <f t="shared" si="1"/>
        <v>0</v>
      </c>
    </row>
    <row r="1059">
      <c r="A1059" s="1">
        <v>23.0</v>
      </c>
      <c r="B1059" s="48">
        <f t="shared" si="24"/>
        <v>49</v>
      </c>
      <c r="D1059" s="2">
        <f>SUM(COUNTIF('2015'!K51:M51,'2015'!$K$25),COUNTIF('2015'!K51:M51,'2015'!$L$25),COUNTIF('2015'!K51:M51,'2015'!$M$25))</f>
        <v>0</v>
      </c>
      <c r="E1059" s="3" t="str">
        <f t="shared" si="1"/>
        <v>0</v>
      </c>
    </row>
    <row r="1060">
      <c r="A1060" s="1">
        <v>23.0</v>
      </c>
      <c r="B1060" s="48">
        <f t="shared" si="24"/>
        <v>50</v>
      </c>
      <c r="D1060" s="2">
        <f>SUM(COUNTIF('2015'!K52:M52,'2015'!$K$25),COUNTIF('2015'!K52:M52,'2015'!$L$25),COUNTIF('2015'!K52:M52,'2015'!$M$25))</f>
        <v>0</v>
      </c>
      <c r="E1060" s="3" t="str">
        <f t="shared" si="1"/>
        <v>0</v>
      </c>
    </row>
    <row r="1061">
      <c r="A1061" s="1">
        <v>23.0</v>
      </c>
      <c r="B1061" s="48">
        <f t="shared" si="24"/>
        <v>51</v>
      </c>
      <c r="D1061" s="2">
        <f>SUM(COUNTIF('2015'!K53:M53,'2015'!$K$25),COUNTIF('2015'!K53:M53,'2015'!$L$25),COUNTIF('2015'!K53:M53,'2015'!$M$25))</f>
        <v>0</v>
      </c>
      <c r="E1061" s="3" t="str">
        <f t="shared" si="1"/>
        <v>0</v>
      </c>
    </row>
    <row r="1062">
      <c r="A1062" s="1">
        <v>23.0</v>
      </c>
      <c r="B1062" s="48">
        <f t="shared" si="24"/>
        <v>52</v>
      </c>
      <c r="D1062" s="2">
        <f>SUM(COUNTIF('2015'!K54:M54,'2015'!$K$25),COUNTIF('2015'!K54:M54,'2015'!$L$25),COUNTIF('2015'!K54:M54,'2015'!$M$25))</f>
        <v>0</v>
      </c>
      <c r="E1062" s="3" t="str">
        <f t="shared" si="1"/>
        <v>0</v>
      </c>
    </row>
    <row r="1063">
      <c r="A1063" s="1">
        <v>23.0</v>
      </c>
      <c r="B1063" s="48">
        <f t="shared" si="24"/>
        <v>53</v>
      </c>
      <c r="D1063" s="2">
        <f>SUM(COUNTIF('2015'!K55:M55,'2015'!$K$25),COUNTIF('2015'!K55:M55,'2015'!$L$25),COUNTIF('2015'!K55:M55,'2015'!$M$25))</f>
        <v>0</v>
      </c>
      <c r="E1063" s="3" t="str">
        <f t="shared" si="1"/>
        <v>0</v>
      </c>
    </row>
    <row r="1064">
      <c r="A1064" s="1">
        <v>23.0</v>
      </c>
      <c r="B1064" s="48">
        <f t="shared" si="24"/>
        <v>54</v>
      </c>
      <c r="D1064" s="2">
        <f>SUM(COUNTIF('2015'!K56:M56,'2015'!$K$25),COUNTIF('2015'!K56:M56,'2015'!$L$25),COUNTIF('2015'!K56:M56,'2015'!$M$25))</f>
        <v>0</v>
      </c>
      <c r="E1064" s="3" t="str">
        <f t="shared" si="1"/>
        <v>0</v>
      </c>
    </row>
    <row r="1065">
      <c r="A1065" s="1">
        <v>23.0</v>
      </c>
      <c r="B1065" s="48">
        <f t="shared" si="24"/>
        <v>55</v>
      </c>
      <c r="D1065" s="2">
        <f>SUM(COUNTIF('2015'!K57:M57,'2015'!$K$25),COUNTIF('2015'!K57:M57,'2015'!$L$25),COUNTIF('2015'!K57:M57,'2015'!$M$25))</f>
        <v>0</v>
      </c>
      <c r="E1065" s="3" t="str">
        <f t="shared" si="1"/>
        <v>0</v>
      </c>
    </row>
    <row r="1066">
      <c r="A1066" s="1">
        <v>23.0</v>
      </c>
      <c r="B1066" s="48">
        <f t="shared" si="24"/>
        <v>56</v>
      </c>
      <c r="D1066" s="2">
        <f>SUM(COUNTIF('2015'!K58:M58,'2015'!$K$25),COUNTIF('2015'!K58:M58,'2015'!$L$25),COUNTIF('2015'!K58:M58,'2015'!$M$25))</f>
        <v>0</v>
      </c>
      <c r="E1066" s="3" t="str">
        <f t="shared" si="1"/>
        <v>0</v>
      </c>
    </row>
    <row r="1067">
      <c r="A1067" s="1">
        <v>23.0</v>
      </c>
      <c r="B1067" s="48">
        <f t="shared" si="24"/>
        <v>57</v>
      </c>
      <c r="D1067" s="2">
        <f>SUM(COUNTIF('2015'!K59:M59,'2015'!$K$25),COUNTIF('2015'!K59:M59,'2015'!$L$25),COUNTIF('2015'!K59:M59,'2015'!$M$25))</f>
        <v>0</v>
      </c>
      <c r="E1067" s="3" t="str">
        <f t="shared" si="1"/>
        <v>0</v>
      </c>
    </row>
    <row r="1068">
      <c r="A1068" s="1">
        <v>23.0</v>
      </c>
      <c r="B1068" s="48">
        <f t="shared" si="24"/>
        <v>58</v>
      </c>
      <c r="D1068" s="2">
        <f>SUM(COUNTIF('2015'!K60:M60,'2015'!$K$25),COUNTIF('2015'!K60:M60,'2015'!$L$25),COUNTIF('2015'!K60:M60,'2015'!$M$25))</f>
        <v>0</v>
      </c>
      <c r="E1068" s="3" t="str">
        <f t="shared" si="1"/>
        <v>0</v>
      </c>
    </row>
    <row r="1069">
      <c r="A1069" s="1">
        <v>23.0</v>
      </c>
      <c r="B1069" s="48">
        <f t="shared" si="24"/>
        <v>59</v>
      </c>
      <c r="D1069" s="2">
        <f>SUM(COUNTIF('2015'!K61:M61,'2015'!$K$25),COUNTIF('2015'!K61:M61,'2015'!$L$25),COUNTIF('2015'!K61:M61,'2015'!$M$25))</f>
        <v>0</v>
      </c>
      <c r="E1069" s="3" t="str">
        <f t="shared" si="1"/>
        <v>0</v>
      </c>
    </row>
    <row r="1070">
      <c r="A1070" s="1">
        <v>23.0</v>
      </c>
      <c r="B1070" s="48">
        <f t="shared" si="24"/>
        <v>60</v>
      </c>
      <c r="D1070" s="2">
        <f>SUM(COUNTIF('2015'!K62:M62,'2015'!$K$25),COUNTIF('2015'!K62:M62,'2015'!$L$25),COUNTIF('2015'!K62:M62,'2015'!$M$25))</f>
        <v>0</v>
      </c>
      <c r="E1070" s="3" t="str">
        <f t="shared" si="1"/>
        <v>0</v>
      </c>
    </row>
    <row r="1071">
      <c r="A1071" s="1">
        <v>24.0</v>
      </c>
      <c r="B1071" s="1">
        <v>25.0</v>
      </c>
      <c r="D1071" s="2">
        <f>SUM(COUNTIF('2015'!K27:M27,'2015'!$K$26),COUNTIF('2015'!K27:M27,'2015'!$L$26),COUNTIF('2015'!K27:M27,'2015'!$M$26))</f>
        <v>0</v>
      </c>
      <c r="E1071" s="3" t="str">
        <f t="shared" si="1"/>
        <v>0</v>
      </c>
    </row>
    <row r="1072">
      <c r="A1072" s="1">
        <v>24.0</v>
      </c>
      <c r="B1072" s="48">
        <f t="shared" ref="B1072:B1106" si="25">IF(A1072&lt;&gt;"",B1071+1,"")</f>
        <v>26</v>
      </c>
      <c r="D1072" s="2">
        <f>SUM(COUNTIF('2015'!K28:M28,'2015'!$K$26),COUNTIF('2015'!K28:M28,'2015'!$L$26),COUNTIF('2015'!K28:M28,'2015'!$M$26))</f>
        <v>0</v>
      </c>
      <c r="E1072" s="3" t="str">
        <f t="shared" si="1"/>
        <v>0</v>
      </c>
    </row>
    <row r="1073">
      <c r="A1073" s="1">
        <v>24.0</v>
      </c>
      <c r="B1073" s="48">
        <f t="shared" si="25"/>
        <v>27</v>
      </c>
      <c r="D1073" s="2">
        <f>SUM(COUNTIF('2015'!K29:M29,'2015'!$K$26),COUNTIF('2015'!K29:M29,'2015'!$L$26),COUNTIF('2015'!K29:M29,'2015'!$M$26))</f>
        <v>0</v>
      </c>
      <c r="E1073" s="3" t="str">
        <f t="shared" si="1"/>
        <v>0</v>
      </c>
    </row>
    <row r="1074">
      <c r="A1074" s="1">
        <v>24.0</v>
      </c>
      <c r="B1074" s="48">
        <f t="shared" si="25"/>
        <v>28</v>
      </c>
      <c r="D1074" s="2">
        <f>SUM(COUNTIF('2015'!K30:M30,'2015'!$K$26),COUNTIF('2015'!K30:M30,'2015'!$L$26),COUNTIF('2015'!K30:M30,'2015'!$M$26))</f>
        <v>0</v>
      </c>
      <c r="E1074" s="3" t="str">
        <f t="shared" si="1"/>
        <v>0</v>
      </c>
    </row>
    <row r="1075">
      <c r="A1075" s="1">
        <v>24.0</v>
      </c>
      <c r="B1075" s="48">
        <f t="shared" si="25"/>
        <v>29</v>
      </c>
      <c r="D1075" s="2">
        <f>SUM(COUNTIF('2015'!K31:M31,'2015'!$K$26),COUNTIF('2015'!K31:M31,'2015'!$L$26),COUNTIF('2015'!K31:M31,'2015'!$M$26))</f>
        <v>0</v>
      </c>
      <c r="E1075" s="3" t="str">
        <f t="shared" si="1"/>
        <v>0</v>
      </c>
    </row>
    <row r="1076">
      <c r="A1076" s="1">
        <v>24.0</v>
      </c>
      <c r="B1076" s="48">
        <f t="shared" si="25"/>
        <v>30</v>
      </c>
      <c r="D1076" s="2">
        <f>SUM(COUNTIF('2015'!K32:M32,'2015'!$K$26),COUNTIF('2015'!K32:M32,'2015'!$L$26),COUNTIF('2015'!K32:M32,'2015'!$M$26))</f>
        <v>0</v>
      </c>
      <c r="E1076" s="3" t="str">
        <f t="shared" si="1"/>
        <v>0</v>
      </c>
    </row>
    <row r="1077">
      <c r="A1077" s="1">
        <v>24.0</v>
      </c>
      <c r="B1077" s="48">
        <f t="shared" si="25"/>
        <v>31</v>
      </c>
      <c r="D1077" s="2">
        <f>SUM(COUNTIF('2015'!K33:M33,'2015'!$K$26),COUNTIF('2015'!K33:M33,'2015'!$L$26),COUNTIF('2015'!K33:M33,'2015'!$M$26))</f>
        <v>0</v>
      </c>
      <c r="E1077" s="3" t="str">
        <f t="shared" si="1"/>
        <v>0</v>
      </c>
    </row>
    <row r="1078">
      <c r="A1078" s="1">
        <v>24.0</v>
      </c>
      <c r="B1078" s="48">
        <f t="shared" si="25"/>
        <v>32</v>
      </c>
      <c r="D1078" s="2">
        <f>SUM(COUNTIF('2015'!K34:M34,'2015'!$K$26),COUNTIF('2015'!K34:M34,'2015'!$L$26),COUNTIF('2015'!K34:M34,'2015'!$M$26))</f>
        <v>0</v>
      </c>
      <c r="E1078" s="3" t="str">
        <f t="shared" si="1"/>
        <v>0</v>
      </c>
    </row>
    <row r="1079">
      <c r="A1079" s="1">
        <v>24.0</v>
      </c>
      <c r="B1079" s="48">
        <f t="shared" si="25"/>
        <v>33</v>
      </c>
      <c r="D1079" s="2">
        <f>SUM(COUNTIF('2015'!K35:M35,'2015'!$K$26),COUNTIF('2015'!K35:M35,'2015'!$L$26),COUNTIF('2015'!K35:M35,'2015'!$M$26))</f>
        <v>0</v>
      </c>
      <c r="E1079" s="3" t="str">
        <f t="shared" si="1"/>
        <v>0</v>
      </c>
    </row>
    <row r="1080">
      <c r="A1080" s="1">
        <v>24.0</v>
      </c>
      <c r="B1080" s="48">
        <f t="shared" si="25"/>
        <v>34</v>
      </c>
      <c r="D1080" s="2">
        <f>SUM(COUNTIF('2015'!K36:M36,'2015'!$K$26),COUNTIF('2015'!K36:M36,'2015'!$L$26),COUNTIF('2015'!K36:M36,'2015'!$M$26))</f>
        <v>0</v>
      </c>
      <c r="E1080" s="3" t="str">
        <f t="shared" si="1"/>
        <v>0</v>
      </c>
    </row>
    <row r="1081">
      <c r="A1081" s="1">
        <v>24.0</v>
      </c>
      <c r="B1081" s="48">
        <f t="shared" si="25"/>
        <v>35</v>
      </c>
      <c r="D1081" s="2">
        <f>SUM(COUNTIF('2015'!K37:M37,'2015'!$K$26),COUNTIF('2015'!K37:M37,'2015'!$L$26),COUNTIF('2015'!K37:M37,'2015'!$M$26))</f>
        <v>0</v>
      </c>
      <c r="E1081" s="3" t="str">
        <f t="shared" si="1"/>
        <v>0</v>
      </c>
    </row>
    <row r="1082">
      <c r="A1082" s="1">
        <v>24.0</v>
      </c>
      <c r="B1082" s="48">
        <f t="shared" si="25"/>
        <v>36</v>
      </c>
      <c r="D1082" s="2">
        <f>SUM(COUNTIF('2015'!K38:M38,'2015'!$K$26),COUNTIF('2015'!K38:M38,'2015'!$L$26),COUNTIF('2015'!K38:M38,'2015'!$M$26))</f>
        <v>0</v>
      </c>
      <c r="E1082" s="3" t="str">
        <f t="shared" si="1"/>
        <v>0</v>
      </c>
    </row>
    <row r="1083">
      <c r="A1083" s="1">
        <v>24.0</v>
      </c>
      <c r="B1083" s="48">
        <f t="shared" si="25"/>
        <v>37</v>
      </c>
      <c r="D1083" s="2">
        <f>SUM(COUNTIF('2015'!K39:M39,'2015'!$K$26),COUNTIF('2015'!K39:M39,'2015'!$L$26),COUNTIF('2015'!K39:M39,'2015'!$M$26))</f>
        <v>0</v>
      </c>
      <c r="E1083" s="3" t="str">
        <f t="shared" si="1"/>
        <v>0</v>
      </c>
    </row>
    <row r="1084">
      <c r="A1084" s="1">
        <v>24.0</v>
      </c>
      <c r="B1084" s="48">
        <f t="shared" si="25"/>
        <v>38</v>
      </c>
      <c r="D1084" s="2">
        <f>SUM(COUNTIF('2015'!K40:M40,'2015'!$K$26),COUNTIF('2015'!K40:M40,'2015'!$L$26),COUNTIF('2015'!K40:M40,'2015'!$M$26))</f>
        <v>0</v>
      </c>
      <c r="E1084" s="3" t="str">
        <f t="shared" si="1"/>
        <v>0</v>
      </c>
    </row>
    <row r="1085">
      <c r="A1085" s="1">
        <v>24.0</v>
      </c>
      <c r="B1085" s="48">
        <f t="shared" si="25"/>
        <v>39</v>
      </c>
      <c r="D1085" s="2">
        <f>SUM(COUNTIF('2015'!K41:M41,'2015'!$K$26),COUNTIF('2015'!K41:M41,'2015'!$L$26),COUNTIF('2015'!K41:M41,'2015'!$M$26))</f>
        <v>0</v>
      </c>
      <c r="E1085" s="3" t="str">
        <f t="shared" si="1"/>
        <v>0</v>
      </c>
    </row>
    <row r="1086">
      <c r="A1086" s="1">
        <v>24.0</v>
      </c>
      <c r="B1086" s="48">
        <f t="shared" si="25"/>
        <v>40</v>
      </c>
      <c r="D1086" s="2">
        <f>SUM(COUNTIF('2015'!K42:M42,'2015'!$K$26),COUNTIF('2015'!K42:M42,'2015'!$L$26),COUNTIF('2015'!K42:M42,'2015'!$M$26))</f>
        <v>0</v>
      </c>
      <c r="E1086" s="3" t="str">
        <f t="shared" si="1"/>
        <v>0</v>
      </c>
    </row>
    <row r="1087">
      <c r="A1087" s="1">
        <v>24.0</v>
      </c>
      <c r="B1087" s="48">
        <f t="shared" si="25"/>
        <v>41</v>
      </c>
      <c r="D1087" s="2">
        <f>SUM(COUNTIF('2015'!K43:M43,'2015'!$K$26),COUNTIF('2015'!K43:M43,'2015'!$L$26),COUNTIF('2015'!K43:M43,'2015'!$M$26))</f>
        <v>0</v>
      </c>
      <c r="E1087" s="3" t="str">
        <f t="shared" si="1"/>
        <v>0</v>
      </c>
    </row>
    <row r="1088">
      <c r="A1088" s="1">
        <v>24.0</v>
      </c>
      <c r="B1088" s="48">
        <f t="shared" si="25"/>
        <v>42</v>
      </c>
      <c r="D1088" s="2">
        <f>SUM(COUNTIF('2015'!K44:M44,'2015'!$K$26),COUNTIF('2015'!K44:M44,'2015'!$L$26),COUNTIF('2015'!K44:M44,'2015'!$M$26))</f>
        <v>0</v>
      </c>
      <c r="E1088" s="3" t="str">
        <f t="shared" si="1"/>
        <v>0</v>
      </c>
    </row>
    <row r="1089">
      <c r="A1089" s="1">
        <v>24.0</v>
      </c>
      <c r="B1089" s="48">
        <f t="shared" si="25"/>
        <v>43</v>
      </c>
      <c r="D1089" s="2">
        <f>SUM(COUNTIF('2015'!K45:M45,'2015'!$K$26),COUNTIF('2015'!K45:M45,'2015'!$L$26),COUNTIF('2015'!K45:M45,'2015'!$M$26))</f>
        <v>0</v>
      </c>
      <c r="E1089" s="3" t="str">
        <f t="shared" si="1"/>
        <v>0</v>
      </c>
    </row>
    <row r="1090">
      <c r="A1090" s="1">
        <v>24.0</v>
      </c>
      <c r="B1090" s="48">
        <f t="shared" si="25"/>
        <v>44</v>
      </c>
      <c r="D1090" s="2">
        <f>SUM(COUNTIF('2015'!K46:M46,'2015'!$K$26),COUNTIF('2015'!K46:M46,'2015'!$L$26),COUNTIF('2015'!K46:M46,'2015'!$M$26))</f>
        <v>0</v>
      </c>
      <c r="E1090" s="3" t="str">
        <f t="shared" si="1"/>
        <v>0</v>
      </c>
    </row>
    <row r="1091">
      <c r="A1091" s="1">
        <v>24.0</v>
      </c>
      <c r="B1091" s="48">
        <f t="shared" si="25"/>
        <v>45</v>
      </c>
      <c r="D1091" s="2">
        <f>SUM(COUNTIF('2015'!K47:M47,'2015'!$K$26),COUNTIF('2015'!K47:M47,'2015'!$L$26),COUNTIF('2015'!K47:M47,'2015'!$M$26))</f>
        <v>0</v>
      </c>
      <c r="E1091" s="3" t="str">
        <f t="shared" si="1"/>
        <v>0</v>
      </c>
    </row>
    <row r="1092">
      <c r="A1092" s="1">
        <v>24.0</v>
      </c>
      <c r="B1092" s="48">
        <f t="shared" si="25"/>
        <v>46</v>
      </c>
      <c r="D1092" s="2">
        <f>SUM(COUNTIF('2015'!K48:M48,'2015'!$K$26),COUNTIF('2015'!K48:M48,'2015'!$L$26),COUNTIF('2015'!K48:M48,'2015'!$M$26))</f>
        <v>0</v>
      </c>
      <c r="E1092" s="3" t="str">
        <f t="shared" si="1"/>
        <v>0</v>
      </c>
    </row>
    <row r="1093">
      <c r="A1093" s="1">
        <v>24.0</v>
      </c>
      <c r="B1093" s="48">
        <f t="shared" si="25"/>
        <v>47</v>
      </c>
      <c r="D1093" s="2">
        <f>SUM(COUNTIF('2015'!K49:M49,'2015'!$K$26),COUNTIF('2015'!K49:M49,'2015'!$L$26),COUNTIF('2015'!K49:M49,'2015'!$M$26))</f>
        <v>0</v>
      </c>
      <c r="E1093" s="3" t="str">
        <f t="shared" si="1"/>
        <v>0</v>
      </c>
    </row>
    <row r="1094">
      <c r="A1094" s="1">
        <v>24.0</v>
      </c>
      <c r="B1094" s="48">
        <f t="shared" si="25"/>
        <v>48</v>
      </c>
      <c r="D1094" s="2">
        <f>SUM(COUNTIF('2015'!K50:M50,'2015'!$K$26),COUNTIF('2015'!K50:M50,'2015'!$L$26),COUNTIF('2015'!K50:M50,'2015'!$M$26))</f>
        <v>0</v>
      </c>
      <c r="E1094" s="3" t="str">
        <f t="shared" si="1"/>
        <v>0</v>
      </c>
    </row>
    <row r="1095">
      <c r="A1095" s="1">
        <v>24.0</v>
      </c>
      <c r="B1095" s="48">
        <f t="shared" si="25"/>
        <v>49</v>
      </c>
      <c r="D1095" s="2">
        <f>SUM(COUNTIF('2015'!K51:M51,'2015'!$K$26),COUNTIF('2015'!K51:M51,'2015'!$L$26),COUNTIF('2015'!K51:M51,'2015'!$M$26))</f>
        <v>0</v>
      </c>
      <c r="E1095" s="3" t="str">
        <f t="shared" si="1"/>
        <v>0</v>
      </c>
    </row>
    <row r="1096">
      <c r="A1096" s="1">
        <v>24.0</v>
      </c>
      <c r="B1096" s="48">
        <f t="shared" si="25"/>
        <v>50</v>
      </c>
      <c r="D1096" s="2">
        <f>SUM(COUNTIF('2015'!K52:M52,'2015'!$K$26),COUNTIF('2015'!K52:M52,'2015'!$L$26),COUNTIF('2015'!K52:M52,'2015'!$M$26))</f>
        <v>0</v>
      </c>
      <c r="E1096" s="3" t="str">
        <f t="shared" si="1"/>
        <v>0</v>
      </c>
    </row>
    <row r="1097">
      <c r="A1097" s="1">
        <v>24.0</v>
      </c>
      <c r="B1097" s="48">
        <f t="shared" si="25"/>
        <v>51</v>
      </c>
      <c r="D1097" s="2">
        <f>SUM(COUNTIF('2015'!K53:M53,'2015'!$K$26),COUNTIF('2015'!K53:M53,'2015'!$L$26),COUNTIF('2015'!K53:M53,'2015'!$M$26))</f>
        <v>0</v>
      </c>
      <c r="E1097" s="3" t="str">
        <f t="shared" si="1"/>
        <v>0</v>
      </c>
    </row>
    <row r="1098">
      <c r="A1098" s="1">
        <v>24.0</v>
      </c>
      <c r="B1098" s="48">
        <f t="shared" si="25"/>
        <v>52</v>
      </c>
      <c r="D1098" s="2">
        <f>SUM(COUNTIF('2015'!K54:M54,'2015'!$K$26),COUNTIF('2015'!K54:M54,'2015'!$L$26),COUNTIF('2015'!K54:M54,'2015'!$M$26))</f>
        <v>0</v>
      </c>
      <c r="E1098" s="3" t="str">
        <f t="shared" si="1"/>
        <v>0</v>
      </c>
    </row>
    <row r="1099">
      <c r="A1099" s="1">
        <v>24.0</v>
      </c>
      <c r="B1099" s="48">
        <f t="shared" si="25"/>
        <v>53</v>
      </c>
      <c r="D1099" s="2">
        <f>SUM(COUNTIF('2015'!K55:M55,'2015'!$K$26),COUNTIF('2015'!K55:M55,'2015'!$L$26),COUNTIF('2015'!K55:M55,'2015'!$M$26))</f>
        <v>0</v>
      </c>
      <c r="E1099" s="3" t="str">
        <f t="shared" si="1"/>
        <v>0</v>
      </c>
    </row>
    <row r="1100">
      <c r="A1100" s="1">
        <v>24.0</v>
      </c>
      <c r="B1100" s="48">
        <f t="shared" si="25"/>
        <v>54</v>
      </c>
      <c r="D1100" s="2">
        <f>SUM(COUNTIF('2015'!K56:M56,'2015'!$K$26),COUNTIF('2015'!K56:M56,'2015'!$L$26),COUNTIF('2015'!K56:M56,'2015'!$M$26))</f>
        <v>0</v>
      </c>
      <c r="E1100" s="3" t="str">
        <f t="shared" si="1"/>
        <v>0</v>
      </c>
    </row>
    <row r="1101">
      <c r="A1101" s="1">
        <v>24.0</v>
      </c>
      <c r="B1101" s="48">
        <f t="shared" si="25"/>
        <v>55</v>
      </c>
      <c r="D1101" s="2">
        <f>SUM(COUNTIF('2015'!K57:M57,'2015'!$K$26),COUNTIF('2015'!K57:M57,'2015'!$L$26),COUNTIF('2015'!K57:M57,'2015'!$M$26))</f>
        <v>0</v>
      </c>
      <c r="E1101" s="3" t="str">
        <f t="shared" si="1"/>
        <v>0</v>
      </c>
    </row>
    <row r="1102">
      <c r="A1102" s="1">
        <v>24.0</v>
      </c>
      <c r="B1102" s="48">
        <f t="shared" si="25"/>
        <v>56</v>
      </c>
      <c r="D1102" s="2">
        <f>SUM(COUNTIF('2015'!K58:M58,'2015'!$K$26),COUNTIF('2015'!K58:M58,'2015'!$L$26),COUNTIF('2015'!K58:M58,'2015'!$M$26))</f>
        <v>0</v>
      </c>
      <c r="E1102" s="3" t="str">
        <f t="shared" si="1"/>
        <v>0</v>
      </c>
    </row>
    <row r="1103">
      <c r="A1103" s="1">
        <v>24.0</v>
      </c>
      <c r="B1103" s="48">
        <f t="shared" si="25"/>
        <v>57</v>
      </c>
      <c r="D1103" s="2">
        <f>SUM(COUNTIF('2015'!K59:M59,'2015'!$K$26),COUNTIF('2015'!K59:M59,'2015'!$L$26),COUNTIF('2015'!K59:M59,'2015'!$M$26))</f>
        <v>0</v>
      </c>
      <c r="E1103" s="3" t="str">
        <f t="shared" si="1"/>
        <v>0</v>
      </c>
    </row>
    <row r="1104">
      <c r="A1104" s="1">
        <v>24.0</v>
      </c>
      <c r="B1104" s="48">
        <f t="shared" si="25"/>
        <v>58</v>
      </c>
      <c r="D1104" s="2">
        <f>SUM(COUNTIF('2015'!K60:M60,'2015'!$K$26),COUNTIF('2015'!K60:M60,'2015'!$L$26),COUNTIF('2015'!K60:M60,'2015'!$M$26))</f>
        <v>0</v>
      </c>
      <c r="E1104" s="3" t="str">
        <f t="shared" si="1"/>
        <v>0</v>
      </c>
    </row>
    <row r="1105">
      <c r="A1105" s="1">
        <v>24.0</v>
      </c>
      <c r="B1105" s="48">
        <f t="shared" si="25"/>
        <v>59</v>
      </c>
      <c r="D1105" s="2">
        <f>SUM(COUNTIF('2015'!K61:M61,'2015'!$K$26),COUNTIF('2015'!K61:M61,'2015'!$L$26),COUNTIF('2015'!K61:M61,'2015'!$M$26))</f>
        <v>0</v>
      </c>
      <c r="E1105" s="3" t="str">
        <f t="shared" si="1"/>
        <v>0</v>
      </c>
    </row>
    <row r="1106">
      <c r="A1106" s="1">
        <v>24.0</v>
      </c>
      <c r="B1106" s="48">
        <f t="shared" si="25"/>
        <v>60</v>
      </c>
      <c r="D1106" s="2">
        <f>SUM(COUNTIF('2015'!K62:M62,'2015'!$K$26),COUNTIF('2015'!K62:M62,'2015'!$L$26),COUNTIF('2015'!K62:M62,'2015'!$M$26))</f>
        <v>0</v>
      </c>
      <c r="E1106" s="3" t="str">
        <f t="shared" si="1"/>
        <v>0</v>
      </c>
    </row>
    <row r="1107">
      <c r="A1107" s="1">
        <v>25.0</v>
      </c>
      <c r="B1107" s="1">
        <v>26.0</v>
      </c>
      <c r="D1107" s="2">
        <f>SUM(COUNTIF('2015'!K28:M28,'2015'!$K$27),COUNTIF('2015'!K28:M28,'2015'!$L$27),COUNTIF('2015'!K28:M28,'2015'!$M$27))</f>
        <v>4</v>
      </c>
      <c r="E1107" s="3" t="str">
        <f t="shared" si="1"/>
        <v>2</v>
      </c>
    </row>
    <row r="1108">
      <c r="A1108" s="1">
        <v>25.0</v>
      </c>
      <c r="B1108" s="48">
        <f t="shared" ref="B1108:B1141" si="26">IF(A1108&lt;&gt;"",B1107+1,"")</f>
        <v>27</v>
      </c>
      <c r="D1108" s="2">
        <f>SUM(COUNTIF('2015'!K29:M29,'2015'!$K$27),COUNTIF('2015'!K29:M29,'2015'!$L$27),COUNTIF('2015'!K29:M29,'2015'!$M$27))</f>
        <v>1</v>
      </c>
      <c r="E1108" s="3" t="str">
        <f t="shared" si="1"/>
        <v>1</v>
      </c>
    </row>
    <row r="1109">
      <c r="A1109" s="1">
        <v>25.0</v>
      </c>
      <c r="B1109" s="48">
        <f t="shared" si="26"/>
        <v>28</v>
      </c>
      <c r="D1109" s="2">
        <f>SUM(COUNTIF('2015'!K30:M30,'2015'!$K$27),COUNTIF('2015'!K30:M30,'2015'!$L$27),COUNTIF('2015'!K30:M30,'2015'!$M$27))</f>
        <v>5</v>
      </c>
      <c r="E1109" s="3" t="str">
        <f t="shared" si="1"/>
        <v>3</v>
      </c>
    </row>
    <row r="1110">
      <c r="A1110" s="1">
        <v>25.0</v>
      </c>
      <c r="B1110" s="48">
        <f t="shared" si="26"/>
        <v>29</v>
      </c>
      <c r="D1110" s="2">
        <f>SUM(COUNTIF('2015'!K31:M31,'2015'!$K$27),COUNTIF('2015'!K31:M31,'2015'!$L$27),COUNTIF('2015'!K31:M31,'2015'!$M$27))</f>
        <v>1</v>
      </c>
      <c r="E1110" s="3" t="str">
        <f t="shared" si="1"/>
        <v>1</v>
      </c>
    </row>
    <row r="1111">
      <c r="A1111" s="1">
        <v>25.0</v>
      </c>
      <c r="B1111" s="48">
        <f t="shared" si="26"/>
        <v>30</v>
      </c>
      <c r="D1111" s="2">
        <f>SUM(COUNTIF('2015'!K32:M32,'2015'!$K$27),COUNTIF('2015'!K32:M32,'2015'!$L$27),COUNTIF('2015'!K32:M32,'2015'!$M$27))</f>
        <v>4</v>
      </c>
      <c r="E1111" s="3" t="str">
        <f t="shared" si="1"/>
        <v>2</v>
      </c>
    </row>
    <row r="1112">
      <c r="A1112" s="1">
        <v>25.0</v>
      </c>
      <c r="B1112" s="48">
        <f t="shared" si="26"/>
        <v>31</v>
      </c>
      <c r="D1112" s="2">
        <f>SUM(COUNTIF('2015'!K33:M33,'2015'!$K$27),COUNTIF('2015'!K33:M33,'2015'!$L$27),COUNTIF('2015'!K33:M33,'2015'!$M$27))</f>
        <v>1</v>
      </c>
      <c r="E1112" s="3" t="str">
        <f t="shared" si="1"/>
        <v>1</v>
      </c>
    </row>
    <row r="1113">
      <c r="A1113" s="1">
        <v>25.0</v>
      </c>
      <c r="B1113" s="48">
        <f t="shared" si="26"/>
        <v>32</v>
      </c>
      <c r="D1113" s="2">
        <f>SUM(COUNTIF('2015'!K34:M34,'2015'!$K$27),COUNTIF('2015'!K34:M34,'2015'!$L$27),COUNTIF('2015'!K34:M34,'2015'!$M$27))</f>
        <v>5</v>
      </c>
      <c r="E1113" s="3" t="str">
        <f t="shared" si="1"/>
        <v>3</v>
      </c>
    </row>
    <row r="1114">
      <c r="A1114" s="1">
        <v>25.0</v>
      </c>
      <c r="B1114" s="48">
        <f t="shared" si="26"/>
        <v>33</v>
      </c>
      <c r="D1114" s="2">
        <f>SUM(COUNTIF('2015'!K35:M35,'2015'!$K$27),COUNTIF('2015'!K35:M35,'2015'!$L$27),COUNTIF('2015'!K35:M35,'2015'!$M$27))</f>
        <v>4</v>
      </c>
      <c r="E1114" s="3" t="str">
        <f t="shared" si="1"/>
        <v>2</v>
      </c>
    </row>
    <row r="1115">
      <c r="A1115" s="1">
        <v>25.0</v>
      </c>
      <c r="B1115" s="48">
        <f t="shared" si="26"/>
        <v>34</v>
      </c>
      <c r="D1115" s="2">
        <f>SUM(COUNTIF('2015'!K36:M36,'2015'!$K$27),COUNTIF('2015'!K36:M36,'2015'!$L$27),COUNTIF('2015'!K36:M36,'2015'!$M$27))</f>
        <v>0</v>
      </c>
      <c r="E1115" s="3" t="str">
        <f t="shared" si="1"/>
        <v>0</v>
      </c>
    </row>
    <row r="1116">
      <c r="A1116" s="1">
        <v>25.0</v>
      </c>
      <c r="B1116" s="48">
        <f t="shared" si="26"/>
        <v>35</v>
      </c>
      <c r="D1116" s="2">
        <f>SUM(COUNTIF('2015'!K37:M37,'2015'!$K$27),COUNTIF('2015'!K37:M37,'2015'!$L$27),COUNTIF('2015'!K37:M37,'2015'!$M$27))</f>
        <v>0</v>
      </c>
      <c r="E1116" s="3" t="str">
        <f t="shared" si="1"/>
        <v>0</v>
      </c>
    </row>
    <row r="1117">
      <c r="A1117" s="1">
        <v>25.0</v>
      </c>
      <c r="B1117" s="48">
        <f t="shared" si="26"/>
        <v>36</v>
      </c>
      <c r="D1117" s="2">
        <f>SUM(COUNTIF('2015'!K38:M38,'2015'!$K$27),COUNTIF('2015'!K38:M38,'2015'!$L$27),COUNTIF('2015'!K38:M38,'2015'!$M$27))</f>
        <v>0</v>
      </c>
      <c r="E1117" s="3" t="str">
        <f t="shared" si="1"/>
        <v>0</v>
      </c>
    </row>
    <row r="1118">
      <c r="A1118" s="1">
        <v>25.0</v>
      </c>
      <c r="B1118" s="48">
        <f t="shared" si="26"/>
        <v>37</v>
      </c>
      <c r="D1118" s="2">
        <f>SUM(COUNTIF('2015'!K39:M39,'2015'!$K$27),COUNTIF('2015'!K39:M39,'2015'!$L$27),COUNTIF('2015'!K39:M39,'2015'!$M$27))</f>
        <v>0</v>
      </c>
      <c r="E1118" s="3" t="str">
        <f t="shared" si="1"/>
        <v>0</v>
      </c>
    </row>
    <row r="1119">
      <c r="A1119" s="1">
        <v>25.0</v>
      </c>
      <c r="B1119" s="48">
        <f t="shared" si="26"/>
        <v>38</v>
      </c>
      <c r="D1119" s="2">
        <f>SUM(COUNTIF('2015'!K40:M40,'2015'!$K$27),COUNTIF('2015'!K40:M40,'2015'!$L$27),COUNTIF('2015'!K40:M40,'2015'!$M$27))</f>
        <v>0</v>
      </c>
      <c r="E1119" s="3" t="str">
        <f t="shared" si="1"/>
        <v>0</v>
      </c>
    </row>
    <row r="1120">
      <c r="A1120" s="1">
        <v>25.0</v>
      </c>
      <c r="B1120" s="48">
        <f t="shared" si="26"/>
        <v>39</v>
      </c>
      <c r="D1120" s="2">
        <f>SUM(COUNTIF('2015'!K41:M41,'2015'!$K$27),COUNTIF('2015'!K41:M41,'2015'!$L$27),COUNTIF('2015'!K41:M41,'2015'!$M$27))</f>
        <v>0</v>
      </c>
      <c r="E1120" s="3" t="str">
        <f t="shared" si="1"/>
        <v>0</v>
      </c>
    </row>
    <row r="1121">
      <c r="A1121" s="1">
        <v>25.0</v>
      </c>
      <c r="B1121" s="48">
        <f t="shared" si="26"/>
        <v>40</v>
      </c>
      <c r="D1121" s="2">
        <f>SUM(COUNTIF('2015'!K42:M42,'2015'!$K$27),COUNTIF('2015'!K42:M42,'2015'!$L$27),COUNTIF('2015'!K42:M42,'2015'!$M$27))</f>
        <v>0</v>
      </c>
      <c r="E1121" s="3" t="str">
        <f t="shared" si="1"/>
        <v>0</v>
      </c>
    </row>
    <row r="1122">
      <c r="A1122" s="1">
        <v>25.0</v>
      </c>
      <c r="B1122" s="48">
        <f t="shared" si="26"/>
        <v>41</v>
      </c>
      <c r="D1122" s="2">
        <f>SUM(COUNTIF('2015'!K43:M43,'2015'!$K$27),COUNTIF('2015'!K43:M43,'2015'!$L$27),COUNTIF('2015'!K43:M43,'2015'!$M$27))</f>
        <v>0</v>
      </c>
      <c r="E1122" s="3" t="str">
        <f t="shared" si="1"/>
        <v>0</v>
      </c>
    </row>
    <row r="1123">
      <c r="A1123" s="1">
        <v>25.0</v>
      </c>
      <c r="B1123" s="48">
        <f t="shared" si="26"/>
        <v>42</v>
      </c>
      <c r="D1123" s="2">
        <f>SUM(COUNTIF('2015'!K44:M44,'2015'!$K$27),COUNTIF('2015'!K44:M44,'2015'!$L$27),COUNTIF('2015'!K44:M44,'2015'!$M$27))</f>
        <v>0</v>
      </c>
      <c r="E1123" s="3" t="str">
        <f t="shared" si="1"/>
        <v>0</v>
      </c>
    </row>
    <row r="1124">
      <c r="A1124" s="1">
        <v>25.0</v>
      </c>
      <c r="B1124" s="48">
        <f t="shared" si="26"/>
        <v>43</v>
      </c>
      <c r="D1124" s="2">
        <f>SUM(COUNTIF('2015'!K45:M45,'2015'!$K$27),COUNTIF('2015'!K45:M45,'2015'!$L$27),COUNTIF('2015'!K45:M45,'2015'!$M$27))</f>
        <v>0</v>
      </c>
      <c r="E1124" s="3" t="str">
        <f t="shared" si="1"/>
        <v>0</v>
      </c>
    </row>
    <row r="1125">
      <c r="A1125" s="1">
        <v>25.0</v>
      </c>
      <c r="B1125" s="48">
        <f t="shared" si="26"/>
        <v>44</v>
      </c>
      <c r="D1125" s="2">
        <f>SUM(COUNTIF('2015'!K46:M46,'2015'!$K$27),COUNTIF('2015'!K46:M46,'2015'!$L$27),COUNTIF('2015'!K46:M46,'2015'!$M$27))</f>
        <v>0</v>
      </c>
      <c r="E1125" s="3" t="str">
        <f t="shared" si="1"/>
        <v>0</v>
      </c>
    </row>
    <row r="1126">
      <c r="A1126" s="1">
        <v>25.0</v>
      </c>
      <c r="B1126" s="48">
        <f t="shared" si="26"/>
        <v>45</v>
      </c>
      <c r="D1126" s="2">
        <f>SUM(COUNTIF('2015'!K47:M47,'2015'!$K$27),COUNTIF('2015'!K47:M47,'2015'!$L$27),COUNTIF('2015'!K47:M47,'2015'!$M$27))</f>
        <v>0</v>
      </c>
      <c r="E1126" s="3" t="str">
        <f t="shared" si="1"/>
        <v>0</v>
      </c>
    </row>
    <row r="1127">
      <c r="A1127" s="1">
        <v>25.0</v>
      </c>
      <c r="B1127" s="48">
        <f t="shared" si="26"/>
        <v>46</v>
      </c>
      <c r="D1127" s="2">
        <f>SUM(COUNTIF('2015'!K48:M48,'2015'!$K$27),COUNTIF('2015'!K48:M48,'2015'!$L$27),COUNTIF('2015'!K48:M48,'2015'!$M$27))</f>
        <v>0</v>
      </c>
      <c r="E1127" s="3" t="str">
        <f t="shared" si="1"/>
        <v>0</v>
      </c>
    </row>
    <row r="1128">
      <c r="A1128" s="1">
        <v>25.0</v>
      </c>
      <c r="B1128" s="48">
        <f t="shared" si="26"/>
        <v>47</v>
      </c>
      <c r="D1128" s="2">
        <f>SUM(COUNTIF('2015'!K49:M49,'2015'!$K$27),COUNTIF('2015'!K49:M49,'2015'!$L$27),COUNTIF('2015'!K49:M49,'2015'!$M$27))</f>
        <v>0</v>
      </c>
      <c r="E1128" s="3" t="str">
        <f t="shared" si="1"/>
        <v>0</v>
      </c>
    </row>
    <row r="1129">
      <c r="A1129" s="1">
        <v>25.0</v>
      </c>
      <c r="B1129" s="48">
        <f t="shared" si="26"/>
        <v>48</v>
      </c>
      <c r="D1129" s="2">
        <f>SUM(COUNTIF('2015'!K50:M50,'2015'!$K$27),COUNTIF('2015'!K50:M50,'2015'!$L$27),COUNTIF('2015'!K50:M50,'2015'!$M$27))</f>
        <v>0</v>
      </c>
      <c r="E1129" s="3" t="str">
        <f t="shared" si="1"/>
        <v>0</v>
      </c>
    </row>
    <row r="1130">
      <c r="A1130" s="1">
        <v>25.0</v>
      </c>
      <c r="B1130" s="48">
        <f t="shared" si="26"/>
        <v>49</v>
      </c>
      <c r="D1130" s="2">
        <f>SUM(COUNTIF('2015'!K51:M51,'2015'!$K$27),COUNTIF('2015'!K51:M51,'2015'!$L$27),COUNTIF('2015'!K51:M51,'2015'!$M$27))</f>
        <v>0</v>
      </c>
      <c r="E1130" s="3" t="str">
        <f t="shared" si="1"/>
        <v>0</v>
      </c>
    </row>
    <row r="1131">
      <c r="A1131" s="1">
        <v>25.0</v>
      </c>
      <c r="B1131" s="48">
        <f t="shared" si="26"/>
        <v>50</v>
      </c>
      <c r="D1131" s="2">
        <f>SUM(COUNTIF('2015'!K52:M52,'2015'!$K$27),COUNTIF('2015'!K52:M52,'2015'!$L$27),COUNTIF('2015'!K52:M52,'2015'!$M$27))</f>
        <v>0</v>
      </c>
      <c r="E1131" s="3" t="str">
        <f t="shared" si="1"/>
        <v>0</v>
      </c>
    </row>
    <row r="1132">
      <c r="A1132" s="1">
        <v>25.0</v>
      </c>
      <c r="B1132" s="48">
        <f t="shared" si="26"/>
        <v>51</v>
      </c>
      <c r="D1132" s="2">
        <f>SUM(COUNTIF('2015'!K53:M53,'2015'!$K$27),COUNTIF('2015'!K53:M53,'2015'!$L$27),COUNTIF('2015'!K53:M53,'2015'!$M$27))</f>
        <v>0</v>
      </c>
      <c r="E1132" s="3" t="str">
        <f t="shared" si="1"/>
        <v>0</v>
      </c>
    </row>
    <row r="1133">
      <c r="A1133" s="1">
        <v>25.0</v>
      </c>
      <c r="B1133" s="48">
        <f t="shared" si="26"/>
        <v>52</v>
      </c>
      <c r="D1133" s="2">
        <f>SUM(COUNTIF('2015'!K54:M54,'2015'!$K$27),COUNTIF('2015'!K54:M54,'2015'!$L$27),COUNTIF('2015'!K54:M54,'2015'!$M$27))</f>
        <v>0</v>
      </c>
      <c r="E1133" s="3" t="str">
        <f t="shared" si="1"/>
        <v>0</v>
      </c>
    </row>
    <row r="1134">
      <c r="A1134" s="1">
        <v>25.0</v>
      </c>
      <c r="B1134" s="48">
        <f t="shared" si="26"/>
        <v>53</v>
      </c>
      <c r="D1134" s="2">
        <f>SUM(COUNTIF('2015'!K55:M55,'2015'!$K$27),COUNTIF('2015'!K55:M55,'2015'!$L$27),COUNTIF('2015'!K55:M55,'2015'!$M$27))</f>
        <v>0</v>
      </c>
      <c r="E1134" s="3" t="str">
        <f t="shared" si="1"/>
        <v>0</v>
      </c>
    </row>
    <row r="1135">
      <c r="A1135" s="1">
        <v>25.0</v>
      </c>
      <c r="B1135" s="48">
        <f t="shared" si="26"/>
        <v>54</v>
      </c>
      <c r="D1135" s="2">
        <f>SUM(COUNTIF('2015'!K56:M56,'2015'!$K$27),COUNTIF('2015'!K56:M56,'2015'!$L$27),COUNTIF('2015'!K56:M56,'2015'!$M$27))</f>
        <v>0</v>
      </c>
      <c r="E1135" s="3" t="str">
        <f t="shared" si="1"/>
        <v>0</v>
      </c>
    </row>
    <row r="1136">
      <c r="A1136" s="1">
        <v>25.0</v>
      </c>
      <c r="B1136" s="48">
        <f t="shared" si="26"/>
        <v>55</v>
      </c>
      <c r="D1136" s="2">
        <f>SUM(COUNTIF('2015'!K57:M57,'2015'!$K$27),COUNTIF('2015'!K57:M57,'2015'!$L$27),COUNTIF('2015'!K57:M57,'2015'!$M$27))</f>
        <v>0</v>
      </c>
      <c r="E1136" s="3" t="str">
        <f t="shared" si="1"/>
        <v>0</v>
      </c>
    </row>
    <row r="1137">
      <c r="A1137" s="1">
        <v>25.0</v>
      </c>
      <c r="B1137" s="48">
        <f t="shared" si="26"/>
        <v>56</v>
      </c>
      <c r="D1137" s="2">
        <f>SUM(COUNTIF('2015'!K58:M58,'2015'!$K$27),COUNTIF('2015'!K58:M58,'2015'!$L$27),COUNTIF('2015'!K58:M58,'2015'!$M$27))</f>
        <v>0</v>
      </c>
      <c r="E1137" s="3" t="str">
        <f t="shared" si="1"/>
        <v>0</v>
      </c>
    </row>
    <row r="1138">
      <c r="A1138" s="1">
        <v>25.0</v>
      </c>
      <c r="B1138" s="48">
        <f t="shared" si="26"/>
        <v>57</v>
      </c>
      <c r="D1138" s="2">
        <f>SUM(COUNTIF('2015'!K59:M59,'2015'!$K$27),COUNTIF('2015'!K59:M59,'2015'!$L$27),COUNTIF('2015'!K59:M59,'2015'!$M$27))</f>
        <v>0</v>
      </c>
      <c r="E1138" s="3" t="str">
        <f t="shared" si="1"/>
        <v>0</v>
      </c>
    </row>
    <row r="1139">
      <c r="A1139" s="1">
        <v>25.0</v>
      </c>
      <c r="B1139" s="48">
        <f t="shared" si="26"/>
        <v>58</v>
      </c>
      <c r="D1139" s="2">
        <f>SUM(COUNTIF('2015'!K60:M60,'2015'!$K$27),COUNTIF('2015'!K60:M60,'2015'!$L$27),COUNTIF('2015'!K60:M60,'2015'!$M$27))</f>
        <v>0</v>
      </c>
      <c r="E1139" s="3" t="str">
        <f t="shared" si="1"/>
        <v>0</v>
      </c>
    </row>
    <row r="1140">
      <c r="A1140" s="1">
        <v>25.0</v>
      </c>
      <c r="B1140" s="48">
        <f t="shared" si="26"/>
        <v>59</v>
      </c>
      <c r="D1140" s="2">
        <f>SUM(COUNTIF('2015'!K61:M61,'2015'!$K$27),COUNTIF('2015'!K61:M61,'2015'!$L$27),COUNTIF('2015'!K61:M61,'2015'!$M$27))</f>
        <v>0</v>
      </c>
      <c r="E1140" s="3" t="str">
        <f t="shared" si="1"/>
        <v>0</v>
      </c>
    </row>
    <row r="1141">
      <c r="A1141" s="1">
        <v>25.0</v>
      </c>
      <c r="B1141" s="48">
        <f t="shared" si="26"/>
        <v>60</v>
      </c>
      <c r="D1141" s="2">
        <f>SUM(COUNTIF('2015'!K62:M62,'2015'!$K$27),COUNTIF('2015'!K62:M62,'2015'!$L$27),COUNTIF('2015'!K62:M62,'2015'!$M$27))</f>
        <v>0</v>
      </c>
      <c r="E1141" s="3" t="str">
        <f t="shared" si="1"/>
        <v>0</v>
      </c>
    </row>
    <row r="1142">
      <c r="A1142" s="1">
        <v>26.0</v>
      </c>
      <c r="B1142" s="49">
        <v>27.0</v>
      </c>
      <c r="D1142" s="2">
        <f>SUM(COUNTIF('2015'!K29:M29,'2015'!$K$28),COUNTIF('2015'!K29:M29,'2015'!$L$28),COUNTIF('2015'!K29:M29,'2015'!$M$28))</f>
        <v>0</v>
      </c>
      <c r="E1142" s="3" t="str">
        <f t="shared" si="1"/>
        <v>0</v>
      </c>
    </row>
    <row r="1143">
      <c r="A1143" s="1">
        <v>26.0</v>
      </c>
      <c r="B1143" s="48">
        <f t="shared" ref="B1143:B1175" si="27">IF(A1143&lt;&gt;"",B1142+1,"")</f>
        <v>28</v>
      </c>
      <c r="D1143" s="2">
        <f>SUM(COUNTIF('2015'!K30:M30,'2015'!$K$28),COUNTIF('2015'!K30:M30,'2015'!$L$28),COUNTIF('2015'!K30:M30,'2015'!$M$28))</f>
        <v>4</v>
      </c>
      <c r="E1143" s="3" t="str">
        <f t="shared" si="1"/>
        <v>2</v>
      </c>
    </row>
    <row r="1144">
      <c r="A1144" s="1">
        <v>26.0</v>
      </c>
      <c r="B1144" s="48">
        <f t="shared" si="27"/>
        <v>29</v>
      </c>
      <c r="D1144" s="2">
        <f>SUM(COUNTIF('2015'!K31:M31,'2015'!$K$28),COUNTIF('2015'!K31:M31,'2015'!$L$28),COUNTIF('2015'!K31:M31,'2015'!$M$28))</f>
        <v>0</v>
      </c>
      <c r="E1144" s="3" t="str">
        <f t="shared" si="1"/>
        <v>0</v>
      </c>
    </row>
    <row r="1145">
      <c r="A1145" s="1">
        <v>26.0</v>
      </c>
      <c r="B1145" s="48">
        <f t="shared" si="27"/>
        <v>30</v>
      </c>
      <c r="D1145" s="2">
        <f>SUM(COUNTIF('2015'!K32:M32,'2015'!$K$28),COUNTIF('2015'!K32:M32,'2015'!$L$28),COUNTIF('2015'!K32:M32,'2015'!$M$28))</f>
        <v>5</v>
      </c>
      <c r="E1145" s="3" t="str">
        <f t="shared" si="1"/>
        <v>3</v>
      </c>
    </row>
    <row r="1146">
      <c r="A1146" s="1">
        <v>26.0</v>
      </c>
      <c r="B1146" s="48">
        <f t="shared" si="27"/>
        <v>31</v>
      </c>
      <c r="D1146" s="2">
        <f>SUM(COUNTIF('2015'!K33:M33,'2015'!$K$28),COUNTIF('2015'!K33:M33,'2015'!$L$28),COUNTIF('2015'!K33:M33,'2015'!$M$28))</f>
        <v>0</v>
      </c>
      <c r="E1146" s="3" t="str">
        <f t="shared" si="1"/>
        <v>0</v>
      </c>
    </row>
    <row r="1147">
      <c r="A1147" s="1">
        <v>26.0</v>
      </c>
      <c r="B1147" s="48">
        <f t="shared" si="27"/>
        <v>32</v>
      </c>
      <c r="D1147" s="2">
        <f>SUM(COUNTIF('2015'!K34:M34,'2015'!$K$28),COUNTIF('2015'!K34:M34,'2015'!$L$28),COUNTIF('2015'!K34:M34,'2015'!$M$28))</f>
        <v>4</v>
      </c>
      <c r="E1147" s="3" t="str">
        <f t="shared" si="1"/>
        <v>2</v>
      </c>
    </row>
    <row r="1148">
      <c r="A1148" s="1">
        <v>26.0</v>
      </c>
      <c r="B1148" s="48">
        <f t="shared" si="27"/>
        <v>33</v>
      </c>
      <c r="D1148" s="2">
        <f>SUM(COUNTIF('2015'!K35:M35,'2015'!$K$28),COUNTIF('2015'!K35:M35,'2015'!$L$28),COUNTIF('2015'!K35:M35,'2015'!$M$28))</f>
        <v>5</v>
      </c>
      <c r="E1148" s="3" t="str">
        <f t="shared" si="1"/>
        <v>3</v>
      </c>
    </row>
    <row r="1149">
      <c r="A1149" s="1">
        <v>26.0</v>
      </c>
      <c r="B1149" s="48">
        <f t="shared" si="27"/>
        <v>34</v>
      </c>
      <c r="D1149" s="2">
        <f>SUM(COUNTIF('2015'!K36:M36,'2015'!$K$28),COUNTIF('2015'!K36:M36,'2015'!$L$28),COUNTIF('2015'!K36:M36,'2015'!$M$28))</f>
        <v>0</v>
      </c>
      <c r="E1149" s="3" t="str">
        <f t="shared" si="1"/>
        <v>0</v>
      </c>
    </row>
    <row r="1150">
      <c r="A1150" s="1">
        <v>26.0</v>
      </c>
      <c r="B1150" s="48">
        <f t="shared" si="27"/>
        <v>35</v>
      </c>
      <c r="D1150" s="2">
        <f>SUM(COUNTIF('2015'!K37:M37,'2015'!$K$28),COUNTIF('2015'!K37:M37,'2015'!$L$28),COUNTIF('2015'!K37:M37,'2015'!$M$28))</f>
        <v>0</v>
      </c>
      <c r="E1150" s="3" t="str">
        <f t="shared" si="1"/>
        <v>0</v>
      </c>
    </row>
    <row r="1151">
      <c r="A1151" s="1">
        <v>26.0</v>
      </c>
      <c r="B1151" s="48">
        <f t="shared" si="27"/>
        <v>36</v>
      </c>
      <c r="D1151" s="2">
        <f>SUM(COUNTIF('2015'!K38:M38,'2015'!$K$28),COUNTIF('2015'!K38:M38,'2015'!$L$28),COUNTIF('2015'!K38:M38,'2015'!$M$28))</f>
        <v>0</v>
      </c>
      <c r="E1151" s="3" t="str">
        <f t="shared" si="1"/>
        <v>0</v>
      </c>
    </row>
    <row r="1152">
      <c r="A1152" s="1">
        <v>26.0</v>
      </c>
      <c r="B1152" s="48">
        <f t="shared" si="27"/>
        <v>37</v>
      </c>
      <c r="D1152" s="2">
        <f>SUM(COUNTIF('2015'!K39:M39,'2015'!$K$28),COUNTIF('2015'!K39:M39,'2015'!$L$28),COUNTIF('2015'!K39:M39,'2015'!$M$28))</f>
        <v>0</v>
      </c>
      <c r="E1152" s="3" t="str">
        <f t="shared" si="1"/>
        <v>0</v>
      </c>
    </row>
    <row r="1153">
      <c r="A1153" s="1">
        <v>26.0</v>
      </c>
      <c r="B1153" s="48">
        <f t="shared" si="27"/>
        <v>38</v>
      </c>
      <c r="D1153" s="2">
        <f>SUM(COUNTIF('2015'!K40:M40,'2015'!$K$28),COUNTIF('2015'!K40:M40,'2015'!$L$28),COUNTIF('2015'!K40:M40,'2015'!$M$28))</f>
        <v>0</v>
      </c>
      <c r="E1153" s="3" t="str">
        <f t="shared" si="1"/>
        <v>0</v>
      </c>
    </row>
    <row r="1154">
      <c r="A1154" s="1">
        <v>26.0</v>
      </c>
      <c r="B1154" s="48">
        <f t="shared" si="27"/>
        <v>39</v>
      </c>
      <c r="D1154" s="2">
        <f>SUM(COUNTIF('2015'!K41:M41,'2015'!$K$28),COUNTIF('2015'!K41:M41,'2015'!$L$28),COUNTIF('2015'!K41:M41,'2015'!$M$28))</f>
        <v>0</v>
      </c>
      <c r="E1154" s="3" t="str">
        <f t="shared" si="1"/>
        <v>0</v>
      </c>
    </row>
    <row r="1155">
      <c r="A1155" s="1">
        <v>26.0</v>
      </c>
      <c r="B1155" s="48">
        <f t="shared" si="27"/>
        <v>40</v>
      </c>
      <c r="D1155" s="2">
        <f>SUM(COUNTIF('2015'!K42:M42,'2015'!$K$28),COUNTIF('2015'!K42:M42,'2015'!$L$28),COUNTIF('2015'!K42:M42,'2015'!$M$28))</f>
        <v>0</v>
      </c>
      <c r="E1155" s="3" t="str">
        <f t="shared" si="1"/>
        <v>0</v>
      </c>
    </row>
    <row r="1156">
      <c r="A1156" s="1">
        <v>26.0</v>
      </c>
      <c r="B1156" s="48">
        <f t="shared" si="27"/>
        <v>41</v>
      </c>
      <c r="D1156" s="2">
        <f>SUM(COUNTIF('2015'!K43:M43,'2015'!$K$28),COUNTIF('2015'!K43:M43,'2015'!$L$28),COUNTIF('2015'!K43:M43,'2015'!$M$28))</f>
        <v>0</v>
      </c>
      <c r="E1156" s="3" t="str">
        <f t="shared" si="1"/>
        <v>0</v>
      </c>
    </row>
    <row r="1157">
      <c r="A1157" s="1">
        <v>26.0</v>
      </c>
      <c r="B1157" s="48">
        <f t="shared" si="27"/>
        <v>42</v>
      </c>
      <c r="D1157" s="2">
        <f>SUM(COUNTIF('2015'!K44:M44,'2015'!$K$28),COUNTIF('2015'!K44:M44,'2015'!$L$28),COUNTIF('2015'!K44:M44,'2015'!$M$28))</f>
        <v>0</v>
      </c>
      <c r="E1157" s="3" t="str">
        <f t="shared" si="1"/>
        <v>0</v>
      </c>
    </row>
    <row r="1158">
      <c r="A1158" s="1">
        <v>26.0</v>
      </c>
      <c r="B1158" s="48">
        <f t="shared" si="27"/>
        <v>43</v>
      </c>
      <c r="D1158" s="2">
        <f>SUM(COUNTIF('2015'!K45:M45,'2015'!$K$28),COUNTIF('2015'!K45:M45,'2015'!$L$28),COUNTIF('2015'!K45:M45,'2015'!$M$28))</f>
        <v>0</v>
      </c>
      <c r="E1158" s="3" t="str">
        <f t="shared" si="1"/>
        <v>0</v>
      </c>
    </row>
    <row r="1159">
      <c r="A1159" s="1">
        <v>26.0</v>
      </c>
      <c r="B1159" s="48">
        <f t="shared" si="27"/>
        <v>44</v>
      </c>
      <c r="D1159" s="2">
        <f>SUM(COUNTIF('2015'!K46:M46,'2015'!$K$28),COUNTIF('2015'!K46:M46,'2015'!$L$28),COUNTIF('2015'!K46:M46,'2015'!$M$28))</f>
        <v>0</v>
      </c>
      <c r="E1159" s="3" t="str">
        <f t="shared" si="1"/>
        <v>0</v>
      </c>
    </row>
    <row r="1160">
      <c r="A1160" s="1">
        <v>26.0</v>
      </c>
      <c r="B1160" s="48">
        <f t="shared" si="27"/>
        <v>45</v>
      </c>
      <c r="D1160" s="2">
        <f>SUM(COUNTIF('2015'!K47:M47,'2015'!$K$28),COUNTIF('2015'!K47:M47,'2015'!$L$28),COUNTIF('2015'!K47:M47,'2015'!$M$28))</f>
        <v>0</v>
      </c>
      <c r="E1160" s="3" t="str">
        <f t="shared" si="1"/>
        <v>0</v>
      </c>
    </row>
    <row r="1161">
      <c r="A1161" s="1">
        <v>26.0</v>
      </c>
      <c r="B1161" s="48">
        <f t="shared" si="27"/>
        <v>46</v>
      </c>
      <c r="D1161" s="2">
        <f>SUM(COUNTIF('2015'!K48:M48,'2015'!$K$28),COUNTIF('2015'!K48:M48,'2015'!$L$28),COUNTIF('2015'!K48:M48,'2015'!$M$28))</f>
        <v>0</v>
      </c>
      <c r="E1161" s="3" t="str">
        <f t="shared" si="1"/>
        <v>0</v>
      </c>
    </row>
    <row r="1162">
      <c r="A1162" s="1">
        <v>26.0</v>
      </c>
      <c r="B1162" s="48">
        <f t="shared" si="27"/>
        <v>47</v>
      </c>
      <c r="D1162" s="2">
        <f>SUM(COUNTIF('2015'!K49:M49,'2015'!$K$28),COUNTIF('2015'!K49:M49,'2015'!$L$28),COUNTIF('2015'!K49:M49,'2015'!$M$28))</f>
        <v>0</v>
      </c>
      <c r="E1162" s="3" t="str">
        <f t="shared" si="1"/>
        <v>0</v>
      </c>
    </row>
    <row r="1163">
      <c r="A1163" s="1">
        <v>26.0</v>
      </c>
      <c r="B1163" s="48">
        <f t="shared" si="27"/>
        <v>48</v>
      </c>
      <c r="D1163" s="2">
        <f>SUM(COUNTIF('2015'!K50:M50,'2015'!$K$28),COUNTIF('2015'!K50:M50,'2015'!$L$28),COUNTIF('2015'!K50:M50,'2015'!$M$28))</f>
        <v>0</v>
      </c>
      <c r="E1163" s="3" t="str">
        <f t="shared" si="1"/>
        <v>0</v>
      </c>
    </row>
    <row r="1164">
      <c r="A1164" s="1">
        <v>26.0</v>
      </c>
      <c r="B1164" s="48">
        <f t="shared" si="27"/>
        <v>49</v>
      </c>
      <c r="D1164" s="2">
        <f>SUM(COUNTIF('2015'!K51:M51,'2015'!$K$28),COUNTIF('2015'!K51:M51,'2015'!$L$28),COUNTIF('2015'!K51:M51,'2015'!$M$28))</f>
        <v>0</v>
      </c>
      <c r="E1164" s="3" t="str">
        <f t="shared" si="1"/>
        <v>0</v>
      </c>
    </row>
    <row r="1165">
      <c r="A1165" s="1">
        <v>26.0</v>
      </c>
      <c r="B1165" s="48">
        <f t="shared" si="27"/>
        <v>50</v>
      </c>
      <c r="D1165" s="2">
        <f>SUM(COUNTIF('2015'!K52:M52,'2015'!$K$28),COUNTIF('2015'!K52:M52,'2015'!$L$28),COUNTIF('2015'!K52:M52,'2015'!$M$28))</f>
        <v>0</v>
      </c>
      <c r="E1165" s="3" t="str">
        <f t="shared" si="1"/>
        <v>0</v>
      </c>
    </row>
    <row r="1166">
      <c r="A1166" s="1">
        <v>26.0</v>
      </c>
      <c r="B1166" s="48">
        <f t="shared" si="27"/>
        <v>51</v>
      </c>
      <c r="D1166" s="2">
        <f>SUM(COUNTIF('2015'!K53:M53,'2015'!$K$28),COUNTIF('2015'!K53:M53,'2015'!$L$28),COUNTIF('2015'!K53:M53,'2015'!$M$28))</f>
        <v>0</v>
      </c>
      <c r="E1166" s="3" t="str">
        <f t="shared" si="1"/>
        <v>0</v>
      </c>
    </row>
    <row r="1167">
      <c r="A1167" s="1">
        <v>26.0</v>
      </c>
      <c r="B1167" s="48">
        <f t="shared" si="27"/>
        <v>52</v>
      </c>
      <c r="D1167" s="2">
        <f>SUM(COUNTIF('2015'!K54:M54,'2015'!$K$28),COUNTIF('2015'!K54:M54,'2015'!$L$28),COUNTIF('2015'!K54:M54,'2015'!$M$28))</f>
        <v>0</v>
      </c>
      <c r="E1167" s="3" t="str">
        <f t="shared" si="1"/>
        <v>0</v>
      </c>
    </row>
    <row r="1168">
      <c r="A1168" s="1">
        <v>26.0</v>
      </c>
      <c r="B1168" s="48">
        <f t="shared" si="27"/>
        <v>53</v>
      </c>
      <c r="D1168" s="2">
        <f>SUM(COUNTIF('2015'!K55:M55,'2015'!$K$28),COUNTIF('2015'!K55:M55,'2015'!$L$28),COUNTIF('2015'!K55:M55,'2015'!$M$28))</f>
        <v>0</v>
      </c>
      <c r="E1168" s="3" t="str">
        <f t="shared" si="1"/>
        <v>0</v>
      </c>
    </row>
    <row r="1169">
      <c r="A1169" s="1">
        <v>26.0</v>
      </c>
      <c r="B1169" s="48">
        <f t="shared" si="27"/>
        <v>54</v>
      </c>
      <c r="D1169" s="2">
        <f>SUM(COUNTIF('2015'!K56:M56,'2015'!$K$28),COUNTIF('2015'!K56:M56,'2015'!$L$28),COUNTIF('2015'!K56:M56,'2015'!$M$28))</f>
        <v>0</v>
      </c>
      <c r="E1169" s="3" t="str">
        <f t="shared" si="1"/>
        <v>0</v>
      </c>
    </row>
    <row r="1170">
      <c r="A1170" s="1">
        <v>26.0</v>
      </c>
      <c r="B1170" s="48">
        <f t="shared" si="27"/>
        <v>55</v>
      </c>
      <c r="D1170" s="2">
        <f>SUM(COUNTIF('2015'!K57:M57,'2015'!$K$28),COUNTIF('2015'!K57:M57,'2015'!$L$28),COUNTIF('2015'!K57:M57,'2015'!$M$28))</f>
        <v>0</v>
      </c>
      <c r="E1170" s="3" t="str">
        <f t="shared" si="1"/>
        <v>0</v>
      </c>
    </row>
    <row r="1171">
      <c r="A1171" s="1">
        <v>26.0</v>
      </c>
      <c r="B1171" s="48">
        <f t="shared" si="27"/>
        <v>56</v>
      </c>
      <c r="D1171" s="2">
        <f>SUM(COUNTIF('2015'!K58:M58,'2015'!$K$28),COUNTIF('2015'!K58:M58,'2015'!$L$28),COUNTIF('2015'!K58:M58,'2015'!$M$28))</f>
        <v>0</v>
      </c>
      <c r="E1171" s="3" t="str">
        <f t="shared" si="1"/>
        <v>0</v>
      </c>
    </row>
    <row r="1172">
      <c r="A1172" s="1">
        <v>26.0</v>
      </c>
      <c r="B1172" s="48">
        <f t="shared" si="27"/>
        <v>57</v>
      </c>
      <c r="D1172" s="2">
        <f>SUM(COUNTIF('2015'!K59:M59,'2015'!$K$28),COUNTIF('2015'!K59:M59,'2015'!$L$28),COUNTIF('2015'!K59:M59,'2015'!$M$28))</f>
        <v>0</v>
      </c>
      <c r="E1172" s="3" t="str">
        <f t="shared" si="1"/>
        <v>0</v>
      </c>
    </row>
    <row r="1173">
      <c r="A1173" s="1">
        <v>26.0</v>
      </c>
      <c r="B1173" s="48">
        <f t="shared" si="27"/>
        <v>58</v>
      </c>
      <c r="D1173" s="2">
        <f>SUM(COUNTIF('2015'!K60:M60,'2015'!$K$28),COUNTIF('2015'!K60:M60,'2015'!$L$28),COUNTIF('2015'!K60:M60,'2015'!$M$28))</f>
        <v>0</v>
      </c>
      <c r="E1173" s="3" t="str">
        <f t="shared" si="1"/>
        <v>0</v>
      </c>
    </row>
    <row r="1174">
      <c r="A1174" s="1">
        <v>26.0</v>
      </c>
      <c r="B1174" s="48">
        <f t="shared" si="27"/>
        <v>59</v>
      </c>
      <c r="D1174" s="2">
        <f>SUM(COUNTIF('2015'!K61:M61,'2015'!$K$28),COUNTIF('2015'!K61:M61,'2015'!$L$28),COUNTIF('2015'!K61:M61,'2015'!$M$28))</f>
        <v>0</v>
      </c>
      <c r="E1174" s="3" t="str">
        <f t="shared" si="1"/>
        <v>0</v>
      </c>
    </row>
    <row r="1175">
      <c r="A1175" s="1">
        <v>26.0</v>
      </c>
      <c r="B1175" s="48">
        <f t="shared" si="27"/>
        <v>60</v>
      </c>
      <c r="D1175" s="2">
        <f>SUM(COUNTIF('2015'!K62:M62,'2015'!$K$28),COUNTIF('2015'!K62:M62,'2015'!$L$28),COUNTIF('2015'!K62:M62,'2015'!$M$28))</f>
        <v>0</v>
      </c>
      <c r="E1175" s="3" t="str">
        <f t="shared" si="1"/>
        <v>0</v>
      </c>
    </row>
    <row r="1176">
      <c r="A1176" s="1">
        <v>27.0</v>
      </c>
      <c r="B1176" s="1">
        <v>28.0</v>
      </c>
      <c r="D1176" s="2">
        <f>SUM(COUNTIF('2015'!K30:M30,'2015'!$K$29),COUNTIF('2015'!K30:M30,'2015'!$L$29),COUNTIF('2015'!K30:M30,'2015'!$M$29))</f>
        <v>1</v>
      </c>
      <c r="E1176" s="3" t="str">
        <f t="shared" si="1"/>
        <v>1</v>
      </c>
    </row>
    <row r="1177">
      <c r="A1177" s="1">
        <v>27.0</v>
      </c>
      <c r="B1177" s="48">
        <f t="shared" ref="B1177:B1208" si="28">IF(A1177&lt;&gt;"",B1176+1,"")</f>
        <v>29</v>
      </c>
      <c r="D1177" s="2">
        <f>SUM(COUNTIF('2015'!K31:M31,'2015'!$K$29),COUNTIF('2015'!K31:M31,'2015'!$L$29),COUNTIF('2015'!K31:M31,'2015'!$M$29))</f>
        <v>1</v>
      </c>
      <c r="E1177" s="3" t="str">
        <f t="shared" si="1"/>
        <v>1</v>
      </c>
    </row>
    <row r="1178">
      <c r="A1178" s="1">
        <v>27.0</v>
      </c>
      <c r="B1178" s="48">
        <f t="shared" si="28"/>
        <v>30</v>
      </c>
      <c r="D1178" s="2">
        <f>SUM(COUNTIF('2015'!K32:M32,'2015'!$K$29),COUNTIF('2015'!K32:M32,'2015'!$L$29),COUNTIF('2015'!K32:M32,'2015'!$M$29))</f>
        <v>0</v>
      </c>
      <c r="E1178" s="3" t="str">
        <f t="shared" si="1"/>
        <v>0</v>
      </c>
    </row>
    <row r="1179">
      <c r="A1179" s="1">
        <v>27.0</v>
      </c>
      <c r="B1179" s="48">
        <f t="shared" si="28"/>
        <v>31</v>
      </c>
      <c r="D1179" s="2">
        <f>SUM(COUNTIF('2015'!K33:M33,'2015'!$K$29),COUNTIF('2015'!K33:M33,'2015'!$L$29),COUNTIF('2015'!K33:M33,'2015'!$M$29))</f>
        <v>1</v>
      </c>
      <c r="E1179" s="3" t="str">
        <f t="shared" si="1"/>
        <v>1</v>
      </c>
    </row>
    <row r="1180">
      <c r="A1180" s="1">
        <v>27.0</v>
      </c>
      <c r="B1180" s="48">
        <f t="shared" si="28"/>
        <v>32</v>
      </c>
      <c r="D1180" s="2">
        <f>SUM(COUNTIF('2015'!K34:M34,'2015'!$K$29),COUNTIF('2015'!K34:M34,'2015'!$L$29),COUNTIF('2015'!K34:M34,'2015'!$M$29))</f>
        <v>1</v>
      </c>
      <c r="E1180" s="3" t="str">
        <f t="shared" si="1"/>
        <v>1</v>
      </c>
    </row>
    <row r="1181">
      <c r="A1181" s="1">
        <v>27.0</v>
      </c>
      <c r="B1181" s="48">
        <f t="shared" si="28"/>
        <v>33</v>
      </c>
      <c r="D1181" s="2">
        <f>SUM(COUNTIF('2015'!K35:M35,'2015'!$K$29),COUNTIF('2015'!K35:M35,'2015'!$L$29),COUNTIF('2015'!K35:M35,'2015'!$M$29))</f>
        <v>0</v>
      </c>
      <c r="E1181" s="3" t="str">
        <f t="shared" si="1"/>
        <v>0</v>
      </c>
    </row>
    <row r="1182">
      <c r="A1182" s="1">
        <v>27.0</v>
      </c>
      <c r="B1182" s="48">
        <f t="shared" si="28"/>
        <v>34</v>
      </c>
      <c r="D1182" s="2">
        <f>SUM(COUNTIF('2015'!K36:M36,'2015'!$K$29),COUNTIF('2015'!K36:M36,'2015'!$L$29),COUNTIF('2015'!K36:M36,'2015'!$M$29))</f>
        <v>0</v>
      </c>
      <c r="E1182" s="3" t="str">
        <f t="shared" si="1"/>
        <v>0</v>
      </c>
    </row>
    <row r="1183">
      <c r="A1183" s="1">
        <v>27.0</v>
      </c>
      <c r="B1183" s="48">
        <f t="shared" si="28"/>
        <v>35</v>
      </c>
      <c r="D1183" s="2">
        <f>SUM(COUNTIF('2015'!K37:M37,'2015'!$K$29),COUNTIF('2015'!K37:M37,'2015'!$L$29),COUNTIF('2015'!K37:M37,'2015'!$M$29))</f>
        <v>0</v>
      </c>
      <c r="E1183" s="3" t="str">
        <f t="shared" si="1"/>
        <v>0</v>
      </c>
    </row>
    <row r="1184">
      <c r="A1184" s="1">
        <v>27.0</v>
      </c>
      <c r="B1184" s="48">
        <f t="shared" si="28"/>
        <v>36</v>
      </c>
      <c r="D1184" s="2">
        <f>SUM(COUNTIF('2015'!K38:M38,'2015'!$K$29),COUNTIF('2015'!K38:M38,'2015'!$L$29),COUNTIF('2015'!K38:M38,'2015'!$M$29))</f>
        <v>0</v>
      </c>
      <c r="E1184" s="3" t="str">
        <f t="shared" si="1"/>
        <v>0</v>
      </c>
    </row>
    <row r="1185">
      <c r="A1185" s="1">
        <v>27.0</v>
      </c>
      <c r="B1185" s="48">
        <f t="shared" si="28"/>
        <v>37</v>
      </c>
      <c r="D1185" s="2">
        <f>SUM(COUNTIF('2015'!K39:M39,'2015'!$K$29),COUNTIF('2015'!K39:M39,'2015'!$L$29),COUNTIF('2015'!K39:M39,'2015'!$M$29))</f>
        <v>0</v>
      </c>
      <c r="E1185" s="3" t="str">
        <f t="shared" si="1"/>
        <v>0</v>
      </c>
    </row>
    <row r="1186">
      <c r="A1186" s="1">
        <v>27.0</v>
      </c>
      <c r="B1186" s="48">
        <f t="shared" si="28"/>
        <v>38</v>
      </c>
      <c r="D1186" s="2">
        <f>SUM(COUNTIF('2015'!K40:M40,'2015'!$K$29),COUNTIF('2015'!K40:M40,'2015'!$L$29),COUNTIF('2015'!K40:M40,'2015'!$M$29))</f>
        <v>0</v>
      </c>
      <c r="E1186" s="3" t="str">
        <f t="shared" si="1"/>
        <v>0</v>
      </c>
    </row>
    <row r="1187">
      <c r="A1187" s="1">
        <v>27.0</v>
      </c>
      <c r="B1187" s="48">
        <f t="shared" si="28"/>
        <v>39</v>
      </c>
      <c r="D1187" s="2">
        <f>SUM(COUNTIF('2015'!K41:M41,'2015'!$K$29),COUNTIF('2015'!K41:M41,'2015'!$L$29),COUNTIF('2015'!K41:M41,'2015'!$M$29))</f>
        <v>0</v>
      </c>
      <c r="E1187" s="3" t="str">
        <f t="shared" si="1"/>
        <v>0</v>
      </c>
    </row>
    <row r="1188">
      <c r="A1188" s="1">
        <v>27.0</v>
      </c>
      <c r="B1188" s="48">
        <f t="shared" si="28"/>
        <v>40</v>
      </c>
      <c r="D1188" s="2">
        <f>SUM(COUNTIF('2015'!K42:M42,'2015'!$K$29),COUNTIF('2015'!K42:M42,'2015'!$L$29),COUNTIF('2015'!K42:M42,'2015'!$M$29))</f>
        <v>0</v>
      </c>
      <c r="E1188" s="3" t="str">
        <f t="shared" si="1"/>
        <v>0</v>
      </c>
    </row>
    <row r="1189">
      <c r="A1189" s="1">
        <v>27.0</v>
      </c>
      <c r="B1189" s="48">
        <f t="shared" si="28"/>
        <v>41</v>
      </c>
      <c r="D1189" s="2">
        <f>SUM(COUNTIF('2015'!K43:M43,'2015'!$K$29),COUNTIF('2015'!K43:M43,'2015'!$L$29),COUNTIF('2015'!K43:M43,'2015'!$M$29))</f>
        <v>0</v>
      </c>
      <c r="E1189" s="3" t="str">
        <f t="shared" si="1"/>
        <v>0</v>
      </c>
    </row>
    <row r="1190">
      <c r="A1190" s="1">
        <v>27.0</v>
      </c>
      <c r="B1190" s="48">
        <f t="shared" si="28"/>
        <v>42</v>
      </c>
      <c r="D1190" s="2">
        <f>SUM(COUNTIF('2015'!K44:M44,'2015'!$K$29),COUNTIF('2015'!K44:M44,'2015'!$L$29),COUNTIF('2015'!K44:M44,'2015'!$M$29))</f>
        <v>0</v>
      </c>
      <c r="E1190" s="3" t="str">
        <f t="shared" si="1"/>
        <v>0</v>
      </c>
    </row>
    <row r="1191">
      <c r="A1191" s="1">
        <v>27.0</v>
      </c>
      <c r="B1191" s="48">
        <f t="shared" si="28"/>
        <v>43</v>
      </c>
      <c r="D1191" s="2">
        <f>SUM(COUNTIF('2015'!K45:M45,'2015'!$K$29),COUNTIF('2015'!K45:M45,'2015'!$L$29),COUNTIF('2015'!K45:M45,'2015'!$M$29))</f>
        <v>0</v>
      </c>
      <c r="E1191" s="3" t="str">
        <f t="shared" si="1"/>
        <v>0</v>
      </c>
    </row>
    <row r="1192">
      <c r="A1192" s="1">
        <v>27.0</v>
      </c>
      <c r="B1192" s="48">
        <f t="shared" si="28"/>
        <v>44</v>
      </c>
      <c r="D1192" s="2">
        <f>SUM(COUNTIF('2015'!K46:M46,'2015'!$K$29),COUNTIF('2015'!K46:M46,'2015'!$L$29),COUNTIF('2015'!K46:M46,'2015'!$M$29))</f>
        <v>0</v>
      </c>
      <c r="E1192" s="3" t="str">
        <f t="shared" si="1"/>
        <v>0</v>
      </c>
    </row>
    <row r="1193">
      <c r="A1193" s="1">
        <v>27.0</v>
      </c>
      <c r="B1193" s="48">
        <f t="shared" si="28"/>
        <v>45</v>
      </c>
      <c r="D1193" s="2">
        <f>SUM(COUNTIF('2015'!K47:M47,'2015'!$K$29),COUNTIF('2015'!K47:M47,'2015'!$L$29),COUNTIF('2015'!K47:M47,'2015'!$M$29))</f>
        <v>0</v>
      </c>
      <c r="E1193" s="3" t="str">
        <f t="shared" si="1"/>
        <v>0</v>
      </c>
    </row>
    <row r="1194">
      <c r="A1194" s="1">
        <v>27.0</v>
      </c>
      <c r="B1194" s="48">
        <f t="shared" si="28"/>
        <v>46</v>
      </c>
      <c r="D1194" s="2">
        <f>SUM(COUNTIF('2015'!K48:M48,'2015'!$K$29),COUNTIF('2015'!K48:M48,'2015'!$L$29),COUNTIF('2015'!K48:M48,'2015'!$M$29))</f>
        <v>0</v>
      </c>
      <c r="E1194" s="3" t="str">
        <f t="shared" si="1"/>
        <v>0</v>
      </c>
    </row>
    <row r="1195">
      <c r="A1195" s="1">
        <v>27.0</v>
      </c>
      <c r="B1195" s="48">
        <f t="shared" si="28"/>
        <v>47</v>
      </c>
      <c r="D1195" s="2">
        <f>SUM(COUNTIF('2015'!K49:M49,'2015'!$K$29),COUNTIF('2015'!K49:M49,'2015'!$L$29),COUNTIF('2015'!K49:M49,'2015'!$M$29))</f>
        <v>0</v>
      </c>
      <c r="E1195" s="3" t="str">
        <f t="shared" si="1"/>
        <v>0</v>
      </c>
    </row>
    <row r="1196">
      <c r="A1196" s="1">
        <v>27.0</v>
      </c>
      <c r="B1196" s="48">
        <f t="shared" si="28"/>
        <v>48</v>
      </c>
      <c r="D1196" s="2">
        <f>SUM(COUNTIF('2015'!K50:M50,'2015'!$K$29),COUNTIF('2015'!K50:M50,'2015'!$L$29),COUNTIF('2015'!K50:M50,'2015'!$M$29))</f>
        <v>0</v>
      </c>
      <c r="E1196" s="3" t="str">
        <f t="shared" si="1"/>
        <v>0</v>
      </c>
    </row>
    <row r="1197">
      <c r="A1197" s="1">
        <v>27.0</v>
      </c>
      <c r="B1197" s="48">
        <f t="shared" si="28"/>
        <v>49</v>
      </c>
      <c r="D1197" s="2">
        <f>SUM(COUNTIF('2015'!K51:M51,'2015'!$K$29),COUNTIF('2015'!K51:M51,'2015'!$L$29),COUNTIF('2015'!K51:M51,'2015'!$M$29))</f>
        <v>0</v>
      </c>
      <c r="E1197" s="3" t="str">
        <f t="shared" si="1"/>
        <v>0</v>
      </c>
    </row>
    <row r="1198">
      <c r="A1198" s="1">
        <v>27.0</v>
      </c>
      <c r="B1198" s="48">
        <f t="shared" si="28"/>
        <v>50</v>
      </c>
      <c r="D1198" s="2">
        <f>SUM(COUNTIF('2015'!K52:M52,'2015'!$K$29),COUNTIF('2015'!K52:M52,'2015'!$L$29),COUNTIF('2015'!K52:M52,'2015'!$M$29))</f>
        <v>0</v>
      </c>
      <c r="E1198" s="3" t="str">
        <f t="shared" si="1"/>
        <v>0</v>
      </c>
    </row>
    <row r="1199">
      <c r="A1199" s="1">
        <v>27.0</v>
      </c>
      <c r="B1199" s="48">
        <f t="shared" si="28"/>
        <v>51</v>
      </c>
      <c r="D1199" s="2">
        <f>SUM(COUNTIF('2015'!K53:M53,'2015'!$K$29),COUNTIF('2015'!K53:M53,'2015'!$L$29),COUNTIF('2015'!K53:M53,'2015'!$M$29))</f>
        <v>0</v>
      </c>
      <c r="E1199" s="3" t="str">
        <f t="shared" si="1"/>
        <v>0</v>
      </c>
    </row>
    <row r="1200">
      <c r="A1200" s="1">
        <v>27.0</v>
      </c>
      <c r="B1200" s="48">
        <f t="shared" si="28"/>
        <v>52</v>
      </c>
      <c r="D1200" s="2">
        <f>SUM(COUNTIF('2015'!K54:M54,'2015'!$K$29),COUNTIF('2015'!K54:M54,'2015'!$L$29),COUNTIF('2015'!K54:M54,'2015'!$M$29))</f>
        <v>0</v>
      </c>
      <c r="E1200" s="3" t="str">
        <f t="shared" si="1"/>
        <v>0</v>
      </c>
    </row>
    <row r="1201">
      <c r="A1201" s="1">
        <v>27.0</v>
      </c>
      <c r="B1201" s="48">
        <f t="shared" si="28"/>
        <v>53</v>
      </c>
      <c r="D1201" s="2">
        <f>SUM(COUNTIF('2015'!K55:M55,'2015'!$K$29),COUNTIF('2015'!K55:M55,'2015'!$L$29),COUNTIF('2015'!K55:M55,'2015'!$M$29))</f>
        <v>0</v>
      </c>
      <c r="E1201" s="3" t="str">
        <f t="shared" si="1"/>
        <v>0</v>
      </c>
    </row>
    <row r="1202">
      <c r="A1202" s="1">
        <v>27.0</v>
      </c>
      <c r="B1202" s="48">
        <f t="shared" si="28"/>
        <v>54</v>
      </c>
      <c r="D1202" s="2">
        <f>SUM(COUNTIF('2015'!K56:M56,'2015'!$K$29),COUNTIF('2015'!K56:M56,'2015'!$L$29),COUNTIF('2015'!K56:M56,'2015'!$M$29))</f>
        <v>0</v>
      </c>
      <c r="E1202" s="3" t="str">
        <f t="shared" si="1"/>
        <v>0</v>
      </c>
    </row>
    <row r="1203">
      <c r="A1203" s="1">
        <v>27.0</v>
      </c>
      <c r="B1203" s="48">
        <f t="shared" si="28"/>
        <v>55</v>
      </c>
      <c r="D1203" s="2">
        <f>SUM(COUNTIF('2015'!K57:M57,'2015'!$K$29),COUNTIF('2015'!K57:M57,'2015'!$L$29),COUNTIF('2015'!K57:M57,'2015'!$M$29))</f>
        <v>0</v>
      </c>
      <c r="E1203" s="3" t="str">
        <f t="shared" si="1"/>
        <v>0</v>
      </c>
    </row>
    <row r="1204">
      <c r="A1204" s="1">
        <v>27.0</v>
      </c>
      <c r="B1204" s="48">
        <f t="shared" si="28"/>
        <v>56</v>
      </c>
      <c r="D1204" s="2">
        <f>SUM(COUNTIF('2015'!K58:M58,'2015'!$K$29),COUNTIF('2015'!K58:M58,'2015'!$L$29),COUNTIF('2015'!K58:M58,'2015'!$M$29))</f>
        <v>0</v>
      </c>
      <c r="E1204" s="3" t="str">
        <f t="shared" si="1"/>
        <v>0</v>
      </c>
    </row>
    <row r="1205">
      <c r="A1205" s="1">
        <v>27.0</v>
      </c>
      <c r="B1205" s="48">
        <f t="shared" si="28"/>
        <v>57</v>
      </c>
      <c r="D1205" s="2">
        <f>SUM(COUNTIF('2015'!K59:M59,'2015'!$K$29),COUNTIF('2015'!K59:M59,'2015'!$L$29),COUNTIF('2015'!K59:M59,'2015'!$M$29))</f>
        <v>0</v>
      </c>
      <c r="E1205" s="3" t="str">
        <f t="shared" si="1"/>
        <v>0</v>
      </c>
    </row>
    <row r="1206">
      <c r="A1206" s="1">
        <v>27.0</v>
      </c>
      <c r="B1206" s="48">
        <f t="shared" si="28"/>
        <v>58</v>
      </c>
      <c r="D1206" s="2">
        <f>SUM(COUNTIF('2015'!K60:M60,'2015'!$K$29),COUNTIF('2015'!K60:M60,'2015'!$L$29),COUNTIF('2015'!K60:M60,'2015'!$M$29))</f>
        <v>0</v>
      </c>
      <c r="E1206" s="3" t="str">
        <f t="shared" si="1"/>
        <v>0</v>
      </c>
    </row>
    <row r="1207">
      <c r="A1207" s="1">
        <v>27.0</v>
      </c>
      <c r="B1207" s="48">
        <f t="shared" si="28"/>
        <v>59</v>
      </c>
      <c r="D1207" s="2">
        <f>SUM(COUNTIF('2015'!K61:M61,'2015'!$K$29),COUNTIF('2015'!K61:M61,'2015'!$L$29),COUNTIF('2015'!K61:M61,'2015'!$M$29))</f>
        <v>0</v>
      </c>
      <c r="E1207" s="3" t="str">
        <f t="shared" si="1"/>
        <v>0</v>
      </c>
    </row>
    <row r="1208">
      <c r="A1208" s="1">
        <v>27.0</v>
      </c>
      <c r="B1208" s="48">
        <f t="shared" si="28"/>
        <v>60</v>
      </c>
      <c r="D1208" s="2">
        <f>SUM(COUNTIF('2015'!K62:M62,'2015'!$K$29),COUNTIF('2015'!K62:M62,'2015'!$L$29),COUNTIF('2015'!K62:M62,'2015'!$M$29))</f>
        <v>0</v>
      </c>
      <c r="E1208" s="3" t="str">
        <f t="shared" si="1"/>
        <v>0</v>
      </c>
    </row>
    <row r="1209">
      <c r="A1209" s="1">
        <v>28.0</v>
      </c>
      <c r="B1209" s="1">
        <v>29.0</v>
      </c>
      <c r="D1209" s="2">
        <f>SUM(COUNTIF('2015'!K31:M31,'2015'!$K$30),COUNTIF('2015'!K31:M31,'2015'!$L$30),COUNTIF('2015'!K31:M31,'2015'!$M$30))</f>
        <v>1</v>
      </c>
      <c r="E1209" s="3" t="str">
        <f t="shared" si="1"/>
        <v>1</v>
      </c>
    </row>
    <row r="1210">
      <c r="A1210" s="1">
        <v>28.0</v>
      </c>
      <c r="B1210" s="48">
        <f t="shared" ref="B1210:B1240" si="29">IF(A1210&lt;&gt;"",B1209+1,"")</f>
        <v>30</v>
      </c>
      <c r="D1210" s="2">
        <f>SUM(COUNTIF('2015'!K32:M32,'2015'!$K$30),COUNTIF('2015'!K32:M32,'2015'!$L$30),COUNTIF('2015'!K32:M32,'2015'!$M$30))</f>
        <v>4</v>
      </c>
      <c r="E1210" s="3" t="str">
        <f t="shared" si="1"/>
        <v>2</v>
      </c>
    </row>
    <row r="1211">
      <c r="A1211" s="1">
        <v>28.0</v>
      </c>
      <c r="B1211" s="48">
        <f t="shared" si="29"/>
        <v>31</v>
      </c>
      <c r="D1211" s="2">
        <f>SUM(COUNTIF('2015'!K33:M33,'2015'!$K$30),COUNTIF('2015'!K33:M33,'2015'!$L$30),COUNTIF('2015'!K33:M33,'2015'!$M$30))</f>
        <v>1</v>
      </c>
      <c r="E1211" s="3" t="str">
        <f t="shared" si="1"/>
        <v>1</v>
      </c>
    </row>
    <row r="1212">
      <c r="A1212" s="1">
        <v>28.0</v>
      </c>
      <c r="B1212" s="48">
        <f t="shared" si="29"/>
        <v>32</v>
      </c>
      <c r="D1212" s="2">
        <f>SUM(COUNTIF('2015'!K34:M34,'2015'!$K$30),COUNTIF('2015'!K34:M34,'2015'!$L$30),COUNTIF('2015'!K34:M34,'2015'!$M$30))</f>
        <v>5</v>
      </c>
      <c r="E1212" s="3" t="str">
        <f t="shared" si="1"/>
        <v>3</v>
      </c>
    </row>
    <row r="1213">
      <c r="A1213" s="1">
        <v>28.0</v>
      </c>
      <c r="B1213" s="48">
        <f t="shared" si="29"/>
        <v>33</v>
      </c>
      <c r="D1213" s="2">
        <f>SUM(COUNTIF('2015'!K35:M35,'2015'!$K$30),COUNTIF('2015'!K35:M35,'2015'!$L$30),COUNTIF('2015'!K35:M35,'2015'!$M$30))</f>
        <v>4</v>
      </c>
      <c r="E1213" s="3" t="str">
        <f t="shared" si="1"/>
        <v>2</v>
      </c>
    </row>
    <row r="1214">
      <c r="A1214" s="1">
        <v>28.0</v>
      </c>
      <c r="B1214" s="48">
        <f t="shared" si="29"/>
        <v>34</v>
      </c>
      <c r="D1214" s="2">
        <f>SUM(COUNTIF('2015'!K36:M36,'2015'!$K$30),COUNTIF('2015'!K36:M36,'2015'!$L$30),COUNTIF('2015'!K36:M36,'2015'!$M$30))</f>
        <v>0</v>
      </c>
      <c r="E1214" s="3" t="str">
        <f t="shared" si="1"/>
        <v>0</v>
      </c>
    </row>
    <row r="1215">
      <c r="A1215" s="1">
        <v>28.0</v>
      </c>
      <c r="B1215" s="48">
        <f t="shared" si="29"/>
        <v>35</v>
      </c>
      <c r="D1215" s="2">
        <f>SUM(COUNTIF('2015'!K37:M37,'2015'!$K$30),COUNTIF('2015'!K37:M37,'2015'!$L$30),COUNTIF('2015'!K37:M37,'2015'!$M$30))</f>
        <v>0</v>
      </c>
      <c r="E1215" s="3" t="str">
        <f t="shared" si="1"/>
        <v>0</v>
      </c>
    </row>
    <row r="1216">
      <c r="A1216" s="1">
        <v>28.0</v>
      </c>
      <c r="B1216" s="48">
        <f t="shared" si="29"/>
        <v>36</v>
      </c>
      <c r="D1216" s="2">
        <f>SUM(COUNTIF('2015'!K38:M38,'2015'!$K$30),COUNTIF('2015'!K38:M38,'2015'!$L$30),COUNTIF('2015'!K38:M38,'2015'!$M$30))</f>
        <v>0</v>
      </c>
      <c r="E1216" s="3" t="str">
        <f t="shared" si="1"/>
        <v>0</v>
      </c>
    </row>
    <row r="1217">
      <c r="A1217" s="1">
        <v>28.0</v>
      </c>
      <c r="B1217" s="48">
        <f t="shared" si="29"/>
        <v>37</v>
      </c>
      <c r="D1217" s="2">
        <f>SUM(COUNTIF('2015'!K39:M39,'2015'!$K$30),COUNTIF('2015'!K39:M39,'2015'!$L$30),COUNTIF('2015'!K39:M39,'2015'!$M$30))</f>
        <v>0</v>
      </c>
      <c r="E1217" s="3" t="str">
        <f t="shared" si="1"/>
        <v>0</v>
      </c>
    </row>
    <row r="1218">
      <c r="A1218" s="1">
        <v>28.0</v>
      </c>
      <c r="B1218" s="48">
        <f t="shared" si="29"/>
        <v>38</v>
      </c>
      <c r="D1218" s="2">
        <f>SUM(COUNTIF('2015'!K40:M40,'2015'!$K$30),COUNTIF('2015'!K40:M40,'2015'!$L$30),COUNTIF('2015'!K40:M40,'2015'!$M$30))</f>
        <v>0</v>
      </c>
      <c r="E1218" s="3" t="str">
        <f t="shared" si="1"/>
        <v>0</v>
      </c>
    </row>
    <row r="1219">
      <c r="A1219" s="1">
        <v>28.0</v>
      </c>
      <c r="B1219" s="48">
        <f t="shared" si="29"/>
        <v>39</v>
      </c>
      <c r="D1219" s="2">
        <f>SUM(COUNTIF('2015'!K41:M41,'2015'!$K$30),COUNTIF('2015'!K41:M41,'2015'!$L$30),COUNTIF('2015'!K41:M41,'2015'!$M$30))</f>
        <v>0</v>
      </c>
      <c r="E1219" s="3" t="str">
        <f t="shared" si="1"/>
        <v>0</v>
      </c>
    </row>
    <row r="1220">
      <c r="A1220" s="1">
        <v>28.0</v>
      </c>
      <c r="B1220" s="48">
        <f t="shared" si="29"/>
        <v>40</v>
      </c>
      <c r="D1220" s="2">
        <f>SUM(COUNTIF('2015'!K42:M42,'2015'!$K$30),COUNTIF('2015'!K42:M42,'2015'!$L$30),COUNTIF('2015'!K42:M42,'2015'!$M$30))</f>
        <v>0</v>
      </c>
      <c r="E1220" s="3" t="str">
        <f t="shared" si="1"/>
        <v>0</v>
      </c>
    </row>
    <row r="1221">
      <c r="A1221" s="1">
        <v>28.0</v>
      </c>
      <c r="B1221" s="48">
        <f t="shared" si="29"/>
        <v>41</v>
      </c>
      <c r="D1221" s="2">
        <f>SUM(COUNTIF('2015'!K43:M43,'2015'!$K$30),COUNTIF('2015'!K43:M43,'2015'!$L$30),COUNTIF('2015'!K43:M43,'2015'!$M$30))</f>
        <v>0</v>
      </c>
      <c r="E1221" s="3" t="str">
        <f t="shared" si="1"/>
        <v>0</v>
      </c>
    </row>
    <row r="1222">
      <c r="A1222" s="1">
        <v>28.0</v>
      </c>
      <c r="B1222" s="48">
        <f t="shared" si="29"/>
        <v>42</v>
      </c>
      <c r="D1222" s="2">
        <f>SUM(COUNTIF('2015'!K44:M44,'2015'!$K$30),COUNTIF('2015'!K44:M44,'2015'!$L$30),COUNTIF('2015'!K44:M44,'2015'!$M$30))</f>
        <v>0</v>
      </c>
      <c r="E1222" s="3" t="str">
        <f t="shared" si="1"/>
        <v>0</v>
      </c>
    </row>
    <row r="1223">
      <c r="A1223" s="1">
        <v>28.0</v>
      </c>
      <c r="B1223" s="48">
        <f t="shared" si="29"/>
        <v>43</v>
      </c>
      <c r="D1223" s="2">
        <f>SUM(COUNTIF('2015'!K45:M45,'2015'!$K$30),COUNTIF('2015'!K45:M45,'2015'!$L$30),COUNTIF('2015'!K45:M45,'2015'!$M$30))</f>
        <v>0</v>
      </c>
      <c r="E1223" s="3" t="str">
        <f t="shared" si="1"/>
        <v>0</v>
      </c>
    </row>
    <row r="1224">
      <c r="A1224" s="1">
        <v>28.0</v>
      </c>
      <c r="B1224" s="48">
        <f t="shared" si="29"/>
        <v>44</v>
      </c>
      <c r="D1224" s="2">
        <f>SUM(COUNTIF('2015'!K46:M46,'2015'!$K$30),COUNTIF('2015'!K46:M46,'2015'!$L$30),COUNTIF('2015'!K46:M46,'2015'!$M$30))</f>
        <v>0</v>
      </c>
      <c r="E1224" s="3" t="str">
        <f t="shared" si="1"/>
        <v>0</v>
      </c>
    </row>
    <row r="1225">
      <c r="A1225" s="1">
        <v>28.0</v>
      </c>
      <c r="B1225" s="48">
        <f t="shared" si="29"/>
        <v>45</v>
      </c>
      <c r="D1225" s="2">
        <f>SUM(COUNTIF('2015'!K47:M47,'2015'!$K$30),COUNTIF('2015'!K47:M47,'2015'!$L$30),COUNTIF('2015'!K47:M47,'2015'!$M$30))</f>
        <v>0</v>
      </c>
      <c r="E1225" s="3" t="str">
        <f t="shared" si="1"/>
        <v>0</v>
      </c>
    </row>
    <row r="1226">
      <c r="A1226" s="1">
        <v>28.0</v>
      </c>
      <c r="B1226" s="48">
        <f t="shared" si="29"/>
        <v>46</v>
      </c>
      <c r="D1226" s="2">
        <f>SUM(COUNTIF('2015'!K48:M48,'2015'!$K$30),COUNTIF('2015'!K48:M48,'2015'!$L$30),COUNTIF('2015'!K48:M48,'2015'!$M$30))</f>
        <v>0</v>
      </c>
      <c r="E1226" s="3" t="str">
        <f t="shared" si="1"/>
        <v>0</v>
      </c>
    </row>
    <row r="1227">
      <c r="A1227" s="1">
        <v>28.0</v>
      </c>
      <c r="B1227" s="48">
        <f t="shared" si="29"/>
        <v>47</v>
      </c>
      <c r="D1227" s="2">
        <f>SUM(COUNTIF('2015'!K49:M49,'2015'!$K$30),COUNTIF('2015'!K49:M49,'2015'!$L$30),COUNTIF('2015'!K49:M49,'2015'!$M$30))</f>
        <v>0</v>
      </c>
      <c r="E1227" s="3" t="str">
        <f t="shared" si="1"/>
        <v>0</v>
      </c>
    </row>
    <row r="1228">
      <c r="A1228" s="1">
        <v>28.0</v>
      </c>
      <c r="B1228" s="48">
        <f t="shared" si="29"/>
        <v>48</v>
      </c>
      <c r="D1228" s="2">
        <f>SUM(COUNTIF('2015'!K50:M50,'2015'!$K$30),COUNTIF('2015'!K50:M50,'2015'!$L$30),COUNTIF('2015'!K50:M50,'2015'!$M$30))</f>
        <v>0</v>
      </c>
      <c r="E1228" s="3" t="str">
        <f t="shared" si="1"/>
        <v>0</v>
      </c>
    </row>
    <row r="1229">
      <c r="A1229" s="1">
        <v>28.0</v>
      </c>
      <c r="B1229" s="48">
        <f t="shared" si="29"/>
        <v>49</v>
      </c>
      <c r="D1229" s="2">
        <f>SUM(COUNTIF('2015'!K51:M51,'2015'!$K$30),COUNTIF('2015'!K51:M51,'2015'!$L$30),COUNTIF('2015'!K51:M51,'2015'!$M$30))</f>
        <v>0</v>
      </c>
      <c r="E1229" s="3" t="str">
        <f t="shared" si="1"/>
        <v>0</v>
      </c>
    </row>
    <row r="1230">
      <c r="A1230" s="1">
        <v>28.0</v>
      </c>
      <c r="B1230" s="48">
        <f t="shared" si="29"/>
        <v>50</v>
      </c>
      <c r="D1230" s="2">
        <f>SUM(COUNTIF('2015'!K52:M52,'2015'!$K$30),COUNTIF('2015'!K52:M52,'2015'!$L$30),COUNTIF('2015'!K52:M52,'2015'!$M$30))</f>
        <v>0</v>
      </c>
      <c r="E1230" s="3" t="str">
        <f t="shared" si="1"/>
        <v>0</v>
      </c>
    </row>
    <row r="1231">
      <c r="A1231" s="1">
        <v>28.0</v>
      </c>
      <c r="B1231" s="48">
        <f t="shared" si="29"/>
        <v>51</v>
      </c>
      <c r="D1231" s="2">
        <f>SUM(COUNTIF('2015'!K53:M53,'2015'!$K$30),COUNTIF('2015'!K53:M53,'2015'!$L$30),COUNTIF('2015'!K53:M53,'2015'!$M$30))</f>
        <v>0</v>
      </c>
      <c r="E1231" s="3" t="str">
        <f t="shared" si="1"/>
        <v>0</v>
      </c>
    </row>
    <row r="1232">
      <c r="A1232" s="1">
        <v>28.0</v>
      </c>
      <c r="B1232" s="48">
        <f t="shared" si="29"/>
        <v>52</v>
      </c>
      <c r="D1232" s="2">
        <f>SUM(COUNTIF('2015'!K54:M54,'2015'!$K$30),COUNTIF('2015'!K54:M54,'2015'!$L$30),COUNTIF('2015'!K54:M54,'2015'!$M$30))</f>
        <v>0</v>
      </c>
      <c r="E1232" s="3" t="str">
        <f t="shared" si="1"/>
        <v>0</v>
      </c>
    </row>
    <row r="1233">
      <c r="A1233" s="1">
        <v>28.0</v>
      </c>
      <c r="B1233" s="48">
        <f t="shared" si="29"/>
        <v>53</v>
      </c>
      <c r="D1233" s="2">
        <f>SUM(COUNTIF('2015'!K55:M55,'2015'!$K$30),COUNTIF('2015'!K55:M55,'2015'!$L$30),COUNTIF('2015'!K55:M55,'2015'!$M$30))</f>
        <v>0</v>
      </c>
      <c r="E1233" s="3" t="str">
        <f t="shared" si="1"/>
        <v>0</v>
      </c>
    </row>
    <row r="1234">
      <c r="A1234" s="1">
        <v>28.0</v>
      </c>
      <c r="B1234" s="48">
        <f t="shared" si="29"/>
        <v>54</v>
      </c>
      <c r="D1234" s="2">
        <f>SUM(COUNTIF('2015'!K56:M56,'2015'!$K$30),COUNTIF('2015'!K56:M56,'2015'!$L$30),COUNTIF('2015'!K56:M56,'2015'!$M$30))</f>
        <v>0</v>
      </c>
      <c r="E1234" s="3" t="str">
        <f t="shared" si="1"/>
        <v>0</v>
      </c>
    </row>
    <row r="1235">
      <c r="A1235" s="1">
        <v>28.0</v>
      </c>
      <c r="B1235" s="48">
        <f t="shared" si="29"/>
        <v>55</v>
      </c>
      <c r="D1235" s="2">
        <f>SUM(COUNTIF('2015'!K57:M57,'2015'!$K$30),COUNTIF('2015'!K57:M57,'2015'!$L$30),COUNTIF('2015'!K57:M57,'2015'!$M$30))</f>
        <v>0</v>
      </c>
      <c r="E1235" s="3" t="str">
        <f t="shared" si="1"/>
        <v>0</v>
      </c>
    </row>
    <row r="1236">
      <c r="A1236" s="1">
        <v>28.0</v>
      </c>
      <c r="B1236" s="48">
        <f t="shared" si="29"/>
        <v>56</v>
      </c>
      <c r="D1236" s="2">
        <f>SUM(COUNTIF('2015'!K58:M58,'2015'!$K$30),COUNTIF('2015'!K58:M58,'2015'!$L$30),COUNTIF('2015'!K58:M58,'2015'!$M$30))</f>
        <v>0</v>
      </c>
      <c r="E1236" s="3" t="str">
        <f t="shared" si="1"/>
        <v>0</v>
      </c>
    </row>
    <row r="1237">
      <c r="A1237" s="1">
        <v>28.0</v>
      </c>
      <c r="B1237" s="48">
        <f t="shared" si="29"/>
        <v>57</v>
      </c>
      <c r="D1237" s="2">
        <f>SUM(COUNTIF('2015'!K59:M59,'2015'!$K$30),COUNTIF('2015'!K59:M59,'2015'!$L$30),COUNTIF('2015'!K59:M59,'2015'!$M$30))</f>
        <v>0</v>
      </c>
      <c r="E1237" s="3" t="str">
        <f t="shared" si="1"/>
        <v>0</v>
      </c>
    </row>
    <row r="1238">
      <c r="A1238" s="1">
        <v>28.0</v>
      </c>
      <c r="B1238" s="48">
        <f t="shared" si="29"/>
        <v>58</v>
      </c>
      <c r="D1238" s="2">
        <f>SUM(COUNTIF('2015'!K60:M60,'2015'!$K$30),COUNTIF('2015'!K60:M60,'2015'!$L$30),COUNTIF('2015'!K60:M60,'2015'!$M$30))</f>
        <v>0</v>
      </c>
      <c r="E1238" s="3" t="str">
        <f t="shared" si="1"/>
        <v>0</v>
      </c>
    </row>
    <row r="1239">
      <c r="A1239" s="1">
        <v>28.0</v>
      </c>
      <c r="B1239" s="48">
        <f t="shared" si="29"/>
        <v>59</v>
      </c>
      <c r="D1239" s="2">
        <f>SUM(COUNTIF('2015'!K61:M61,'2015'!$K$30),COUNTIF('2015'!K61:M61,'2015'!$L$30),COUNTIF('2015'!K61:M61,'2015'!$M$30))</f>
        <v>0</v>
      </c>
      <c r="E1239" s="3" t="str">
        <f t="shared" si="1"/>
        <v>0</v>
      </c>
    </row>
    <row r="1240">
      <c r="A1240" s="1">
        <v>28.0</v>
      </c>
      <c r="B1240" s="48">
        <f t="shared" si="29"/>
        <v>60</v>
      </c>
      <c r="D1240" s="2">
        <f>SUM(COUNTIF('2015'!K62:M62,'2015'!$K$30),COUNTIF('2015'!K62:M62,'2015'!$L$30),COUNTIF('2015'!K62:M62,'2015'!$M$30))</f>
        <v>0</v>
      </c>
      <c r="E1240" s="3" t="str">
        <f t="shared" si="1"/>
        <v>0</v>
      </c>
    </row>
    <row r="1241">
      <c r="A1241" s="1">
        <v>29.0</v>
      </c>
      <c r="B1241" s="1">
        <v>30.0</v>
      </c>
      <c r="D1241" s="2">
        <f>SUM(COUNTIF('2015'!K32:M32,'2015'!$K$31),COUNTIF('2015'!K32:M32,'2015'!$L$31),COUNTIF('2015'!K32:M32,'2015'!$M$31))</f>
        <v>0</v>
      </c>
      <c r="E1241" s="3" t="str">
        <f t="shared" si="1"/>
        <v>0</v>
      </c>
    </row>
    <row r="1242">
      <c r="A1242" s="1">
        <v>29.0</v>
      </c>
      <c r="B1242" s="48">
        <f t="shared" ref="B1242:B1271" si="30">IF(A1242&lt;&gt;"",B1241+1,"")</f>
        <v>31</v>
      </c>
      <c r="D1242" s="2">
        <f>SUM(COUNTIF('2015'!K33:M33,'2015'!$K$31),COUNTIF('2015'!K33:M33,'2015'!$L$31),COUNTIF('2015'!K33:M33,'2015'!$M$31))</f>
        <v>5</v>
      </c>
      <c r="E1242" s="3" t="str">
        <f t="shared" si="1"/>
        <v>3</v>
      </c>
    </row>
    <row r="1243">
      <c r="A1243" s="1">
        <v>29.0</v>
      </c>
      <c r="B1243" s="48">
        <f t="shared" si="30"/>
        <v>32</v>
      </c>
      <c r="D1243" s="2">
        <f>SUM(COUNTIF('2015'!K34:M34,'2015'!$K$31),COUNTIF('2015'!K34:M34,'2015'!$L$31),COUNTIF('2015'!K34:M34,'2015'!$M$31))</f>
        <v>1</v>
      </c>
      <c r="E1243" s="3" t="str">
        <f t="shared" si="1"/>
        <v>1</v>
      </c>
    </row>
    <row r="1244">
      <c r="A1244" s="1">
        <v>29.0</v>
      </c>
      <c r="B1244" s="48">
        <f t="shared" si="30"/>
        <v>33</v>
      </c>
      <c r="D1244" s="2">
        <f>SUM(COUNTIF('2015'!K35:M35,'2015'!$K$31),COUNTIF('2015'!K35:M35,'2015'!$L$31),COUNTIF('2015'!K35:M35,'2015'!$M$31))</f>
        <v>0</v>
      </c>
      <c r="E1244" s="3" t="str">
        <f t="shared" si="1"/>
        <v>0</v>
      </c>
    </row>
    <row r="1245">
      <c r="A1245" s="1">
        <v>29.0</v>
      </c>
      <c r="B1245" s="48">
        <f t="shared" si="30"/>
        <v>34</v>
      </c>
      <c r="D1245" s="2">
        <f>SUM(COUNTIF('2015'!K36:M36,'2015'!$K$31),COUNTIF('2015'!K36:M36,'2015'!$L$31),COUNTIF('2015'!K36:M36,'2015'!$M$31))</f>
        <v>0</v>
      </c>
      <c r="E1245" s="3" t="str">
        <f t="shared" si="1"/>
        <v>0</v>
      </c>
    </row>
    <row r="1246">
      <c r="A1246" s="1">
        <v>29.0</v>
      </c>
      <c r="B1246" s="48">
        <f t="shared" si="30"/>
        <v>35</v>
      </c>
      <c r="D1246" s="2">
        <f>SUM(COUNTIF('2015'!K37:M37,'2015'!$K$31),COUNTIF('2015'!K37:M37,'2015'!$L$31),COUNTIF('2015'!K37:M37,'2015'!$M$31))</f>
        <v>0</v>
      </c>
      <c r="E1246" s="3" t="str">
        <f t="shared" si="1"/>
        <v>0</v>
      </c>
    </row>
    <row r="1247">
      <c r="A1247" s="1">
        <v>29.0</v>
      </c>
      <c r="B1247" s="48">
        <f t="shared" si="30"/>
        <v>36</v>
      </c>
      <c r="D1247" s="2">
        <f>SUM(COUNTIF('2015'!K38:M38,'2015'!$K$31),COUNTIF('2015'!K38:M38,'2015'!$L$31),COUNTIF('2015'!K38:M38,'2015'!$M$31))</f>
        <v>0</v>
      </c>
      <c r="E1247" s="3" t="str">
        <f t="shared" si="1"/>
        <v>0</v>
      </c>
    </row>
    <row r="1248">
      <c r="A1248" s="1">
        <v>29.0</v>
      </c>
      <c r="B1248" s="48">
        <f t="shared" si="30"/>
        <v>37</v>
      </c>
      <c r="D1248" s="2">
        <f>SUM(COUNTIF('2015'!K39:M39,'2015'!$K$31),COUNTIF('2015'!K39:M39,'2015'!$L$31),COUNTIF('2015'!K39:M39,'2015'!$M$31))</f>
        <v>0</v>
      </c>
      <c r="E1248" s="3" t="str">
        <f t="shared" si="1"/>
        <v>0</v>
      </c>
    </row>
    <row r="1249">
      <c r="A1249" s="1">
        <v>29.0</v>
      </c>
      <c r="B1249" s="48">
        <f t="shared" si="30"/>
        <v>38</v>
      </c>
      <c r="D1249" s="2">
        <f>SUM(COUNTIF('2015'!K40:M40,'2015'!$K$31),COUNTIF('2015'!K40:M40,'2015'!$L$31),COUNTIF('2015'!K40:M40,'2015'!$M$31))</f>
        <v>0</v>
      </c>
      <c r="E1249" s="3" t="str">
        <f t="shared" si="1"/>
        <v>0</v>
      </c>
    </row>
    <row r="1250">
      <c r="A1250" s="1">
        <v>29.0</v>
      </c>
      <c r="B1250" s="48">
        <f t="shared" si="30"/>
        <v>39</v>
      </c>
      <c r="D1250" s="2">
        <f>SUM(COUNTIF('2015'!K41:M41,'2015'!$K$31),COUNTIF('2015'!K41:M41,'2015'!$L$31),COUNTIF('2015'!K41:M41,'2015'!$M$31))</f>
        <v>0</v>
      </c>
      <c r="E1250" s="3" t="str">
        <f t="shared" si="1"/>
        <v>0</v>
      </c>
    </row>
    <row r="1251">
      <c r="A1251" s="1">
        <v>29.0</v>
      </c>
      <c r="B1251" s="48">
        <f t="shared" si="30"/>
        <v>40</v>
      </c>
      <c r="D1251" s="2">
        <f>SUM(COUNTIF('2015'!K42:M42,'2015'!$K$31),COUNTIF('2015'!K42:M42,'2015'!$L$31),COUNTIF('2015'!K42:M42,'2015'!$M$31))</f>
        <v>0</v>
      </c>
      <c r="E1251" s="3" t="str">
        <f t="shared" si="1"/>
        <v>0</v>
      </c>
    </row>
    <row r="1252">
      <c r="A1252" s="1">
        <v>29.0</v>
      </c>
      <c r="B1252" s="48">
        <f t="shared" si="30"/>
        <v>41</v>
      </c>
      <c r="D1252" s="2">
        <f>SUM(COUNTIF('2015'!K43:M43,'2015'!$K$31),COUNTIF('2015'!K43:M43,'2015'!$L$31),COUNTIF('2015'!K43:M43,'2015'!$M$31))</f>
        <v>0</v>
      </c>
      <c r="E1252" s="3" t="str">
        <f t="shared" si="1"/>
        <v>0</v>
      </c>
    </row>
    <row r="1253">
      <c r="A1253" s="1">
        <v>29.0</v>
      </c>
      <c r="B1253" s="48">
        <f t="shared" si="30"/>
        <v>42</v>
      </c>
      <c r="D1253" s="2">
        <f>SUM(COUNTIF('2015'!K44:M44,'2015'!$K$31),COUNTIF('2015'!K44:M44,'2015'!$L$31),COUNTIF('2015'!K44:M44,'2015'!$M$31))</f>
        <v>0</v>
      </c>
      <c r="E1253" s="3" t="str">
        <f t="shared" si="1"/>
        <v>0</v>
      </c>
    </row>
    <row r="1254">
      <c r="A1254" s="1">
        <v>29.0</v>
      </c>
      <c r="B1254" s="48">
        <f t="shared" si="30"/>
        <v>43</v>
      </c>
      <c r="D1254" s="2">
        <f>SUM(COUNTIF('2015'!K45:M45,'2015'!$K$31),COUNTIF('2015'!K45:M45,'2015'!$L$31),COUNTIF('2015'!K45:M45,'2015'!$M$31))</f>
        <v>0</v>
      </c>
      <c r="E1254" s="3" t="str">
        <f t="shared" si="1"/>
        <v>0</v>
      </c>
    </row>
    <row r="1255">
      <c r="A1255" s="1">
        <v>29.0</v>
      </c>
      <c r="B1255" s="48">
        <f t="shared" si="30"/>
        <v>44</v>
      </c>
      <c r="D1255" s="2">
        <f>SUM(COUNTIF('2015'!K46:M46,'2015'!$K$31),COUNTIF('2015'!K46:M46,'2015'!$L$31),COUNTIF('2015'!K46:M46,'2015'!$M$31))</f>
        <v>0</v>
      </c>
      <c r="E1255" s="3" t="str">
        <f t="shared" si="1"/>
        <v>0</v>
      </c>
    </row>
    <row r="1256">
      <c r="A1256" s="1">
        <v>29.0</v>
      </c>
      <c r="B1256" s="48">
        <f t="shared" si="30"/>
        <v>45</v>
      </c>
      <c r="D1256" s="2">
        <f>SUM(COUNTIF('2015'!K47:M47,'2015'!$K$31),COUNTIF('2015'!K47:M47,'2015'!$L$31),COUNTIF('2015'!K47:M47,'2015'!$M$31))</f>
        <v>0</v>
      </c>
      <c r="E1256" s="3" t="str">
        <f t="shared" si="1"/>
        <v>0</v>
      </c>
    </row>
    <row r="1257">
      <c r="A1257" s="1">
        <v>29.0</v>
      </c>
      <c r="B1257" s="48">
        <f t="shared" si="30"/>
        <v>46</v>
      </c>
      <c r="D1257" s="2">
        <f>SUM(COUNTIF('2015'!K48:M48,'2015'!$K$31),COUNTIF('2015'!K48:M48,'2015'!$L$31),COUNTIF('2015'!K48:M48,'2015'!$M$31))</f>
        <v>0</v>
      </c>
      <c r="E1257" s="3" t="str">
        <f t="shared" si="1"/>
        <v>0</v>
      </c>
    </row>
    <row r="1258">
      <c r="A1258" s="1">
        <v>29.0</v>
      </c>
      <c r="B1258" s="48">
        <f t="shared" si="30"/>
        <v>47</v>
      </c>
      <c r="D1258" s="2">
        <f>SUM(COUNTIF('2015'!K49:M49,'2015'!$K$31),COUNTIF('2015'!K49:M49,'2015'!$L$31),COUNTIF('2015'!K49:M49,'2015'!$M$31))</f>
        <v>0</v>
      </c>
      <c r="E1258" s="3" t="str">
        <f t="shared" si="1"/>
        <v>0</v>
      </c>
    </row>
    <row r="1259">
      <c r="A1259" s="1">
        <v>29.0</v>
      </c>
      <c r="B1259" s="48">
        <f t="shared" si="30"/>
        <v>48</v>
      </c>
      <c r="D1259" s="2">
        <f>SUM(COUNTIF('2015'!K50:M50,'2015'!$K$31),COUNTIF('2015'!K50:M50,'2015'!$L$31),COUNTIF('2015'!K50:M50,'2015'!$M$31))</f>
        <v>0</v>
      </c>
      <c r="E1259" s="3" t="str">
        <f t="shared" si="1"/>
        <v>0</v>
      </c>
    </row>
    <row r="1260">
      <c r="A1260" s="1">
        <v>29.0</v>
      </c>
      <c r="B1260" s="48">
        <f t="shared" si="30"/>
        <v>49</v>
      </c>
      <c r="D1260" s="2">
        <f>SUM(COUNTIF('2015'!K51:M51,'2015'!$K$31),COUNTIF('2015'!K51:M51,'2015'!$L$31),COUNTIF('2015'!K51:M51,'2015'!$M$31))</f>
        <v>0</v>
      </c>
      <c r="E1260" s="3" t="str">
        <f t="shared" si="1"/>
        <v>0</v>
      </c>
    </row>
    <row r="1261">
      <c r="A1261" s="1">
        <v>29.0</v>
      </c>
      <c r="B1261" s="48">
        <f t="shared" si="30"/>
        <v>50</v>
      </c>
      <c r="D1261" s="2">
        <f>SUM(COUNTIF('2015'!K52:M52,'2015'!$K$31),COUNTIF('2015'!K52:M52,'2015'!$L$31),COUNTIF('2015'!K52:M52,'2015'!$M$31))</f>
        <v>0</v>
      </c>
      <c r="E1261" s="3" t="str">
        <f t="shared" si="1"/>
        <v>0</v>
      </c>
    </row>
    <row r="1262">
      <c r="A1262" s="1">
        <v>29.0</v>
      </c>
      <c r="B1262" s="48">
        <f t="shared" si="30"/>
        <v>51</v>
      </c>
      <c r="D1262" s="2">
        <f>SUM(COUNTIF('2015'!K53:M53,'2015'!$K$31),COUNTIF('2015'!K53:M53,'2015'!$L$31),COUNTIF('2015'!K53:M53,'2015'!$M$31))</f>
        <v>0</v>
      </c>
      <c r="E1262" s="3" t="str">
        <f t="shared" si="1"/>
        <v>0</v>
      </c>
    </row>
    <row r="1263">
      <c r="A1263" s="1">
        <v>29.0</v>
      </c>
      <c r="B1263" s="48">
        <f t="shared" si="30"/>
        <v>52</v>
      </c>
      <c r="D1263" s="2">
        <f>SUM(COUNTIF('2015'!K54:M54,'2015'!$K$31),COUNTIF('2015'!K54:M54,'2015'!$L$31),COUNTIF('2015'!K54:M54,'2015'!$M$31))</f>
        <v>0</v>
      </c>
      <c r="E1263" s="3" t="str">
        <f t="shared" si="1"/>
        <v>0</v>
      </c>
    </row>
    <row r="1264">
      <c r="A1264" s="1">
        <v>29.0</v>
      </c>
      <c r="B1264" s="48">
        <f t="shared" si="30"/>
        <v>53</v>
      </c>
      <c r="D1264" s="2">
        <f>SUM(COUNTIF('2015'!K55:M55,'2015'!$K$31),COUNTIF('2015'!K55:M55,'2015'!$L$31),COUNTIF('2015'!K55:M55,'2015'!$M$31))</f>
        <v>0</v>
      </c>
      <c r="E1264" s="3" t="str">
        <f t="shared" si="1"/>
        <v>0</v>
      </c>
    </row>
    <row r="1265">
      <c r="A1265" s="1">
        <v>29.0</v>
      </c>
      <c r="B1265" s="48">
        <f t="shared" si="30"/>
        <v>54</v>
      </c>
      <c r="D1265" s="2">
        <f>SUM(COUNTIF('2015'!K56:M56,'2015'!$K$31),COUNTIF('2015'!K56:M56,'2015'!$L$31),COUNTIF('2015'!K56:M56,'2015'!$M$31))</f>
        <v>0</v>
      </c>
      <c r="E1265" s="3" t="str">
        <f t="shared" si="1"/>
        <v>0</v>
      </c>
    </row>
    <row r="1266">
      <c r="A1266" s="1">
        <v>29.0</v>
      </c>
      <c r="B1266" s="48">
        <f t="shared" si="30"/>
        <v>55</v>
      </c>
      <c r="D1266" s="2">
        <f>SUM(COUNTIF('2015'!K57:M57,'2015'!$K$31),COUNTIF('2015'!K57:M57,'2015'!$L$31),COUNTIF('2015'!K57:M57,'2015'!$M$31))</f>
        <v>0</v>
      </c>
      <c r="E1266" s="3" t="str">
        <f t="shared" si="1"/>
        <v>0</v>
      </c>
    </row>
    <row r="1267">
      <c r="A1267" s="1">
        <v>29.0</v>
      </c>
      <c r="B1267" s="48">
        <f t="shared" si="30"/>
        <v>56</v>
      </c>
      <c r="D1267" s="2">
        <f>SUM(COUNTIF('2015'!K58:M58,'2015'!$K$31),COUNTIF('2015'!K58:M58,'2015'!$L$31),COUNTIF('2015'!K58:M58,'2015'!$M$31))</f>
        <v>0</v>
      </c>
      <c r="E1267" s="3" t="str">
        <f t="shared" si="1"/>
        <v>0</v>
      </c>
    </row>
    <row r="1268">
      <c r="A1268" s="1">
        <v>29.0</v>
      </c>
      <c r="B1268" s="48">
        <f t="shared" si="30"/>
        <v>57</v>
      </c>
      <c r="D1268" s="2">
        <f>SUM(COUNTIF('2015'!K59:M59,'2015'!$K$31),COUNTIF('2015'!K59:M59,'2015'!$L$31),COUNTIF('2015'!K59:M59,'2015'!$M$31))</f>
        <v>0</v>
      </c>
      <c r="E1268" s="3" t="str">
        <f t="shared" si="1"/>
        <v>0</v>
      </c>
    </row>
    <row r="1269">
      <c r="A1269" s="1">
        <v>29.0</v>
      </c>
      <c r="B1269" s="48">
        <f t="shared" si="30"/>
        <v>58</v>
      </c>
      <c r="D1269" s="2">
        <f>SUM(COUNTIF('2015'!K60:M60,'2015'!$K$31),COUNTIF('2015'!K60:M60,'2015'!$L$31),COUNTIF('2015'!K60:M60,'2015'!$M$31))</f>
        <v>0</v>
      </c>
      <c r="E1269" s="3" t="str">
        <f t="shared" si="1"/>
        <v>0</v>
      </c>
    </row>
    <row r="1270">
      <c r="A1270" s="1">
        <v>29.0</v>
      </c>
      <c r="B1270" s="48">
        <f t="shared" si="30"/>
        <v>59</v>
      </c>
      <c r="D1270" s="2">
        <f>SUM(COUNTIF('2015'!K61:M61,'2015'!$K$31),COUNTIF('2015'!K61:M61,'2015'!$L$31),COUNTIF('2015'!K61:M61,'2015'!$M$31))</f>
        <v>0</v>
      </c>
      <c r="E1270" s="3" t="str">
        <f t="shared" si="1"/>
        <v>0</v>
      </c>
    </row>
    <row r="1271">
      <c r="A1271" s="1">
        <v>29.0</v>
      </c>
      <c r="B1271" s="48">
        <f t="shared" si="30"/>
        <v>60</v>
      </c>
      <c r="D1271" s="2">
        <f>SUM(COUNTIF('2015'!K62:M62,'2015'!$K$31),COUNTIF('2015'!K62:M62,'2015'!$L$31),COUNTIF('2015'!K62:M62,'2015'!$M$31))</f>
        <v>0</v>
      </c>
      <c r="E1271" s="3" t="str">
        <f t="shared" si="1"/>
        <v>0</v>
      </c>
    </row>
    <row r="1272">
      <c r="A1272" s="1">
        <v>30.0</v>
      </c>
      <c r="B1272" s="1">
        <v>31.0</v>
      </c>
      <c r="D1272" s="2">
        <f>SUM(COUNTIF('2015'!K33:M33,'2015'!$K$32),COUNTIF('2015'!K33:M33,'2015'!$L$32),COUNTIF('2015'!K33:M33,'2015'!$M$32))</f>
        <v>0</v>
      </c>
      <c r="E1272" s="3" t="str">
        <f t="shared" si="1"/>
        <v>0</v>
      </c>
    </row>
    <row r="1273">
      <c r="A1273" s="1">
        <v>30.0</v>
      </c>
      <c r="B1273" s="48">
        <f t="shared" ref="B1273:B1301" si="31">IF(A1273&lt;&gt;"",B1272+1,"")</f>
        <v>32</v>
      </c>
      <c r="D1273" s="2">
        <f>SUM(COUNTIF('2015'!K34:M34,'2015'!$K$32),COUNTIF('2015'!K34:M34,'2015'!$L$32),COUNTIF('2015'!K34:M34,'2015'!$M$32))</f>
        <v>4</v>
      </c>
      <c r="E1273" s="3" t="str">
        <f t="shared" si="1"/>
        <v>2</v>
      </c>
    </row>
    <row r="1274">
      <c r="A1274" s="1">
        <v>30.0</v>
      </c>
      <c r="B1274" s="48">
        <f t="shared" si="31"/>
        <v>33</v>
      </c>
      <c r="D1274" s="2">
        <f>SUM(COUNTIF('2015'!K35:M35,'2015'!$K$32),COUNTIF('2015'!K35:M35,'2015'!$L$32),COUNTIF('2015'!K35:M35,'2015'!$M$32))</f>
        <v>5</v>
      </c>
      <c r="E1274" s="3" t="str">
        <f t="shared" si="1"/>
        <v>3</v>
      </c>
    </row>
    <row r="1275">
      <c r="A1275" s="1">
        <v>30.0</v>
      </c>
      <c r="B1275" s="48">
        <f t="shared" si="31"/>
        <v>34</v>
      </c>
      <c r="D1275" s="2">
        <f>SUM(COUNTIF('2015'!K36:M36,'2015'!$K$32),COUNTIF('2015'!K36:M36,'2015'!$L$32),COUNTIF('2015'!K36:M36,'2015'!$M$32))</f>
        <v>0</v>
      </c>
      <c r="E1275" s="3" t="str">
        <f t="shared" si="1"/>
        <v>0</v>
      </c>
    </row>
    <row r="1276">
      <c r="A1276" s="1">
        <v>30.0</v>
      </c>
      <c r="B1276" s="48">
        <f t="shared" si="31"/>
        <v>35</v>
      </c>
      <c r="D1276" s="2">
        <f>SUM(COUNTIF('2015'!K37:M37,'2015'!$K$32),COUNTIF('2015'!K37:M37,'2015'!$L$32),COUNTIF('2015'!K37:M37,'2015'!$M$32))</f>
        <v>0</v>
      </c>
      <c r="E1276" s="3" t="str">
        <f t="shared" si="1"/>
        <v>0</v>
      </c>
    </row>
    <row r="1277">
      <c r="A1277" s="1">
        <v>30.0</v>
      </c>
      <c r="B1277" s="48">
        <f t="shared" si="31"/>
        <v>36</v>
      </c>
      <c r="D1277" s="2">
        <f>SUM(COUNTIF('2015'!K38:M38,'2015'!$K$32),COUNTIF('2015'!K38:M38,'2015'!$L$32),COUNTIF('2015'!K38:M38,'2015'!$M$32))</f>
        <v>0</v>
      </c>
      <c r="E1277" s="3" t="str">
        <f t="shared" si="1"/>
        <v>0</v>
      </c>
    </row>
    <row r="1278">
      <c r="A1278" s="1">
        <v>30.0</v>
      </c>
      <c r="B1278" s="48">
        <f t="shared" si="31"/>
        <v>37</v>
      </c>
      <c r="D1278" s="2">
        <f>SUM(COUNTIF('2015'!K39:M39,'2015'!$K$32),COUNTIF('2015'!K39:M39,'2015'!$L$32),COUNTIF('2015'!K39:M39,'2015'!$M$32))</f>
        <v>0</v>
      </c>
      <c r="E1278" s="3" t="str">
        <f t="shared" si="1"/>
        <v>0</v>
      </c>
    </row>
    <row r="1279">
      <c r="A1279" s="1">
        <v>30.0</v>
      </c>
      <c r="B1279" s="48">
        <f t="shared" si="31"/>
        <v>38</v>
      </c>
      <c r="D1279" s="2">
        <f>SUM(COUNTIF('2015'!K40:M40,'2015'!$K$32),COUNTIF('2015'!K40:M40,'2015'!$L$32),COUNTIF('2015'!K40:M40,'2015'!$M$32))</f>
        <v>0</v>
      </c>
      <c r="E1279" s="3" t="str">
        <f t="shared" si="1"/>
        <v>0</v>
      </c>
    </row>
    <row r="1280">
      <c r="A1280" s="1">
        <v>30.0</v>
      </c>
      <c r="B1280" s="48">
        <f t="shared" si="31"/>
        <v>39</v>
      </c>
      <c r="D1280" s="2">
        <f>SUM(COUNTIF('2015'!K41:M41,'2015'!$K$32),COUNTIF('2015'!K41:M41,'2015'!$L$32),COUNTIF('2015'!K41:M41,'2015'!$M$32))</f>
        <v>0</v>
      </c>
      <c r="E1280" s="3" t="str">
        <f t="shared" si="1"/>
        <v>0</v>
      </c>
    </row>
    <row r="1281">
      <c r="A1281" s="1">
        <v>30.0</v>
      </c>
      <c r="B1281" s="48">
        <f t="shared" si="31"/>
        <v>40</v>
      </c>
      <c r="D1281" s="2">
        <f>SUM(COUNTIF('2015'!K42:M42,'2015'!$K$32),COUNTIF('2015'!K42:M42,'2015'!$L$32),COUNTIF('2015'!K42:M42,'2015'!$M$32))</f>
        <v>0</v>
      </c>
      <c r="E1281" s="3" t="str">
        <f t="shared" si="1"/>
        <v>0</v>
      </c>
    </row>
    <row r="1282">
      <c r="A1282" s="1">
        <v>30.0</v>
      </c>
      <c r="B1282" s="48">
        <f t="shared" si="31"/>
        <v>41</v>
      </c>
      <c r="D1282" s="2">
        <f>SUM(COUNTIF('2015'!K43:M43,'2015'!$K$32),COUNTIF('2015'!K43:M43,'2015'!$L$32),COUNTIF('2015'!K43:M43,'2015'!$M$32))</f>
        <v>0</v>
      </c>
      <c r="E1282" s="3" t="str">
        <f t="shared" si="1"/>
        <v>0</v>
      </c>
    </row>
    <row r="1283">
      <c r="A1283" s="1">
        <v>30.0</v>
      </c>
      <c r="B1283" s="48">
        <f t="shared" si="31"/>
        <v>42</v>
      </c>
      <c r="D1283" s="2">
        <f>SUM(COUNTIF('2015'!K44:M44,'2015'!$K$32),COUNTIF('2015'!K44:M44,'2015'!$L$32),COUNTIF('2015'!K44:M44,'2015'!$M$32))</f>
        <v>0</v>
      </c>
      <c r="E1283" s="3" t="str">
        <f t="shared" si="1"/>
        <v>0</v>
      </c>
    </row>
    <row r="1284">
      <c r="A1284" s="1">
        <v>30.0</v>
      </c>
      <c r="B1284" s="48">
        <f t="shared" si="31"/>
        <v>43</v>
      </c>
      <c r="D1284" s="2">
        <f>SUM(COUNTIF('2015'!K45:M45,'2015'!$K$32),COUNTIF('2015'!K45:M45,'2015'!$L$32),COUNTIF('2015'!K45:M45,'2015'!$M$32))</f>
        <v>0</v>
      </c>
      <c r="E1284" s="3" t="str">
        <f t="shared" si="1"/>
        <v>0</v>
      </c>
    </row>
    <row r="1285">
      <c r="A1285" s="1">
        <v>30.0</v>
      </c>
      <c r="B1285" s="48">
        <f t="shared" si="31"/>
        <v>44</v>
      </c>
      <c r="D1285" s="2">
        <f>SUM(COUNTIF('2015'!K46:M46,'2015'!$K$32),COUNTIF('2015'!K46:M46,'2015'!$L$32),COUNTIF('2015'!K46:M46,'2015'!$M$32))</f>
        <v>0</v>
      </c>
      <c r="E1285" s="3" t="str">
        <f t="shared" si="1"/>
        <v>0</v>
      </c>
    </row>
    <row r="1286">
      <c r="A1286" s="1">
        <v>30.0</v>
      </c>
      <c r="B1286" s="48">
        <f t="shared" si="31"/>
        <v>45</v>
      </c>
      <c r="D1286" s="2">
        <f>SUM(COUNTIF('2015'!K47:M47,'2015'!$K$32),COUNTIF('2015'!K47:M47,'2015'!$L$32),COUNTIF('2015'!K47:M47,'2015'!$M$32))</f>
        <v>0</v>
      </c>
      <c r="E1286" s="3" t="str">
        <f t="shared" si="1"/>
        <v>0</v>
      </c>
    </row>
    <row r="1287">
      <c r="A1287" s="1">
        <v>30.0</v>
      </c>
      <c r="B1287" s="48">
        <f t="shared" si="31"/>
        <v>46</v>
      </c>
      <c r="D1287" s="2">
        <f>SUM(COUNTIF('2015'!K48:M48,'2015'!$K$32),COUNTIF('2015'!K48:M48,'2015'!$L$32),COUNTIF('2015'!K48:M48,'2015'!$M$32))</f>
        <v>0</v>
      </c>
      <c r="E1287" s="3" t="str">
        <f t="shared" si="1"/>
        <v>0</v>
      </c>
    </row>
    <row r="1288">
      <c r="A1288" s="1">
        <v>30.0</v>
      </c>
      <c r="B1288" s="48">
        <f t="shared" si="31"/>
        <v>47</v>
      </c>
      <c r="D1288" s="2">
        <f>SUM(COUNTIF('2015'!K49:M49,'2015'!$K$32),COUNTIF('2015'!K49:M49,'2015'!$L$32),COUNTIF('2015'!K49:M49,'2015'!$M$32))</f>
        <v>0</v>
      </c>
      <c r="E1288" s="3" t="str">
        <f t="shared" si="1"/>
        <v>0</v>
      </c>
    </row>
    <row r="1289">
      <c r="A1289" s="1">
        <v>30.0</v>
      </c>
      <c r="B1289" s="48">
        <f t="shared" si="31"/>
        <v>48</v>
      </c>
      <c r="D1289" s="2">
        <f>SUM(COUNTIF('2015'!K50:M50,'2015'!$K$32),COUNTIF('2015'!K50:M50,'2015'!$L$32),COUNTIF('2015'!K50:M50,'2015'!$M$32))</f>
        <v>0</v>
      </c>
      <c r="E1289" s="3" t="str">
        <f t="shared" si="1"/>
        <v>0</v>
      </c>
    </row>
    <row r="1290">
      <c r="A1290" s="1">
        <v>30.0</v>
      </c>
      <c r="B1290" s="48">
        <f t="shared" si="31"/>
        <v>49</v>
      </c>
      <c r="D1290" s="2">
        <f>SUM(COUNTIF('2015'!K51:M51,'2015'!$K$32),COUNTIF('2015'!K51:M51,'2015'!$L$32),COUNTIF('2015'!K51:M51,'2015'!$M$32))</f>
        <v>0</v>
      </c>
      <c r="E1290" s="3" t="str">
        <f t="shared" si="1"/>
        <v>0</v>
      </c>
    </row>
    <row r="1291">
      <c r="A1291" s="1">
        <v>30.0</v>
      </c>
      <c r="B1291" s="48">
        <f t="shared" si="31"/>
        <v>50</v>
      </c>
      <c r="D1291" s="2">
        <f>SUM(COUNTIF('2015'!K52:M52,'2015'!$K$32),COUNTIF('2015'!K52:M52,'2015'!$L$32),COUNTIF('2015'!K52:M52,'2015'!$M$32))</f>
        <v>0</v>
      </c>
      <c r="E1291" s="3" t="str">
        <f t="shared" si="1"/>
        <v>0</v>
      </c>
    </row>
    <row r="1292">
      <c r="A1292" s="1">
        <v>30.0</v>
      </c>
      <c r="B1292" s="48">
        <f t="shared" si="31"/>
        <v>51</v>
      </c>
      <c r="D1292" s="2">
        <f>SUM(COUNTIF('2015'!K53:M53,'2015'!$K$32),COUNTIF('2015'!K53:M53,'2015'!$L$32),COUNTIF('2015'!K53:M53,'2015'!$M$32))</f>
        <v>0</v>
      </c>
      <c r="E1292" s="3" t="str">
        <f t="shared" si="1"/>
        <v>0</v>
      </c>
    </row>
    <row r="1293">
      <c r="A1293" s="1">
        <v>30.0</v>
      </c>
      <c r="B1293" s="48">
        <f t="shared" si="31"/>
        <v>52</v>
      </c>
      <c r="D1293" s="2">
        <f>SUM(COUNTIF('2015'!K54:M54,'2015'!$K$32),COUNTIF('2015'!K54:M54,'2015'!$L$32),COUNTIF('2015'!K54:M54,'2015'!$M$32))</f>
        <v>0</v>
      </c>
      <c r="E1293" s="3" t="str">
        <f t="shared" si="1"/>
        <v>0</v>
      </c>
    </row>
    <row r="1294">
      <c r="A1294" s="1">
        <v>30.0</v>
      </c>
      <c r="B1294" s="48">
        <f t="shared" si="31"/>
        <v>53</v>
      </c>
      <c r="D1294" s="2">
        <f>SUM(COUNTIF('2015'!K55:M55,'2015'!$K$32),COUNTIF('2015'!K55:M55,'2015'!$L$32),COUNTIF('2015'!K55:M55,'2015'!$M$32))</f>
        <v>0</v>
      </c>
      <c r="E1294" s="3" t="str">
        <f t="shared" si="1"/>
        <v>0</v>
      </c>
    </row>
    <row r="1295">
      <c r="A1295" s="1">
        <v>30.0</v>
      </c>
      <c r="B1295" s="48">
        <f t="shared" si="31"/>
        <v>54</v>
      </c>
      <c r="D1295" s="2">
        <f>SUM(COUNTIF('2015'!K56:M56,'2015'!$K$32),COUNTIF('2015'!K56:M56,'2015'!$L$32),COUNTIF('2015'!K56:M56,'2015'!$M$32))</f>
        <v>0</v>
      </c>
      <c r="E1295" s="3" t="str">
        <f t="shared" si="1"/>
        <v>0</v>
      </c>
    </row>
    <row r="1296">
      <c r="A1296" s="1">
        <v>30.0</v>
      </c>
      <c r="B1296" s="48">
        <f t="shared" si="31"/>
        <v>55</v>
      </c>
      <c r="D1296" s="2">
        <f>SUM(COUNTIF('2015'!K57:M57,'2015'!$K$32),COUNTIF('2015'!K57:M57,'2015'!$L$32),COUNTIF('2015'!K57:M57,'2015'!$M$32))</f>
        <v>0</v>
      </c>
      <c r="E1296" s="3" t="str">
        <f t="shared" si="1"/>
        <v>0</v>
      </c>
    </row>
    <row r="1297">
      <c r="A1297" s="1">
        <v>30.0</v>
      </c>
      <c r="B1297" s="48">
        <f t="shared" si="31"/>
        <v>56</v>
      </c>
      <c r="D1297" s="2">
        <f>SUM(COUNTIF('2015'!K58:M58,'2015'!$K$32),COUNTIF('2015'!K58:M58,'2015'!$L$32),COUNTIF('2015'!K58:M58,'2015'!$M$32))</f>
        <v>0</v>
      </c>
      <c r="E1297" s="3" t="str">
        <f t="shared" si="1"/>
        <v>0</v>
      </c>
    </row>
    <row r="1298">
      <c r="A1298" s="1">
        <v>30.0</v>
      </c>
      <c r="B1298" s="48">
        <f t="shared" si="31"/>
        <v>57</v>
      </c>
      <c r="D1298" s="2">
        <f>SUM(COUNTIF('2015'!K59:M59,'2015'!$K$32),COUNTIF('2015'!K59:M59,'2015'!$L$32),COUNTIF('2015'!K59:M59,'2015'!$M$32))</f>
        <v>0</v>
      </c>
      <c r="E1298" s="3" t="str">
        <f t="shared" si="1"/>
        <v>0</v>
      </c>
    </row>
    <row r="1299">
      <c r="A1299" s="1">
        <v>30.0</v>
      </c>
      <c r="B1299" s="48">
        <f t="shared" si="31"/>
        <v>58</v>
      </c>
      <c r="D1299" s="2">
        <f>SUM(COUNTIF('2015'!K60:M60,'2015'!$K$32),COUNTIF('2015'!K60:M60,'2015'!$L$32),COUNTIF('2015'!K60:M60,'2015'!$M$32))</f>
        <v>0</v>
      </c>
      <c r="E1299" s="3" t="str">
        <f t="shared" si="1"/>
        <v>0</v>
      </c>
    </row>
    <row r="1300">
      <c r="A1300" s="1">
        <v>30.0</v>
      </c>
      <c r="B1300" s="48">
        <f t="shared" si="31"/>
        <v>59</v>
      </c>
      <c r="D1300" s="2">
        <f>SUM(COUNTIF('2015'!K61:M61,'2015'!$K$32),COUNTIF('2015'!K61:M61,'2015'!$L$32),COUNTIF('2015'!K61:M61,'2015'!$M$32))</f>
        <v>0</v>
      </c>
      <c r="E1300" s="3" t="str">
        <f t="shared" si="1"/>
        <v>0</v>
      </c>
    </row>
    <row r="1301">
      <c r="A1301" s="1">
        <v>30.0</v>
      </c>
      <c r="B1301" s="48">
        <f t="shared" si="31"/>
        <v>60</v>
      </c>
      <c r="D1301" s="2">
        <f>SUM(COUNTIF('2015'!K62:M62,'2015'!$K$32),COUNTIF('2015'!K62:M62,'2015'!$L$32),COUNTIF('2015'!K62:M62,'2015'!$M$32))</f>
        <v>0</v>
      </c>
      <c r="E1301" s="3" t="str">
        <f t="shared" si="1"/>
        <v>0</v>
      </c>
    </row>
    <row r="1302">
      <c r="A1302" s="1">
        <v>31.0</v>
      </c>
      <c r="B1302" s="1">
        <v>32.0</v>
      </c>
      <c r="D1302" s="2">
        <f>SUM(COUNTIF('2015'!K34:M34,'2015'!$K$33),COUNTIF('2015'!K34:M34,'2015'!$L$33),COUNTIF('2015'!K34:M34,'2015'!$M$33))</f>
        <v>1</v>
      </c>
      <c r="E1302" s="3" t="str">
        <f t="shared" si="1"/>
        <v>1</v>
      </c>
    </row>
    <row r="1303">
      <c r="A1303" s="1">
        <v>31.0</v>
      </c>
      <c r="B1303" s="48">
        <f t="shared" ref="B1303:B1330" si="32">IF(A1303&lt;&gt;"",B1302+1,"")</f>
        <v>33</v>
      </c>
      <c r="D1303" s="2">
        <f>SUM(COUNTIF('2015'!K35:M35,'2015'!$K$33),COUNTIF('2015'!K35:M35,'2015'!$L$33),COUNTIF('2015'!K35:M35,'2015'!$M$33))</f>
        <v>0</v>
      </c>
      <c r="E1303" s="3" t="str">
        <f t="shared" si="1"/>
        <v>0</v>
      </c>
    </row>
    <row r="1304">
      <c r="A1304" s="1">
        <v>31.0</v>
      </c>
      <c r="B1304" s="48">
        <f t="shared" si="32"/>
        <v>34</v>
      </c>
      <c r="D1304" s="2">
        <f>SUM(COUNTIF('2015'!K36:M36,'2015'!$K$33),COUNTIF('2015'!K36:M36,'2015'!$L$33),COUNTIF('2015'!K36:M36,'2015'!$M$33))</f>
        <v>0</v>
      </c>
      <c r="E1304" s="3" t="str">
        <f t="shared" si="1"/>
        <v>0</v>
      </c>
    </row>
    <row r="1305">
      <c r="A1305" s="1">
        <v>31.0</v>
      </c>
      <c r="B1305" s="48">
        <f t="shared" si="32"/>
        <v>35</v>
      </c>
      <c r="D1305" s="2">
        <f>SUM(COUNTIF('2015'!K37:M37,'2015'!$K$33),COUNTIF('2015'!K37:M37,'2015'!$L$33),COUNTIF('2015'!K37:M37,'2015'!$M$33))</f>
        <v>0</v>
      </c>
      <c r="E1305" s="3" t="str">
        <f t="shared" si="1"/>
        <v>0</v>
      </c>
    </row>
    <row r="1306">
      <c r="A1306" s="1">
        <v>31.0</v>
      </c>
      <c r="B1306" s="48">
        <f t="shared" si="32"/>
        <v>36</v>
      </c>
      <c r="D1306" s="2">
        <f>SUM(COUNTIF('2015'!K38:M38,'2015'!$K$33),COUNTIF('2015'!K38:M38,'2015'!$L$33),COUNTIF('2015'!K38:M38,'2015'!$M$33))</f>
        <v>0</v>
      </c>
      <c r="E1306" s="3" t="str">
        <f t="shared" si="1"/>
        <v>0</v>
      </c>
    </row>
    <row r="1307">
      <c r="A1307" s="1">
        <v>31.0</v>
      </c>
      <c r="B1307" s="48">
        <f t="shared" si="32"/>
        <v>37</v>
      </c>
      <c r="D1307" s="2">
        <f>SUM(COUNTIF('2015'!K39:M39,'2015'!$K$33),COUNTIF('2015'!K39:M39,'2015'!$L$33),COUNTIF('2015'!K39:M39,'2015'!$M$33))</f>
        <v>0</v>
      </c>
      <c r="E1307" s="3" t="str">
        <f t="shared" si="1"/>
        <v>0</v>
      </c>
    </row>
    <row r="1308">
      <c r="A1308" s="1">
        <v>31.0</v>
      </c>
      <c r="B1308" s="48">
        <f t="shared" si="32"/>
        <v>38</v>
      </c>
      <c r="D1308" s="2">
        <f>SUM(COUNTIF('2015'!K40:M40,'2015'!$K$33),COUNTIF('2015'!K40:M40,'2015'!$L$33),COUNTIF('2015'!K40:M40,'2015'!$M$33))</f>
        <v>0</v>
      </c>
      <c r="E1308" s="3" t="str">
        <f t="shared" si="1"/>
        <v>0</v>
      </c>
    </row>
    <row r="1309">
      <c r="A1309" s="1">
        <v>31.0</v>
      </c>
      <c r="B1309" s="48">
        <f t="shared" si="32"/>
        <v>39</v>
      </c>
      <c r="D1309" s="2">
        <f>SUM(COUNTIF('2015'!K41:M41,'2015'!$K$33),COUNTIF('2015'!K41:M41,'2015'!$L$33),COUNTIF('2015'!K41:M41,'2015'!$M$33))</f>
        <v>0</v>
      </c>
      <c r="E1309" s="3" t="str">
        <f t="shared" si="1"/>
        <v>0</v>
      </c>
    </row>
    <row r="1310">
      <c r="A1310" s="1">
        <v>31.0</v>
      </c>
      <c r="B1310" s="48">
        <f t="shared" si="32"/>
        <v>40</v>
      </c>
      <c r="D1310" s="2">
        <f>SUM(COUNTIF('2015'!K42:M42,'2015'!$K$33),COUNTIF('2015'!K42:M42,'2015'!$L$33),COUNTIF('2015'!K42:M42,'2015'!$M$33))</f>
        <v>0</v>
      </c>
      <c r="E1310" s="3" t="str">
        <f t="shared" si="1"/>
        <v>0</v>
      </c>
    </row>
    <row r="1311">
      <c r="A1311" s="1">
        <v>31.0</v>
      </c>
      <c r="B1311" s="48">
        <f t="shared" si="32"/>
        <v>41</v>
      </c>
      <c r="D1311" s="2">
        <f>SUM(COUNTIF('2015'!K43:M43,'2015'!$K$33),COUNTIF('2015'!K43:M43,'2015'!$L$33),COUNTIF('2015'!K43:M43,'2015'!$M$33))</f>
        <v>0</v>
      </c>
      <c r="E1311" s="3" t="str">
        <f t="shared" si="1"/>
        <v>0</v>
      </c>
    </row>
    <row r="1312">
      <c r="A1312" s="1">
        <v>31.0</v>
      </c>
      <c r="B1312" s="48">
        <f t="shared" si="32"/>
        <v>42</v>
      </c>
      <c r="D1312" s="2">
        <f>SUM(COUNTIF('2015'!K44:M44,'2015'!$K$33),COUNTIF('2015'!K44:M44,'2015'!$L$33),COUNTIF('2015'!K44:M44,'2015'!$M$33))</f>
        <v>0</v>
      </c>
      <c r="E1312" s="3" t="str">
        <f t="shared" si="1"/>
        <v>0</v>
      </c>
    </row>
    <row r="1313">
      <c r="A1313" s="1">
        <v>31.0</v>
      </c>
      <c r="B1313" s="48">
        <f t="shared" si="32"/>
        <v>43</v>
      </c>
      <c r="D1313" s="2">
        <f>SUM(COUNTIF('2015'!K45:M45,'2015'!$K$33),COUNTIF('2015'!K45:M45,'2015'!$L$33),COUNTIF('2015'!K45:M45,'2015'!$M$33))</f>
        <v>0</v>
      </c>
      <c r="E1313" s="3" t="str">
        <f t="shared" si="1"/>
        <v>0</v>
      </c>
    </row>
    <row r="1314">
      <c r="A1314" s="1">
        <v>31.0</v>
      </c>
      <c r="B1314" s="48">
        <f t="shared" si="32"/>
        <v>44</v>
      </c>
      <c r="D1314" s="2">
        <f>SUM(COUNTIF('2015'!K46:M46,'2015'!$K$33),COUNTIF('2015'!K46:M46,'2015'!$L$33),COUNTIF('2015'!K46:M46,'2015'!$M$33))</f>
        <v>0</v>
      </c>
      <c r="E1314" s="3" t="str">
        <f t="shared" si="1"/>
        <v>0</v>
      </c>
    </row>
    <row r="1315">
      <c r="A1315" s="1">
        <v>31.0</v>
      </c>
      <c r="B1315" s="48">
        <f t="shared" si="32"/>
        <v>45</v>
      </c>
      <c r="D1315" s="2">
        <f>SUM(COUNTIF('2015'!K47:M47,'2015'!$K$33),COUNTIF('2015'!K47:M47,'2015'!$L$33),COUNTIF('2015'!K47:M47,'2015'!$M$33))</f>
        <v>0</v>
      </c>
      <c r="E1315" s="3" t="str">
        <f t="shared" si="1"/>
        <v>0</v>
      </c>
    </row>
    <row r="1316">
      <c r="A1316" s="1">
        <v>31.0</v>
      </c>
      <c r="B1316" s="48">
        <f t="shared" si="32"/>
        <v>46</v>
      </c>
      <c r="D1316" s="2">
        <f>SUM(COUNTIF('2015'!K48:M48,'2015'!$K$33),COUNTIF('2015'!K48:M48,'2015'!$L$33),COUNTIF('2015'!K48:M48,'2015'!$M$33))</f>
        <v>0</v>
      </c>
      <c r="E1316" s="3" t="str">
        <f t="shared" si="1"/>
        <v>0</v>
      </c>
    </row>
    <row r="1317">
      <c r="A1317" s="1">
        <v>31.0</v>
      </c>
      <c r="B1317" s="48">
        <f t="shared" si="32"/>
        <v>47</v>
      </c>
      <c r="D1317" s="2">
        <f>SUM(COUNTIF('2015'!K49:M49,'2015'!$K$33),COUNTIF('2015'!K49:M49,'2015'!$L$33),COUNTIF('2015'!K49:M49,'2015'!$M$33))</f>
        <v>0</v>
      </c>
      <c r="E1317" s="3" t="str">
        <f t="shared" si="1"/>
        <v>0</v>
      </c>
    </row>
    <row r="1318">
      <c r="A1318" s="1">
        <v>31.0</v>
      </c>
      <c r="B1318" s="48">
        <f t="shared" si="32"/>
        <v>48</v>
      </c>
      <c r="D1318" s="2">
        <f>SUM(COUNTIF('2015'!K50:M50,'2015'!$K$33),COUNTIF('2015'!K50:M50,'2015'!$L$33),COUNTIF('2015'!K50:M50,'2015'!$M$33))</f>
        <v>0</v>
      </c>
      <c r="E1318" s="3" t="str">
        <f t="shared" si="1"/>
        <v>0</v>
      </c>
    </row>
    <row r="1319">
      <c r="A1319" s="1">
        <v>31.0</v>
      </c>
      <c r="B1319" s="48">
        <f t="shared" si="32"/>
        <v>49</v>
      </c>
      <c r="D1319" s="2">
        <f>SUM(COUNTIF('2015'!K51:M51,'2015'!$K$33),COUNTIF('2015'!K51:M51,'2015'!$L$33),COUNTIF('2015'!K51:M51,'2015'!$M$33))</f>
        <v>0</v>
      </c>
      <c r="E1319" s="3" t="str">
        <f t="shared" si="1"/>
        <v>0</v>
      </c>
    </row>
    <row r="1320">
      <c r="A1320" s="1">
        <v>31.0</v>
      </c>
      <c r="B1320" s="48">
        <f t="shared" si="32"/>
        <v>50</v>
      </c>
      <c r="D1320" s="2">
        <f>SUM(COUNTIF('2015'!K52:M52,'2015'!$K$33),COUNTIF('2015'!K52:M52,'2015'!$L$33),COUNTIF('2015'!K52:M52,'2015'!$M$33))</f>
        <v>0</v>
      </c>
      <c r="E1320" s="3" t="str">
        <f t="shared" si="1"/>
        <v>0</v>
      </c>
    </row>
    <row r="1321">
      <c r="A1321" s="1">
        <v>31.0</v>
      </c>
      <c r="B1321" s="48">
        <f t="shared" si="32"/>
        <v>51</v>
      </c>
      <c r="D1321" s="2">
        <f>SUM(COUNTIF('2015'!K53:M53,'2015'!$K$33),COUNTIF('2015'!K53:M53,'2015'!$L$33),COUNTIF('2015'!K53:M53,'2015'!$M$33))</f>
        <v>0</v>
      </c>
      <c r="E1321" s="3" t="str">
        <f t="shared" si="1"/>
        <v>0</v>
      </c>
    </row>
    <row r="1322">
      <c r="A1322" s="1">
        <v>31.0</v>
      </c>
      <c r="B1322" s="48">
        <f t="shared" si="32"/>
        <v>52</v>
      </c>
      <c r="D1322" s="2">
        <f>SUM(COUNTIF('2015'!K54:M54,'2015'!$K$33),COUNTIF('2015'!K54:M54,'2015'!$L$33),COUNTIF('2015'!K54:M54,'2015'!$M$33))</f>
        <v>0</v>
      </c>
      <c r="E1322" s="3" t="str">
        <f t="shared" si="1"/>
        <v>0</v>
      </c>
    </row>
    <row r="1323">
      <c r="A1323" s="1">
        <v>31.0</v>
      </c>
      <c r="B1323" s="48">
        <f t="shared" si="32"/>
        <v>53</v>
      </c>
      <c r="D1323" s="2">
        <f>SUM(COUNTIF('2015'!K55:M55,'2015'!$K$33),COUNTIF('2015'!K55:M55,'2015'!$L$33),COUNTIF('2015'!K55:M55,'2015'!$M$33))</f>
        <v>0</v>
      </c>
      <c r="E1323" s="3" t="str">
        <f t="shared" si="1"/>
        <v>0</v>
      </c>
    </row>
    <row r="1324">
      <c r="A1324" s="1">
        <v>31.0</v>
      </c>
      <c r="B1324" s="48">
        <f t="shared" si="32"/>
        <v>54</v>
      </c>
      <c r="D1324" s="2">
        <f>SUM(COUNTIF('2015'!K56:M56,'2015'!$K$33),COUNTIF('2015'!K56:M56,'2015'!$L$33),COUNTIF('2015'!K56:M56,'2015'!$M$33))</f>
        <v>0</v>
      </c>
      <c r="E1324" s="3" t="str">
        <f t="shared" si="1"/>
        <v>0</v>
      </c>
    </row>
    <row r="1325">
      <c r="A1325" s="1">
        <v>31.0</v>
      </c>
      <c r="B1325" s="48">
        <f t="shared" si="32"/>
        <v>55</v>
      </c>
      <c r="D1325" s="2">
        <f>SUM(COUNTIF('2015'!K57:M57,'2015'!$K$33),COUNTIF('2015'!K57:M57,'2015'!$L$33),COUNTIF('2015'!K57:M57,'2015'!$M$33))</f>
        <v>0</v>
      </c>
      <c r="E1325" s="3" t="str">
        <f t="shared" si="1"/>
        <v>0</v>
      </c>
    </row>
    <row r="1326">
      <c r="A1326" s="1">
        <v>31.0</v>
      </c>
      <c r="B1326" s="48">
        <f t="shared" si="32"/>
        <v>56</v>
      </c>
      <c r="D1326" s="2">
        <f>SUM(COUNTIF('2015'!K58:M58,'2015'!$K$33),COUNTIF('2015'!K58:M58,'2015'!$L$33),COUNTIF('2015'!K58:M58,'2015'!$M$33))</f>
        <v>0</v>
      </c>
      <c r="E1326" s="3" t="str">
        <f t="shared" si="1"/>
        <v>0</v>
      </c>
    </row>
    <row r="1327">
      <c r="A1327" s="1">
        <v>31.0</v>
      </c>
      <c r="B1327" s="48">
        <f t="shared" si="32"/>
        <v>57</v>
      </c>
      <c r="D1327" s="2">
        <f>SUM(COUNTIF('2015'!K59:M59,'2015'!$K$33),COUNTIF('2015'!K59:M59,'2015'!$L$33),COUNTIF('2015'!K59:M59,'2015'!$M$33))</f>
        <v>0</v>
      </c>
      <c r="E1327" s="3" t="str">
        <f t="shared" si="1"/>
        <v>0</v>
      </c>
    </row>
    <row r="1328">
      <c r="A1328" s="1">
        <v>31.0</v>
      </c>
      <c r="B1328" s="48">
        <f t="shared" si="32"/>
        <v>58</v>
      </c>
      <c r="D1328" s="2">
        <f>SUM(COUNTIF('2015'!K60:M60,'2015'!$K$33),COUNTIF('2015'!K60:M60,'2015'!$L$33),COUNTIF('2015'!K60:M60,'2015'!$M$33))</f>
        <v>0</v>
      </c>
      <c r="E1328" s="3" t="str">
        <f t="shared" si="1"/>
        <v>0</v>
      </c>
    </row>
    <row r="1329">
      <c r="A1329" s="1">
        <v>31.0</v>
      </c>
      <c r="B1329" s="48">
        <f t="shared" si="32"/>
        <v>59</v>
      </c>
      <c r="D1329" s="2">
        <f>SUM(COUNTIF('2015'!K61:M61,'2015'!$K$33),COUNTIF('2015'!K61:M61,'2015'!$L$33),COUNTIF('2015'!K61:M61,'2015'!$M$33))</f>
        <v>0</v>
      </c>
      <c r="E1329" s="3" t="str">
        <f t="shared" si="1"/>
        <v>0</v>
      </c>
    </row>
    <row r="1330">
      <c r="A1330" s="1">
        <v>31.0</v>
      </c>
      <c r="B1330" s="48">
        <f t="shared" si="32"/>
        <v>60</v>
      </c>
      <c r="D1330" s="2">
        <f>SUM(COUNTIF('2015'!K62:M62,'2015'!$K$33),COUNTIF('2015'!K62:M62,'2015'!$L$33),COUNTIF('2015'!K62:M62,'2015'!$M$33))</f>
        <v>0</v>
      </c>
      <c r="E1330" s="3" t="str">
        <f t="shared" si="1"/>
        <v>0</v>
      </c>
    </row>
    <row r="1331">
      <c r="A1331" s="1">
        <v>32.0</v>
      </c>
      <c r="B1331" s="1">
        <v>33.0</v>
      </c>
      <c r="D1331" s="2">
        <f>SUM(COUNTIF('2015'!K35:M35,'2015'!$K$34),COUNTIF('2015'!K35:M35,'2015'!$L$34),COUNTIF('2015'!K35:M35,'2015'!$M$34))</f>
        <v>4</v>
      </c>
      <c r="E1331" s="3" t="str">
        <f t="shared" si="1"/>
        <v>2</v>
      </c>
    </row>
    <row r="1332">
      <c r="A1332" s="1">
        <v>32.0</v>
      </c>
      <c r="B1332" s="48">
        <f t="shared" ref="B1332:B1358" si="33">IF(A1332&lt;&gt;"",B1331+1,"")</f>
        <v>34</v>
      </c>
      <c r="D1332" s="2">
        <f>SUM(COUNTIF('2015'!K36:M36,'2015'!$K$34),COUNTIF('2015'!K36:M36,'2015'!$L$34),COUNTIF('2015'!K36:M36,'2015'!$M$34))</f>
        <v>0</v>
      </c>
      <c r="E1332" s="3" t="str">
        <f t="shared" si="1"/>
        <v>0</v>
      </c>
    </row>
    <row r="1333">
      <c r="A1333" s="1">
        <v>32.0</v>
      </c>
      <c r="B1333" s="48">
        <f t="shared" si="33"/>
        <v>35</v>
      </c>
      <c r="D1333" s="2">
        <f>SUM(COUNTIF('2015'!K37:M37,'2015'!$K$34),COUNTIF('2015'!K37:M37,'2015'!$L$34),COUNTIF('2015'!K37:M37,'2015'!$M$34))</f>
        <v>0</v>
      </c>
      <c r="E1333" s="3" t="str">
        <f t="shared" si="1"/>
        <v>0</v>
      </c>
    </row>
    <row r="1334">
      <c r="A1334" s="1">
        <v>32.0</v>
      </c>
      <c r="B1334" s="48">
        <f t="shared" si="33"/>
        <v>36</v>
      </c>
      <c r="D1334" s="2">
        <f>SUM(COUNTIF('2015'!K38:M38,'2015'!$K$34),COUNTIF('2015'!K38:M38,'2015'!$L$34),COUNTIF('2015'!K38:M38,'2015'!$M$34))</f>
        <v>0</v>
      </c>
      <c r="E1334" s="3" t="str">
        <f t="shared" si="1"/>
        <v>0</v>
      </c>
    </row>
    <row r="1335">
      <c r="A1335" s="1">
        <v>32.0</v>
      </c>
      <c r="B1335" s="48">
        <f t="shared" si="33"/>
        <v>37</v>
      </c>
      <c r="D1335" s="2">
        <f>SUM(COUNTIF('2015'!K39:M39,'2015'!$K$34),COUNTIF('2015'!K39:M39,'2015'!$L$34),COUNTIF('2015'!K39:M39,'2015'!$M$34))</f>
        <v>0</v>
      </c>
      <c r="E1335" s="3" t="str">
        <f t="shared" si="1"/>
        <v>0</v>
      </c>
    </row>
    <row r="1336">
      <c r="A1336" s="1">
        <v>32.0</v>
      </c>
      <c r="B1336" s="48">
        <f t="shared" si="33"/>
        <v>38</v>
      </c>
      <c r="D1336" s="2">
        <f>SUM(COUNTIF('2015'!K40:M40,'2015'!$K$34),COUNTIF('2015'!K40:M40,'2015'!$L$34),COUNTIF('2015'!K40:M40,'2015'!$M$34))</f>
        <v>0</v>
      </c>
      <c r="E1336" s="3" t="str">
        <f t="shared" si="1"/>
        <v>0</v>
      </c>
    </row>
    <row r="1337">
      <c r="A1337" s="1">
        <v>32.0</v>
      </c>
      <c r="B1337" s="48">
        <f t="shared" si="33"/>
        <v>39</v>
      </c>
      <c r="D1337" s="2">
        <f>SUM(COUNTIF('2015'!K41:M41,'2015'!$K$34),COUNTIF('2015'!K41:M41,'2015'!$L$34),COUNTIF('2015'!K41:M41,'2015'!$M$34))</f>
        <v>0</v>
      </c>
      <c r="E1337" s="3" t="str">
        <f t="shared" si="1"/>
        <v>0</v>
      </c>
    </row>
    <row r="1338">
      <c r="A1338" s="1">
        <v>32.0</v>
      </c>
      <c r="B1338" s="48">
        <f t="shared" si="33"/>
        <v>40</v>
      </c>
      <c r="D1338" s="2">
        <f>SUM(COUNTIF('2015'!K42:M42,'2015'!$K$34),COUNTIF('2015'!K42:M42,'2015'!$L$34),COUNTIF('2015'!K42:M42,'2015'!$M$34))</f>
        <v>0</v>
      </c>
      <c r="E1338" s="3" t="str">
        <f t="shared" si="1"/>
        <v>0</v>
      </c>
    </row>
    <row r="1339">
      <c r="A1339" s="1">
        <v>32.0</v>
      </c>
      <c r="B1339" s="48">
        <f t="shared" si="33"/>
        <v>41</v>
      </c>
      <c r="D1339" s="2">
        <f>SUM(COUNTIF('2015'!K43:M43,'2015'!$K$34),COUNTIF('2015'!K43:M43,'2015'!$L$34),COUNTIF('2015'!K43:M43,'2015'!$M$34))</f>
        <v>0</v>
      </c>
      <c r="E1339" s="3" t="str">
        <f t="shared" si="1"/>
        <v>0</v>
      </c>
    </row>
    <row r="1340">
      <c r="A1340" s="1">
        <v>32.0</v>
      </c>
      <c r="B1340" s="48">
        <f t="shared" si="33"/>
        <v>42</v>
      </c>
      <c r="D1340" s="2">
        <f>SUM(COUNTIF('2015'!K44:M44,'2015'!$K$34),COUNTIF('2015'!K44:M44,'2015'!$L$34),COUNTIF('2015'!K44:M44,'2015'!$M$34))</f>
        <v>0</v>
      </c>
      <c r="E1340" s="3" t="str">
        <f t="shared" si="1"/>
        <v>0</v>
      </c>
    </row>
    <row r="1341">
      <c r="A1341" s="1">
        <v>32.0</v>
      </c>
      <c r="B1341" s="48">
        <f t="shared" si="33"/>
        <v>43</v>
      </c>
      <c r="D1341" s="2">
        <f>SUM(COUNTIF('2015'!K45:M45,'2015'!$K$34),COUNTIF('2015'!K45:M45,'2015'!$L$34),COUNTIF('2015'!K45:M45,'2015'!$M$34))</f>
        <v>0</v>
      </c>
      <c r="E1341" s="3" t="str">
        <f t="shared" si="1"/>
        <v>0</v>
      </c>
    </row>
    <row r="1342">
      <c r="A1342" s="1">
        <v>32.0</v>
      </c>
      <c r="B1342" s="48">
        <f t="shared" si="33"/>
        <v>44</v>
      </c>
      <c r="D1342" s="2">
        <f>SUM(COUNTIF('2015'!K46:M46,'2015'!$K$34),COUNTIF('2015'!K46:M46,'2015'!$L$34),COUNTIF('2015'!K46:M46,'2015'!$M$34))</f>
        <v>0</v>
      </c>
      <c r="E1342" s="3" t="str">
        <f t="shared" si="1"/>
        <v>0</v>
      </c>
    </row>
    <row r="1343">
      <c r="A1343" s="1">
        <v>32.0</v>
      </c>
      <c r="B1343" s="48">
        <f t="shared" si="33"/>
        <v>45</v>
      </c>
      <c r="D1343" s="2">
        <f>SUM(COUNTIF('2015'!K47:M47,'2015'!$K$34),COUNTIF('2015'!K47:M47,'2015'!$L$34),COUNTIF('2015'!K47:M47,'2015'!$M$34))</f>
        <v>0</v>
      </c>
      <c r="E1343" s="3" t="str">
        <f t="shared" si="1"/>
        <v>0</v>
      </c>
    </row>
    <row r="1344">
      <c r="A1344" s="1">
        <v>32.0</v>
      </c>
      <c r="B1344" s="48">
        <f t="shared" si="33"/>
        <v>46</v>
      </c>
      <c r="D1344" s="2">
        <f>SUM(COUNTIF('2015'!K48:M48,'2015'!$K$34),COUNTIF('2015'!K48:M48,'2015'!$L$34),COUNTIF('2015'!K48:M48,'2015'!$M$34))</f>
        <v>0</v>
      </c>
      <c r="E1344" s="3" t="str">
        <f t="shared" si="1"/>
        <v>0</v>
      </c>
    </row>
    <row r="1345">
      <c r="A1345" s="1">
        <v>32.0</v>
      </c>
      <c r="B1345" s="48">
        <f t="shared" si="33"/>
        <v>47</v>
      </c>
      <c r="D1345" s="2">
        <f>SUM(COUNTIF('2015'!K49:M49,'2015'!$K$34),COUNTIF('2015'!K49:M49,'2015'!$L$34),COUNTIF('2015'!K49:M49,'2015'!$M$34))</f>
        <v>0</v>
      </c>
      <c r="E1345" s="3" t="str">
        <f t="shared" si="1"/>
        <v>0</v>
      </c>
    </row>
    <row r="1346">
      <c r="A1346" s="1">
        <v>32.0</v>
      </c>
      <c r="B1346" s="48">
        <f t="shared" si="33"/>
        <v>48</v>
      </c>
      <c r="D1346" s="2">
        <f>SUM(COUNTIF('2015'!K50:M50,'2015'!$K$34),COUNTIF('2015'!K50:M50,'2015'!$L$34),COUNTIF('2015'!K50:M50,'2015'!$M$34))</f>
        <v>0</v>
      </c>
      <c r="E1346" s="3" t="str">
        <f t="shared" si="1"/>
        <v>0</v>
      </c>
    </row>
    <row r="1347">
      <c r="A1347" s="1">
        <v>32.0</v>
      </c>
      <c r="B1347" s="48">
        <f t="shared" si="33"/>
        <v>49</v>
      </c>
      <c r="D1347" s="2">
        <f>SUM(COUNTIF('2015'!K51:M51,'2015'!$K$34),COUNTIF('2015'!K51:M51,'2015'!$L$34),COUNTIF('2015'!K51:M51,'2015'!$M$34))</f>
        <v>0</v>
      </c>
      <c r="E1347" s="3" t="str">
        <f t="shared" si="1"/>
        <v>0</v>
      </c>
    </row>
    <row r="1348">
      <c r="A1348" s="1">
        <v>32.0</v>
      </c>
      <c r="B1348" s="48">
        <f t="shared" si="33"/>
        <v>50</v>
      </c>
      <c r="D1348" s="2">
        <f>SUM(COUNTIF('2015'!K52:M52,'2015'!$K$34),COUNTIF('2015'!K52:M52,'2015'!$L$34),COUNTIF('2015'!K52:M52,'2015'!$M$34))</f>
        <v>0</v>
      </c>
      <c r="E1348" s="3" t="str">
        <f t="shared" si="1"/>
        <v>0</v>
      </c>
    </row>
    <row r="1349">
      <c r="A1349" s="1">
        <v>32.0</v>
      </c>
      <c r="B1349" s="48">
        <f t="shared" si="33"/>
        <v>51</v>
      </c>
      <c r="D1349" s="2">
        <f>SUM(COUNTIF('2015'!K53:M53,'2015'!$K$34),COUNTIF('2015'!K53:M53,'2015'!$L$34),COUNTIF('2015'!K53:M53,'2015'!$M$34))</f>
        <v>0</v>
      </c>
      <c r="E1349" s="3" t="str">
        <f t="shared" si="1"/>
        <v>0</v>
      </c>
    </row>
    <row r="1350">
      <c r="A1350" s="1">
        <v>32.0</v>
      </c>
      <c r="B1350" s="48">
        <f t="shared" si="33"/>
        <v>52</v>
      </c>
      <c r="D1350" s="2">
        <f>SUM(COUNTIF('2015'!K54:M54,'2015'!$K$34),COUNTIF('2015'!K54:M54,'2015'!$L$34),COUNTIF('2015'!K54:M54,'2015'!$M$34))</f>
        <v>0</v>
      </c>
      <c r="E1350" s="3" t="str">
        <f t="shared" si="1"/>
        <v>0</v>
      </c>
    </row>
    <row r="1351">
      <c r="A1351" s="1">
        <v>32.0</v>
      </c>
      <c r="B1351" s="48">
        <f t="shared" si="33"/>
        <v>53</v>
      </c>
      <c r="D1351" s="2">
        <f>SUM(COUNTIF('2015'!K55:M55,'2015'!$K$34),COUNTIF('2015'!K55:M55,'2015'!$L$34),COUNTIF('2015'!K55:M55,'2015'!$M$34))</f>
        <v>0</v>
      </c>
      <c r="E1351" s="3" t="str">
        <f t="shared" si="1"/>
        <v>0</v>
      </c>
    </row>
    <row r="1352">
      <c r="A1352" s="1">
        <v>32.0</v>
      </c>
      <c r="B1352" s="48">
        <f t="shared" si="33"/>
        <v>54</v>
      </c>
      <c r="D1352" s="2">
        <f>SUM(COUNTIF('2015'!K56:M56,'2015'!$K$34),COUNTIF('2015'!K56:M56,'2015'!$L$34),COUNTIF('2015'!K56:M56,'2015'!$M$34))</f>
        <v>0</v>
      </c>
      <c r="E1352" s="3" t="str">
        <f t="shared" si="1"/>
        <v>0</v>
      </c>
    </row>
    <row r="1353">
      <c r="A1353" s="1">
        <v>32.0</v>
      </c>
      <c r="B1353" s="48">
        <f t="shared" si="33"/>
        <v>55</v>
      </c>
      <c r="D1353" s="2">
        <f>SUM(COUNTIF('2015'!K57:M57,'2015'!$K$34),COUNTIF('2015'!K57:M57,'2015'!$L$34),COUNTIF('2015'!K57:M57,'2015'!$M$34))</f>
        <v>0</v>
      </c>
      <c r="E1353" s="3" t="str">
        <f t="shared" si="1"/>
        <v>0</v>
      </c>
    </row>
    <row r="1354">
      <c r="A1354" s="1">
        <v>32.0</v>
      </c>
      <c r="B1354" s="48">
        <f t="shared" si="33"/>
        <v>56</v>
      </c>
      <c r="D1354" s="2">
        <f>SUM(COUNTIF('2015'!K58:M58,'2015'!$K$34),COUNTIF('2015'!K58:M58,'2015'!$L$34),COUNTIF('2015'!K58:M58,'2015'!$M$34))</f>
        <v>0</v>
      </c>
      <c r="E1354" s="3" t="str">
        <f t="shared" si="1"/>
        <v>0</v>
      </c>
    </row>
    <row r="1355">
      <c r="A1355" s="1">
        <v>32.0</v>
      </c>
      <c r="B1355" s="48">
        <f t="shared" si="33"/>
        <v>57</v>
      </c>
      <c r="D1355" s="2">
        <f>SUM(COUNTIF('2015'!K59:M59,'2015'!$K$34),COUNTIF('2015'!K59:M59,'2015'!$L$34),COUNTIF('2015'!K59:M59,'2015'!$M$34))</f>
        <v>0</v>
      </c>
      <c r="E1355" s="3" t="str">
        <f t="shared" si="1"/>
        <v>0</v>
      </c>
    </row>
    <row r="1356">
      <c r="A1356" s="1">
        <v>32.0</v>
      </c>
      <c r="B1356" s="48">
        <f t="shared" si="33"/>
        <v>58</v>
      </c>
      <c r="D1356" s="2">
        <f>SUM(COUNTIF('2015'!K60:M60,'2015'!$K$34),COUNTIF('2015'!K60:M60,'2015'!$L$34),COUNTIF('2015'!K60:M60,'2015'!$M$34))</f>
        <v>0</v>
      </c>
      <c r="E1356" s="3" t="str">
        <f t="shared" si="1"/>
        <v>0</v>
      </c>
    </row>
    <row r="1357">
      <c r="A1357" s="1">
        <v>32.0</v>
      </c>
      <c r="B1357" s="48">
        <f t="shared" si="33"/>
        <v>59</v>
      </c>
      <c r="D1357" s="2">
        <f>SUM(COUNTIF('2015'!K61:M61,'2015'!$K$34),COUNTIF('2015'!K61:M61,'2015'!$L$34),COUNTIF('2015'!K61:M61,'2015'!$M$34))</f>
        <v>0</v>
      </c>
      <c r="E1357" s="3" t="str">
        <f t="shared" si="1"/>
        <v>0</v>
      </c>
    </row>
    <row r="1358">
      <c r="A1358" s="1">
        <v>32.0</v>
      </c>
      <c r="B1358" s="48">
        <f t="shared" si="33"/>
        <v>60</v>
      </c>
      <c r="D1358" s="2">
        <f>SUM(COUNTIF('2015'!K62:M62,'2015'!$K$34),COUNTIF('2015'!K62:M62,'2015'!$L$34),COUNTIF('2015'!K62:M62,'2015'!$M$34))</f>
        <v>0</v>
      </c>
      <c r="E1358" s="3" t="str">
        <f t="shared" si="1"/>
        <v>0</v>
      </c>
    </row>
    <row r="1359">
      <c r="A1359" s="1">
        <v>33.0</v>
      </c>
      <c r="B1359" s="49">
        <v>34.0</v>
      </c>
      <c r="D1359" s="2">
        <f>SUM(COUNTIF('2015'!K36:M36,'2015'!$K$35),COUNTIF('2015'!K36:M36,'2015'!$L$35),COUNTIF('2015'!K36:M36,'2015'!$M$35))</f>
        <v>0</v>
      </c>
      <c r="E1359" s="3" t="str">
        <f t="shared" si="1"/>
        <v>0</v>
      </c>
    </row>
    <row r="1360">
      <c r="A1360" s="1">
        <v>33.0</v>
      </c>
      <c r="B1360" s="48">
        <f t="shared" ref="B1360:B1385" si="34">IF(A1360&lt;&gt;"",B1359+1,"")</f>
        <v>35</v>
      </c>
      <c r="D1360" s="2">
        <f>SUM(COUNTIF('2015'!K37:M37,'2015'!$K$35),COUNTIF('2015'!K37:M37,'2015'!$L$35),COUNTIF('2015'!K37:M37,'2015'!$M$35))</f>
        <v>0</v>
      </c>
      <c r="E1360" s="3" t="str">
        <f t="shared" si="1"/>
        <v>0</v>
      </c>
    </row>
    <row r="1361">
      <c r="A1361" s="1">
        <v>33.0</v>
      </c>
      <c r="B1361" s="48">
        <f t="shared" si="34"/>
        <v>36</v>
      </c>
      <c r="D1361" s="2">
        <f>SUM(COUNTIF('2015'!K38:M38,'2015'!$K$35),COUNTIF('2015'!K38:M38,'2015'!$L$35),COUNTIF('2015'!K38:M38,'2015'!$M$35))</f>
        <v>0</v>
      </c>
      <c r="E1361" s="3" t="str">
        <f t="shared" si="1"/>
        <v>0</v>
      </c>
    </row>
    <row r="1362">
      <c r="A1362" s="1">
        <v>33.0</v>
      </c>
      <c r="B1362" s="48">
        <f t="shared" si="34"/>
        <v>37</v>
      </c>
      <c r="D1362" s="2">
        <f>SUM(COUNTIF('2015'!K39:M39,'2015'!$K$35),COUNTIF('2015'!K39:M39,'2015'!$L$35),COUNTIF('2015'!K39:M39,'2015'!$M$35))</f>
        <v>0</v>
      </c>
      <c r="E1362" s="3" t="str">
        <f t="shared" si="1"/>
        <v>0</v>
      </c>
    </row>
    <row r="1363">
      <c r="A1363" s="1">
        <v>33.0</v>
      </c>
      <c r="B1363" s="48">
        <f t="shared" si="34"/>
        <v>38</v>
      </c>
      <c r="D1363" s="2">
        <f>SUM(COUNTIF('2015'!K40:M40,'2015'!$K$35),COUNTIF('2015'!K40:M40,'2015'!$L$35),COUNTIF('2015'!K40:M40,'2015'!$M$35))</f>
        <v>0</v>
      </c>
      <c r="E1363" s="3" t="str">
        <f t="shared" si="1"/>
        <v>0</v>
      </c>
    </row>
    <row r="1364">
      <c r="A1364" s="1">
        <v>33.0</v>
      </c>
      <c r="B1364" s="48">
        <f t="shared" si="34"/>
        <v>39</v>
      </c>
      <c r="D1364" s="2">
        <f>SUM(COUNTIF('2015'!K41:M41,'2015'!$K$35),COUNTIF('2015'!K41:M41,'2015'!$L$35),COUNTIF('2015'!K41:M41,'2015'!$M$35))</f>
        <v>0</v>
      </c>
      <c r="E1364" s="3" t="str">
        <f t="shared" si="1"/>
        <v>0</v>
      </c>
    </row>
    <row r="1365">
      <c r="A1365" s="1">
        <v>33.0</v>
      </c>
      <c r="B1365" s="48">
        <f t="shared" si="34"/>
        <v>40</v>
      </c>
      <c r="D1365" s="2">
        <f>SUM(COUNTIF('2015'!K42:M42,'2015'!$K$35),COUNTIF('2015'!K42:M42,'2015'!$L$35),COUNTIF('2015'!K42:M42,'2015'!$M$35))</f>
        <v>0</v>
      </c>
      <c r="E1365" s="3" t="str">
        <f t="shared" si="1"/>
        <v>0</v>
      </c>
    </row>
    <row r="1366">
      <c r="A1366" s="1">
        <v>33.0</v>
      </c>
      <c r="B1366" s="48">
        <f t="shared" si="34"/>
        <v>41</v>
      </c>
      <c r="D1366" s="2">
        <f>SUM(COUNTIF('2015'!K43:M43,'2015'!$K$35),COUNTIF('2015'!K43:M43,'2015'!$L$35),COUNTIF('2015'!K43:M43,'2015'!$M$35))</f>
        <v>0</v>
      </c>
      <c r="E1366" s="3" t="str">
        <f t="shared" si="1"/>
        <v>0</v>
      </c>
    </row>
    <row r="1367">
      <c r="A1367" s="1">
        <v>33.0</v>
      </c>
      <c r="B1367" s="48">
        <f t="shared" si="34"/>
        <v>42</v>
      </c>
      <c r="D1367" s="2">
        <f>SUM(COUNTIF('2015'!K44:M44,'2015'!$K$35),COUNTIF('2015'!K44:M44,'2015'!$L$35),COUNTIF('2015'!K44:M44,'2015'!$M$35))</f>
        <v>0</v>
      </c>
      <c r="E1367" s="3" t="str">
        <f t="shared" si="1"/>
        <v>0</v>
      </c>
    </row>
    <row r="1368">
      <c r="A1368" s="1">
        <v>33.0</v>
      </c>
      <c r="B1368" s="48">
        <f t="shared" si="34"/>
        <v>43</v>
      </c>
      <c r="D1368" s="2">
        <f>SUM(COUNTIF('2015'!K45:M45,'2015'!$K$35),COUNTIF('2015'!K45:M45,'2015'!$L$35),COUNTIF('2015'!K45:M45,'2015'!$M$35))</f>
        <v>0</v>
      </c>
      <c r="E1368" s="3" t="str">
        <f t="shared" si="1"/>
        <v>0</v>
      </c>
    </row>
    <row r="1369">
      <c r="A1369" s="1">
        <v>33.0</v>
      </c>
      <c r="B1369" s="48">
        <f t="shared" si="34"/>
        <v>44</v>
      </c>
      <c r="D1369" s="2">
        <f>SUM(COUNTIF('2015'!K46:M46,'2015'!$K$35),COUNTIF('2015'!K46:M46,'2015'!$L$35),COUNTIF('2015'!K46:M46,'2015'!$M$35))</f>
        <v>0</v>
      </c>
      <c r="E1369" s="3" t="str">
        <f t="shared" si="1"/>
        <v>0</v>
      </c>
    </row>
    <row r="1370">
      <c r="A1370" s="1">
        <v>33.0</v>
      </c>
      <c r="B1370" s="48">
        <f t="shared" si="34"/>
        <v>45</v>
      </c>
      <c r="D1370" s="2">
        <f>SUM(COUNTIF('2015'!K47:M47,'2015'!$K$35),COUNTIF('2015'!K47:M47,'2015'!$L$35),COUNTIF('2015'!K47:M47,'2015'!$M$35))</f>
        <v>0</v>
      </c>
      <c r="E1370" s="3" t="str">
        <f t="shared" si="1"/>
        <v>0</v>
      </c>
    </row>
    <row r="1371">
      <c r="A1371" s="1">
        <v>33.0</v>
      </c>
      <c r="B1371" s="48">
        <f t="shared" si="34"/>
        <v>46</v>
      </c>
      <c r="D1371" s="2">
        <f>SUM(COUNTIF('2015'!K48:M48,'2015'!$K$35),COUNTIF('2015'!K48:M48,'2015'!$L$35),COUNTIF('2015'!K48:M48,'2015'!$M$35))</f>
        <v>0</v>
      </c>
      <c r="E1371" s="3" t="str">
        <f t="shared" si="1"/>
        <v>0</v>
      </c>
    </row>
    <row r="1372">
      <c r="A1372" s="1">
        <v>33.0</v>
      </c>
      <c r="B1372" s="48">
        <f t="shared" si="34"/>
        <v>47</v>
      </c>
      <c r="D1372" s="2">
        <f>SUM(COUNTIF('2015'!K49:M49,'2015'!$K$35),COUNTIF('2015'!K49:M49,'2015'!$L$35),COUNTIF('2015'!K49:M49,'2015'!$M$35))</f>
        <v>0</v>
      </c>
      <c r="E1372" s="3" t="str">
        <f t="shared" si="1"/>
        <v>0</v>
      </c>
    </row>
    <row r="1373">
      <c r="A1373" s="1">
        <v>33.0</v>
      </c>
      <c r="B1373" s="48">
        <f t="shared" si="34"/>
        <v>48</v>
      </c>
      <c r="D1373" s="2">
        <f>SUM(COUNTIF('2015'!K50:M50,'2015'!$K$35),COUNTIF('2015'!K50:M50,'2015'!$L$35),COUNTIF('2015'!K50:M50,'2015'!$M$35))</f>
        <v>0</v>
      </c>
      <c r="E1373" s="3" t="str">
        <f t="shared" si="1"/>
        <v>0</v>
      </c>
    </row>
    <row r="1374">
      <c r="A1374" s="1">
        <v>33.0</v>
      </c>
      <c r="B1374" s="48">
        <f t="shared" si="34"/>
        <v>49</v>
      </c>
      <c r="D1374" s="2">
        <f>SUM(COUNTIF('2015'!K51:M51,'2015'!$K$35),COUNTIF('2015'!K51:M51,'2015'!$L$35),COUNTIF('2015'!K51:M51,'2015'!$M$35))</f>
        <v>0</v>
      </c>
      <c r="E1374" s="3" t="str">
        <f t="shared" si="1"/>
        <v>0</v>
      </c>
    </row>
    <row r="1375">
      <c r="A1375" s="1">
        <v>33.0</v>
      </c>
      <c r="B1375" s="48">
        <f t="shared" si="34"/>
        <v>50</v>
      </c>
      <c r="D1375" s="2">
        <f>SUM(COUNTIF('2015'!K52:M52,'2015'!$K$35),COUNTIF('2015'!K52:M52,'2015'!$L$35),COUNTIF('2015'!K52:M52,'2015'!$M$35))</f>
        <v>0</v>
      </c>
      <c r="E1375" s="3" t="str">
        <f t="shared" si="1"/>
        <v>0</v>
      </c>
    </row>
    <row r="1376">
      <c r="A1376" s="1">
        <v>33.0</v>
      </c>
      <c r="B1376" s="48">
        <f t="shared" si="34"/>
        <v>51</v>
      </c>
      <c r="D1376" s="2">
        <f>SUM(COUNTIF('2015'!K53:M53,'2015'!$K$35),COUNTIF('2015'!K53:M53,'2015'!$L$35),COUNTIF('2015'!K53:M53,'2015'!$M$35))</f>
        <v>0</v>
      </c>
      <c r="E1376" s="3" t="str">
        <f t="shared" si="1"/>
        <v>0</v>
      </c>
    </row>
    <row r="1377">
      <c r="A1377" s="1">
        <v>33.0</v>
      </c>
      <c r="B1377" s="48">
        <f t="shared" si="34"/>
        <v>52</v>
      </c>
      <c r="D1377" s="2">
        <f>SUM(COUNTIF('2015'!K54:M54,'2015'!$K$35),COUNTIF('2015'!K54:M54,'2015'!$L$35),COUNTIF('2015'!K54:M54,'2015'!$M$35))</f>
        <v>0</v>
      </c>
      <c r="E1377" s="3" t="str">
        <f t="shared" si="1"/>
        <v>0</v>
      </c>
    </row>
    <row r="1378">
      <c r="A1378" s="1">
        <v>33.0</v>
      </c>
      <c r="B1378" s="48">
        <f t="shared" si="34"/>
        <v>53</v>
      </c>
      <c r="D1378" s="2">
        <f>SUM(COUNTIF('2015'!K55:M55,'2015'!$K$35),COUNTIF('2015'!K55:M55,'2015'!$L$35),COUNTIF('2015'!K55:M55,'2015'!$M$35))</f>
        <v>0</v>
      </c>
      <c r="E1378" s="3" t="str">
        <f t="shared" si="1"/>
        <v>0</v>
      </c>
    </row>
    <row r="1379">
      <c r="A1379" s="1">
        <v>33.0</v>
      </c>
      <c r="B1379" s="48">
        <f t="shared" si="34"/>
        <v>54</v>
      </c>
      <c r="D1379" s="2">
        <f>SUM(COUNTIF('2015'!K56:M56,'2015'!$K$35),COUNTIF('2015'!K56:M56,'2015'!$L$35),COUNTIF('2015'!K56:M56,'2015'!$M$35))</f>
        <v>0</v>
      </c>
      <c r="E1379" s="3" t="str">
        <f t="shared" si="1"/>
        <v>0</v>
      </c>
    </row>
    <row r="1380">
      <c r="A1380" s="1">
        <v>33.0</v>
      </c>
      <c r="B1380" s="48">
        <f t="shared" si="34"/>
        <v>55</v>
      </c>
      <c r="D1380" s="2">
        <f>SUM(COUNTIF('2015'!K57:M57,'2015'!$K$35),COUNTIF('2015'!K57:M57,'2015'!$L$35),COUNTIF('2015'!K57:M57,'2015'!$M$35))</f>
        <v>0</v>
      </c>
      <c r="E1380" s="3" t="str">
        <f t="shared" si="1"/>
        <v>0</v>
      </c>
    </row>
    <row r="1381">
      <c r="A1381" s="1">
        <v>33.0</v>
      </c>
      <c r="B1381" s="48">
        <f t="shared" si="34"/>
        <v>56</v>
      </c>
      <c r="D1381" s="2">
        <f>SUM(COUNTIF('2015'!K58:M58,'2015'!$K$35),COUNTIF('2015'!K58:M58,'2015'!$L$35),COUNTIF('2015'!K58:M58,'2015'!$M$35))</f>
        <v>0</v>
      </c>
      <c r="E1381" s="3" t="str">
        <f t="shared" si="1"/>
        <v>0</v>
      </c>
    </row>
    <row r="1382">
      <c r="A1382" s="1">
        <v>33.0</v>
      </c>
      <c r="B1382" s="48">
        <f t="shared" si="34"/>
        <v>57</v>
      </c>
      <c r="D1382" s="2">
        <f>SUM(COUNTIF('2015'!K59:M59,'2015'!$K$35),COUNTIF('2015'!K59:M59,'2015'!$L$35),COUNTIF('2015'!K59:M59,'2015'!$M$35))</f>
        <v>0</v>
      </c>
      <c r="E1382" s="3" t="str">
        <f t="shared" si="1"/>
        <v>0</v>
      </c>
    </row>
    <row r="1383">
      <c r="A1383" s="1">
        <v>33.0</v>
      </c>
      <c r="B1383" s="48">
        <f t="shared" si="34"/>
        <v>58</v>
      </c>
      <c r="D1383" s="2">
        <f>SUM(COUNTIF('2015'!K60:M60,'2015'!$K$35),COUNTIF('2015'!K60:M60,'2015'!$L$35),COUNTIF('2015'!K60:M60,'2015'!$M$35))</f>
        <v>0</v>
      </c>
      <c r="E1383" s="3" t="str">
        <f t="shared" si="1"/>
        <v>0</v>
      </c>
    </row>
    <row r="1384">
      <c r="A1384" s="1">
        <v>33.0</v>
      </c>
      <c r="B1384" s="48">
        <f t="shared" si="34"/>
        <v>59</v>
      </c>
      <c r="D1384" s="2">
        <f>SUM(COUNTIF('2015'!K61:M61,'2015'!$K$35),COUNTIF('2015'!K61:M61,'2015'!$L$35),COUNTIF('2015'!K61:M61,'2015'!$M$35))</f>
        <v>0</v>
      </c>
      <c r="E1384" s="3" t="str">
        <f t="shared" si="1"/>
        <v>0</v>
      </c>
    </row>
    <row r="1385">
      <c r="A1385" s="1">
        <v>33.0</v>
      </c>
      <c r="B1385" s="48">
        <f t="shared" si="34"/>
        <v>60</v>
      </c>
      <c r="D1385" s="2">
        <f>SUM(COUNTIF('2015'!K62:M62,'2015'!$K$35),COUNTIF('2015'!K62:M62,'2015'!$L$35),COUNTIF('2015'!K62:M62,'2015'!$M$35))</f>
        <v>0</v>
      </c>
      <c r="E1385" s="3" t="str">
        <f t="shared" si="1"/>
        <v>0</v>
      </c>
    </row>
    <row r="1386">
      <c r="A1386" s="1">
        <v>34.0</v>
      </c>
      <c r="B1386" s="49">
        <v>35.0</v>
      </c>
      <c r="D1386" s="2">
        <f>SUM(COUNTIF('2015'!K37:M37,'2015'!$K$36),COUNTIF('2015'!K37:M37,'2015'!$L$36),COUNTIF('2015'!K37:M37,'2015'!$M$36))</f>
        <v>0</v>
      </c>
      <c r="E1386" s="3" t="str">
        <f t="shared" si="1"/>
        <v>0</v>
      </c>
    </row>
    <row r="1387">
      <c r="A1387" s="1">
        <v>34.0</v>
      </c>
      <c r="B1387" s="48">
        <f t="shared" ref="B1387:B1411" si="35">IF(A1387&lt;&gt;"",B1386+1,"")</f>
        <v>36</v>
      </c>
      <c r="D1387" s="2">
        <f>SUM(COUNTIF('2015'!K38:M38,'2015'!$K$36),COUNTIF('2015'!K38:M38,'2015'!$L$36),COUNTIF('2015'!K38:M38,'2015'!$M$36))</f>
        <v>0</v>
      </c>
      <c r="E1387" s="3" t="str">
        <f t="shared" si="1"/>
        <v>0</v>
      </c>
    </row>
    <row r="1388">
      <c r="A1388" s="1">
        <v>34.0</v>
      </c>
      <c r="B1388" s="48">
        <f t="shared" si="35"/>
        <v>37</v>
      </c>
      <c r="D1388" s="2">
        <f>SUM(COUNTIF('2015'!K39:M39,'2015'!$K$36),COUNTIF('2015'!K39:M39,'2015'!$L$36),COUNTIF('2015'!K39:M39,'2015'!$M$36))</f>
        <v>0</v>
      </c>
      <c r="E1388" s="3" t="str">
        <f t="shared" si="1"/>
        <v>0</v>
      </c>
    </row>
    <row r="1389">
      <c r="A1389" s="1">
        <v>34.0</v>
      </c>
      <c r="B1389" s="48">
        <f t="shared" si="35"/>
        <v>38</v>
      </c>
      <c r="D1389" s="2">
        <f>SUM(COUNTIF('2015'!K40:M40,'2015'!$K$36),COUNTIF('2015'!K40:M40,'2015'!$L$36),COUNTIF('2015'!K40:M40,'2015'!$M$36))</f>
        <v>0</v>
      </c>
      <c r="E1389" s="3" t="str">
        <f t="shared" si="1"/>
        <v>0</v>
      </c>
    </row>
    <row r="1390">
      <c r="A1390" s="1">
        <v>34.0</v>
      </c>
      <c r="B1390" s="48">
        <f t="shared" si="35"/>
        <v>39</v>
      </c>
      <c r="D1390" s="2">
        <f>SUM(COUNTIF('2015'!K41:M41,'2015'!$K$36),COUNTIF('2015'!K41:M41,'2015'!$L$36),COUNTIF('2015'!K41:M41,'2015'!$M$36))</f>
        <v>0</v>
      </c>
      <c r="E1390" s="3" t="str">
        <f t="shared" si="1"/>
        <v>0</v>
      </c>
    </row>
    <row r="1391">
      <c r="A1391" s="1">
        <v>34.0</v>
      </c>
      <c r="B1391" s="48">
        <f t="shared" si="35"/>
        <v>40</v>
      </c>
      <c r="D1391" s="2">
        <f>SUM(COUNTIF('2015'!K42:M42,'2015'!$K$36),COUNTIF('2015'!K42:M42,'2015'!$L$36),COUNTIF('2015'!K42:M42,'2015'!$M$36))</f>
        <v>0</v>
      </c>
      <c r="E1391" s="3" t="str">
        <f t="shared" si="1"/>
        <v>0</v>
      </c>
    </row>
    <row r="1392">
      <c r="A1392" s="1">
        <v>34.0</v>
      </c>
      <c r="B1392" s="48">
        <f t="shared" si="35"/>
        <v>41</v>
      </c>
      <c r="D1392" s="2">
        <f>SUM(COUNTIF('2015'!K43:M43,'2015'!$K$36),COUNTIF('2015'!K43:M43,'2015'!$L$36),COUNTIF('2015'!K43:M43,'2015'!$M$36))</f>
        <v>0</v>
      </c>
      <c r="E1392" s="3" t="str">
        <f t="shared" si="1"/>
        <v>0</v>
      </c>
    </row>
    <row r="1393">
      <c r="A1393" s="1">
        <v>34.0</v>
      </c>
      <c r="B1393" s="48">
        <f t="shared" si="35"/>
        <v>42</v>
      </c>
      <c r="D1393" s="2">
        <f>SUM(COUNTIF('2015'!K44:M44,'2015'!$K$36),COUNTIF('2015'!K44:M44,'2015'!$L$36),COUNTIF('2015'!K44:M44,'2015'!$M$36))</f>
        <v>0</v>
      </c>
      <c r="E1393" s="3" t="str">
        <f t="shared" si="1"/>
        <v>0</v>
      </c>
    </row>
    <row r="1394">
      <c r="A1394" s="1">
        <v>34.0</v>
      </c>
      <c r="B1394" s="48">
        <f t="shared" si="35"/>
        <v>43</v>
      </c>
      <c r="D1394" s="2">
        <f>SUM(COUNTIF('2015'!K45:M45,'2015'!$K$36),COUNTIF('2015'!K45:M45,'2015'!$L$36),COUNTIF('2015'!K45:M45,'2015'!$M$36))</f>
        <v>0</v>
      </c>
      <c r="E1394" s="3" t="str">
        <f t="shared" si="1"/>
        <v>0</v>
      </c>
    </row>
    <row r="1395">
      <c r="A1395" s="1">
        <v>34.0</v>
      </c>
      <c r="B1395" s="48">
        <f t="shared" si="35"/>
        <v>44</v>
      </c>
      <c r="D1395" s="2">
        <f>SUM(COUNTIF('2015'!K46:M46,'2015'!$K$36),COUNTIF('2015'!K46:M46,'2015'!$L$36),COUNTIF('2015'!K46:M46,'2015'!$M$36))</f>
        <v>0</v>
      </c>
      <c r="E1395" s="3" t="str">
        <f t="shared" si="1"/>
        <v>0</v>
      </c>
    </row>
    <row r="1396">
      <c r="A1396" s="1">
        <v>34.0</v>
      </c>
      <c r="B1396" s="48">
        <f t="shared" si="35"/>
        <v>45</v>
      </c>
      <c r="D1396" s="2">
        <f>SUM(COUNTIF('2015'!K47:M47,'2015'!$K$36),COUNTIF('2015'!K47:M47,'2015'!$L$36),COUNTIF('2015'!K47:M47,'2015'!$M$36))</f>
        <v>0</v>
      </c>
      <c r="E1396" s="3" t="str">
        <f t="shared" si="1"/>
        <v>0</v>
      </c>
    </row>
    <row r="1397">
      <c r="A1397" s="1">
        <v>34.0</v>
      </c>
      <c r="B1397" s="48">
        <f t="shared" si="35"/>
        <v>46</v>
      </c>
      <c r="D1397" s="2">
        <f>SUM(COUNTIF('2015'!K48:M48,'2015'!$K$36),COUNTIF('2015'!K48:M48,'2015'!$L$36),COUNTIF('2015'!K48:M48,'2015'!$M$36))</f>
        <v>0</v>
      </c>
      <c r="E1397" s="3" t="str">
        <f t="shared" si="1"/>
        <v>0</v>
      </c>
    </row>
    <row r="1398">
      <c r="A1398" s="1">
        <v>34.0</v>
      </c>
      <c r="B1398" s="48">
        <f t="shared" si="35"/>
        <v>47</v>
      </c>
      <c r="D1398" s="2">
        <f>SUM(COUNTIF('2015'!K49:M49,'2015'!$K$36),COUNTIF('2015'!K49:M49,'2015'!$L$36),COUNTIF('2015'!K49:M49,'2015'!$M$36))</f>
        <v>0</v>
      </c>
      <c r="E1398" s="3" t="str">
        <f t="shared" si="1"/>
        <v>0</v>
      </c>
    </row>
    <row r="1399">
      <c r="A1399" s="1">
        <v>34.0</v>
      </c>
      <c r="B1399" s="48">
        <f t="shared" si="35"/>
        <v>48</v>
      </c>
      <c r="D1399" s="2">
        <f>SUM(COUNTIF('2015'!K50:M50,'2015'!$K$36),COUNTIF('2015'!K50:M50,'2015'!$L$36),COUNTIF('2015'!K50:M50,'2015'!$M$36))</f>
        <v>0</v>
      </c>
      <c r="E1399" s="3" t="str">
        <f t="shared" si="1"/>
        <v>0</v>
      </c>
    </row>
    <row r="1400">
      <c r="A1400" s="1">
        <v>34.0</v>
      </c>
      <c r="B1400" s="48">
        <f t="shared" si="35"/>
        <v>49</v>
      </c>
      <c r="D1400" s="2">
        <f>SUM(COUNTIF('2015'!K51:M51,'2015'!$K$36),COUNTIF('2015'!K51:M51,'2015'!$L$36),COUNTIF('2015'!K51:M51,'2015'!$M$36))</f>
        <v>0</v>
      </c>
      <c r="E1400" s="3" t="str">
        <f t="shared" si="1"/>
        <v>0</v>
      </c>
    </row>
    <row r="1401">
      <c r="A1401" s="1">
        <v>34.0</v>
      </c>
      <c r="B1401" s="48">
        <f t="shared" si="35"/>
        <v>50</v>
      </c>
      <c r="D1401" s="2">
        <f>SUM(COUNTIF('2015'!K52:M52,'2015'!$K$36),COUNTIF('2015'!K52:M52,'2015'!$L$36),COUNTIF('2015'!K52:M52,'2015'!$M$36))</f>
        <v>0</v>
      </c>
      <c r="E1401" s="3" t="str">
        <f t="shared" si="1"/>
        <v>0</v>
      </c>
    </row>
    <row r="1402">
      <c r="A1402" s="1">
        <v>34.0</v>
      </c>
      <c r="B1402" s="48">
        <f t="shared" si="35"/>
        <v>51</v>
      </c>
      <c r="D1402" s="2">
        <f>SUM(COUNTIF('2015'!K53:M53,'2015'!$K$36),COUNTIF('2015'!K53:M53,'2015'!$L$36),COUNTIF('2015'!K53:M53,'2015'!$M$36))</f>
        <v>0</v>
      </c>
      <c r="E1402" s="3" t="str">
        <f t="shared" si="1"/>
        <v>0</v>
      </c>
    </row>
    <row r="1403">
      <c r="A1403" s="1">
        <v>34.0</v>
      </c>
      <c r="B1403" s="48">
        <f t="shared" si="35"/>
        <v>52</v>
      </c>
      <c r="D1403" s="2">
        <f>SUM(COUNTIF('2015'!K54:M54,'2015'!$K$36),COUNTIF('2015'!K54:M54,'2015'!$L$36),COUNTIF('2015'!K54:M54,'2015'!$M$36))</f>
        <v>0</v>
      </c>
      <c r="E1403" s="3" t="str">
        <f t="shared" si="1"/>
        <v>0</v>
      </c>
    </row>
    <row r="1404">
      <c r="A1404" s="1">
        <v>34.0</v>
      </c>
      <c r="B1404" s="48">
        <f t="shared" si="35"/>
        <v>53</v>
      </c>
      <c r="D1404" s="2">
        <f>SUM(COUNTIF('2015'!K55:M55,'2015'!$K$36),COUNTIF('2015'!K55:M55,'2015'!$L$36),COUNTIF('2015'!K55:M55,'2015'!$M$36))</f>
        <v>0</v>
      </c>
      <c r="E1404" s="3" t="str">
        <f t="shared" si="1"/>
        <v>0</v>
      </c>
    </row>
    <row r="1405">
      <c r="A1405" s="1">
        <v>34.0</v>
      </c>
      <c r="B1405" s="48">
        <f t="shared" si="35"/>
        <v>54</v>
      </c>
      <c r="D1405" s="2">
        <f>SUM(COUNTIF('2015'!K56:M56,'2015'!$K$36),COUNTIF('2015'!K56:M56,'2015'!$L$36),COUNTIF('2015'!K56:M56,'2015'!$M$36))</f>
        <v>0</v>
      </c>
      <c r="E1405" s="3" t="str">
        <f t="shared" si="1"/>
        <v>0</v>
      </c>
    </row>
    <row r="1406">
      <c r="A1406" s="1">
        <v>34.0</v>
      </c>
      <c r="B1406" s="48">
        <f t="shared" si="35"/>
        <v>55</v>
      </c>
      <c r="D1406" s="2">
        <f>SUM(COUNTIF('2015'!K57:M57,'2015'!$K$36),COUNTIF('2015'!K57:M57,'2015'!$L$36),COUNTIF('2015'!K57:M57,'2015'!$M$36))</f>
        <v>0</v>
      </c>
      <c r="E1406" s="3" t="str">
        <f t="shared" si="1"/>
        <v>0</v>
      </c>
    </row>
    <row r="1407">
      <c r="A1407" s="1">
        <v>34.0</v>
      </c>
      <c r="B1407" s="48">
        <f t="shared" si="35"/>
        <v>56</v>
      </c>
      <c r="D1407" s="2">
        <f>SUM(COUNTIF('2015'!K58:M58,'2015'!$K$36),COUNTIF('2015'!K58:M58,'2015'!$L$36),COUNTIF('2015'!K58:M58,'2015'!$M$36))</f>
        <v>0</v>
      </c>
      <c r="E1407" s="3" t="str">
        <f t="shared" si="1"/>
        <v>0</v>
      </c>
    </row>
    <row r="1408">
      <c r="A1408" s="1">
        <v>34.0</v>
      </c>
      <c r="B1408" s="48">
        <f t="shared" si="35"/>
        <v>57</v>
      </c>
      <c r="D1408" s="2">
        <f>SUM(COUNTIF('2015'!K59:M59,'2015'!$K$36),COUNTIF('2015'!K59:M59,'2015'!$L$36),COUNTIF('2015'!K59:M59,'2015'!$M$36))</f>
        <v>0</v>
      </c>
      <c r="E1408" s="3" t="str">
        <f t="shared" si="1"/>
        <v>0</v>
      </c>
    </row>
    <row r="1409">
      <c r="A1409" s="1">
        <v>34.0</v>
      </c>
      <c r="B1409" s="48">
        <f t="shared" si="35"/>
        <v>58</v>
      </c>
      <c r="D1409" s="2">
        <f>SUM(COUNTIF('2015'!K60:M60,'2015'!$K$36),COUNTIF('2015'!K60:M60,'2015'!$L$36),COUNTIF('2015'!K60:M60,'2015'!$M$36))</f>
        <v>0</v>
      </c>
      <c r="E1409" s="3" t="str">
        <f t="shared" si="1"/>
        <v>0</v>
      </c>
    </row>
    <row r="1410">
      <c r="A1410" s="1">
        <v>34.0</v>
      </c>
      <c r="B1410" s="48">
        <f t="shared" si="35"/>
        <v>59</v>
      </c>
      <c r="D1410" s="2">
        <f>SUM(COUNTIF('2015'!K61:M61,'2015'!$K$36),COUNTIF('2015'!K61:M61,'2015'!$L$36),COUNTIF('2015'!K61:M61,'2015'!$M$36))</f>
        <v>0</v>
      </c>
      <c r="E1410" s="3" t="str">
        <f t="shared" si="1"/>
        <v>0</v>
      </c>
    </row>
    <row r="1411">
      <c r="A1411" s="1">
        <v>34.0</v>
      </c>
      <c r="B1411" s="48">
        <f t="shared" si="35"/>
        <v>60</v>
      </c>
      <c r="D1411" s="2">
        <f>SUM(COUNTIF('2015'!K62:M62,'2015'!$K$36),COUNTIF('2015'!K62:M62,'2015'!$L$36),COUNTIF('2015'!K62:M62,'2015'!$M$36))</f>
        <v>0</v>
      </c>
      <c r="E1411" s="3" t="str">
        <f t="shared" si="1"/>
        <v>0</v>
      </c>
    </row>
    <row r="1412">
      <c r="A1412" s="1">
        <v>35.0</v>
      </c>
      <c r="B1412" s="49">
        <v>36.0</v>
      </c>
      <c r="D1412" s="2">
        <f>SUM(COUNTIF('2015'!K38:M38,'2015'!$K$37),COUNTIF('2015'!K38:M38,'2015'!$L$37),COUNTIF('2015'!K38:M38,'2015'!$M$37))</f>
        <v>0</v>
      </c>
      <c r="E1412" s="3" t="str">
        <f t="shared" si="1"/>
        <v>0</v>
      </c>
    </row>
    <row r="1413">
      <c r="A1413" s="1">
        <v>35.0</v>
      </c>
      <c r="B1413" s="48">
        <f t="shared" ref="B1413:B1436" si="36">IF(A1413&lt;&gt;"",B1412+1,"")</f>
        <v>37</v>
      </c>
      <c r="D1413" s="2">
        <f>SUM(COUNTIF('2015'!K39:M39,'2015'!$K$37),COUNTIF('2015'!K39:M39,'2015'!$L$37),COUNTIF('2015'!K39:M39,'2015'!$M$37))</f>
        <v>0</v>
      </c>
      <c r="E1413" s="3" t="str">
        <f t="shared" si="1"/>
        <v>0</v>
      </c>
    </row>
    <row r="1414">
      <c r="A1414" s="1">
        <v>35.0</v>
      </c>
      <c r="B1414" s="48">
        <f t="shared" si="36"/>
        <v>38</v>
      </c>
      <c r="D1414" s="2">
        <f>SUM(COUNTIF('2015'!K40:M40,'2015'!$K$37),COUNTIF('2015'!K40:M40,'2015'!$L$37),COUNTIF('2015'!K40:M40,'2015'!$M$37))</f>
        <v>0</v>
      </c>
      <c r="E1414" s="3" t="str">
        <f t="shared" si="1"/>
        <v>0</v>
      </c>
    </row>
    <row r="1415">
      <c r="A1415" s="1">
        <v>35.0</v>
      </c>
      <c r="B1415" s="48">
        <f t="shared" si="36"/>
        <v>39</v>
      </c>
      <c r="D1415" s="2">
        <f>SUM(COUNTIF('2015'!K41:M41,'2015'!$K$37),COUNTIF('2015'!K41:M41,'2015'!$L$37),COUNTIF('2015'!K41:M41,'2015'!$M$37))</f>
        <v>0</v>
      </c>
      <c r="E1415" s="3" t="str">
        <f t="shared" si="1"/>
        <v>0</v>
      </c>
    </row>
    <row r="1416">
      <c r="A1416" s="1">
        <v>35.0</v>
      </c>
      <c r="B1416" s="48">
        <f t="shared" si="36"/>
        <v>40</v>
      </c>
      <c r="D1416" s="2">
        <f>SUM(COUNTIF('2015'!K42:M42,'2015'!$K$37),COUNTIF('2015'!K42:M42,'2015'!$L$37),COUNTIF('2015'!K42:M42,'2015'!$M$37))</f>
        <v>0</v>
      </c>
      <c r="E1416" s="3" t="str">
        <f t="shared" si="1"/>
        <v>0</v>
      </c>
    </row>
    <row r="1417">
      <c r="A1417" s="1">
        <v>35.0</v>
      </c>
      <c r="B1417" s="48">
        <f t="shared" si="36"/>
        <v>41</v>
      </c>
      <c r="D1417" s="2">
        <f>SUM(COUNTIF('2015'!K43:M43,'2015'!$K$37),COUNTIF('2015'!K43:M43,'2015'!$L$37),COUNTIF('2015'!K43:M43,'2015'!$M$37))</f>
        <v>0</v>
      </c>
      <c r="E1417" s="3" t="str">
        <f t="shared" si="1"/>
        <v>0</v>
      </c>
    </row>
    <row r="1418">
      <c r="A1418" s="1">
        <v>35.0</v>
      </c>
      <c r="B1418" s="48">
        <f t="shared" si="36"/>
        <v>42</v>
      </c>
      <c r="D1418" s="2">
        <f>SUM(COUNTIF('2015'!K44:M44,'2015'!$K$37),COUNTIF('2015'!K44:M44,'2015'!$L$37),COUNTIF('2015'!K44:M44,'2015'!$M$37))</f>
        <v>0</v>
      </c>
      <c r="E1418" s="3" t="str">
        <f t="shared" si="1"/>
        <v>0</v>
      </c>
    </row>
    <row r="1419">
      <c r="A1419" s="1">
        <v>35.0</v>
      </c>
      <c r="B1419" s="48">
        <f t="shared" si="36"/>
        <v>43</v>
      </c>
      <c r="D1419" s="2">
        <f>SUM(COUNTIF('2015'!K45:M45,'2015'!$K$37),COUNTIF('2015'!K45:M45,'2015'!$L$37),COUNTIF('2015'!K45:M45,'2015'!$M$37))</f>
        <v>0</v>
      </c>
      <c r="E1419" s="3" t="str">
        <f t="shared" si="1"/>
        <v>0</v>
      </c>
    </row>
    <row r="1420">
      <c r="A1420" s="1">
        <v>35.0</v>
      </c>
      <c r="B1420" s="48">
        <f t="shared" si="36"/>
        <v>44</v>
      </c>
      <c r="D1420" s="2">
        <f>SUM(COUNTIF('2015'!K46:M46,'2015'!$K$37),COUNTIF('2015'!K46:M46,'2015'!$L$37),COUNTIF('2015'!K46:M46,'2015'!$M$37))</f>
        <v>0</v>
      </c>
      <c r="E1420" s="3" t="str">
        <f t="shared" si="1"/>
        <v>0</v>
      </c>
    </row>
    <row r="1421">
      <c r="A1421" s="1">
        <v>35.0</v>
      </c>
      <c r="B1421" s="48">
        <f t="shared" si="36"/>
        <v>45</v>
      </c>
      <c r="D1421" s="2">
        <f>SUM(COUNTIF('2015'!K47:M47,'2015'!$K$37),COUNTIF('2015'!K47:M47,'2015'!$L$37),COUNTIF('2015'!K47:M47,'2015'!$M$37))</f>
        <v>0</v>
      </c>
      <c r="E1421" s="3" t="str">
        <f t="shared" si="1"/>
        <v>0</v>
      </c>
    </row>
    <row r="1422">
      <c r="A1422" s="1">
        <v>35.0</v>
      </c>
      <c r="B1422" s="48">
        <f t="shared" si="36"/>
        <v>46</v>
      </c>
      <c r="D1422" s="2">
        <f>SUM(COUNTIF('2015'!K48:M48,'2015'!$K$37),COUNTIF('2015'!K48:M48,'2015'!$L$37),COUNTIF('2015'!K48:M48,'2015'!$M$37))</f>
        <v>0</v>
      </c>
      <c r="E1422" s="3" t="str">
        <f t="shared" si="1"/>
        <v>0</v>
      </c>
    </row>
    <row r="1423">
      <c r="A1423" s="1">
        <v>35.0</v>
      </c>
      <c r="B1423" s="48">
        <f t="shared" si="36"/>
        <v>47</v>
      </c>
      <c r="D1423" s="2">
        <f>SUM(COUNTIF('2015'!K49:M49,'2015'!$K$37),COUNTIF('2015'!K49:M49,'2015'!$L$37),COUNTIF('2015'!K49:M49,'2015'!$M$37))</f>
        <v>0</v>
      </c>
      <c r="E1423" s="3" t="str">
        <f t="shared" si="1"/>
        <v>0</v>
      </c>
    </row>
    <row r="1424">
      <c r="A1424" s="1">
        <v>35.0</v>
      </c>
      <c r="B1424" s="48">
        <f t="shared" si="36"/>
        <v>48</v>
      </c>
      <c r="D1424" s="2">
        <f>SUM(COUNTIF('2015'!K50:M50,'2015'!$K$37),COUNTIF('2015'!K50:M50,'2015'!$L$37),COUNTIF('2015'!K50:M50,'2015'!$M$37))</f>
        <v>0</v>
      </c>
      <c r="E1424" s="3" t="str">
        <f t="shared" si="1"/>
        <v>0</v>
      </c>
    </row>
    <row r="1425">
      <c r="A1425" s="1">
        <v>35.0</v>
      </c>
      <c r="B1425" s="48">
        <f t="shared" si="36"/>
        <v>49</v>
      </c>
      <c r="D1425" s="2">
        <f>SUM(COUNTIF('2015'!K51:M51,'2015'!$K$37),COUNTIF('2015'!K51:M51,'2015'!$L$37),COUNTIF('2015'!K51:M51,'2015'!$M$37))</f>
        <v>0</v>
      </c>
      <c r="E1425" s="3" t="str">
        <f t="shared" si="1"/>
        <v>0</v>
      </c>
    </row>
    <row r="1426">
      <c r="A1426" s="1">
        <v>35.0</v>
      </c>
      <c r="B1426" s="48">
        <f t="shared" si="36"/>
        <v>50</v>
      </c>
      <c r="D1426" s="2">
        <f>SUM(COUNTIF('2015'!K52:M52,'2015'!$K$37),COUNTIF('2015'!K52:M52,'2015'!$L$37),COUNTIF('2015'!K52:M52,'2015'!$M$37))</f>
        <v>0</v>
      </c>
      <c r="E1426" s="3" t="str">
        <f t="shared" si="1"/>
        <v>0</v>
      </c>
    </row>
    <row r="1427">
      <c r="A1427" s="1">
        <v>35.0</v>
      </c>
      <c r="B1427" s="48">
        <f t="shared" si="36"/>
        <v>51</v>
      </c>
      <c r="D1427" s="2">
        <f>SUM(COUNTIF('2015'!K53:M53,'2015'!$K$37),COUNTIF('2015'!K53:M53,'2015'!$L$37),COUNTIF('2015'!K53:M53,'2015'!$M$37))</f>
        <v>0</v>
      </c>
      <c r="E1427" s="3" t="str">
        <f t="shared" si="1"/>
        <v>0</v>
      </c>
    </row>
    <row r="1428">
      <c r="A1428" s="1">
        <v>35.0</v>
      </c>
      <c r="B1428" s="48">
        <f t="shared" si="36"/>
        <v>52</v>
      </c>
      <c r="D1428" s="2">
        <f>SUM(COUNTIF('2015'!K54:M54,'2015'!$K$37),COUNTIF('2015'!K54:M54,'2015'!$L$37),COUNTIF('2015'!K54:M54,'2015'!$M$37))</f>
        <v>0</v>
      </c>
      <c r="E1428" s="3" t="str">
        <f t="shared" si="1"/>
        <v>0</v>
      </c>
    </row>
    <row r="1429">
      <c r="A1429" s="1">
        <v>35.0</v>
      </c>
      <c r="B1429" s="48">
        <f t="shared" si="36"/>
        <v>53</v>
      </c>
      <c r="D1429" s="2">
        <f>SUM(COUNTIF('2015'!K55:M55,'2015'!$K$37),COUNTIF('2015'!K55:M55,'2015'!$L$37),COUNTIF('2015'!K55:M55,'2015'!$M$37))</f>
        <v>0</v>
      </c>
      <c r="E1429" s="3" t="str">
        <f t="shared" si="1"/>
        <v>0</v>
      </c>
    </row>
    <row r="1430">
      <c r="A1430" s="1">
        <v>35.0</v>
      </c>
      <c r="B1430" s="48">
        <f t="shared" si="36"/>
        <v>54</v>
      </c>
      <c r="D1430" s="2">
        <f>SUM(COUNTIF('2015'!K56:M56,'2015'!$K$37),COUNTIF('2015'!K56:M56,'2015'!$L$37),COUNTIF('2015'!K56:M56,'2015'!$M$37))</f>
        <v>0</v>
      </c>
      <c r="E1430" s="3" t="str">
        <f t="shared" si="1"/>
        <v>0</v>
      </c>
    </row>
    <row r="1431">
      <c r="A1431" s="1">
        <v>35.0</v>
      </c>
      <c r="B1431" s="48">
        <f t="shared" si="36"/>
        <v>55</v>
      </c>
      <c r="D1431" s="2">
        <f>SUM(COUNTIF('2015'!K57:M57,'2015'!$K$37),COUNTIF('2015'!K57:M57,'2015'!$L$37),COUNTIF('2015'!K57:M57,'2015'!$M$37))</f>
        <v>0</v>
      </c>
      <c r="E1431" s="3" t="str">
        <f t="shared" si="1"/>
        <v>0</v>
      </c>
    </row>
    <row r="1432">
      <c r="A1432" s="1">
        <v>35.0</v>
      </c>
      <c r="B1432" s="48">
        <f t="shared" si="36"/>
        <v>56</v>
      </c>
      <c r="D1432" s="2">
        <f>SUM(COUNTIF('2015'!K58:M58,'2015'!$K$37),COUNTIF('2015'!K58:M58,'2015'!$L$37),COUNTIF('2015'!K58:M58,'2015'!$M$37))</f>
        <v>0</v>
      </c>
      <c r="E1432" s="3" t="str">
        <f t="shared" si="1"/>
        <v>0</v>
      </c>
    </row>
    <row r="1433">
      <c r="A1433" s="1">
        <v>35.0</v>
      </c>
      <c r="B1433" s="48">
        <f t="shared" si="36"/>
        <v>57</v>
      </c>
      <c r="D1433" s="2">
        <f>SUM(COUNTIF('2015'!K59:M59,'2015'!$K$37),COUNTIF('2015'!K59:M59,'2015'!$L$37),COUNTIF('2015'!K59:M59,'2015'!$M$37))</f>
        <v>0</v>
      </c>
      <c r="E1433" s="3" t="str">
        <f t="shared" si="1"/>
        <v>0</v>
      </c>
    </row>
    <row r="1434">
      <c r="A1434" s="1">
        <v>35.0</v>
      </c>
      <c r="B1434" s="48">
        <f t="shared" si="36"/>
        <v>58</v>
      </c>
      <c r="D1434" s="2">
        <f>SUM(COUNTIF('2015'!K60:M60,'2015'!$K$37),COUNTIF('2015'!K60:M60,'2015'!$L$37),COUNTIF('2015'!K60:M60,'2015'!$M$37))</f>
        <v>0</v>
      </c>
      <c r="E1434" s="3" t="str">
        <f t="shared" si="1"/>
        <v>0</v>
      </c>
    </row>
    <row r="1435">
      <c r="A1435" s="1">
        <v>35.0</v>
      </c>
      <c r="B1435" s="48">
        <f t="shared" si="36"/>
        <v>59</v>
      </c>
      <c r="D1435" s="2">
        <f>SUM(COUNTIF('2015'!K61:M61,'2015'!$K$37),COUNTIF('2015'!K61:M61,'2015'!$L$37),COUNTIF('2015'!K61:M61,'2015'!$M$37))</f>
        <v>0</v>
      </c>
      <c r="E1435" s="3" t="str">
        <f t="shared" si="1"/>
        <v>0</v>
      </c>
    </row>
    <row r="1436">
      <c r="A1436" s="1">
        <v>35.0</v>
      </c>
      <c r="B1436" s="48">
        <f t="shared" si="36"/>
        <v>60</v>
      </c>
      <c r="D1436" s="2">
        <f>SUM(COUNTIF('2015'!K62:M62,'2015'!$K$37),COUNTIF('2015'!K62:M62,'2015'!$L$37),COUNTIF('2015'!K62:M62,'2015'!$M$37))</f>
        <v>0</v>
      </c>
      <c r="E1436" s="3" t="str">
        <f t="shared" si="1"/>
        <v>0</v>
      </c>
    </row>
    <row r="1437">
      <c r="A1437" s="1">
        <v>36.0</v>
      </c>
      <c r="B1437" s="1">
        <v>37.0</v>
      </c>
      <c r="D1437" s="2">
        <f>SUM(COUNTIF('2015'!K39:M39,'2015'!$K$38),COUNTIF('2015'!K39:M39,'2015'!$L$38),COUNTIF('2015'!K39:M39,'2015'!$M$38))</f>
        <v>0</v>
      </c>
      <c r="E1437" s="3" t="str">
        <f t="shared" si="1"/>
        <v>0</v>
      </c>
    </row>
    <row r="1438">
      <c r="A1438" s="1">
        <v>36.0</v>
      </c>
      <c r="B1438" s="48">
        <f t="shared" ref="B1438:B1460" si="37">IF(A1438&lt;&gt;"",B1437+1,"")</f>
        <v>38</v>
      </c>
      <c r="D1438" s="2">
        <f>SUM(COUNTIF('2015'!K40:M40,'2015'!$K$38),COUNTIF('2015'!K40:M40,'2015'!$L$38),COUNTIF('2015'!K40:M40,'2015'!$M$38))</f>
        <v>0</v>
      </c>
      <c r="E1438" s="3" t="str">
        <f t="shared" si="1"/>
        <v>0</v>
      </c>
    </row>
    <row r="1439">
      <c r="A1439" s="1">
        <v>36.0</v>
      </c>
      <c r="B1439" s="48">
        <f t="shared" si="37"/>
        <v>39</v>
      </c>
      <c r="D1439" s="2">
        <f>SUM(COUNTIF('2015'!K41:M41,'2015'!$K$38),COUNTIF('2015'!K41:M41,'2015'!$L$38),COUNTIF('2015'!K41:M41,'2015'!$M$38))</f>
        <v>0</v>
      </c>
      <c r="E1439" s="3" t="str">
        <f t="shared" si="1"/>
        <v>0</v>
      </c>
    </row>
    <row r="1440">
      <c r="A1440" s="1">
        <v>36.0</v>
      </c>
      <c r="B1440" s="48">
        <f t="shared" si="37"/>
        <v>40</v>
      </c>
      <c r="D1440" s="2">
        <f>SUM(COUNTIF('2015'!K42:M42,'2015'!$K$38),COUNTIF('2015'!K42:M42,'2015'!$L$38),COUNTIF('2015'!K42:M42,'2015'!$M$38))</f>
        <v>0</v>
      </c>
      <c r="E1440" s="3" t="str">
        <f t="shared" si="1"/>
        <v>0</v>
      </c>
    </row>
    <row r="1441">
      <c r="A1441" s="1">
        <v>36.0</v>
      </c>
      <c r="B1441" s="48">
        <f t="shared" si="37"/>
        <v>41</v>
      </c>
      <c r="D1441" s="2">
        <f>SUM(COUNTIF('2015'!K43:M43,'2015'!$K$38),COUNTIF('2015'!K43:M43,'2015'!$L$38),COUNTIF('2015'!K43:M43,'2015'!$M$38))</f>
        <v>0</v>
      </c>
      <c r="E1441" s="3" t="str">
        <f t="shared" si="1"/>
        <v>0</v>
      </c>
    </row>
    <row r="1442">
      <c r="A1442" s="1">
        <v>36.0</v>
      </c>
      <c r="B1442" s="48">
        <f t="shared" si="37"/>
        <v>42</v>
      </c>
      <c r="D1442" s="2">
        <f>SUM(COUNTIF('2015'!K44:M44,'2015'!$K$38),COUNTIF('2015'!K44:M44,'2015'!$L$38),COUNTIF('2015'!K44:M44,'2015'!$M$38))</f>
        <v>0</v>
      </c>
      <c r="E1442" s="3" t="str">
        <f t="shared" si="1"/>
        <v>0</v>
      </c>
    </row>
    <row r="1443">
      <c r="A1443" s="1">
        <v>36.0</v>
      </c>
      <c r="B1443" s="48">
        <f t="shared" si="37"/>
        <v>43</v>
      </c>
      <c r="D1443" s="2">
        <f>SUM(COUNTIF('2015'!K45:M45,'2015'!$K$38),COUNTIF('2015'!K45:M45,'2015'!$L$38),COUNTIF('2015'!K45:M45,'2015'!$M$38))</f>
        <v>0</v>
      </c>
      <c r="E1443" s="3" t="str">
        <f t="shared" si="1"/>
        <v>0</v>
      </c>
    </row>
    <row r="1444">
      <c r="A1444" s="1">
        <v>36.0</v>
      </c>
      <c r="B1444" s="48">
        <f t="shared" si="37"/>
        <v>44</v>
      </c>
      <c r="D1444" s="2">
        <f>SUM(COUNTIF('2015'!K46:M46,'2015'!$K$38),COUNTIF('2015'!K46:M46,'2015'!$L$38),COUNTIF('2015'!K46:M46,'2015'!$M$38))</f>
        <v>0</v>
      </c>
      <c r="E1444" s="3" t="str">
        <f t="shared" si="1"/>
        <v>0</v>
      </c>
    </row>
    <row r="1445">
      <c r="A1445" s="1">
        <v>36.0</v>
      </c>
      <c r="B1445" s="48">
        <f t="shared" si="37"/>
        <v>45</v>
      </c>
      <c r="D1445" s="2">
        <f>SUM(COUNTIF('2015'!K47:M47,'2015'!$K$38),COUNTIF('2015'!K47:M47,'2015'!$L$38),COUNTIF('2015'!K47:M47,'2015'!$M$38))</f>
        <v>0</v>
      </c>
      <c r="E1445" s="3" t="str">
        <f t="shared" si="1"/>
        <v>0</v>
      </c>
    </row>
    <row r="1446">
      <c r="A1446" s="1">
        <v>36.0</v>
      </c>
      <c r="B1446" s="48">
        <f t="shared" si="37"/>
        <v>46</v>
      </c>
      <c r="D1446" s="2">
        <f>SUM(COUNTIF('2015'!K48:M48,'2015'!$K$38),COUNTIF('2015'!K48:M48,'2015'!$L$38),COUNTIF('2015'!K48:M48,'2015'!$M$38))</f>
        <v>0</v>
      </c>
      <c r="E1446" s="3" t="str">
        <f t="shared" si="1"/>
        <v>0</v>
      </c>
    </row>
    <row r="1447">
      <c r="A1447" s="1">
        <v>36.0</v>
      </c>
      <c r="B1447" s="48">
        <f t="shared" si="37"/>
        <v>47</v>
      </c>
      <c r="D1447" s="2">
        <f>SUM(COUNTIF('2015'!K49:M49,'2015'!$K$38),COUNTIF('2015'!K49:M49,'2015'!$L$38),COUNTIF('2015'!K49:M49,'2015'!$M$38))</f>
        <v>0</v>
      </c>
      <c r="E1447" s="3" t="str">
        <f t="shared" si="1"/>
        <v>0</v>
      </c>
    </row>
    <row r="1448">
      <c r="A1448" s="1">
        <v>36.0</v>
      </c>
      <c r="B1448" s="48">
        <f t="shared" si="37"/>
        <v>48</v>
      </c>
      <c r="D1448" s="2">
        <f>SUM(COUNTIF('2015'!K50:M50,'2015'!$K$38),COUNTIF('2015'!K50:M50,'2015'!$L$38),COUNTIF('2015'!K50:M50,'2015'!$M$38))</f>
        <v>0</v>
      </c>
      <c r="E1448" s="3" t="str">
        <f t="shared" si="1"/>
        <v>0</v>
      </c>
    </row>
    <row r="1449">
      <c r="A1449" s="1">
        <v>36.0</v>
      </c>
      <c r="B1449" s="48">
        <f t="shared" si="37"/>
        <v>49</v>
      </c>
      <c r="D1449" s="2">
        <f>SUM(COUNTIF('2015'!K51:M51,'2015'!$K$38),COUNTIF('2015'!K51:M51,'2015'!$L$38),COUNTIF('2015'!K51:M51,'2015'!$M$38))</f>
        <v>0</v>
      </c>
      <c r="E1449" s="3" t="str">
        <f t="shared" si="1"/>
        <v>0</v>
      </c>
    </row>
    <row r="1450">
      <c r="A1450" s="1">
        <v>36.0</v>
      </c>
      <c r="B1450" s="48">
        <f t="shared" si="37"/>
        <v>50</v>
      </c>
      <c r="D1450" s="2">
        <f>SUM(COUNTIF('2015'!K52:M52,'2015'!$K$38),COUNTIF('2015'!K52:M52,'2015'!$L$38),COUNTIF('2015'!K52:M52,'2015'!$M$38))</f>
        <v>0</v>
      </c>
      <c r="E1450" s="3" t="str">
        <f t="shared" si="1"/>
        <v>0</v>
      </c>
    </row>
    <row r="1451">
      <c r="A1451" s="1">
        <v>36.0</v>
      </c>
      <c r="B1451" s="48">
        <f t="shared" si="37"/>
        <v>51</v>
      </c>
      <c r="D1451" s="2">
        <f>SUM(COUNTIF('2015'!K53:M53,'2015'!$K$38),COUNTIF('2015'!K53:M53,'2015'!$L$38),COUNTIF('2015'!K53:M53,'2015'!$M$38))</f>
        <v>0</v>
      </c>
      <c r="E1451" s="3" t="str">
        <f t="shared" si="1"/>
        <v>0</v>
      </c>
    </row>
    <row r="1452">
      <c r="A1452" s="1">
        <v>36.0</v>
      </c>
      <c r="B1452" s="48">
        <f t="shared" si="37"/>
        <v>52</v>
      </c>
      <c r="D1452" s="2">
        <f>SUM(COUNTIF('2015'!K54:M54,'2015'!$K$38),COUNTIF('2015'!K54:M54,'2015'!$L$38),COUNTIF('2015'!K54:M54,'2015'!$M$38))</f>
        <v>0</v>
      </c>
      <c r="E1452" s="3" t="str">
        <f t="shared" si="1"/>
        <v>0</v>
      </c>
    </row>
    <row r="1453">
      <c r="A1453" s="1">
        <v>36.0</v>
      </c>
      <c r="B1453" s="48">
        <f t="shared" si="37"/>
        <v>53</v>
      </c>
      <c r="D1453" s="2">
        <f>SUM(COUNTIF('2015'!K55:M55,'2015'!$K$38),COUNTIF('2015'!K55:M55,'2015'!$L$38),COUNTIF('2015'!K55:M55,'2015'!$M$38))</f>
        <v>0</v>
      </c>
      <c r="E1453" s="3" t="str">
        <f t="shared" si="1"/>
        <v>0</v>
      </c>
    </row>
    <row r="1454">
      <c r="A1454" s="1">
        <v>36.0</v>
      </c>
      <c r="B1454" s="48">
        <f t="shared" si="37"/>
        <v>54</v>
      </c>
      <c r="D1454" s="2">
        <f>SUM(COUNTIF('2015'!K56:M56,'2015'!$K$38),COUNTIF('2015'!K56:M56,'2015'!$L$38),COUNTIF('2015'!K56:M56,'2015'!$M$38))</f>
        <v>0</v>
      </c>
      <c r="E1454" s="3" t="str">
        <f t="shared" si="1"/>
        <v>0</v>
      </c>
    </row>
    <row r="1455">
      <c r="A1455" s="1">
        <v>36.0</v>
      </c>
      <c r="B1455" s="48">
        <f t="shared" si="37"/>
        <v>55</v>
      </c>
      <c r="D1455" s="2">
        <f>SUM(COUNTIF('2015'!K57:M57,'2015'!$K$38),COUNTIF('2015'!K57:M57,'2015'!$L$38),COUNTIF('2015'!K57:M57,'2015'!$M$38))</f>
        <v>0</v>
      </c>
      <c r="E1455" s="3" t="str">
        <f t="shared" si="1"/>
        <v>0</v>
      </c>
    </row>
    <row r="1456">
      <c r="A1456" s="1">
        <v>36.0</v>
      </c>
      <c r="B1456" s="48">
        <f t="shared" si="37"/>
        <v>56</v>
      </c>
      <c r="D1456" s="2">
        <f>SUM(COUNTIF('2015'!K58:M58,'2015'!$K$38),COUNTIF('2015'!K58:M58,'2015'!$L$38),COUNTIF('2015'!K58:M58,'2015'!$M$38))</f>
        <v>0</v>
      </c>
      <c r="E1456" s="3" t="str">
        <f t="shared" si="1"/>
        <v>0</v>
      </c>
    </row>
    <row r="1457">
      <c r="A1457" s="1">
        <v>36.0</v>
      </c>
      <c r="B1457" s="48">
        <f t="shared" si="37"/>
        <v>57</v>
      </c>
      <c r="D1457" s="2">
        <f>SUM(COUNTIF('2015'!K59:M59,'2015'!$K$38),COUNTIF('2015'!K59:M59,'2015'!$L$38),COUNTIF('2015'!K59:M59,'2015'!$M$38))</f>
        <v>0</v>
      </c>
      <c r="E1457" s="3" t="str">
        <f t="shared" si="1"/>
        <v>0</v>
      </c>
    </row>
    <row r="1458">
      <c r="A1458" s="1">
        <v>36.0</v>
      </c>
      <c r="B1458" s="48">
        <f t="shared" si="37"/>
        <v>58</v>
      </c>
      <c r="D1458" s="2">
        <f>SUM(COUNTIF('2015'!K60:M60,'2015'!$K$38),COUNTIF('2015'!K60:M60,'2015'!$L$38),COUNTIF('2015'!K60:M60,'2015'!$M$38))</f>
        <v>0</v>
      </c>
      <c r="E1458" s="3" t="str">
        <f t="shared" si="1"/>
        <v>0</v>
      </c>
    </row>
    <row r="1459">
      <c r="A1459" s="1">
        <v>36.0</v>
      </c>
      <c r="B1459" s="48">
        <f t="shared" si="37"/>
        <v>59</v>
      </c>
      <c r="D1459" s="2">
        <f>SUM(COUNTIF('2015'!K61:M61,'2015'!$K$38),COUNTIF('2015'!K61:M61,'2015'!$L$38),COUNTIF('2015'!K61:M61,'2015'!$M$38))</f>
        <v>0</v>
      </c>
      <c r="E1459" s="3" t="str">
        <f t="shared" si="1"/>
        <v>0</v>
      </c>
    </row>
    <row r="1460">
      <c r="A1460" s="1">
        <v>36.0</v>
      </c>
      <c r="B1460" s="48">
        <f t="shared" si="37"/>
        <v>60</v>
      </c>
      <c r="D1460" s="2">
        <f>SUM(COUNTIF('2015'!K62:M62,'2015'!$K$38),COUNTIF('2015'!K62:M62,'2015'!$L$38),COUNTIF('2015'!K62:M62,'2015'!$M$38))</f>
        <v>0</v>
      </c>
      <c r="E1460" s="3" t="str">
        <f t="shared" si="1"/>
        <v>0</v>
      </c>
    </row>
    <row r="1461">
      <c r="A1461" s="1">
        <v>37.0</v>
      </c>
      <c r="B1461" s="49">
        <v>38.0</v>
      </c>
      <c r="D1461" s="2">
        <f>SUM(COUNTIF('2015'!K40:M40,'2015'!$K$39),COUNTIF('2015'!K40:M40,'2015'!$L$39),COUNTIF('2015'!K40:M40,'2015'!$M$39))</f>
        <v>0</v>
      </c>
      <c r="E1461" s="3" t="str">
        <f t="shared" si="1"/>
        <v>0</v>
      </c>
    </row>
    <row r="1462">
      <c r="A1462" s="1">
        <v>37.0</v>
      </c>
      <c r="B1462" s="48">
        <f t="shared" ref="B1462:B1483" si="38">IF(A1462&lt;&gt;"",B1461+1,"")</f>
        <v>39</v>
      </c>
      <c r="D1462" s="2">
        <f>SUM(COUNTIF('2015'!K41:M41,'2015'!$K$39),COUNTIF('2015'!K41:M41,'2015'!$L$39),COUNTIF('2015'!K41:M41,'2015'!$M$39))</f>
        <v>0</v>
      </c>
      <c r="E1462" s="3" t="str">
        <f t="shared" si="1"/>
        <v>0</v>
      </c>
    </row>
    <row r="1463">
      <c r="A1463" s="1">
        <v>37.0</v>
      </c>
      <c r="B1463" s="48">
        <f t="shared" si="38"/>
        <v>40</v>
      </c>
      <c r="D1463" s="2">
        <f>SUM(COUNTIF('2015'!K42:M42,'2015'!$K$39),COUNTIF('2015'!K42:M42,'2015'!$L$39),COUNTIF('2015'!K42:M42,'2015'!$M$39))</f>
        <v>0</v>
      </c>
      <c r="E1463" s="3" t="str">
        <f t="shared" si="1"/>
        <v>0</v>
      </c>
    </row>
    <row r="1464">
      <c r="A1464" s="1">
        <v>37.0</v>
      </c>
      <c r="B1464" s="48">
        <f t="shared" si="38"/>
        <v>41</v>
      </c>
      <c r="D1464" s="2">
        <f>SUM(COUNTIF('2015'!K43:M43,'2015'!$K$39),COUNTIF('2015'!K43:M43,'2015'!$L$39),COUNTIF('2015'!K43:M43,'2015'!$M$39))</f>
        <v>0</v>
      </c>
      <c r="E1464" s="3" t="str">
        <f t="shared" si="1"/>
        <v>0</v>
      </c>
    </row>
    <row r="1465">
      <c r="A1465" s="1">
        <v>37.0</v>
      </c>
      <c r="B1465" s="48">
        <f t="shared" si="38"/>
        <v>42</v>
      </c>
      <c r="D1465" s="2">
        <f>SUM(COUNTIF('2015'!K44:M44,'2015'!$K$39),COUNTIF('2015'!K44:M44,'2015'!$L$39),COUNTIF('2015'!K44:M44,'2015'!$M$39))</f>
        <v>0</v>
      </c>
      <c r="E1465" s="3" t="str">
        <f t="shared" si="1"/>
        <v>0</v>
      </c>
    </row>
    <row r="1466">
      <c r="A1466" s="1">
        <v>37.0</v>
      </c>
      <c r="B1466" s="48">
        <f t="shared" si="38"/>
        <v>43</v>
      </c>
      <c r="D1466" s="2">
        <f>SUM(COUNTIF('2015'!K45:M45,'2015'!$K$39),COUNTIF('2015'!K45:M45,'2015'!$L$39),COUNTIF('2015'!K45:M45,'2015'!$M$39))</f>
        <v>0</v>
      </c>
      <c r="E1466" s="3" t="str">
        <f t="shared" si="1"/>
        <v>0</v>
      </c>
    </row>
    <row r="1467">
      <c r="A1467" s="1">
        <v>37.0</v>
      </c>
      <c r="B1467" s="48">
        <f t="shared" si="38"/>
        <v>44</v>
      </c>
      <c r="D1467" s="2">
        <f>SUM(COUNTIF('2015'!K46:M46,'2015'!$K$39),COUNTIF('2015'!K46:M46,'2015'!$L$39),COUNTIF('2015'!K46:M46,'2015'!$M$39))</f>
        <v>0</v>
      </c>
      <c r="E1467" s="3" t="str">
        <f t="shared" si="1"/>
        <v>0</v>
      </c>
    </row>
    <row r="1468">
      <c r="A1468" s="1">
        <v>37.0</v>
      </c>
      <c r="B1468" s="48">
        <f t="shared" si="38"/>
        <v>45</v>
      </c>
      <c r="D1468" s="2">
        <f>SUM(COUNTIF('2015'!K47:M47,'2015'!$K$39),COUNTIF('2015'!K47:M47,'2015'!$L$39),COUNTIF('2015'!K47:M47,'2015'!$M$39))</f>
        <v>0</v>
      </c>
      <c r="E1468" s="3" t="str">
        <f t="shared" si="1"/>
        <v>0</v>
      </c>
    </row>
    <row r="1469">
      <c r="A1469" s="1">
        <v>37.0</v>
      </c>
      <c r="B1469" s="48">
        <f t="shared" si="38"/>
        <v>46</v>
      </c>
      <c r="D1469" s="2">
        <f>SUM(COUNTIF('2015'!K48:M48,'2015'!$K$39),COUNTIF('2015'!K48:M48,'2015'!$L$39),COUNTIF('2015'!K48:M48,'2015'!$M$39))</f>
        <v>0</v>
      </c>
      <c r="E1469" s="3" t="str">
        <f t="shared" si="1"/>
        <v>0</v>
      </c>
    </row>
    <row r="1470">
      <c r="A1470" s="1">
        <v>37.0</v>
      </c>
      <c r="B1470" s="48">
        <f t="shared" si="38"/>
        <v>47</v>
      </c>
      <c r="D1470" s="2">
        <f>SUM(COUNTIF('2015'!K49:M49,'2015'!$K$39),COUNTIF('2015'!K49:M49,'2015'!$L$39),COUNTIF('2015'!K49:M49,'2015'!$M$39))</f>
        <v>0</v>
      </c>
      <c r="E1470" s="3" t="str">
        <f t="shared" si="1"/>
        <v>0</v>
      </c>
    </row>
    <row r="1471">
      <c r="A1471" s="1">
        <v>37.0</v>
      </c>
      <c r="B1471" s="48">
        <f t="shared" si="38"/>
        <v>48</v>
      </c>
      <c r="D1471" s="2">
        <f>SUM(COUNTIF('2015'!K50:M50,'2015'!$K$39),COUNTIF('2015'!K50:M50,'2015'!$L$39),COUNTIF('2015'!K50:M50,'2015'!$M$39))</f>
        <v>0</v>
      </c>
      <c r="E1471" s="3" t="str">
        <f t="shared" si="1"/>
        <v>0</v>
      </c>
    </row>
    <row r="1472">
      <c r="A1472" s="1">
        <v>37.0</v>
      </c>
      <c r="B1472" s="48">
        <f t="shared" si="38"/>
        <v>49</v>
      </c>
      <c r="D1472" s="2">
        <f>SUM(COUNTIF('2015'!K51:M51,'2015'!$K$39),COUNTIF('2015'!K51:M51,'2015'!$L$39),COUNTIF('2015'!K51:M51,'2015'!$M$39))</f>
        <v>0</v>
      </c>
      <c r="E1472" s="3" t="str">
        <f t="shared" si="1"/>
        <v>0</v>
      </c>
    </row>
    <row r="1473">
      <c r="A1473" s="1">
        <v>37.0</v>
      </c>
      <c r="B1473" s="48">
        <f t="shared" si="38"/>
        <v>50</v>
      </c>
      <c r="D1473" s="2">
        <f>SUM(COUNTIF('2015'!K52:M52,'2015'!$K$39),COUNTIF('2015'!K52:M52,'2015'!$L$39),COUNTIF('2015'!K52:M52,'2015'!$M$39))</f>
        <v>0</v>
      </c>
      <c r="E1473" s="3" t="str">
        <f t="shared" si="1"/>
        <v>0</v>
      </c>
    </row>
    <row r="1474">
      <c r="A1474" s="1">
        <v>37.0</v>
      </c>
      <c r="B1474" s="48">
        <f t="shared" si="38"/>
        <v>51</v>
      </c>
      <c r="D1474" s="2">
        <f>SUM(COUNTIF('2015'!K53:M53,'2015'!$K$39),COUNTIF('2015'!K53:M53,'2015'!$L$39),COUNTIF('2015'!K53:M53,'2015'!$M$39))</f>
        <v>0</v>
      </c>
      <c r="E1474" s="3" t="str">
        <f t="shared" si="1"/>
        <v>0</v>
      </c>
    </row>
    <row r="1475">
      <c r="A1475" s="1">
        <v>37.0</v>
      </c>
      <c r="B1475" s="48">
        <f t="shared" si="38"/>
        <v>52</v>
      </c>
      <c r="D1475" s="2">
        <f>SUM(COUNTIF('2015'!K54:M54,'2015'!$K$39),COUNTIF('2015'!K54:M54,'2015'!$L$39),COUNTIF('2015'!K54:M54,'2015'!$M$39))</f>
        <v>0</v>
      </c>
      <c r="E1475" s="3" t="str">
        <f t="shared" si="1"/>
        <v>0</v>
      </c>
    </row>
    <row r="1476">
      <c r="A1476" s="1">
        <v>37.0</v>
      </c>
      <c r="B1476" s="48">
        <f t="shared" si="38"/>
        <v>53</v>
      </c>
      <c r="D1476" s="2">
        <f>SUM(COUNTIF('2015'!K55:M55,'2015'!$K$39),COUNTIF('2015'!K55:M55,'2015'!$L$39),COUNTIF('2015'!K55:M55,'2015'!$M$39))</f>
        <v>0</v>
      </c>
      <c r="E1476" s="3" t="str">
        <f t="shared" si="1"/>
        <v>0</v>
      </c>
    </row>
    <row r="1477">
      <c r="A1477" s="1">
        <v>37.0</v>
      </c>
      <c r="B1477" s="48">
        <f t="shared" si="38"/>
        <v>54</v>
      </c>
      <c r="D1477" s="2">
        <f>SUM(COUNTIF('2015'!K56:M56,'2015'!$K$39),COUNTIF('2015'!K56:M56,'2015'!$L$39),COUNTIF('2015'!K56:M56,'2015'!$M$39))</f>
        <v>0</v>
      </c>
      <c r="E1477" s="3" t="str">
        <f t="shared" si="1"/>
        <v>0</v>
      </c>
    </row>
    <row r="1478">
      <c r="A1478" s="1">
        <v>37.0</v>
      </c>
      <c r="B1478" s="48">
        <f t="shared" si="38"/>
        <v>55</v>
      </c>
      <c r="D1478" s="2">
        <f>SUM(COUNTIF('2015'!K57:M57,'2015'!$K$39),COUNTIF('2015'!K57:M57,'2015'!$L$39),COUNTIF('2015'!K57:M57,'2015'!$M$39))</f>
        <v>0</v>
      </c>
      <c r="E1478" s="3" t="str">
        <f t="shared" si="1"/>
        <v>0</v>
      </c>
    </row>
    <row r="1479">
      <c r="A1479" s="1">
        <v>37.0</v>
      </c>
      <c r="B1479" s="48">
        <f t="shared" si="38"/>
        <v>56</v>
      </c>
      <c r="D1479" s="2">
        <f>SUM(COUNTIF('2015'!K58:M58,'2015'!$K$39),COUNTIF('2015'!K58:M58,'2015'!$L$39),COUNTIF('2015'!K58:M58,'2015'!$M$39))</f>
        <v>0</v>
      </c>
      <c r="E1479" s="3" t="str">
        <f t="shared" si="1"/>
        <v>0</v>
      </c>
    </row>
    <row r="1480">
      <c r="A1480" s="1">
        <v>37.0</v>
      </c>
      <c r="B1480" s="48">
        <f t="shared" si="38"/>
        <v>57</v>
      </c>
      <c r="D1480" s="2">
        <f>SUM(COUNTIF('2015'!K59:M59,'2015'!$K$39),COUNTIF('2015'!K59:M59,'2015'!$L$39),COUNTIF('2015'!K59:M59,'2015'!$M$39))</f>
        <v>0</v>
      </c>
      <c r="E1480" s="3" t="str">
        <f t="shared" si="1"/>
        <v>0</v>
      </c>
    </row>
    <row r="1481">
      <c r="A1481" s="1">
        <v>37.0</v>
      </c>
      <c r="B1481" s="48">
        <f t="shared" si="38"/>
        <v>58</v>
      </c>
      <c r="D1481" s="2">
        <f>SUM(COUNTIF('2015'!K60:M60,'2015'!$K$39),COUNTIF('2015'!K60:M60,'2015'!$L$39),COUNTIF('2015'!K60:M60,'2015'!$M$39))</f>
        <v>0</v>
      </c>
      <c r="E1481" s="3" t="str">
        <f t="shared" si="1"/>
        <v>0</v>
      </c>
    </row>
    <row r="1482">
      <c r="A1482" s="1">
        <v>37.0</v>
      </c>
      <c r="B1482" s="48">
        <f t="shared" si="38"/>
        <v>59</v>
      </c>
      <c r="D1482" s="2">
        <f>SUM(COUNTIF('2015'!K61:M61,'2015'!$K$39),COUNTIF('2015'!K61:M61,'2015'!$L$39),COUNTIF('2015'!K61:M61,'2015'!$M$39))</f>
        <v>0</v>
      </c>
      <c r="E1482" s="3" t="str">
        <f t="shared" si="1"/>
        <v>0</v>
      </c>
    </row>
    <row r="1483">
      <c r="A1483" s="1">
        <v>37.0</v>
      </c>
      <c r="B1483" s="48">
        <f t="shared" si="38"/>
        <v>60</v>
      </c>
      <c r="D1483" s="2">
        <f>SUM(COUNTIF('2015'!K62:M62,'2015'!$K$39),COUNTIF('2015'!K62:M62,'2015'!$L$39),COUNTIF('2015'!K62:M62,'2015'!$M$39))</f>
        <v>0</v>
      </c>
      <c r="E1483" s="3" t="str">
        <f t="shared" si="1"/>
        <v>0</v>
      </c>
    </row>
    <row r="1484">
      <c r="A1484" s="1">
        <v>38.0</v>
      </c>
      <c r="B1484" s="1">
        <v>39.0</v>
      </c>
      <c r="D1484" s="2">
        <f>SUM(COUNTIF('2015'!K41:M41,'2015'!$K$40),COUNTIF('2015'!K41:M41,'2015'!$L$40),COUNTIF('2015'!K41:M41,'2015'!$M$40))</f>
        <v>0</v>
      </c>
      <c r="E1484" s="3" t="str">
        <f t="shared" si="1"/>
        <v>0</v>
      </c>
    </row>
    <row r="1485">
      <c r="A1485" s="1">
        <v>38.0</v>
      </c>
      <c r="B1485" s="48">
        <f t="shared" ref="B1485:B1505" si="39">IF(A1485&lt;&gt;"",B1484+1,"")</f>
        <v>40</v>
      </c>
      <c r="D1485" s="2">
        <f>SUM(COUNTIF('2015'!K42:M42,'2015'!$K$40),COUNTIF('2015'!K42:M42,'2015'!$L$40),COUNTIF('2015'!K42:M42,'2015'!$M$40))</f>
        <v>0</v>
      </c>
      <c r="E1485" s="3" t="str">
        <f t="shared" si="1"/>
        <v>0</v>
      </c>
    </row>
    <row r="1486">
      <c r="A1486" s="1">
        <v>38.0</v>
      </c>
      <c r="B1486" s="48">
        <f t="shared" si="39"/>
        <v>41</v>
      </c>
      <c r="D1486" s="2">
        <f>SUM(COUNTIF('2015'!K43:M43,'2015'!$K$40),COUNTIF('2015'!K43:M43,'2015'!$L$40),COUNTIF('2015'!K43:M43,'2015'!$M$40))</f>
        <v>0</v>
      </c>
      <c r="E1486" s="3" t="str">
        <f t="shared" si="1"/>
        <v>0</v>
      </c>
    </row>
    <row r="1487">
      <c r="A1487" s="1">
        <v>38.0</v>
      </c>
      <c r="B1487" s="48">
        <f t="shared" si="39"/>
        <v>42</v>
      </c>
      <c r="D1487" s="2">
        <f>SUM(COUNTIF('2015'!K44:M44,'2015'!$K$40),COUNTIF('2015'!K44:M44,'2015'!$L$40),COUNTIF('2015'!K44:M44,'2015'!$M$40))</f>
        <v>0</v>
      </c>
      <c r="E1487" s="3" t="str">
        <f t="shared" si="1"/>
        <v>0</v>
      </c>
    </row>
    <row r="1488">
      <c r="A1488" s="1">
        <v>38.0</v>
      </c>
      <c r="B1488" s="48">
        <f t="shared" si="39"/>
        <v>43</v>
      </c>
      <c r="D1488" s="2">
        <f>SUM(COUNTIF('2015'!K45:M45,'2015'!$K$40),COUNTIF('2015'!K45:M45,'2015'!$L$40),COUNTIF('2015'!K45:M45,'2015'!$M$40))</f>
        <v>0</v>
      </c>
      <c r="E1488" s="3" t="str">
        <f t="shared" si="1"/>
        <v>0</v>
      </c>
    </row>
    <row r="1489">
      <c r="A1489" s="1">
        <v>38.0</v>
      </c>
      <c r="B1489" s="48">
        <f t="shared" si="39"/>
        <v>44</v>
      </c>
      <c r="D1489" s="2">
        <f>SUM(COUNTIF('2015'!K46:M46,'2015'!$K$40),COUNTIF('2015'!K46:M46,'2015'!$L$40),COUNTIF('2015'!K46:M46,'2015'!$M$40))</f>
        <v>0</v>
      </c>
      <c r="E1489" s="3" t="str">
        <f t="shared" si="1"/>
        <v>0</v>
      </c>
    </row>
    <row r="1490">
      <c r="A1490" s="1">
        <v>38.0</v>
      </c>
      <c r="B1490" s="48">
        <f t="shared" si="39"/>
        <v>45</v>
      </c>
      <c r="D1490" s="2">
        <f>SUM(COUNTIF('2015'!K47:M47,'2015'!$K$40),COUNTIF('2015'!K47:M47,'2015'!$L$40),COUNTIF('2015'!K47:M47,'2015'!$M$40))</f>
        <v>0</v>
      </c>
      <c r="E1490" s="3" t="str">
        <f t="shared" si="1"/>
        <v>0</v>
      </c>
    </row>
    <row r="1491">
      <c r="A1491" s="1">
        <v>38.0</v>
      </c>
      <c r="B1491" s="48">
        <f t="shared" si="39"/>
        <v>46</v>
      </c>
      <c r="D1491" s="2">
        <f>SUM(COUNTIF('2015'!K48:M48,'2015'!$K$40),COUNTIF('2015'!K48:M48,'2015'!$L$40),COUNTIF('2015'!K48:M48,'2015'!$M$40))</f>
        <v>0</v>
      </c>
      <c r="E1491" s="3" t="str">
        <f t="shared" si="1"/>
        <v>0</v>
      </c>
    </row>
    <row r="1492">
      <c r="A1492" s="1">
        <v>38.0</v>
      </c>
      <c r="B1492" s="48">
        <f t="shared" si="39"/>
        <v>47</v>
      </c>
      <c r="D1492" s="2">
        <f>SUM(COUNTIF('2015'!K49:M49,'2015'!$K$40),COUNTIF('2015'!K49:M49,'2015'!$L$40),COUNTIF('2015'!K49:M49,'2015'!$M$40))</f>
        <v>0</v>
      </c>
      <c r="E1492" s="3" t="str">
        <f t="shared" si="1"/>
        <v>0</v>
      </c>
    </row>
    <row r="1493">
      <c r="A1493" s="1">
        <v>38.0</v>
      </c>
      <c r="B1493" s="48">
        <f t="shared" si="39"/>
        <v>48</v>
      </c>
      <c r="D1493" s="2">
        <f>SUM(COUNTIF('2015'!K50:M50,'2015'!$K$40),COUNTIF('2015'!K50:M50,'2015'!$L$40),COUNTIF('2015'!K50:M50,'2015'!$M$40))</f>
        <v>0</v>
      </c>
      <c r="E1493" s="3" t="str">
        <f t="shared" si="1"/>
        <v>0</v>
      </c>
    </row>
    <row r="1494">
      <c r="A1494" s="1">
        <v>38.0</v>
      </c>
      <c r="B1494" s="48">
        <f t="shared" si="39"/>
        <v>49</v>
      </c>
      <c r="D1494" s="2">
        <f>SUM(COUNTIF('2015'!K51:M51,'2015'!$K$40),COUNTIF('2015'!K51:M51,'2015'!$L$40),COUNTIF('2015'!K51:M51,'2015'!$M$40))</f>
        <v>0</v>
      </c>
      <c r="E1494" s="3" t="str">
        <f t="shared" si="1"/>
        <v>0</v>
      </c>
    </row>
    <row r="1495">
      <c r="A1495" s="1">
        <v>38.0</v>
      </c>
      <c r="B1495" s="48">
        <f t="shared" si="39"/>
        <v>50</v>
      </c>
      <c r="D1495" s="2">
        <f>SUM(COUNTIF('2015'!K52:M52,'2015'!$K$40),COUNTIF('2015'!K52:M52,'2015'!$L$40),COUNTIF('2015'!K52:M52,'2015'!$M$40))</f>
        <v>0</v>
      </c>
      <c r="E1495" s="3" t="str">
        <f t="shared" si="1"/>
        <v>0</v>
      </c>
    </row>
    <row r="1496">
      <c r="A1496" s="1">
        <v>38.0</v>
      </c>
      <c r="B1496" s="48">
        <f t="shared" si="39"/>
        <v>51</v>
      </c>
      <c r="D1496" s="2">
        <f>SUM(COUNTIF('2015'!K53:M53,'2015'!$K$40),COUNTIF('2015'!K53:M53,'2015'!$L$40),COUNTIF('2015'!K53:M53,'2015'!$M$40))</f>
        <v>0</v>
      </c>
      <c r="E1496" s="3" t="str">
        <f t="shared" si="1"/>
        <v>0</v>
      </c>
    </row>
    <row r="1497">
      <c r="A1497" s="1">
        <v>38.0</v>
      </c>
      <c r="B1497" s="48">
        <f t="shared" si="39"/>
        <v>52</v>
      </c>
      <c r="D1497" s="2">
        <f>SUM(COUNTIF('2015'!K54:M54,'2015'!$K$40),COUNTIF('2015'!K54:M54,'2015'!$L$40),COUNTIF('2015'!K54:M54,'2015'!$M$40))</f>
        <v>0</v>
      </c>
      <c r="E1497" s="3" t="str">
        <f t="shared" si="1"/>
        <v>0</v>
      </c>
    </row>
    <row r="1498">
      <c r="A1498" s="1">
        <v>38.0</v>
      </c>
      <c r="B1498" s="48">
        <f t="shared" si="39"/>
        <v>53</v>
      </c>
      <c r="D1498" s="2">
        <f>SUM(COUNTIF('2015'!K55:M55,'2015'!$K$40),COUNTIF('2015'!K55:M55,'2015'!$L$40),COUNTIF('2015'!K55:M55,'2015'!$M$40))</f>
        <v>0</v>
      </c>
      <c r="E1498" s="3" t="str">
        <f t="shared" si="1"/>
        <v>0</v>
      </c>
    </row>
    <row r="1499">
      <c r="A1499" s="1">
        <v>38.0</v>
      </c>
      <c r="B1499" s="48">
        <f t="shared" si="39"/>
        <v>54</v>
      </c>
      <c r="D1499" s="2">
        <f>SUM(COUNTIF('2015'!K56:M56,'2015'!$K$40),COUNTIF('2015'!K56:M56,'2015'!$L$40),COUNTIF('2015'!K56:M56,'2015'!$M$40))</f>
        <v>0</v>
      </c>
      <c r="E1499" s="3" t="str">
        <f t="shared" si="1"/>
        <v>0</v>
      </c>
    </row>
    <row r="1500">
      <c r="A1500" s="1">
        <v>38.0</v>
      </c>
      <c r="B1500" s="48">
        <f t="shared" si="39"/>
        <v>55</v>
      </c>
      <c r="D1500" s="2">
        <f>SUM(COUNTIF('2015'!K57:M57,'2015'!$K$40),COUNTIF('2015'!K57:M57,'2015'!$L$40),COUNTIF('2015'!K57:M57,'2015'!$M$40))</f>
        <v>0</v>
      </c>
      <c r="E1500" s="3" t="str">
        <f t="shared" si="1"/>
        <v>0</v>
      </c>
    </row>
    <row r="1501">
      <c r="A1501" s="1">
        <v>38.0</v>
      </c>
      <c r="B1501" s="48">
        <f t="shared" si="39"/>
        <v>56</v>
      </c>
      <c r="D1501" s="2">
        <f>SUM(COUNTIF('2015'!K58:M58,'2015'!$K$40),COUNTIF('2015'!K58:M58,'2015'!$L$40),COUNTIF('2015'!K58:M58,'2015'!$M$40))</f>
        <v>0</v>
      </c>
      <c r="E1501" s="3" t="str">
        <f t="shared" si="1"/>
        <v>0</v>
      </c>
    </row>
    <row r="1502">
      <c r="A1502" s="1">
        <v>38.0</v>
      </c>
      <c r="B1502" s="48">
        <f t="shared" si="39"/>
        <v>57</v>
      </c>
      <c r="D1502" s="2">
        <f>SUM(COUNTIF('2015'!K59:M59,'2015'!$K$40),COUNTIF('2015'!K59:M59,'2015'!$L$40),COUNTIF('2015'!K59:M59,'2015'!$M$40))</f>
        <v>0</v>
      </c>
      <c r="E1502" s="3" t="str">
        <f t="shared" si="1"/>
        <v>0</v>
      </c>
    </row>
    <row r="1503">
      <c r="A1503" s="1">
        <v>38.0</v>
      </c>
      <c r="B1503" s="48">
        <f t="shared" si="39"/>
        <v>58</v>
      </c>
      <c r="D1503" s="2">
        <f>SUM(COUNTIF('2015'!K60:M60,'2015'!$K$40),COUNTIF('2015'!K60:M60,'2015'!$L$40),COUNTIF('2015'!K60:M60,'2015'!$M$40))</f>
        <v>0</v>
      </c>
      <c r="E1503" s="3" t="str">
        <f t="shared" si="1"/>
        <v>0</v>
      </c>
    </row>
    <row r="1504">
      <c r="A1504" s="1">
        <v>38.0</v>
      </c>
      <c r="B1504" s="48">
        <f t="shared" si="39"/>
        <v>59</v>
      </c>
      <c r="D1504" s="2">
        <f>SUM(COUNTIF('2015'!K61:M61,'2015'!$K$40),COUNTIF('2015'!K61:M61,'2015'!$L$40),COUNTIF('2015'!K61:M61,'2015'!$M$40))</f>
        <v>0</v>
      </c>
      <c r="E1504" s="3" t="str">
        <f t="shared" si="1"/>
        <v>0</v>
      </c>
    </row>
    <row r="1505">
      <c r="A1505" s="1">
        <v>38.0</v>
      </c>
      <c r="B1505" s="48">
        <f t="shared" si="39"/>
        <v>60</v>
      </c>
      <c r="D1505" s="2">
        <f>SUM(COUNTIF('2015'!K62:M62,'2015'!$K$40),COUNTIF('2015'!K62:M62,'2015'!$L$40),COUNTIF('2015'!K62:M62,'2015'!$M$40))</f>
        <v>0</v>
      </c>
      <c r="E1505" s="3" t="str">
        <f t="shared" si="1"/>
        <v>0</v>
      </c>
    </row>
    <row r="1506">
      <c r="A1506" s="1">
        <v>39.0</v>
      </c>
      <c r="B1506" s="1">
        <v>40.0</v>
      </c>
      <c r="D1506" s="2">
        <f>SUM(COUNTIF('2015'!K42:M42,'2015'!$K$41),COUNTIF('2015'!K42:M42,'2015'!$L$41),COUNTIF('2015'!K42:M42,'2015'!$M$41))</f>
        <v>0</v>
      </c>
      <c r="E1506" s="3" t="str">
        <f t="shared" si="1"/>
        <v>0</v>
      </c>
    </row>
    <row r="1507">
      <c r="A1507" s="1">
        <v>39.0</v>
      </c>
      <c r="B1507" s="48">
        <f t="shared" ref="B1507:B1526" si="40">IF(A1507&lt;&gt;"",B1506+1,"")</f>
        <v>41</v>
      </c>
      <c r="D1507" s="2">
        <f>SUM(COUNTIF('2015'!K43:M43,'2015'!$K$41),COUNTIF('2015'!K43:M43,'2015'!$L$41),COUNTIF('2015'!K43:M43,'2015'!$M$41))</f>
        <v>0</v>
      </c>
      <c r="E1507" s="3" t="str">
        <f t="shared" si="1"/>
        <v>0</v>
      </c>
    </row>
    <row r="1508">
      <c r="A1508" s="1">
        <v>39.0</v>
      </c>
      <c r="B1508" s="48">
        <f t="shared" si="40"/>
        <v>42</v>
      </c>
      <c r="D1508" s="2">
        <f>SUM(COUNTIF('2015'!K44:M44,'2015'!$K$41),COUNTIF('2015'!K44:M44,'2015'!$L$41),COUNTIF('2015'!K44:M44,'2015'!$M$41))</f>
        <v>0</v>
      </c>
      <c r="E1508" s="3" t="str">
        <f t="shared" si="1"/>
        <v>0</v>
      </c>
    </row>
    <row r="1509">
      <c r="A1509" s="1">
        <v>39.0</v>
      </c>
      <c r="B1509" s="48">
        <f t="shared" si="40"/>
        <v>43</v>
      </c>
      <c r="D1509" s="2">
        <f>SUM(COUNTIF('2015'!K45:M45,'2015'!$K$41),COUNTIF('2015'!K45:M45,'2015'!$L$41),COUNTIF('2015'!K45:M45,'2015'!$M$41))</f>
        <v>0</v>
      </c>
      <c r="E1509" s="3" t="str">
        <f t="shared" si="1"/>
        <v>0</v>
      </c>
    </row>
    <row r="1510">
      <c r="A1510" s="1">
        <v>39.0</v>
      </c>
      <c r="B1510" s="48">
        <f t="shared" si="40"/>
        <v>44</v>
      </c>
      <c r="D1510" s="2">
        <f>SUM(COUNTIF('2015'!K46:M46,'2015'!$K$41),COUNTIF('2015'!K46:M46,'2015'!$L$41),COUNTIF('2015'!K46:M46,'2015'!$M$41))</f>
        <v>0</v>
      </c>
      <c r="E1510" s="3" t="str">
        <f t="shared" si="1"/>
        <v>0</v>
      </c>
    </row>
    <row r="1511">
      <c r="A1511" s="1">
        <v>39.0</v>
      </c>
      <c r="B1511" s="48">
        <f t="shared" si="40"/>
        <v>45</v>
      </c>
      <c r="D1511" s="2">
        <f>SUM(COUNTIF('2015'!K47:M47,'2015'!$K$41),COUNTIF('2015'!K47:M47,'2015'!$L$41),COUNTIF('2015'!K47:M47,'2015'!$M$41))</f>
        <v>0</v>
      </c>
      <c r="E1511" s="3" t="str">
        <f t="shared" si="1"/>
        <v>0</v>
      </c>
    </row>
    <row r="1512">
      <c r="A1512" s="1">
        <v>39.0</v>
      </c>
      <c r="B1512" s="48">
        <f t="shared" si="40"/>
        <v>46</v>
      </c>
      <c r="D1512" s="2">
        <f>SUM(COUNTIF('2015'!K48:M48,'2015'!$K$41),COUNTIF('2015'!K48:M48,'2015'!$L$41),COUNTIF('2015'!K48:M48,'2015'!$M$41))</f>
        <v>0</v>
      </c>
      <c r="E1512" s="3" t="str">
        <f t="shared" si="1"/>
        <v>0</v>
      </c>
    </row>
    <row r="1513">
      <c r="A1513" s="1">
        <v>39.0</v>
      </c>
      <c r="B1513" s="48">
        <f t="shared" si="40"/>
        <v>47</v>
      </c>
      <c r="D1513" s="2">
        <f>SUM(COUNTIF('2015'!K49:M49,'2015'!$K$41),COUNTIF('2015'!K49:M49,'2015'!$L$41),COUNTIF('2015'!K49:M49,'2015'!$M$41))</f>
        <v>0</v>
      </c>
      <c r="E1513" s="3" t="str">
        <f t="shared" si="1"/>
        <v>0</v>
      </c>
    </row>
    <row r="1514">
      <c r="A1514" s="1">
        <v>39.0</v>
      </c>
      <c r="B1514" s="48">
        <f t="shared" si="40"/>
        <v>48</v>
      </c>
      <c r="D1514" s="2">
        <f>SUM(COUNTIF('2015'!K50:M50,'2015'!$K$41),COUNTIF('2015'!K50:M50,'2015'!$L$41),COUNTIF('2015'!K50:M50,'2015'!$M$41))</f>
        <v>0</v>
      </c>
      <c r="E1514" s="3" t="str">
        <f t="shared" si="1"/>
        <v>0</v>
      </c>
    </row>
    <row r="1515">
      <c r="A1515" s="1">
        <v>39.0</v>
      </c>
      <c r="B1515" s="48">
        <f t="shared" si="40"/>
        <v>49</v>
      </c>
      <c r="D1515" s="2">
        <f>SUM(COUNTIF('2015'!K51:M51,'2015'!$K$41),COUNTIF('2015'!K51:M51,'2015'!$L$41),COUNTIF('2015'!K51:M51,'2015'!$M$41))</f>
        <v>0</v>
      </c>
      <c r="E1515" s="3" t="str">
        <f t="shared" si="1"/>
        <v>0</v>
      </c>
    </row>
    <row r="1516">
      <c r="A1516" s="1">
        <v>39.0</v>
      </c>
      <c r="B1516" s="48">
        <f t="shared" si="40"/>
        <v>50</v>
      </c>
      <c r="D1516" s="2">
        <f>SUM(COUNTIF('2015'!K52:M52,'2015'!$K$41),COUNTIF('2015'!K52:M52,'2015'!$L$41),COUNTIF('2015'!K52:M52,'2015'!$M$41))</f>
        <v>0</v>
      </c>
      <c r="E1516" s="3" t="str">
        <f t="shared" si="1"/>
        <v>0</v>
      </c>
    </row>
    <row r="1517">
      <c r="A1517" s="1">
        <v>39.0</v>
      </c>
      <c r="B1517" s="48">
        <f t="shared" si="40"/>
        <v>51</v>
      </c>
      <c r="D1517" s="2">
        <f>SUM(COUNTIF('2015'!K53:M53,'2015'!$K$41),COUNTIF('2015'!K53:M53,'2015'!$L$41),COUNTIF('2015'!K53:M53,'2015'!$M$41))</f>
        <v>0</v>
      </c>
      <c r="E1517" s="3" t="str">
        <f t="shared" si="1"/>
        <v>0</v>
      </c>
    </row>
    <row r="1518">
      <c r="A1518" s="1">
        <v>39.0</v>
      </c>
      <c r="B1518" s="48">
        <f t="shared" si="40"/>
        <v>52</v>
      </c>
      <c r="D1518" s="2">
        <f>SUM(COUNTIF('2015'!K54:M54,'2015'!$K$41),COUNTIF('2015'!K54:M54,'2015'!$L$41),COUNTIF('2015'!K54:M54,'2015'!$M$41))</f>
        <v>0</v>
      </c>
      <c r="E1518" s="3" t="str">
        <f t="shared" si="1"/>
        <v>0</v>
      </c>
    </row>
    <row r="1519">
      <c r="A1519" s="1">
        <v>39.0</v>
      </c>
      <c r="B1519" s="48">
        <f t="shared" si="40"/>
        <v>53</v>
      </c>
      <c r="D1519" s="2">
        <f>SUM(COUNTIF('2015'!K55:M55,'2015'!$K$41),COUNTIF('2015'!K55:M55,'2015'!$L$41),COUNTIF('2015'!K55:M55,'2015'!$M$41))</f>
        <v>0</v>
      </c>
      <c r="E1519" s="3" t="str">
        <f t="shared" si="1"/>
        <v>0</v>
      </c>
    </row>
    <row r="1520">
      <c r="A1520" s="1">
        <v>39.0</v>
      </c>
      <c r="B1520" s="48">
        <f t="shared" si="40"/>
        <v>54</v>
      </c>
      <c r="D1520" s="2">
        <f>SUM(COUNTIF('2015'!K56:M56,'2015'!$K$41),COUNTIF('2015'!K56:M56,'2015'!$L$41),COUNTIF('2015'!K56:M56,'2015'!$M$41))</f>
        <v>0</v>
      </c>
      <c r="E1520" s="3" t="str">
        <f t="shared" si="1"/>
        <v>0</v>
      </c>
    </row>
    <row r="1521">
      <c r="A1521" s="1">
        <v>39.0</v>
      </c>
      <c r="B1521" s="48">
        <f t="shared" si="40"/>
        <v>55</v>
      </c>
      <c r="D1521" s="2">
        <f>SUM(COUNTIF('2015'!K57:M57,'2015'!$K$41),COUNTIF('2015'!K57:M57,'2015'!$L$41),COUNTIF('2015'!K57:M57,'2015'!$M$41))</f>
        <v>0</v>
      </c>
      <c r="E1521" s="3" t="str">
        <f t="shared" si="1"/>
        <v>0</v>
      </c>
    </row>
    <row r="1522">
      <c r="A1522" s="1">
        <v>39.0</v>
      </c>
      <c r="B1522" s="48">
        <f t="shared" si="40"/>
        <v>56</v>
      </c>
      <c r="D1522" s="2">
        <f>SUM(COUNTIF('2015'!K58:M58,'2015'!$K$41),COUNTIF('2015'!K58:M58,'2015'!$L$41),COUNTIF('2015'!K58:M58,'2015'!$M$41))</f>
        <v>0</v>
      </c>
      <c r="E1522" s="3" t="str">
        <f t="shared" si="1"/>
        <v>0</v>
      </c>
    </row>
    <row r="1523">
      <c r="A1523" s="1">
        <v>39.0</v>
      </c>
      <c r="B1523" s="48">
        <f t="shared" si="40"/>
        <v>57</v>
      </c>
      <c r="D1523" s="2">
        <f>SUM(COUNTIF('2015'!K59:M59,'2015'!$K$41),COUNTIF('2015'!K59:M59,'2015'!$L$41),COUNTIF('2015'!K59:M59,'2015'!$M$41))</f>
        <v>0</v>
      </c>
      <c r="E1523" s="3" t="str">
        <f t="shared" si="1"/>
        <v>0</v>
      </c>
    </row>
    <row r="1524">
      <c r="A1524" s="1">
        <v>39.0</v>
      </c>
      <c r="B1524" s="48">
        <f t="shared" si="40"/>
        <v>58</v>
      </c>
      <c r="D1524" s="2">
        <f>SUM(COUNTIF('2015'!K60:M60,'2015'!$K$41),COUNTIF('2015'!K60:M60,'2015'!$L$41),COUNTIF('2015'!K60:M60,'2015'!$M$41))</f>
        <v>0</v>
      </c>
      <c r="E1524" s="3" t="str">
        <f t="shared" si="1"/>
        <v>0</v>
      </c>
    </row>
    <row r="1525">
      <c r="A1525" s="1">
        <v>39.0</v>
      </c>
      <c r="B1525" s="48">
        <f t="shared" si="40"/>
        <v>59</v>
      </c>
      <c r="D1525" s="2">
        <f>SUM(COUNTIF('2015'!K61:M61,'2015'!$K$41),COUNTIF('2015'!K61:M61,'2015'!$L$41),COUNTIF('2015'!K61:M61,'2015'!$M$41))</f>
        <v>0</v>
      </c>
      <c r="E1525" s="3" t="str">
        <f t="shared" si="1"/>
        <v>0</v>
      </c>
    </row>
    <row r="1526">
      <c r="A1526" s="1">
        <v>39.0</v>
      </c>
      <c r="B1526" s="48">
        <f t="shared" si="40"/>
        <v>60</v>
      </c>
      <c r="D1526" s="2">
        <f>SUM(COUNTIF('2015'!K62:M62,'2015'!$K$41),COUNTIF('2015'!K62:M62,'2015'!$L$41),COUNTIF('2015'!K62:M62,'2015'!$M$41))</f>
        <v>0</v>
      </c>
      <c r="E1526" s="3" t="str">
        <f t="shared" si="1"/>
        <v>0</v>
      </c>
    </row>
    <row r="1527">
      <c r="A1527" s="1">
        <v>40.0</v>
      </c>
      <c r="B1527" s="1">
        <v>41.0</v>
      </c>
      <c r="D1527" s="2">
        <f>SUM(COUNTIF('2015'!K43:M43,'2015'!$K$42),COUNTIF('2015'!K43:M43,'2015'!$L$42),COUNTIF('2015'!K43:M43,'2015'!$M$42))</f>
        <v>0</v>
      </c>
      <c r="E1527" s="3" t="str">
        <f t="shared" si="1"/>
        <v>0</v>
      </c>
    </row>
    <row r="1528">
      <c r="A1528" s="1">
        <v>40.0</v>
      </c>
      <c r="B1528" s="48">
        <f t="shared" ref="B1528:B1546" si="41">IF(A1528&lt;&gt;"",B1527+1,"")</f>
        <v>42</v>
      </c>
      <c r="D1528" s="2">
        <f>SUM(COUNTIF('2015'!K44:M44,'2015'!$K$42),COUNTIF('2015'!K44:M44,'2015'!$L$42),COUNTIF('2015'!K44:M44,'2015'!$M$42))</f>
        <v>0</v>
      </c>
      <c r="E1528" s="3" t="str">
        <f t="shared" si="1"/>
        <v>0</v>
      </c>
    </row>
    <row r="1529">
      <c r="A1529" s="1">
        <v>40.0</v>
      </c>
      <c r="B1529" s="48">
        <f t="shared" si="41"/>
        <v>43</v>
      </c>
      <c r="D1529" s="2">
        <f>SUM(COUNTIF('2015'!K45:M45,'2015'!$K$42),COUNTIF('2015'!K45:M45,'2015'!$L$42),COUNTIF('2015'!K45:M45,'2015'!$M$42))</f>
        <v>0</v>
      </c>
      <c r="E1529" s="3" t="str">
        <f t="shared" si="1"/>
        <v>0</v>
      </c>
    </row>
    <row r="1530">
      <c r="A1530" s="1">
        <v>40.0</v>
      </c>
      <c r="B1530" s="48">
        <f t="shared" si="41"/>
        <v>44</v>
      </c>
      <c r="D1530" s="2">
        <f>SUM(COUNTIF('2015'!K46:M46,'2015'!$K$42),COUNTIF('2015'!K46:M46,'2015'!$L$42),COUNTIF('2015'!K46:M46,'2015'!$M$42))</f>
        <v>0</v>
      </c>
      <c r="E1530" s="3" t="str">
        <f t="shared" si="1"/>
        <v>0</v>
      </c>
    </row>
    <row r="1531">
      <c r="A1531" s="1">
        <v>40.0</v>
      </c>
      <c r="B1531" s="48">
        <f t="shared" si="41"/>
        <v>45</v>
      </c>
      <c r="D1531" s="2">
        <f>SUM(COUNTIF('2015'!K47:M47,'2015'!$K$42),COUNTIF('2015'!K47:M47,'2015'!$L$42),COUNTIF('2015'!K47:M47,'2015'!$M$42))</f>
        <v>0</v>
      </c>
      <c r="E1531" s="3" t="str">
        <f t="shared" si="1"/>
        <v>0</v>
      </c>
    </row>
    <row r="1532">
      <c r="A1532" s="1">
        <v>40.0</v>
      </c>
      <c r="B1532" s="48">
        <f t="shared" si="41"/>
        <v>46</v>
      </c>
      <c r="D1532" s="2">
        <f>SUM(COUNTIF('2015'!K48:M48,'2015'!$K$42),COUNTIF('2015'!K48:M48,'2015'!$L$42),COUNTIF('2015'!K48:M48,'2015'!$M$42))</f>
        <v>0</v>
      </c>
      <c r="E1532" s="3" t="str">
        <f t="shared" si="1"/>
        <v>0</v>
      </c>
    </row>
    <row r="1533">
      <c r="A1533" s="1">
        <v>40.0</v>
      </c>
      <c r="B1533" s="48">
        <f t="shared" si="41"/>
        <v>47</v>
      </c>
      <c r="D1533" s="2">
        <f>SUM(COUNTIF('2015'!K49:M49,'2015'!$K$42),COUNTIF('2015'!K49:M49,'2015'!$L$42),COUNTIF('2015'!K49:M49,'2015'!$M$42))</f>
        <v>0</v>
      </c>
      <c r="E1533" s="3" t="str">
        <f t="shared" si="1"/>
        <v>0</v>
      </c>
    </row>
    <row r="1534">
      <c r="A1534" s="1">
        <v>40.0</v>
      </c>
      <c r="B1534" s="48">
        <f t="shared" si="41"/>
        <v>48</v>
      </c>
      <c r="D1534" s="2">
        <f>SUM(COUNTIF('2015'!K50:M50,'2015'!$K$42),COUNTIF('2015'!K50:M50,'2015'!$L$42),COUNTIF('2015'!K50:M50,'2015'!$M$42))</f>
        <v>0</v>
      </c>
      <c r="E1534" s="3" t="str">
        <f t="shared" si="1"/>
        <v>0</v>
      </c>
    </row>
    <row r="1535">
      <c r="A1535" s="1">
        <v>40.0</v>
      </c>
      <c r="B1535" s="48">
        <f t="shared" si="41"/>
        <v>49</v>
      </c>
      <c r="D1535" s="2">
        <f>SUM(COUNTIF('2015'!K51:M51,'2015'!$K$42),COUNTIF('2015'!K51:M51,'2015'!$L$42),COUNTIF('2015'!K51:M51,'2015'!$M$42))</f>
        <v>0</v>
      </c>
      <c r="E1535" s="3" t="str">
        <f t="shared" si="1"/>
        <v>0</v>
      </c>
    </row>
    <row r="1536">
      <c r="A1536" s="1">
        <v>40.0</v>
      </c>
      <c r="B1536" s="48">
        <f t="shared" si="41"/>
        <v>50</v>
      </c>
      <c r="D1536" s="2">
        <f>SUM(COUNTIF('2015'!K52:M52,'2015'!$K$42),COUNTIF('2015'!K52:M52,'2015'!$L$42),COUNTIF('2015'!K52:M52,'2015'!$M$42))</f>
        <v>0</v>
      </c>
      <c r="E1536" s="3" t="str">
        <f t="shared" si="1"/>
        <v>0</v>
      </c>
    </row>
    <row r="1537">
      <c r="A1537" s="1">
        <v>40.0</v>
      </c>
      <c r="B1537" s="48">
        <f t="shared" si="41"/>
        <v>51</v>
      </c>
      <c r="D1537" s="2">
        <f>SUM(COUNTIF('2015'!K53:M53,'2015'!$K$42),COUNTIF('2015'!K53:M53,'2015'!$L$42),COUNTIF('2015'!K53:M53,'2015'!$M$42))</f>
        <v>0</v>
      </c>
      <c r="E1537" s="3" t="str">
        <f t="shared" si="1"/>
        <v>0</v>
      </c>
    </row>
    <row r="1538">
      <c r="A1538" s="1">
        <v>40.0</v>
      </c>
      <c r="B1538" s="48">
        <f t="shared" si="41"/>
        <v>52</v>
      </c>
      <c r="D1538" s="2">
        <f>SUM(COUNTIF('2015'!K54:M54,'2015'!$K$42),COUNTIF('2015'!K54:M54,'2015'!$L$42),COUNTIF('2015'!K54:M54,'2015'!$M$42))</f>
        <v>0</v>
      </c>
      <c r="E1538" s="3" t="str">
        <f t="shared" si="1"/>
        <v>0</v>
      </c>
    </row>
    <row r="1539">
      <c r="A1539" s="1">
        <v>40.0</v>
      </c>
      <c r="B1539" s="48">
        <f t="shared" si="41"/>
        <v>53</v>
      </c>
      <c r="D1539" s="2">
        <f>SUM(COUNTIF('2015'!K55:M55,'2015'!$K$42),COUNTIF('2015'!K55:M55,'2015'!$L$42),COUNTIF('2015'!K55:M55,'2015'!$M$42))</f>
        <v>0</v>
      </c>
      <c r="E1539" s="3" t="str">
        <f t="shared" si="1"/>
        <v>0</v>
      </c>
    </row>
    <row r="1540">
      <c r="A1540" s="1">
        <v>40.0</v>
      </c>
      <c r="B1540" s="48">
        <f t="shared" si="41"/>
        <v>54</v>
      </c>
      <c r="D1540" s="2">
        <f>SUM(COUNTIF('2015'!K56:M56,'2015'!$K$42),COUNTIF('2015'!K56:M56,'2015'!$L$42),COUNTIF('2015'!K56:M56,'2015'!$M$42))</f>
        <v>0</v>
      </c>
      <c r="E1540" s="3" t="str">
        <f t="shared" si="1"/>
        <v>0</v>
      </c>
    </row>
    <row r="1541">
      <c r="A1541" s="1">
        <v>40.0</v>
      </c>
      <c r="B1541" s="48">
        <f t="shared" si="41"/>
        <v>55</v>
      </c>
      <c r="D1541" s="2">
        <f>SUM(COUNTIF('2015'!K57:M57,'2015'!$K$42),COUNTIF('2015'!K57:M57,'2015'!$L$42),COUNTIF('2015'!K57:M57,'2015'!$M$42))</f>
        <v>0</v>
      </c>
      <c r="E1541" s="3" t="str">
        <f t="shared" si="1"/>
        <v>0</v>
      </c>
    </row>
    <row r="1542">
      <c r="A1542" s="1">
        <v>40.0</v>
      </c>
      <c r="B1542" s="48">
        <f t="shared" si="41"/>
        <v>56</v>
      </c>
      <c r="D1542" s="2">
        <f>SUM(COUNTIF('2015'!K58:M58,'2015'!$K$42),COUNTIF('2015'!K58:M58,'2015'!$L$42),COUNTIF('2015'!K58:M58,'2015'!$M$42))</f>
        <v>0</v>
      </c>
      <c r="E1542" s="3" t="str">
        <f t="shared" si="1"/>
        <v>0</v>
      </c>
    </row>
    <row r="1543">
      <c r="A1543" s="1">
        <v>40.0</v>
      </c>
      <c r="B1543" s="48">
        <f t="shared" si="41"/>
        <v>57</v>
      </c>
      <c r="D1543" s="2">
        <f>SUM(COUNTIF('2015'!K59:M59,'2015'!$K$42),COUNTIF('2015'!K59:M59,'2015'!$L$42),COUNTIF('2015'!K59:M59,'2015'!$M$42))</f>
        <v>0</v>
      </c>
      <c r="E1543" s="3" t="str">
        <f t="shared" si="1"/>
        <v>0</v>
      </c>
    </row>
    <row r="1544">
      <c r="A1544" s="1">
        <v>40.0</v>
      </c>
      <c r="B1544" s="48">
        <f t="shared" si="41"/>
        <v>58</v>
      </c>
      <c r="D1544" s="2">
        <f>SUM(COUNTIF('2015'!K60:M60,'2015'!$K$42),COUNTIF('2015'!K60:M60,'2015'!$L$42),COUNTIF('2015'!K60:M60,'2015'!$M$42))</f>
        <v>0</v>
      </c>
      <c r="E1544" s="3" t="str">
        <f t="shared" si="1"/>
        <v>0</v>
      </c>
    </row>
    <row r="1545">
      <c r="A1545" s="1">
        <v>40.0</v>
      </c>
      <c r="B1545" s="48">
        <f t="shared" si="41"/>
        <v>59</v>
      </c>
      <c r="D1545" s="2">
        <f>SUM(COUNTIF('2015'!K61:M61,'2015'!$K$42),COUNTIF('2015'!K61:M61,'2015'!$L$42),COUNTIF('2015'!K61:M61,'2015'!$M$42))</f>
        <v>0</v>
      </c>
      <c r="E1545" s="3" t="str">
        <f t="shared" si="1"/>
        <v>0</v>
      </c>
    </row>
    <row r="1546">
      <c r="A1546" s="1">
        <v>40.0</v>
      </c>
      <c r="B1546" s="48">
        <f t="shared" si="41"/>
        <v>60</v>
      </c>
      <c r="D1546" s="2">
        <f>SUM(COUNTIF('2015'!K62:M62,'2015'!$K$42),COUNTIF('2015'!K62:M62,'2015'!$L$42),COUNTIF('2015'!K62:M62,'2015'!$M$42))</f>
        <v>0</v>
      </c>
      <c r="E1546" s="3" t="str">
        <f t="shared" si="1"/>
        <v>0</v>
      </c>
    </row>
    <row r="1547">
      <c r="A1547" s="1">
        <v>41.0</v>
      </c>
      <c r="B1547" s="1">
        <v>42.0</v>
      </c>
      <c r="D1547" s="2">
        <f>SUM(COUNTIF('2015'!K44:M44,'2015'!$K$43),COUNTIF('2015'!K44:M44,'2015'!$L$43),COUNTIF('2015'!K44:M44,'2015'!$M$43))</f>
        <v>0</v>
      </c>
      <c r="E1547" s="3" t="str">
        <f t="shared" si="1"/>
        <v>0</v>
      </c>
    </row>
    <row r="1548">
      <c r="A1548" s="1">
        <v>41.0</v>
      </c>
      <c r="B1548" s="48">
        <f t="shared" ref="B1548:B1565" si="42">IF(A1548&lt;&gt;"",B1547+1,"")</f>
        <v>43</v>
      </c>
      <c r="D1548" s="2">
        <f>SUM(COUNTIF('2015'!K45:M45,'2015'!$K$43),COUNTIF('2015'!K45:M45,'2015'!$L$43),COUNTIF('2015'!K45:M45,'2015'!$M$43))</f>
        <v>0</v>
      </c>
      <c r="E1548" s="3" t="str">
        <f t="shared" si="1"/>
        <v>0</v>
      </c>
    </row>
    <row r="1549">
      <c r="A1549" s="1">
        <v>41.0</v>
      </c>
      <c r="B1549" s="48">
        <f t="shared" si="42"/>
        <v>44</v>
      </c>
      <c r="D1549" s="2">
        <f>SUM(COUNTIF('2015'!K46:M46,'2015'!$K$43),COUNTIF('2015'!K46:M46,'2015'!$L$43),COUNTIF('2015'!K46:M46,'2015'!$M$43))</f>
        <v>0</v>
      </c>
      <c r="E1549" s="3" t="str">
        <f t="shared" si="1"/>
        <v>0</v>
      </c>
    </row>
    <row r="1550">
      <c r="A1550" s="1">
        <v>41.0</v>
      </c>
      <c r="B1550" s="48">
        <f t="shared" si="42"/>
        <v>45</v>
      </c>
      <c r="D1550" s="2">
        <f>SUM(COUNTIF('2015'!K47:M47,'2015'!$K$43),COUNTIF('2015'!K47:M47,'2015'!$L$43),COUNTIF('2015'!K47:M47,'2015'!$M$43))</f>
        <v>0</v>
      </c>
      <c r="E1550" s="3" t="str">
        <f t="shared" si="1"/>
        <v>0</v>
      </c>
    </row>
    <row r="1551">
      <c r="A1551" s="1">
        <v>41.0</v>
      </c>
      <c r="B1551" s="48">
        <f t="shared" si="42"/>
        <v>46</v>
      </c>
      <c r="D1551" s="2">
        <f>SUM(COUNTIF('2015'!K48:M48,'2015'!$K$43),COUNTIF('2015'!K48:M48,'2015'!$L$43),COUNTIF('2015'!K48:M48,'2015'!$M$43))</f>
        <v>0</v>
      </c>
      <c r="E1551" s="3" t="str">
        <f t="shared" si="1"/>
        <v>0</v>
      </c>
    </row>
    <row r="1552">
      <c r="A1552" s="1">
        <v>41.0</v>
      </c>
      <c r="B1552" s="48">
        <f t="shared" si="42"/>
        <v>47</v>
      </c>
      <c r="D1552" s="2">
        <f>SUM(COUNTIF('2015'!K49:M49,'2015'!$K$43),COUNTIF('2015'!K49:M49,'2015'!$L$43),COUNTIF('2015'!K49:M49,'2015'!$M$43))</f>
        <v>0</v>
      </c>
      <c r="E1552" s="3" t="str">
        <f t="shared" si="1"/>
        <v>0</v>
      </c>
    </row>
    <row r="1553">
      <c r="A1553" s="1">
        <v>41.0</v>
      </c>
      <c r="B1553" s="48">
        <f t="shared" si="42"/>
        <v>48</v>
      </c>
      <c r="D1553" s="2">
        <f>SUM(COUNTIF('2015'!K50:M50,'2015'!$K$43),COUNTIF('2015'!K50:M50,'2015'!$L$43),COUNTIF('2015'!K50:M50,'2015'!$M$43))</f>
        <v>0</v>
      </c>
      <c r="E1553" s="3" t="str">
        <f t="shared" si="1"/>
        <v>0</v>
      </c>
    </row>
    <row r="1554">
      <c r="A1554" s="1">
        <v>41.0</v>
      </c>
      <c r="B1554" s="48">
        <f t="shared" si="42"/>
        <v>49</v>
      </c>
      <c r="D1554" s="2">
        <f>SUM(COUNTIF('2015'!K51:M51,'2015'!$K$43),COUNTIF('2015'!K51:M51,'2015'!$L$43),COUNTIF('2015'!K51:M51,'2015'!$M$43))</f>
        <v>0</v>
      </c>
      <c r="E1554" s="3" t="str">
        <f t="shared" si="1"/>
        <v>0</v>
      </c>
    </row>
    <row r="1555">
      <c r="A1555" s="1">
        <v>41.0</v>
      </c>
      <c r="B1555" s="48">
        <f t="shared" si="42"/>
        <v>50</v>
      </c>
      <c r="D1555" s="2">
        <f>SUM(COUNTIF('2015'!K52:M52,'2015'!$K$43),COUNTIF('2015'!K52:M52,'2015'!$L$43),COUNTIF('2015'!K52:M52,'2015'!$M$43))</f>
        <v>0</v>
      </c>
      <c r="E1555" s="3" t="str">
        <f t="shared" si="1"/>
        <v>0</v>
      </c>
    </row>
    <row r="1556">
      <c r="A1556" s="1">
        <v>41.0</v>
      </c>
      <c r="B1556" s="48">
        <f t="shared" si="42"/>
        <v>51</v>
      </c>
      <c r="D1556" s="2">
        <f>SUM(COUNTIF('2015'!K53:M53,'2015'!$K$43),COUNTIF('2015'!K53:M53,'2015'!$L$43),COUNTIF('2015'!K53:M53,'2015'!$M$43))</f>
        <v>0</v>
      </c>
      <c r="E1556" s="3" t="str">
        <f t="shared" si="1"/>
        <v>0</v>
      </c>
    </row>
    <row r="1557">
      <c r="A1557" s="1">
        <v>41.0</v>
      </c>
      <c r="B1557" s="48">
        <f t="shared" si="42"/>
        <v>52</v>
      </c>
      <c r="D1557" s="2">
        <f>SUM(COUNTIF('2015'!K54:M54,'2015'!$K$43),COUNTIF('2015'!K54:M54,'2015'!$L$43),COUNTIF('2015'!K54:M54,'2015'!$M$43))</f>
        <v>0</v>
      </c>
      <c r="E1557" s="3" t="str">
        <f t="shared" si="1"/>
        <v>0</v>
      </c>
    </row>
    <row r="1558">
      <c r="A1558" s="1">
        <v>41.0</v>
      </c>
      <c r="B1558" s="48">
        <f t="shared" si="42"/>
        <v>53</v>
      </c>
      <c r="D1558" s="2">
        <f>SUM(COUNTIF('2015'!K55:M55,'2015'!$K$43),COUNTIF('2015'!K55:M55,'2015'!$L$43),COUNTIF('2015'!K55:M55,'2015'!$M$43))</f>
        <v>0</v>
      </c>
      <c r="E1558" s="3" t="str">
        <f t="shared" si="1"/>
        <v>0</v>
      </c>
    </row>
    <row r="1559">
      <c r="A1559" s="1">
        <v>41.0</v>
      </c>
      <c r="B1559" s="48">
        <f t="shared" si="42"/>
        <v>54</v>
      </c>
      <c r="D1559" s="2">
        <f>SUM(COUNTIF('2015'!K56:M56,'2015'!$K$43),COUNTIF('2015'!K56:M56,'2015'!$L$43),COUNTIF('2015'!K56:M56,'2015'!$M$43))</f>
        <v>0</v>
      </c>
      <c r="E1559" s="3" t="str">
        <f t="shared" si="1"/>
        <v>0</v>
      </c>
    </row>
    <row r="1560">
      <c r="A1560" s="1">
        <v>41.0</v>
      </c>
      <c r="B1560" s="48">
        <f t="shared" si="42"/>
        <v>55</v>
      </c>
      <c r="D1560" s="2">
        <f>SUM(COUNTIF('2015'!K57:M57,'2015'!$K$43),COUNTIF('2015'!K57:M57,'2015'!$L$43),COUNTIF('2015'!K57:M57,'2015'!$M$43))</f>
        <v>0</v>
      </c>
      <c r="E1560" s="3" t="str">
        <f t="shared" si="1"/>
        <v>0</v>
      </c>
    </row>
    <row r="1561">
      <c r="A1561" s="1">
        <v>41.0</v>
      </c>
      <c r="B1561" s="48">
        <f t="shared" si="42"/>
        <v>56</v>
      </c>
      <c r="D1561" s="2">
        <f>SUM(COUNTIF('2015'!K58:M58,'2015'!$K$43),COUNTIF('2015'!K58:M58,'2015'!$L$43),COUNTIF('2015'!K58:M58,'2015'!$M$43))</f>
        <v>0</v>
      </c>
      <c r="E1561" s="3" t="str">
        <f t="shared" si="1"/>
        <v>0</v>
      </c>
    </row>
    <row r="1562">
      <c r="A1562" s="1">
        <v>41.0</v>
      </c>
      <c r="B1562" s="48">
        <f t="shared" si="42"/>
        <v>57</v>
      </c>
      <c r="D1562" s="2">
        <f>SUM(COUNTIF('2015'!K59:M59,'2015'!$K$43),COUNTIF('2015'!K59:M59,'2015'!$L$43),COUNTIF('2015'!K59:M59,'2015'!$M$43))</f>
        <v>0</v>
      </c>
      <c r="E1562" s="3" t="str">
        <f t="shared" si="1"/>
        <v>0</v>
      </c>
    </row>
    <row r="1563">
      <c r="A1563" s="1">
        <v>41.0</v>
      </c>
      <c r="B1563" s="48">
        <f t="shared" si="42"/>
        <v>58</v>
      </c>
      <c r="D1563" s="2">
        <f>SUM(COUNTIF('2015'!K60:M60,'2015'!$K$43),COUNTIF('2015'!K60:M60,'2015'!$L$43),COUNTIF('2015'!K60:M60,'2015'!$M$43))</f>
        <v>0</v>
      </c>
      <c r="E1563" s="3" t="str">
        <f t="shared" si="1"/>
        <v>0</v>
      </c>
    </row>
    <row r="1564">
      <c r="A1564" s="1">
        <v>41.0</v>
      </c>
      <c r="B1564" s="48">
        <f t="shared" si="42"/>
        <v>59</v>
      </c>
      <c r="D1564" s="2">
        <f>SUM(COUNTIF('2015'!K61:M61,'2015'!$K$43),COUNTIF('2015'!K61:M61,'2015'!$L$43),COUNTIF('2015'!K61:M61,'2015'!$M$43))</f>
        <v>0</v>
      </c>
      <c r="E1564" s="3" t="str">
        <f t="shared" si="1"/>
        <v>0</v>
      </c>
    </row>
    <row r="1565">
      <c r="A1565" s="1">
        <v>41.0</v>
      </c>
      <c r="B1565" s="48">
        <f t="shared" si="42"/>
        <v>60</v>
      </c>
      <c r="D1565" s="2">
        <f>SUM(COUNTIF('2015'!K62:M62,'2015'!$K$43),COUNTIF('2015'!K62:M62,'2015'!$L$43),COUNTIF('2015'!K62:M62,'2015'!$M$43))</f>
        <v>0</v>
      </c>
      <c r="E1565" s="3" t="str">
        <f t="shared" si="1"/>
        <v>0</v>
      </c>
    </row>
    <row r="1566">
      <c r="A1566" s="1">
        <v>42.0</v>
      </c>
      <c r="B1566" s="49">
        <v>43.0</v>
      </c>
      <c r="D1566" s="2">
        <f>SUM(COUNTIF('2015'!K45:M45,'2015'!$K$44),COUNTIF('2015'!K45:M45,'2015'!$L$44),COUNTIF('2015'!K45:M45,'2015'!$M$44))</f>
        <v>0</v>
      </c>
      <c r="E1566" s="3" t="str">
        <f t="shared" si="1"/>
        <v>0</v>
      </c>
    </row>
    <row r="1567">
      <c r="A1567" s="1">
        <v>42.0</v>
      </c>
      <c r="B1567" s="48">
        <f t="shared" ref="B1567:B1583" si="43">IF(A1567&lt;&gt;"",B1566+1,"")</f>
        <v>44</v>
      </c>
      <c r="D1567" s="2">
        <f>SUM(COUNTIF('2015'!K46:M46,'2015'!$K$44),COUNTIF('2015'!K46:M46,'2015'!$L$44),COUNTIF('2015'!K46:M46,'2015'!$M$44))</f>
        <v>0</v>
      </c>
      <c r="E1567" s="3" t="str">
        <f t="shared" si="1"/>
        <v>0</v>
      </c>
    </row>
    <row r="1568">
      <c r="A1568" s="1">
        <v>42.0</v>
      </c>
      <c r="B1568" s="48">
        <f t="shared" si="43"/>
        <v>45</v>
      </c>
      <c r="D1568" s="2">
        <f>SUM(COUNTIF('2015'!K47:M47,'2015'!$K$44),COUNTIF('2015'!K47:M47,'2015'!$L$44),COUNTIF('2015'!K47:M47,'2015'!$M$44))</f>
        <v>0</v>
      </c>
      <c r="E1568" s="3" t="str">
        <f t="shared" si="1"/>
        <v>0</v>
      </c>
    </row>
    <row r="1569">
      <c r="A1569" s="1">
        <v>42.0</v>
      </c>
      <c r="B1569" s="48">
        <f t="shared" si="43"/>
        <v>46</v>
      </c>
      <c r="D1569" s="2">
        <f>SUM(COUNTIF('2015'!K48:M48,'2015'!$K$44),COUNTIF('2015'!K48:M48,'2015'!$L$44),COUNTIF('2015'!K48:M48,'2015'!$M$44))</f>
        <v>0</v>
      </c>
      <c r="E1569" s="3" t="str">
        <f t="shared" si="1"/>
        <v>0</v>
      </c>
    </row>
    <row r="1570">
      <c r="A1570" s="1">
        <v>42.0</v>
      </c>
      <c r="B1570" s="48">
        <f t="shared" si="43"/>
        <v>47</v>
      </c>
      <c r="D1570" s="2">
        <f>SUM(COUNTIF('2015'!K49:M49,'2015'!$K$44),COUNTIF('2015'!K49:M49,'2015'!$L$44),COUNTIF('2015'!K49:M49,'2015'!$M$44))</f>
        <v>0</v>
      </c>
      <c r="E1570" s="3" t="str">
        <f t="shared" si="1"/>
        <v>0</v>
      </c>
    </row>
    <row r="1571">
      <c r="A1571" s="1">
        <v>42.0</v>
      </c>
      <c r="B1571" s="48">
        <f t="shared" si="43"/>
        <v>48</v>
      </c>
      <c r="D1571" s="2">
        <f>SUM(COUNTIF('2015'!K50:M50,'2015'!$K$44),COUNTIF('2015'!K50:M50,'2015'!$L$44),COUNTIF('2015'!K50:M50,'2015'!$M$44))</f>
        <v>0</v>
      </c>
      <c r="E1571" s="3" t="str">
        <f t="shared" si="1"/>
        <v>0</v>
      </c>
    </row>
    <row r="1572">
      <c r="A1572" s="1">
        <v>42.0</v>
      </c>
      <c r="B1572" s="48">
        <f t="shared" si="43"/>
        <v>49</v>
      </c>
      <c r="D1572" s="2">
        <f>SUM(COUNTIF('2015'!K51:M51,'2015'!$K$44),COUNTIF('2015'!K51:M51,'2015'!$L$44),COUNTIF('2015'!K51:M51,'2015'!$M$44))</f>
        <v>0</v>
      </c>
      <c r="E1572" s="3" t="str">
        <f t="shared" si="1"/>
        <v>0</v>
      </c>
    </row>
    <row r="1573">
      <c r="A1573" s="1">
        <v>42.0</v>
      </c>
      <c r="B1573" s="48">
        <f t="shared" si="43"/>
        <v>50</v>
      </c>
      <c r="D1573" s="2">
        <f>SUM(COUNTIF('2015'!K52:M52,'2015'!$K$44),COUNTIF('2015'!K52:M52,'2015'!$L$44),COUNTIF('2015'!K52:M52,'2015'!$M$44))</f>
        <v>0</v>
      </c>
      <c r="E1573" s="3" t="str">
        <f t="shared" si="1"/>
        <v>0</v>
      </c>
    </row>
    <row r="1574">
      <c r="A1574" s="1">
        <v>42.0</v>
      </c>
      <c r="B1574" s="48">
        <f t="shared" si="43"/>
        <v>51</v>
      </c>
      <c r="D1574" s="2">
        <f>SUM(COUNTIF('2015'!K53:M53,'2015'!$K$44),COUNTIF('2015'!K53:M53,'2015'!$L$44),COUNTIF('2015'!K53:M53,'2015'!$M$44))</f>
        <v>0</v>
      </c>
      <c r="E1574" s="3" t="str">
        <f t="shared" si="1"/>
        <v>0</v>
      </c>
    </row>
    <row r="1575">
      <c r="A1575" s="1">
        <v>42.0</v>
      </c>
      <c r="B1575" s="48">
        <f t="shared" si="43"/>
        <v>52</v>
      </c>
      <c r="D1575" s="2">
        <f>SUM(COUNTIF('2015'!K54:M54,'2015'!$K$44),COUNTIF('2015'!K54:M54,'2015'!$L$44),COUNTIF('2015'!K54:M54,'2015'!$M$44))</f>
        <v>0</v>
      </c>
      <c r="E1575" s="3" t="str">
        <f t="shared" si="1"/>
        <v>0</v>
      </c>
    </row>
    <row r="1576">
      <c r="A1576" s="1">
        <v>42.0</v>
      </c>
      <c r="B1576" s="48">
        <f t="shared" si="43"/>
        <v>53</v>
      </c>
      <c r="D1576" s="2">
        <f>SUM(COUNTIF('2015'!K55:M55,'2015'!$K$44),COUNTIF('2015'!K55:M55,'2015'!$L$44),COUNTIF('2015'!K55:M55,'2015'!$M$44))</f>
        <v>0</v>
      </c>
      <c r="E1576" s="3" t="str">
        <f t="shared" si="1"/>
        <v>0</v>
      </c>
    </row>
    <row r="1577">
      <c r="A1577" s="1">
        <v>42.0</v>
      </c>
      <c r="B1577" s="48">
        <f t="shared" si="43"/>
        <v>54</v>
      </c>
      <c r="D1577" s="2">
        <f>SUM(COUNTIF('2015'!K56:M56,'2015'!$K$44),COUNTIF('2015'!K56:M56,'2015'!$L$44),COUNTIF('2015'!K56:M56,'2015'!$M$44))</f>
        <v>0</v>
      </c>
      <c r="E1577" s="3" t="str">
        <f t="shared" si="1"/>
        <v>0</v>
      </c>
    </row>
    <row r="1578">
      <c r="A1578" s="1">
        <v>42.0</v>
      </c>
      <c r="B1578" s="48">
        <f t="shared" si="43"/>
        <v>55</v>
      </c>
      <c r="D1578" s="2">
        <f>SUM(COUNTIF('2015'!K57:M57,'2015'!$K$44),COUNTIF('2015'!K57:M57,'2015'!$L$44),COUNTIF('2015'!K57:M57,'2015'!$M$44))</f>
        <v>0</v>
      </c>
      <c r="E1578" s="3" t="str">
        <f t="shared" si="1"/>
        <v>0</v>
      </c>
    </row>
    <row r="1579">
      <c r="A1579" s="1">
        <v>42.0</v>
      </c>
      <c r="B1579" s="48">
        <f t="shared" si="43"/>
        <v>56</v>
      </c>
      <c r="D1579" s="2">
        <f>SUM(COUNTIF('2015'!K58:M58,'2015'!$K$44),COUNTIF('2015'!K58:M58,'2015'!$L$44),COUNTIF('2015'!K58:M58,'2015'!$M$44))</f>
        <v>0</v>
      </c>
      <c r="E1579" s="3" t="str">
        <f t="shared" si="1"/>
        <v>0</v>
      </c>
    </row>
    <row r="1580">
      <c r="A1580" s="1">
        <v>42.0</v>
      </c>
      <c r="B1580" s="48">
        <f t="shared" si="43"/>
        <v>57</v>
      </c>
      <c r="D1580" s="2">
        <f>SUM(COUNTIF('2015'!K59:M59,'2015'!$K$44),COUNTIF('2015'!K59:M59,'2015'!$L$44),COUNTIF('2015'!K59:M59,'2015'!$M$44))</f>
        <v>0</v>
      </c>
      <c r="E1580" s="3" t="str">
        <f t="shared" si="1"/>
        <v>0</v>
      </c>
    </row>
    <row r="1581">
      <c r="A1581" s="1">
        <v>42.0</v>
      </c>
      <c r="B1581" s="48">
        <f t="shared" si="43"/>
        <v>58</v>
      </c>
      <c r="D1581" s="2">
        <f>SUM(COUNTIF('2015'!K60:M60,'2015'!$K$44),COUNTIF('2015'!K60:M60,'2015'!$L$44),COUNTIF('2015'!K60:M60,'2015'!$M$44))</f>
        <v>0</v>
      </c>
      <c r="E1581" s="3" t="str">
        <f t="shared" si="1"/>
        <v>0</v>
      </c>
    </row>
    <row r="1582">
      <c r="A1582" s="1">
        <v>42.0</v>
      </c>
      <c r="B1582" s="48">
        <f t="shared" si="43"/>
        <v>59</v>
      </c>
      <c r="D1582" s="2">
        <f>SUM(COUNTIF('2015'!K61:M61,'2015'!$K$44),COUNTIF('2015'!K61:M61,'2015'!$L$44),COUNTIF('2015'!K61:M61,'2015'!$M$44))</f>
        <v>0</v>
      </c>
      <c r="E1582" s="3" t="str">
        <f t="shared" si="1"/>
        <v>0</v>
      </c>
    </row>
    <row r="1583">
      <c r="A1583" s="1">
        <v>42.0</v>
      </c>
      <c r="B1583" s="48">
        <f t="shared" si="43"/>
        <v>60</v>
      </c>
      <c r="D1583" s="2">
        <f>SUM(COUNTIF('2015'!K62:M62,'2015'!$K$44),COUNTIF('2015'!K62:M62,'2015'!$L$44),COUNTIF('2015'!K62:M62,'2015'!$M$44))</f>
        <v>0</v>
      </c>
      <c r="E1583" s="3" t="str">
        <f t="shared" si="1"/>
        <v>0</v>
      </c>
    </row>
    <row r="1584">
      <c r="A1584" s="1">
        <v>43.0</v>
      </c>
      <c r="B1584" s="49">
        <v>44.0</v>
      </c>
      <c r="D1584" s="2">
        <f>SUM(COUNTIF('2015'!K46:M46,'2015'!$K$45),COUNTIF('2015'!K46:M46,'2015'!$L$45),COUNTIF('2015'!K46:M46,'2015'!$M$45))</f>
        <v>0</v>
      </c>
      <c r="E1584" s="3" t="str">
        <f t="shared" si="1"/>
        <v>0</v>
      </c>
    </row>
    <row r="1585">
      <c r="A1585" s="1">
        <v>43.0</v>
      </c>
      <c r="B1585" s="48">
        <f t="shared" ref="B1585:B1600" si="44">IF(A1585&lt;&gt;"",B1584+1,"")</f>
        <v>45</v>
      </c>
      <c r="D1585" s="2">
        <f>SUM(COUNTIF('2015'!K47:M47,'2015'!$K$45),COUNTIF('2015'!K47:M47,'2015'!$L$45),COUNTIF('2015'!K47:M47,'2015'!$M$45))</f>
        <v>0</v>
      </c>
      <c r="E1585" s="3" t="str">
        <f t="shared" si="1"/>
        <v>0</v>
      </c>
    </row>
    <row r="1586">
      <c r="A1586" s="1">
        <v>43.0</v>
      </c>
      <c r="B1586" s="48">
        <f t="shared" si="44"/>
        <v>46</v>
      </c>
      <c r="D1586" s="2">
        <f>SUM(COUNTIF('2015'!K48:M48,'2015'!$K$45),COUNTIF('2015'!K48:M48,'2015'!$L$45),COUNTIF('2015'!K48:M48,'2015'!$M$45))</f>
        <v>0</v>
      </c>
      <c r="E1586" s="3" t="str">
        <f t="shared" si="1"/>
        <v>0</v>
      </c>
    </row>
    <row r="1587">
      <c r="A1587" s="1">
        <v>43.0</v>
      </c>
      <c r="B1587" s="48">
        <f t="shared" si="44"/>
        <v>47</v>
      </c>
      <c r="D1587" s="2">
        <f>SUM(COUNTIF('2015'!K49:M49,'2015'!$K$45),COUNTIF('2015'!K49:M49,'2015'!$L$45),COUNTIF('2015'!K49:M49,'2015'!$M$45))</f>
        <v>0</v>
      </c>
      <c r="E1587" s="3" t="str">
        <f t="shared" si="1"/>
        <v>0</v>
      </c>
    </row>
    <row r="1588">
      <c r="A1588" s="1">
        <v>43.0</v>
      </c>
      <c r="B1588" s="48">
        <f t="shared" si="44"/>
        <v>48</v>
      </c>
      <c r="D1588" s="2">
        <f>SUM(COUNTIF('2015'!K50:M50,'2015'!$K$45),COUNTIF('2015'!K50:M50,'2015'!$L$45),COUNTIF('2015'!K50:M50,'2015'!$M$45))</f>
        <v>0</v>
      </c>
      <c r="E1588" s="3" t="str">
        <f t="shared" si="1"/>
        <v>0</v>
      </c>
    </row>
    <row r="1589">
      <c r="A1589" s="1">
        <v>43.0</v>
      </c>
      <c r="B1589" s="48">
        <f t="shared" si="44"/>
        <v>49</v>
      </c>
      <c r="D1589" s="2">
        <f>SUM(COUNTIF('2015'!K51:M51,'2015'!$K$45),COUNTIF('2015'!K51:M51,'2015'!$L$45),COUNTIF('2015'!K51:M51,'2015'!$M$45))</f>
        <v>0</v>
      </c>
      <c r="E1589" s="3" t="str">
        <f t="shared" si="1"/>
        <v>0</v>
      </c>
    </row>
    <row r="1590">
      <c r="A1590" s="1">
        <v>43.0</v>
      </c>
      <c r="B1590" s="48">
        <f t="shared" si="44"/>
        <v>50</v>
      </c>
      <c r="D1590" s="2">
        <f>SUM(COUNTIF('2015'!K52:M52,'2015'!$K$45),COUNTIF('2015'!K52:M52,'2015'!$L$45),COUNTIF('2015'!K52:M52,'2015'!$M$45))</f>
        <v>0</v>
      </c>
      <c r="E1590" s="3" t="str">
        <f t="shared" si="1"/>
        <v>0</v>
      </c>
    </row>
    <row r="1591">
      <c r="A1591" s="1">
        <v>43.0</v>
      </c>
      <c r="B1591" s="48">
        <f t="shared" si="44"/>
        <v>51</v>
      </c>
      <c r="D1591" s="2">
        <f>SUM(COUNTIF('2015'!K53:M53,'2015'!$K$45),COUNTIF('2015'!K53:M53,'2015'!$L$45),COUNTIF('2015'!K53:M53,'2015'!$M$45))</f>
        <v>0</v>
      </c>
      <c r="E1591" s="3" t="str">
        <f t="shared" si="1"/>
        <v>0</v>
      </c>
    </row>
    <row r="1592">
      <c r="A1592" s="1">
        <v>43.0</v>
      </c>
      <c r="B1592" s="48">
        <f t="shared" si="44"/>
        <v>52</v>
      </c>
      <c r="D1592" s="2">
        <f>SUM(COUNTIF('2015'!K54:M54,'2015'!$K$45),COUNTIF('2015'!K54:M54,'2015'!$L$45),COUNTIF('2015'!K54:M54,'2015'!$M$45))</f>
        <v>0</v>
      </c>
      <c r="E1592" s="3" t="str">
        <f t="shared" si="1"/>
        <v>0</v>
      </c>
    </row>
    <row r="1593">
      <c r="A1593" s="1">
        <v>43.0</v>
      </c>
      <c r="B1593" s="48">
        <f t="shared" si="44"/>
        <v>53</v>
      </c>
      <c r="D1593" s="2">
        <f>SUM(COUNTIF('2015'!K55:M55,'2015'!$K$45),COUNTIF('2015'!K55:M55,'2015'!$L$45),COUNTIF('2015'!K55:M55,'2015'!$M$45))</f>
        <v>0</v>
      </c>
      <c r="E1593" s="3" t="str">
        <f t="shared" si="1"/>
        <v>0</v>
      </c>
    </row>
    <row r="1594">
      <c r="A1594" s="1">
        <v>43.0</v>
      </c>
      <c r="B1594" s="48">
        <f t="shared" si="44"/>
        <v>54</v>
      </c>
      <c r="D1594" s="2">
        <f>SUM(COUNTIF('2015'!K56:M56,'2015'!$K$45),COUNTIF('2015'!K56:M56,'2015'!$L$45),COUNTIF('2015'!K56:M56,'2015'!$M$45))</f>
        <v>0</v>
      </c>
      <c r="E1594" s="3" t="str">
        <f t="shared" si="1"/>
        <v>0</v>
      </c>
    </row>
    <row r="1595">
      <c r="A1595" s="1">
        <v>43.0</v>
      </c>
      <c r="B1595" s="48">
        <f t="shared" si="44"/>
        <v>55</v>
      </c>
      <c r="D1595" s="2">
        <f>SUM(COUNTIF('2015'!K57:M57,'2015'!$K$45),COUNTIF('2015'!K57:M57,'2015'!$L$45),COUNTIF('2015'!K57:M57,'2015'!$M$45))</f>
        <v>0</v>
      </c>
      <c r="E1595" s="3" t="str">
        <f t="shared" si="1"/>
        <v>0</v>
      </c>
    </row>
    <row r="1596">
      <c r="A1596" s="1">
        <v>43.0</v>
      </c>
      <c r="B1596" s="48">
        <f t="shared" si="44"/>
        <v>56</v>
      </c>
      <c r="D1596" s="2">
        <f>SUM(COUNTIF('2015'!K58:M58,'2015'!$K$45),COUNTIF('2015'!K58:M58,'2015'!$L$45),COUNTIF('2015'!K58:M58,'2015'!$M$45))</f>
        <v>0</v>
      </c>
      <c r="E1596" s="3" t="str">
        <f t="shared" si="1"/>
        <v>0</v>
      </c>
    </row>
    <row r="1597">
      <c r="A1597" s="1">
        <v>43.0</v>
      </c>
      <c r="B1597" s="48">
        <f t="shared" si="44"/>
        <v>57</v>
      </c>
      <c r="D1597" s="2">
        <f>SUM(COUNTIF('2015'!K59:M59,'2015'!$K$45),COUNTIF('2015'!K59:M59,'2015'!$L$45),COUNTIF('2015'!K59:M59,'2015'!$M$45))</f>
        <v>0</v>
      </c>
      <c r="E1597" s="3" t="str">
        <f t="shared" si="1"/>
        <v>0</v>
      </c>
    </row>
    <row r="1598">
      <c r="A1598" s="1">
        <v>43.0</v>
      </c>
      <c r="B1598" s="48">
        <f t="shared" si="44"/>
        <v>58</v>
      </c>
      <c r="D1598" s="2">
        <f>SUM(COUNTIF('2015'!K60:M60,'2015'!$K$45),COUNTIF('2015'!K60:M60,'2015'!$L$45),COUNTIF('2015'!K60:M60,'2015'!$M$45))</f>
        <v>0</v>
      </c>
      <c r="E1598" s="3" t="str">
        <f t="shared" si="1"/>
        <v>0</v>
      </c>
    </row>
    <row r="1599">
      <c r="A1599" s="1">
        <v>43.0</v>
      </c>
      <c r="B1599" s="48">
        <f t="shared" si="44"/>
        <v>59</v>
      </c>
      <c r="D1599" s="2">
        <f>SUM(COUNTIF('2015'!K61:M61,'2015'!$K$45),COUNTIF('2015'!K61:M61,'2015'!$L$45),COUNTIF('2015'!K61:M61,'2015'!$M$45))</f>
        <v>0</v>
      </c>
      <c r="E1599" s="3" t="str">
        <f t="shared" si="1"/>
        <v>0</v>
      </c>
    </row>
    <row r="1600">
      <c r="A1600" s="1">
        <v>43.0</v>
      </c>
      <c r="B1600" s="48">
        <f t="shared" si="44"/>
        <v>60</v>
      </c>
      <c r="D1600" s="2">
        <f>SUM(COUNTIF('2015'!K62:M62,'2015'!$K$45),COUNTIF('2015'!K62:M62,'2015'!$L$45),COUNTIF('2015'!K62:M62,'2015'!$M$45))</f>
        <v>0</v>
      </c>
      <c r="E1600" s="3" t="str">
        <f t="shared" si="1"/>
        <v>0</v>
      </c>
    </row>
    <row r="1601">
      <c r="A1601" s="1">
        <v>44.0</v>
      </c>
      <c r="B1601" s="1">
        <v>45.0</v>
      </c>
      <c r="D1601" s="2">
        <f>SUM(COUNTIF('2015'!K47:M47,'2015'!$K$46),COUNTIF('2015'!K47:M47,'2015'!$L$46),COUNTIF('2015'!K47:M47,'2015'!$M$46))</f>
        <v>0</v>
      </c>
      <c r="E1601" s="3" t="str">
        <f t="shared" si="1"/>
        <v>0</v>
      </c>
    </row>
    <row r="1602">
      <c r="A1602" s="1">
        <v>44.0</v>
      </c>
      <c r="B1602" s="48">
        <f t="shared" ref="B1602:B1616" si="45">IF(A1602&lt;&gt;"",B1601+1,"")</f>
        <v>46</v>
      </c>
      <c r="D1602" s="2">
        <f>SUM(COUNTIF('2015'!K48:M48,'2015'!$K$46),COUNTIF('2015'!K48:M48,'2015'!$L$46),COUNTIF('2015'!K48:M48,'2015'!$M$46))</f>
        <v>0</v>
      </c>
      <c r="E1602" s="3" t="str">
        <f t="shared" si="1"/>
        <v>0</v>
      </c>
    </row>
    <row r="1603">
      <c r="A1603" s="1">
        <v>44.0</v>
      </c>
      <c r="B1603" s="48">
        <f t="shared" si="45"/>
        <v>47</v>
      </c>
      <c r="D1603" s="2">
        <f>SUM(COUNTIF('2015'!K49:M49,'2015'!$K$46),COUNTIF('2015'!K49:M49,'2015'!$L$46),COUNTIF('2015'!K49:M49,'2015'!$M$46))</f>
        <v>0</v>
      </c>
      <c r="E1603" s="3" t="str">
        <f t="shared" si="1"/>
        <v>0</v>
      </c>
    </row>
    <row r="1604">
      <c r="A1604" s="1">
        <v>44.0</v>
      </c>
      <c r="B1604" s="48">
        <f t="shared" si="45"/>
        <v>48</v>
      </c>
      <c r="D1604" s="2">
        <f>SUM(COUNTIF('2015'!K50:M50,'2015'!$K$46),COUNTIF('2015'!K50:M50,'2015'!$L$46),COUNTIF('2015'!K50:M50,'2015'!$M$46))</f>
        <v>0</v>
      </c>
      <c r="E1604" s="3" t="str">
        <f t="shared" si="1"/>
        <v>0</v>
      </c>
    </row>
    <row r="1605">
      <c r="A1605" s="1">
        <v>44.0</v>
      </c>
      <c r="B1605" s="48">
        <f t="shared" si="45"/>
        <v>49</v>
      </c>
      <c r="D1605" s="2">
        <f>SUM(COUNTIF('2015'!K51:M51,'2015'!$K$46),COUNTIF('2015'!K51:M51,'2015'!$L$46),COUNTIF('2015'!K51:M51,'2015'!$M$46))</f>
        <v>0</v>
      </c>
      <c r="E1605" s="3" t="str">
        <f t="shared" si="1"/>
        <v>0</v>
      </c>
    </row>
    <row r="1606">
      <c r="A1606" s="1">
        <v>44.0</v>
      </c>
      <c r="B1606" s="48">
        <f t="shared" si="45"/>
        <v>50</v>
      </c>
      <c r="D1606" s="2">
        <f>SUM(COUNTIF('2015'!K52:M52,'2015'!$K$46),COUNTIF('2015'!K52:M52,'2015'!$L$46),COUNTIF('2015'!K52:M52,'2015'!$M$46))</f>
        <v>0</v>
      </c>
      <c r="E1606" s="3" t="str">
        <f t="shared" si="1"/>
        <v>0</v>
      </c>
    </row>
    <row r="1607">
      <c r="A1607" s="1">
        <v>44.0</v>
      </c>
      <c r="B1607" s="48">
        <f t="shared" si="45"/>
        <v>51</v>
      </c>
      <c r="D1607" s="2">
        <f>SUM(COUNTIF('2015'!K53:M53,'2015'!$K$46),COUNTIF('2015'!K53:M53,'2015'!$L$46),COUNTIF('2015'!K53:M53,'2015'!$M$46))</f>
        <v>0</v>
      </c>
      <c r="E1607" s="3" t="str">
        <f t="shared" si="1"/>
        <v>0</v>
      </c>
    </row>
    <row r="1608">
      <c r="A1608" s="1">
        <v>44.0</v>
      </c>
      <c r="B1608" s="48">
        <f t="shared" si="45"/>
        <v>52</v>
      </c>
      <c r="D1608" s="2">
        <f>SUM(COUNTIF('2015'!K54:M54,'2015'!$K$46),COUNTIF('2015'!K54:M54,'2015'!$L$46),COUNTIF('2015'!K54:M54,'2015'!$M$46))</f>
        <v>0</v>
      </c>
      <c r="E1608" s="3" t="str">
        <f t="shared" si="1"/>
        <v>0</v>
      </c>
    </row>
    <row r="1609">
      <c r="A1609" s="1">
        <v>44.0</v>
      </c>
      <c r="B1609" s="48">
        <f t="shared" si="45"/>
        <v>53</v>
      </c>
      <c r="D1609" s="2">
        <f>SUM(COUNTIF('2015'!K55:M55,'2015'!$K$46),COUNTIF('2015'!K55:M55,'2015'!$L$46),COUNTIF('2015'!K55:M55,'2015'!$M$46))</f>
        <v>0</v>
      </c>
      <c r="E1609" s="3" t="str">
        <f t="shared" si="1"/>
        <v>0</v>
      </c>
    </row>
    <row r="1610">
      <c r="A1610" s="1">
        <v>44.0</v>
      </c>
      <c r="B1610" s="48">
        <f t="shared" si="45"/>
        <v>54</v>
      </c>
      <c r="D1610" s="2">
        <f>SUM(COUNTIF('2015'!K56:M56,'2015'!$K$46),COUNTIF('2015'!K56:M56,'2015'!$L$46),COUNTIF('2015'!K56:M56,'2015'!$M$46))</f>
        <v>0</v>
      </c>
      <c r="E1610" s="3" t="str">
        <f t="shared" si="1"/>
        <v>0</v>
      </c>
    </row>
    <row r="1611">
      <c r="A1611" s="1">
        <v>44.0</v>
      </c>
      <c r="B1611" s="48">
        <f t="shared" si="45"/>
        <v>55</v>
      </c>
      <c r="D1611" s="2">
        <f>SUM(COUNTIF('2015'!K57:M57,'2015'!$K$46),COUNTIF('2015'!K57:M57,'2015'!$L$46),COUNTIF('2015'!K57:M57,'2015'!$M$46))</f>
        <v>0</v>
      </c>
      <c r="E1611" s="3" t="str">
        <f t="shared" si="1"/>
        <v>0</v>
      </c>
    </row>
    <row r="1612">
      <c r="A1612" s="1">
        <v>44.0</v>
      </c>
      <c r="B1612" s="48">
        <f t="shared" si="45"/>
        <v>56</v>
      </c>
      <c r="D1612" s="2">
        <f>SUM(COUNTIF('2015'!K58:M58,'2015'!$K$46),COUNTIF('2015'!K58:M58,'2015'!$L$46),COUNTIF('2015'!K58:M58,'2015'!$M$46))</f>
        <v>0</v>
      </c>
      <c r="E1612" s="3" t="str">
        <f t="shared" si="1"/>
        <v>0</v>
      </c>
    </row>
    <row r="1613">
      <c r="A1613" s="1">
        <v>44.0</v>
      </c>
      <c r="B1613" s="48">
        <f t="shared" si="45"/>
        <v>57</v>
      </c>
      <c r="D1613" s="2">
        <f>SUM(COUNTIF('2015'!K59:M59,'2015'!$K$46),COUNTIF('2015'!K59:M59,'2015'!$L$46),COUNTIF('2015'!K59:M59,'2015'!$M$46))</f>
        <v>0</v>
      </c>
      <c r="E1613" s="3" t="str">
        <f t="shared" si="1"/>
        <v>0</v>
      </c>
    </row>
    <row r="1614">
      <c r="A1614" s="1">
        <v>44.0</v>
      </c>
      <c r="B1614" s="48">
        <f t="shared" si="45"/>
        <v>58</v>
      </c>
      <c r="D1614" s="2">
        <f>SUM(COUNTIF('2015'!K60:M60,'2015'!$K$46),COUNTIF('2015'!K60:M60,'2015'!$L$46),COUNTIF('2015'!K60:M60,'2015'!$M$46))</f>
        <v>0</v>
      </c>
      <c r="E1614" s="3" t="str">
        <f t="shared" si="1"/>
        <v>0</v>
      </c>
    </row>
    <row r="1615">
      <c r="A1615" s="1">
        <v>44.0</v>
      </c>
      <c r="B1615" s="48">
        <f t="shared" si="45"/>
        <v>59</v>
      </c>
      <c r="D1615" s="2">
        <f>SUM(COUNTIF('2015'!K61:M61,'2015'!$K$46),COUNTIF('2015'!K61:M61,'2015'!$L$46),COUNTIF('2015'!K61:M61,'2015'!$M$46))</f>
        <v>0</v>
      </c>
      <c r="E1615" s="3" t="str">
        <f t="shared" si="1"/>
        <v>0</v>
      </c>
    </row>
    <row r="1616">
      <c r="A1616" s="1">
        <v>44.0</v>
      </c>
      <c r="B1616" s="48">
        <f t="shared" si="45"/>
        <v>60</v>
      </c>
      <c r="D1616" s="2">
        <f>SUM(COUNTIF('2015'!K62:M62,'2015'!$K$46),COUNTIF('2015'!K62:M62,'2015'!$L$46),COUNTIF('2015'!K62:M62,'2015'!$M$46))</f>
        <v>0</v>
      </c>
      <c r="E1616" s="3" t="str">
        <f t="shared" si="1"/>
        <v>0</v>
      </c>
    </row>
    <row r="1617">
      <c r="A1617" s="1">
        <v>45.0</v>
      </c>
      <c r="B1617" s="1">
        <v>46.0</v>
      </c>
      <c r="D1617" s="2">
        <f>SUM(COUNTIF('2015'!K48:M48,'2015'!$K$47),COUNTIF('2015'!K48:M48,'2015'!$L$47),COUNTIF('2015'!K48:M48,'2015'!$M$47))</f>
        <v>0</v>
      </c>
      <c r="E1617" s="3" t="str">
        <f t="shared" si="1"/>
        <v>0</v>
      </c>
    </row>
    <row r="1618">
      <c r="A1618" s="1">
        <v>45.0</v>
      </c>
      <c r="B1618" s="48">
        <f t="shared" ref="B1618:B1631" si="46">IF(A1618&lt;&gt;"",B1617+1,"")</f>
        <v>47</v>
      </c>
      <c r="D1618" s="2">
        <f>SUM(COUNTIF('2015'!K49:M49,'2015'!$K$47),COUNTIF('2015'!K49:M49,'2015'!$L$47),COUNTIF('2015'!K49:M49,'2015'!$M$47))</f>
        <v>0</v>
      </c>
      <c r="E1618" s="3" t="str">
        <f t="shared" si="1"/>
        <v>0</v>
      </c>
    </row>
    <row r="1619">
      <c r="A1619" s="1">
        <v>45.0</v>
      </c>
      <c r="B1619" s="48">
        <f t="shared" si="46"/>
        <v>48</v>
      </c>
      <c r="D1619" s="2">
        <f>SUM(COUNTIF('2015'!K50:M50,'2015'!$K$47),COUNTIF('2015'!K50:M50,'2015'!$L$47),COUNTIF('2015'!K50:M50,'2015'!$M$47))</f>
        <v>0</v>
      </c>
      <c r="E1619" s="3" t="str">
        <f t="shared" si="1"/>
        <v>0</v>
      </c>
    </row>
    <row r="1620">
      <c r="A1620" s="1">
        <v>45.0</v>
      </c>
      <c r="B1620" s="48">
        <f t="shared" si="46"/>
        <v>49</v>
      </c>
      <c r="D1620" s="2">
        <f>SUM(COUNTIF('2015'!K51:M51,'2015'!$K$47),COUNTIF('2015'!K51:M51,'2015'!$L$47),COUNTIF('2015'!K51:M51,'2015'!$M$47))</f>
        <v>0</v>
      </c>
      <c r="E1620" s="3" t="str">
        <f t="shared" si="1"/>
        <v>0</v>
      </c>
    </row>
    <row r="1621">
      <c r="A1621" s="1">
        <v>45.0</v>
      </c>
      <c r="B1621" s="48">
        <f t="shared" si="46"/>
        <v>50</v>
      </c>
      <c r="D1621" s="2">
        <f>SUM(COUNTIF('2015'!K52:M52,'2015'!$K$47),COUNTIF('2015'!K52:M52,'2015'!$L$47),COUNTIF('2015'!K52:M52,'2015'!$M$47))</f>
        <v>0</v>
      </c>
      <c r="E1621" s="3" t="str">
        <f t="shared" si="1"/>
        <v>0</v>
      </c>
    </row>
    <row r="1622">
      <c r="A1622" s="1">
        <v>45.0</v>
      </c>
      <c r="B1622" s="48">
        <f t="shared" si="46"/>
        <v>51</v>
      </c>
      <c r="D1622" s="2">
        <f>SUM(COUNTIF('2015'!K53:M53,'2015'!$K$47),COUNTIF('2015'!K53:M53,'2015'!$L$47),COUNTIF('2015'!K53:M53,'2015'!$M$47))</f>
        <v>0</v>
      </c>
      <c r="E1622" s="3" t="str">
        <f t="shared" si="1"/>
        <v>0</v>
      </c>
    </row>
    <row r="1623">
      <c r="A1623" s="1">
        <v>45.0</v>
      </c>
      <c r="B1623" s="48">
        <f t="shared" si="46"/>
        <v>52</v>
      </c>
      <c r="D1623" s="2">
        <f>SUM(COUNTIF('2015'!K54:M54,'2015'!$K$47),COUNTIF('2015'!K54:M54,'2015'!$L$47),COUNTIF('2015'!K54:M54,'2015'!$M$47))</f>
        <v>0</v>
      </c>
      <c r="E1623" s="3" t="str">
        <f t="shared" si="1"/>
        <v>0</v>
      </c>
    </row>
    <row r="1624">
      <c r="A1624" s="1">
        <v>45.0</v>
      </c>
      <c r="B1624" s="48">
        <f t="shared" si="46"/>
        <v>53</v>
      </c>
      <c r="D1624" s="2">
        <f>SUM(COUNTIF('2015'!K55:M55,'2015'!$K$47),COUNTIF('2015'!K55:M55,'2015'!$L$47),COUNTIF('2015'!K55:M55,'2015'!$M$47))</f>
        <v>0</v>
      </c>
      <c r="E1624" s="3" t="str">
        <f t="shared" si="1"/>
        <v>0</v>
      </c>
    </row>
    <row r="1625">
      <c r="A1625" s="1">
        <v>45.0</v>
      </c>
      <c r="B1625" s="48">
        <f t="shared" si="46"/>
        <v>54</v>
      </c>
      <c r="D1625" s="2">
        <f>SUM(COUNTIF('2015'!K56:M56,'2015'!$K$47),COUNTIF('2015'!K56:M56,'2015'!$L$47),COUNTIF('2015'!K56:M56,'2015'!$M$47))</f>
        <v>0</v>
      </c>
      <c r="E1625" s="3" t="str">
        <f t="shared" si="1"/>
        <v>0</v>
      </c>
    </row>
    <row r="1626">
      <c r="A1626" s="1">
        <v>45.0</v>
      </c>
      <c r="B1626" s="48">
        <f t="shared" si="46"/>
        <v>55</v>
      </c>
      <c r="D1626" s="2">
        <f>SUM(COUNTIF('2015'!K57:M57,'2015'!$K$47),COUNTIF('2015'!K57:M57,'2015'!$L$47),COUNTIF('2015'!K57:M57,'2015'!$M$47))</f>
        <v>0</v>
      </c>
      <c r="E1626" s="3" t="str">
        <f t="shared" si="1"/>
        <v>0</v>
      </c>
    </row>
    <row r="1627">
      <c r="A1627" s="1">
        <v>45.0</v>
      </c>
      <c r="B1627" s="48">
        <f t="shared" si="46"/>
        <v>56</v>
      </c>
      <c r="D1627" s="2">
        <f>SUM(COUNTIF('2015'!K58:M58,'2015'!$K$47),COUNTIF('2015'!K58:M58,'2015'!$L$47),COUNTIF('2015'!K58:M58,'2015'!$M$47))</f>
        <v>0</v>
      </c>
      <c r="E1627" s="3" t="str">
        <f t="shared" si="1"/>
        <v>0</v>
      </c>
    </row>
    <row r="1628">
      <c r="A1628" s="1">
        <v>45.0</v>
      </c>
      <c r="B1628" s="48">
        <f t="shared" si="46"/>
        <v>57</v>
      </c>
      <c r="D1628" s="2">
        <f>SUM(COUNTIF('2015'!K59:M59,'2015'!$K$47),COUNTIF('2015'!K59:M59,'2015'!$L$47),COUNTIF('2015'!K59:M59,'2015'!$M$47))</f>
        <v>0</v>
      </c>
      <c r="E1628" s="3" t="str">
        <f t="shared" si="1"/>
        <v>0</v>
      </c>
    </row>
    <row r="1629">
      <c r="A1629" s="1">
        <v>45.0</v>
      </c>
      <c r="B1629" s="48">
        <f t="shared" si="46"/>
        <v>58</v>
      </c>
      <c r="D1629" s="2">
        <f>SUM(COUNTIF('2015'!K60:M60,'2015'!$K$47),COUNTIF('2015'!K60:M60,'2015'!$L$47),COUNTIF('2015'!K60:M60,'2015'!$M$47))</f>
        <v>0</v>
      </c>
      <c r="E1629" s="3" t="str">
        <f t="shared" si="1"/>
        <v>0</v>
      </c>
    </row>
    <row r="1630">
      <c r="A1630" s="1">
        <v>45.0</v>
      </c>
      <c r="B1630" s="48">
        <f t="shared" si="46"/>
        <v>59</v>
      </c>
      <c r="D1630" s="2">
        <f>SUM(COUNTIF('2015'!K61:M61,'2015'!$K$47),COUNTIF('2015'!K61:M61,'2015'!$L$47),COUNTIF('2015'!K61:M61,'2015'!$M$47))</f>
        <v>0</v>
      </c>
      <c r="E1630" s="3" t="str">
        <f t="shared" si="1"/>
        <v>0</v>
      </c>
    </row>
    <row r="1631">
      <c r="A1631" s="1">
        <v>45.0</v>
      </c>
      <c r="B1631" s="48">
        <f t="shared" si="46"/>
        <v>60</v>
      </c>
      <c r="D1631" s="2">
        <f>SUM(COUNTIF('2015'!K62:M62,'2015'!$K$47),COUNTIF('2015'!K62:M62,'2015'!$L$47),COUNTIF('2015'!K62:M62,'2015'!$M$47))</f>
        <v>0</v>
      </c>
      <c r="E1631" s="3" t="str">
        <f t="shared" si="1"/>
        <v>0</v>
      </c>
    </row>
    <row r="1632">
      <c r="A1632" s="1">
        <v>46.0</v>
      </c>
      <c r="B1632" s="1">
        <v>47.0</v>
      </c>
      <c r="D1632" s="2">
        <f>SUM(COUNTIF('2015'!K49:M49,'2015'!$K$48),COUNTIF('2015'!K49:M49,'2015'!$L$48),COUNTIF('2015'!K49:M49,'2015'!$M$48))</f>
        <v>0</v>
      </c>
      <c r="E1632" s="3" t="str">
        <f t="shared" si="1"/>
        <v>0</v>
      </c>
    </row>
    <row r="1633">
      <c r="A1633" s="1">
        <v>46.0</v>
      </c>
      <c r="B1633" s="48">
        <f t="shared" ref="B1633:B1645" si="47">IF(A1633&lt;&gt;"",B1632+1,"")</f>
        <v>48</v>
      </c>
      <c r="D1633" s="2">
        <f>SUM(COUNTIF('2015'!K50:M50,'2015'!$K$48),COUNTIF('2015'!K50:M50,'2015'!$L$48),COUNTIF('2015'!K50:M50,'2015'!$M$48))</f>
        <v>0</v>
      </c>
      <c r="E1633" s="3" t="str">
        <f t="shared" si="1"/>
        <v>0</v>
      </c>
    </row>
    <row r="1634">
      <c r="A1634" s="1">
        <v>46.0</v>
      </c>
      <c r="B1634" s="48">
        <f t="shared" si="47"/>
        <v>49</v>
      </c>
      <c r="D1634" s="2">
        <f>SUM(COUNTIF('2015'!K51:M51,'2015'!$K$48),COUNTIF('2015'!K51:M51,'2015'!$L$48),COUNTIF('2015'!K51:M51,'2015'!$M$48))</f>
        <v>0</v>
      </c>
      <c r="E1634" s="3" t="str">
        <f t="shared" si="1"/>
        <v>0</v>
      </c>
    </row>
    <row r="1635">
      <c r="A1635" s="1">
        <v>46.0</v>
      </c>
      <c r="B1635" s="48">
        <f t="shared" si="47"/>
        <v>50</v>
      </c>
      <c r="D1635" s="2">
        <f>SUM(COUNTIF('2015'!K52:M52,'2015'!$K$48),COUNTIF('2015'!K52:M52,'2015'!$L$48),COUNTIF('2015'!K52:M52,'2015'!$M$48))</f>
        <v>0</v>
      </c>
      <c r="E1635" s="3" t="str">
        <f t="shared" si="1"/>
        <v>0</v>
      </c>
    </row>
    <row r="1636">
      <c r="A1636" s="1">
        <v>46.0</v>
      </c>
      <c r="B1636" s="48">
        <f t="shared" si="47"/>
        <v>51</v>
      </c>
      <c r="D1636" s="2">
        <f>SUM(COUNTIF('2015'!K53:M53,'2015'!$K$48),COUNTIF('2015'!K53:M53,'2015'!$L$48),COUNTIF('2015'!K53:M53,'2015'!$M$48))</f>
        <v>0</v>
      </c>
      <c r="E1636" s="3" t="str">
        <f t="shared" si="1"/>
        <v>0</v>
      </c>
    </row>
    <row r="1637">
      <c r="A1637" s="1">
        <v>46.0</v>
      </c>
      <c r="B1637" s="48">
        <f t="shared" si="47"/>
        <v>52</v>
      </c>
      <c r="D1637" s="2">
        <f>SUM(COUNTIF('2015'!K54:M54,'2015'!$K$48),COUNTIF('2015'!K54:M54,'2015'!$L$48),COUNTIF('2015'!K54:M54,'2015'!$M$48))</f>
        <v>0</v>
      </c>
      <c r="E1637" s="3" t="str">
        <f t="shared" si="1"/>
        <v>0</v>
      </c>
    </row>
    <row r="1638">
      <c r="A1638" s="1">
        <v>46.0</v>
      </c>
      <c r="B1638" s="48">
        <f t="shared" si="47"/>
        <v>53</v>
      </c>
      <c r="D1638" s="2">
        <f>SUM(COUNTIF('2015'!K55:M55,'2015'!$K$48),COUNTIF('2015'!K55:M55,'2015'!$L$48),COUNTIF('2015'!K55:M55,'2015'!$M$48))</f>
        <v>0</v>
      </c>
      <c r="E1638" s="3" t="str">
        <f t="shared" si="1"/>
        <v>0</v>
      </c>
    </row>
    <row r="1639">
      <c r="A1639" s="1">
        <v>46.0</v>
      </c>
      <c r="B1639" s="48">
        <f t="shared" si="47"/>
        <v>54</v>
      </c>
      <c r="D1639" s="2">
        <f>SUM(COUNTIF('2015'!K56:M56,'2015'!$K$48),COUNTIF('2015'!K56:M56,'2015'!$L$48),COUNTIF('2015'!K56:M56,'2015'!$M$48))</f>
        <v>0</v>
      </c>
      <c r="E1639" s="3" t="str">
        <f t="shared" si="1"/>
        <v>0</v>
      </c>
    </row>
    <row r="1640">
      <c r="A1640" s="1">
        <v>46.0</v>
      </c>
      <c r="B1640" s="48">
        <f t="shared" si="47"/>
        <v>55</v>
      </c>
      <c r="D1640" s="2">
        <f>SUM(COUNTIF('2015'!K57:M57,'2015'!$K$48),COUNTIF('2015'!K57:M57,'2015'!$L$48),COUNTIF('2015'!K57:M57,'2015'!$M$48))</f>
        <v>0</v>
      </c>
      <c r="E1640" s="3" t="str">
        <f t="shared" si="1"/>
        <v>0</v>
      </c>
    </row>
    <row r="1641">
      <c r="A1641" s="1">
        <v>46.0</v>
      </c>
      <c r="B1641" s="48">
        <f t="shared" si="47"/>
        <v>56</v>
      </c>
      <c r="D1641" s="2">
        <f>SUM(COUNTIF('2015'!K58:M58,'2015'!$K$48),COUNTIF('2015'!K58:M58,'2015'!$L$48),COUNTIF('2015'!K58:M58,'2015'!$M$48))</f>
        <v>0</v>
      </c>
      <c r="E1641" s="3" t="str">
        <f t="shared" si="1"/>
        <v>0</v>
      </c>
    </row>
    <row r="1642">
      <c r="A1642" s="1">
        <v>46.0</v>
      </c>
      <c r="B1642" s="48">
        <f t="shared" si="47"/>
        <v>57</v>
      </c>
      <c r="D1642" s="2">
        <f>SUM(COUNTIF('2015'!K59:M59,'2015'!$K$48),COUNTIF('2015'!K59:M59,'2015'!$L$48),COUNTIF('2015'!K59:M59,'2015'!$M$48))</f>
        <v>0</v>
      </c>
      <c r="E1642" s="3" t="str">
        <f t="shared" si="1"/>
        <v>0</v>
      </c>
    </row>
    <row r="1643">
      <c r="A1643" s="1">
        <v>46.0</v>
      </c>
      <c r="B1643" s="48">
        <f t="shared" si="47"/>
        <v>58</v>
      </c>
      <c r="D1643" s="2">
        <f>SUM(COUNTIF('2015'!K60:M60,'2015'!$K$48),COUNTIF('2015'!K60:M60,'2015'!$L$48),COUNTIF('2015'!K60:M60,'2015'!$M$48))</f>
        <v>0</v>
      </c>
      <c r="E1643" s="3" t="str">
        <f t="shared" si="1"/>
        <v>0</v>
      </c>
    </row>
    <row r="1644">
      <c r="A1644" s="1">
        <v>46.0</v>
      </c>
      <c r="B1644" s="48">
        <f t="shared" si="47"/>
        <v>59</v>
      </c>
      <c r="D1644" s="2">
        <f>SUM(COUNTIF('2015'!K61:M61,'2015'!$K$48),COUNTIF('2015'!K61:M61,'2015'!$L$48),COUNTIF('2015'!K61:M61,'2015'!$M$48))</f>
        <v>0</v>
      </c>
      <c r="E1644" s="3" t="str">
        <f t="shared" si="1"/>
        <v>0</v>
      </c>
    </row>
    <row r="1645">
      <c r="A1645" s="1">
        <v>46.0</v>
      </c>
      <c r="B1645" s="48">
        <f t="shared" si="47"/>
        <v>60</v>
      </c>
      <c r="D1645" s="2">
        <f>SUM(COUNTIF('2015'!K62:M62,'2015'!$K$48),COUNTIF('2015'!K62:M62,'2015'!$L$48),COUNTIF('2015'!K62:M62,'2015'!$M$48))</f>
        <v>0</v>
      </c>
      <c r="E1645" s="3" t="str">
        <f t="shared" si="1"/>
        <v>0</v>
      </c>
    </row>
    <row r="1646">
      <c r="A1646" s="1">
        <v>47.0</v>
      </c>
      <c r="B1646" s="1">
        <v>48.0</v>
      </c>
      <c r="D1646" s="2">
        <f>SUM(COUNTIF('2015'!K50:M50,'2015'!$K$49),COUNTIF('2015'!K50:M50,'2015'!$L$49),COUNTIF('2015'!K50:M50,'2015'!$M$49))</f>
        <v>0</v>
      </c>
      <c r="E1646" s="3" t="str">
        <f t="shared" si="1"/>
        <v>0</v>
      </c>
    </row>
    <row r="1647">
      <c r="A1647" s="1">
        <v>47.0</v>
      </c>
      <c r="B1647" s="48">
        <f t="shared" ref="B1647:B1658" si="48">IF(A1647&lt;&gt;"",B1646+1,"")</f>
        <v>49</v>
      </c>
      <c r="D1647" s="2">
        <f>SUM(COUNTIF('2015'!K51:M51,'2015'!$K$49),COUNTIF('2015'!K51:M51,'2015'!$L$49),COUNTIF('2015'!K51:M51,'2015'!$M$49))</f>
        <v>0</v>
      </c>
      <c r="E1647" s="3" t="str">
        <f t="shared" si="1"/>
        <v>0</v>
      </c>
    </row>
    <row r="1648">
      <c r="A1648" s="1">
        <v>47.0</v>
      </c>
      <c r="B1648" s="48">
        <f t="shared" si="48"/>
        <v>50</v>
      </c>
      <c r="D1648" s="2">
        <f>SUM(COUNTIF('2015'!K52:M52,'2015'!$K$49),COUNTIF('2015'!K52:M52,'2015'!$L$49),COUNTIF('2015'!K52:M52,'2015'!$M$49))</f>
        <v>0</v>
      </c>
      <c r="E1648" s="3" t="str">
        <f t="shared" si="1"/>
        <v>0</v>
      </c>
    </row>
    <row r="1649">
      <c r="A1649" s="1">
        <v>47.0</v>
      </c>
      <c r="B1649" s="48">
        <f t="shared" si="48"/>
        <v>51</v>
      </c>
      <c r="D1649" s="2">
        <f>SUM(COUNTIF('2015'!K53:M53,'2015'!$K$49),COUNTIF('2015'!K53:M53,'2015'!$L$49),COUNTIF('2015'!K53:M53,'2015'!$M$49))</f>
        <v>0</v>
      </c>
      <c r="E1649" s="3" t="str">
        <f t="shared" si="1"/>
        <v>0</v>
      </c>
    </row>
    <row r="1650">
      <c r="A1650" s="1">
        <v>47.0</v>
      </c>
      <c r="B1650" s="48">
        <f t="shared" si="48"/>
        <v>52</v>
      </c>
      <c r="D1650" s="2">
        <f>SUM(COUNTIF('2015'!K54:M54,'2015'!$K$49),COUNTIF('2015'!K54:M54,'2015'!$L$49),COUNTIF('2015'!K54:M54,'2015'!$M$49))</f>
        <v>0</v>
      </c>
      <c r="E1650" s="3" t="str">
        <f t="shared" si="1"/>
        <v>0</v>
      </c>
    </row>
    <row r="1651">
      <c r="A1651" s="1">
        <v>47.0</v>
      </c>
      <c r="B1651" s="48">
        <f t="shared" si="48"/>
        <v>53</v>
      </c>
      <c r="D1651" s="2">
        <f>SUM(COUNTIF('2015'!K55:M55,'2015'!$K$49),COUNTIF('2015'!K55:M55,'2015'!$L$49),COUNTIF('2015'!K55:M55,'2015'!$M$49))</f>
        <v>0</v>
      </c>
      <c r="E1651" s="3" t="str">
        <f t="shared" si="1"/>
        <v>0</v>
      </c>
    </row>
    <row r="1652">
      <c r="A1652" s="1">
        <v>47.0</v>
      </c>
      <c r="B1652" s="48">
        <f t="shared" si="48"/>
        <v>54</v>
      </c>
      <c r="D1652" s="2">
        <f>SUM(COUNTIF('2015'!K56:M56,'2015'!$K$49),COUNTIF('2015'!K56:M56,'2015'!$L$49),COUNTIF('2015'!K56:M56,'2015'!$M$49))</f>
        <v>0</v>
      </c>
      <c r="E1652" s="3" t="str">
        <f t="shared" si="1"/>
        <v>0</v>
      </c>
    </row>
    <row r="1653">
      <c r="A1653" s="1">
        <v>47.0</v>
      </c>
      <c r="B1653" s="48">
        <f t="shared" si="48"/>
        <v>55</v>
      </c>
      <c r="D1653" s="2">
        <f>SUM(COUNTIF('2015'!K57:M57,'2015'!$K$49),COUNTIF('2015'!K57:M57,'2015'!$L$49),COUNTIF('2015'!K57:M57,'2015'!$M$49))</f>
        <v>0</v>
      </c>
      <c r="E1653" s="3" t="str">
        <f t="shared" si="1"/>
        <v>0</v>
      </c>
    </row>
    <row r="1654">
      <c r="A1654" s="1">
        <v>47.0</v>
      </c>
      <c r="B1654" s="48">
        <f t="shared" si="48"/>
        <v>56</v>
      </c>
      <c r="D1654" s="2">
        <f>SUM(COUNTIF('2015'!K58:M58,'2015'!$K$49),COUNTIF('2015'!K58:M58,'2015'!$L$49),COUNTIF('2015'!K58:M58,'2015'!$M$49))</f>
        <v>0</v>
      </c>
      <c r="E1654" s="3" t="str">
        <f t="shared" si="1"/>
        <v>0</v>
      </c>
    </row>
    <row r="1655">
      <c r="A1655" s="1">
        <v>47.0</v>
      </c>
      <c r="B1655" s="48">
        <f t="shared" si="48"/>
        <v>57</v>
      </c>
      <c r="D1655" s="2">
        <f>SUM(COUNTIF('2015'!K59:M59,'2015'!$K$49),COUNTIF('2015'!K59:M59,'2015'!$L$49),COUNTIF('2015'!K59:M59,'2015'!$M$49))</f>
        <v>0</v>
      </c>
      <c r="E1655" s="3" t="str">
        <f t="shared" si="1"/>
        <v>0</v>
      </c>
    </row>
    <row r="1656">
      <c r="A1656" s="1">
        <v>47.0</v>
      </c>
      <c r="B1656" s="48">
        <f t="shared" si="48"/>
        <v>58</v>
      </c>
      <c r="D1656" s="2">
        <f>SUM(COUNTIF('2015'!K60:M60,'2015'!$K$49),COUNTIF('2015'!K60:M60,'2015'!$L$49),COUNTIF('2015'!K60:M60,'2015'!$M$49))</f>
        <v>0</v>
      </c>
      <c r="E1656" s="3" t="str">
        <f t="shared" si="1"/>
        <v>0</v>
      </c>
    </row>
    <row r="1657">
      <c r="A1657" s="1">
        <v>47.0</v>
      </c>
      <c r="B1657" s="48">
        <f t="shared" si="48"/>
        <v>59</v>
      </c>
      <c r="D1657" s="2">
        <f>SUM(COUNTIF('2015'!K61:M61,'2015'!$K$49),COUNTIF('2015'!K61:M61,'2015'!$L$49),COUNTIF('2015'!K61:M61,'2015'!$M$49))</f>
        <v>0</v>
      </c>
      <c r="E1657" s="3" t="str">
        <f t="shared" si="1"/>
        <v>0</v>
      </c>
    </row>
    <row r="1658">
      <c r="A1658" s="1">
        <v>47.0</v>
      </c>
      <c r="B1658" s="48">
        <f t="shared" si="48"/>
        <v>60</v>
      </c>
      <c r="D1658" s="2">
        <f>SUM(COUNTIF('2015'!K62:M62,'2015'!$K$49),COUNTIF('2015'!K62:M62,'2015'!$L$49),COUNTIF('2015'!K62:M62,'2015'!$M$49))</f>
        <v>0</v>
      </c>
      <c r="E1658" s="3" t="str">
        <f t="shared" si="1"/>
        <v>0</v>
      </c>
    </row>
    <row r="1659">
      <c r="A1659" s="1">
        <v>48.0</v>
      </c>
      <c r="B1659" s="1">
        <v>49.0</v>
      </c>
      <c r="D1659" s="2">
        <f>SUM(COUNTIF('2015'!K51:M51,'2015'!$K$50),COUNTIF('2015'!K51:M51,'2015'!$L$50),COUNTIF('2015'!K51:M51,'2015'!$M$50))</f>
        <v>0</v>
      </c>
      <c r="E1659" s="3" t="str">
        <f t="shared" si="1"/>
        <v>0</v>
      </c>
    </row>
    <row r="1660">
      <c r="A1660" s="1">
        <v>48.0</v>
      </c>
      <c r="B1660" s="48">
        <f t="shared" ref="B1660:B1670" si="49">IF(A1660&lt;&gt;"",B1659+1,"")</f>
        <v>50</v>
      </c>
      <c r="D1660" s="2">
        <f>SUM(COUNTIF('2015'!K52:M52,'2015'!$K$50),COUNTIF('2015'!K52:M52,'2015'!$L$50),COUNTIF('2015'!K52:M52,'2015'!$M$50))</f>
        <v>0</v>
      </c>
      <c r="E1660" s="3" t="str">
        <f t="shared" si="1"/>
        <v>0</v>
      </c>
    </row>
    <row r="1661">
      <c r="A1661" s="1">
        <v>48.0</v>
      </c>
      <c r="B1661" s="48">
        <f t="shared" si="49"/>
        <v>51</v>
      </c>
      <c r="D1661" s="2">
        <f>SUM(COUNTIF('2015'!K53:M53,'2015'!$K$50),COUNTIF('2015'!K53:M53,'2015'!$L$50),COUNTIF('2015'!K53:M53,'2015'!$M$50))</f>
        <v>0</v>
      </c>
      <c r="E1661" s="3" t="str">
        <f t="shared" si="1"/>
        <v>0</v>
      </c>
    </row>
    <row r="1662">
      <c r="A1662" s="1">
        <v>48.0</v>
      </c>
      <c r="B1662" s="48">
        <f t="shared" si="49"/>
        <v>52</v>
      </c>
      <c r="D1662" s="2">
        <f>SUM(COUNTIF('2015'!K54:M54,'2015'!$K$50),COUNTIF('2015'!K54:M54,'2015'!$L$50),COUNTIF('2015'!K54:M54,'2015'!$M$50))</f>
        <v>0</v>
      </c>
      <c r="E1662" s="3" t="str">
        <f t="shared" si="1"/>
        <v>0</v>
      </c>
    </row>
    <row r="1663">
      <c r="A1663" s="1">
        <v>48.0</v>
      </c>
      <c r="B1663" s="48">
        <f t="shared" si="49"/>
        <v>53</v>
      </c>
      <c r="D1663" s="2">
        <f>SUM(COUNTIF('2015'!K55:M55,'2015'!$K$50),COUNTIF('2015'!K55:M55,'2015'!$L$50),COUNTIF('2015'!K55:M55,'2015'!$M$50))</f>
        <v>0</v>
      </c>
      <c r="E1663" s="3" t="str">
        <f t="shared" si="1"/>
        <v>0</v>
      </c>
    </row>
    <row r="1664">
      <c r="A1664" s="1">
        <v>48.0</v>
      </c>
      <c r="B1664" s="48">
        <f t="shared" si="49"/>
        <v>54</v>
      </c>
      <c r="D1664" s="2">
        <f>SUM(COUNTIF('2015'!K56:M56,'2015'!$K$50),COUNTIF('2015'!K56:M56,'2015'!$L$50),COUNTIF('2015'!K56:M56,'2015'!$M$50))</f>
        <v>0</v>
      </c>
      <c r="E1664" s="3" t="str">
        <f t="shared" si="1"/>
        <v>0</v>
      </c>
    </row>
    <row r="1665">
      <c r="A1665" s="1">
        <v>48.0</v>
      </c>
      <c r="B1665" s="48">
        <f t="shared" si="49"/>
        <v>55</v>
      </c>
      <c r="D1665" s="2">
        <f>SUM(COUNTIF('2015'!K57:M57,'2015'!$K$50),COUNTIF('2015'!K57:M57,'2015'!$L$50),COUNTIF('2015'!K57:M57,'2015'!$M$50))</f>
        <v>0</v>
      </c>
      <c r="E1665" s="3" t="str">
        <f t="shared" si="1"/>
        <v>0</v>
      </c>
    </row>
    <row r="1666">
      <c r="A1666" s="1">
        <v>48.0</v>
      </c>
      <c r="B1666" s="48">
        <f t="shared" si="49"/>
        <v>56</v>
      </c>
      <c r="D1666" s="2">
        <f>SUM(COUNTIF('2015'!K58:M58,'2015'!$K$50),COUNTIF('2015'!K58:M58,'2015'!$L$50),COUNTIF('2015'!K58:M58,'2015'!$M$50))</f>
        <v>0</v>
      </c>
      <c r="E1666" s="3" t="str">
        <f t="shared" si="1"/>
        <v>0</v>
      </c>
    </row>
    <row r="1667">
      <c r="A1667" s="1">
        <v>48.0</v>
      </c>
      <c r="B1667" s="48">
        <f t="shared" si="49"/>
        <v>57</v>
      </c>
      <c r="D1667" s="2">
        <f>SUM(COUNTIF('2015'!K59:M59,'2015'!$K$50),COUNTIF('2015'!K59:M59,'2015'!$L$50),COUNTIF('2015'!K59:M59,'2015'!$M$50))</f>
        <v>0</v>
      </c>
      <c r="E1667" s="3" t="str">
        <f t="shared" si="1"/>
        <v>0</v>
      </c>
    </row>
    <row r="1668">
      <c r="A1668" s="1">
        <v>48.0</v>
      </c>
      <c r="B1668" s="48">
        <f t="shared" si="49"/>
        <v>58</v>
      </c>
      <c r="D1668" s="2">
        <f>SUM(COUNTIF('2015'!K60:M60,'2015'!$K$50),COUNTIF('2015'!K60:M60,'2015'!$L$50),COUNTIF('2015'!K60:M60,'2015'!$M$50))</f>
        <v>0</v>
      </c>
      <c r="E1668" s="3" t="str">
        <f t="shared" si="1"/>
        <v>0</v>
      </c>
    </row>
    <row r="1669">
      <c r="A1669" s="1">
        <v>48.0</v>
      </c>
      <c r="B1669" s="48">
        <f t="shared" si="49"/>
        <v>59</v>
      </c>
      <c r="D1669" s="2">
        <f>SUM(COUNTIF('2015'!K61:M61,'2015'!$K$50),COUNTIF('2015'!K61:M61,'2015'!$L$50),COUNTIF('2015'!K61:M61,'2015'!$M$50))</f>
        <v>0</v>
      </c>
      <c r="E1669" s="3" t="str">
        <f t="shared" si="1"/>
        <v>0</v>
      </c>
    </row>
    <row r="1670">
      <c r="A1670" s="1">
        <v>48.0</v>
      </c>
      <c r="B1670" s="48">
        <f t="shared" si="49"/>
        <v>60</v>
      </c>
      <c r="D1670" s="2">
        <f>SUM(COUNTIF('2015'!K62:M62,'2015'!$K$50),COUNTIF('2015'!K62:M62,'2015'!$L$50),COUNTIF('2015'!K62:M62,'2015'!$M$50))</f>
        <v>0</v>
      </c>
      <c r="E1670" s="3" t="str">
        <f t="shared" si="1"/>
        <v>0</v>
      </c>
    </row>
    <row r="1671">
      <c r="A1671" s="1">
        <v>49.0</v>
      </c>
      <c r="B1671" s="1">
        <v>50.0</v>
      </c>
      <c r="D1671" s="2">
        <f>SUM(COUNTIF('2015'!K52:M52,'2015'!$K$51),COUNTIF('2015'!K52:M52,'2015'!$L$51),COUNTIF('2015'!K52:M52,'2015'!$M$51))</f>
        <v>0</v>
      </c>
      <c r="E1671" s="3" t="str">
        <f t="shared" si="1"/>
        <v>0</v>
      </c>
    </row>
    <row r="1672">
      <c r="A1672" s="1">
        <v>49.0</v>
      </c>
      <c r="B1672" s="48">
        <f t="shared" ref="B1672:B1681" si="50">IF(A1672&lt;&gt;"",B1671+1,"")</f>
        <v>51</v>
      </c>
      <c r="D1672" s="2">
        <f>SUM(COUNTIF('2015'!K53:M53,'2015'!$K$51),COUNTIF('2015'!K53:M53,'2015'!$L$51),COUNTIF('2015'!K53:M53,'2015'!$M$51))</f>
        <v>0</v>
      </c>
      <c r="E1672" s="3" t="str">
        <f t="shared" si="1"/>
        <v>0</v>
      </c>
    </row>
    <row r="1673">
      <c r="A1673" s="1">
        <v>49.0</v>
      </c>
      <c r="B1673" s="48">
        <f t="shared" si="50"/>
        <v>52</v>
      </c>
      <c r="D1673" s="2">
        <f>SUM(COUNTIF('2015'!K54:M54,'2015'!$K$51),COUNTIF('2015'!K54:M54,'2015'!$L$51),COUNTIF('2015'!K54:M54,'2015'!$M$51))</f>
        <v>0</v>
      </c>
      <c r="E1673" s="3" t="str">
        <f t="shared" si="1"/>
        <v>0</v>
      </c>
    </row>
    <row r="1674">
      <c r="A1674" s="1">
        <v>49.0</v>
      </c>
      <c r="B1674" s="48">
        <f t="shared" si="50"/>
        <v>53</v>
      </c>
      <c r="D1674" s="2">
        <f>SUM(COUNTIF('2015'!K55:M55,'2015'!$K$51),COUNTIF('2015'!K55:M55,'2015'!$L$51),COUNTIF('2015'!K55:M55,'2015'!$M$51))</f>
        <v>0</v>
      </c>
      <c r="E1674" s="3" t="str">
        <f t="shared" si="1"/>
        <v>0</v>
      </c>
    </row>
    <row r="1675">
      <c r="A1675" s="1">
        <v>49.0</v>
      </c>
      <c r="B1675" s="48">
        <f t="shared" si="50"/>
        <v>54</v>
      </c>
      <c r="D1675" s="2">
        <f>SUM(COUNTIF('2015'!K56:M56,'2015'!$K$51),COUNTIF('2015'!K56:M56,'2015'!$L$51),COUNTIF('2015'!K56:M56,'2015'!$M$51))</f>
        <v>0</v>
      </c>
      <c r="E1675" s="3" t="str">
        <f t="shared" si="1"/>
        <v>0</v>
      </c>
    </row>
    <row r="1676">
      <c r="A1676" s="1">
        <v>49.0</v>
      </c>
      <c r="B1676" s="48">
        <f t="shared" si="50"/>
        <v>55</v>
      </c>
      <c r="D1676" s="2">
        <f>SUM(COUNTIF('2015'!K57:M57,'2015'!$K$51),COUNTIF('2015'!K57:M57,'2015'!$L$51),COUNTIF('2015'!K57:M57,'2015'!$M$51))</f>
        <v>0</v>
      </c>
      <c r="E1676" s="3" t="str">
        <f t="shared" si="1"/>
        <v>0</v>
      </c>
    </row>
    <row r="1677">
      <c r="A1677" s="1">
        <v>49.0</v>
      </c>
      <c r="B1677" s="48">
        <f t="shared" si="50"/>
        <v>56</v>
      </c>
      <c r="D1677" s="2">
        <f>SUM(COUNTIF('2015'!K58:M58,'2015'!$K$51),COUNTIF('2015'!K58:M58,'2015'!$L$51),COUNTIF('2015'!K58:M58,'2015'!$M$51))</f>
        <v>0</v>
      </c>
      <c r="E1677" s="3" t="str">
        <f t="shared" si="1"/>
        <v>0</v>
      </c>
    </row>
    <row r="1678">
      <c r="A1678" s="1">
        <v>49.0</v>
      </c>
      <c r="B1678" s="48">
        <f t="shared" si="50"/>
        <v>57</v>
      </c>
      <c r="D1678" s="2">
        <f>SUM(COUNTIF('2015'!K59:M59,'2015'!$K$51),COUNTIF('2015'!K59:M59,'2015'!$L$51),COUNTIF('2015'!K59:M59,'2015'!$M$51))</f>
        <v>0</v>
      </c>
      <c r="E1678" s="3" t="str">
        <f t="shared" si="1"/>
        <v>0</v>
      </c>
    </row>
    <row r="1679">
      <c r="A1679" s="1">
        <v>49.0</v>
      </c>
      <c r="B1679" s="48">
        <f t="shared" si="50"/>
        <v>58</v>
      </c>
      <c r="D1679" s="2">
        <f>SUM(COUNTIF('2015'!K60:M60,'2015'!$K$51),COUNTIF('2015'!K60:M60,'2015'!$L$51),COUNTIF('2015'!K60:M60,'2015'!$M$51))</f>
        <v>0</v>
      </c>
      <c r="E1679" s="3" t="str">
        <f t="shared" si="1"/>
        <v>0</v>
      </c>
    </row>
    <row r="1680">
      <c r="A1680" s="1">
        <v>49.0</v>
      </c>
      <c r="B1680" s="48">
        <f t="shared" si="50"/>
        <v>59</v>
      </c>
      <c r="D1680" s="2">
        <f>SUM(COUNTIF('2015'!K61:M61,'2015'!$K$51),COUNTIF('2015'!K61:M61,'2015'!$L$51),COUNTIF('2015'!K61:M61,'2015'!$M$51))</f>
        <v>0</v>
      </c>
      <c r="E1680" s="3" t="str">
        <f t="shared" si="1"/>
        <v>0</v>
      </c>
    </row>
    <row r="1681">
      <c r="A1681" s="1">
        <v>49.0</v>
      </c>
      <c r="B1681" s="48">
        <f t="shared" si="50"/>
        <v>60</v>
      </c>
      <c r="D1681" s="2">
        <f>SUM(COUNTIF('2015'!K62:M62,'2015'!$K$51),COUNTIF('2015'!K62:M62,'2015'!$L$51),COUNTIF('2015'!K62:M62,'2015'!$M$51))</f>
        <v>0</v>
      </c>
      <c r="E1681" s="3" t="str">
        <f t="shared" si="1"/>
        <v>0</v>
      </c>
    </row>
    <row r="1682">
      <c r="A1682" s="1">
        <v>50.0</v>
      </c>
      <c r="B1682" s="1">
        <v>51.0</v>
      </c>
      <c r="D1682" s="2">
        <f>SUM(COUNTIF('2015'!K53:M53,'2015'!$K$52),COUNTIF('2015'!K53:M53,'2015'!$L$52),COUNTIF('2015'!K53:M53,'2015'!$M$52))</f>
        <v>0</v>
      </c>
      <c r="E1682" s="3" t="str">
        <f t="shared" si="1"/>
        <v>0</v>
      </c>
    </row>
    <row r="1683">
      <c r="A1683" s="1">
        <v>50.0</v>
      </c>
      <c r="B1683" s="48">
        <f t="shared" ref="B1683:B1691" si="51">IF(A1683&lt;&gt;"",B1682+1,"")</f>
        <v>52</v>
      </c>
      <c r="D1683" s="2">
        <f>SUM(COUNTIF('2015'!K54:M54,'2015'!$K$52),COUNTIF('2015'!K54:M54,'2015'!$L$52),COUNTIF('2015'!K54:M54,'2015'!$M$52))</f>
        <v>0</v>
      </c>
      <c r="E1683" s="3" t="str">
        <f t="shared" si="1"/>
        <v>0</v>
      </c>
    </row>
    <row r="1684">
      <c r="A1684" s="1">
        <v>50.0</v>
      </c>
      <c r="B1684" s="48">
        <f t="shared" si="51"/>
        <v>53</v>
      </c>
      <c r="D1684" s="2">
        <f>SUM(COUNTIF('2015'!K55:M55,'2015'!$K$52),COUNTIF('2015'!K55:M55,'2015'!$L$52),COUNTIF('2015'!K55:M55,'2015'!$M$52))</f>
        <v>0</v>
      </c>
      <c r="E1684" s="3" t="str">
        <f t="shared" si="1"/>
        <v>0</v>
      </c>
    </row>
    <row r="1685">
      <c r="A1685" s="1">
        <v>50.0</v>
      </c>
      <c r="B1685" s="48">
        <f t="shared" si="51"/>
        <v>54</v>
      </c>
      <c r="D1685" s="2">
        <f>SUM(COUNTIF('2015'!K56:M56,'2015'!$K$52),COUNTIF('2015'!K56:M56,'2015'!$L$52),COUNTIF('2015'!K56:M56,'2015'!$M$52))</f>
        <v>0</v>
      </c>
      <c r="E1685" s="3" t="str">
        <f t="shared" si="1"/>
        <v>0</v>
      </c>
    </row>
    <row r="1686">
      <c r="A1686" s="1">
        <v>50.0</v>
      </c>
      <c r="B1686" s="48">
        <f t="shared" si="51"/>
        <v>55</v>
      </c>
      <c r="D1686" s="2">
        <f>SUM(COUNTIF('2015'!K57:M57,'2015'!$K$52),COUNTIF('2015'!K57:M57,'2015'!$L$52),COUNTIF('2015'!K57:M57,'2015'!$M$52))</f>
        <v>0</v>
      </c>
      <c r="E1686" s="3" t="str">
        <f t="shared" si="1"/>
        <v>0</v>
      </c>
    </row>
    <row r="1687">
      <c r="A1687" s="1">
        <v>50.0</v>
      </c>
      <c r="B1687" s="48">
        <f t="shared" si="51"/>
        <v>56</v>
      </c>
      <c r="D1687" s="2">
        <f>SUM(COUNTIF('2015'!K58:M58,'2015'!$K$52),COUNTIF('2015'!K58:M58,'2015'!$L$52),COUNTIF('2015'!K58:M58,'2015'!$M$52))</f>
        <v>0</v>
      </c>
      <c r="E1687" s="3" t="str">
        <f t="shared" si="1"/>
        <v>0</v>
      </c>
    </row>
    <row r="1688">
      <c r="A1688" s="1">
        <v>50.0</v>
      </c>
      <c r="B1688" s="48">
        <f t="shared" si="51"/>
        <v>57</v>
      </c>
      <c r="D1688" s="2">
        <f>SUM(COUNTIF('2015'!K59:M59,'2015'!$K$52),COUNTIF('2015'!K59:M59,'2015'!$L$52),COUNTIF('2015'!K59:M59,'2015'!$M$52))</f>
        <v>0</v>
      </c>
      <c r="E1688" s="3" t="str">
        <f t="shared" si="1"/>
        <v>0</v>
      </c>
    </row>
    <row r="1689">
      <c r="A1689" s="1">
        <v>50.0</v>
      </c>
      <c r="B1689" s="48">
        <f t="shared" si="51"/>
        <v>58</v>
      </c>
      <c r="D1689" s="2">
        <f>SUM(COUNTIF('2015'!K60:M60,'2015'!$K$52),COUNTIF('2015'!K60:M60,'2015'!$L$52),COUNTIF('2015'!K60:M60,'2015'!$M$52))</f>
        <v>0</v>
      </c>
      <c r="E1689" s="3" t="str">
        <f t="shared" si="1"/>
        <v>0</v>
      </c>
    </row>
    <row r="1690">
      <c r="A1690" s="1">
        <v>50.0</v>
      </c>
      <c r="B1690" s="48">
        <f t="shared" si="51"/>
        <v>59</v>
      </c>
      <c r="D1690" s="2">
        <f>SUM(COUNTIF('2015'!K61:M61,'2015'!$K$52),COUNTIF('2015'!K61:M61,'2015'!$L$52),COUNTIF('2015'!K61:M61,'2015'!$M$52))</f>
        <v>0</v>
      </c>
      <c r="E1690" s="3" t="str">
        <f t="shared" si="1"/>
        <v>0</v>
      </c>
    </row>
    <row r="1691">
      <c r="A1691" s="1">
        <v>50.0</v>
      </c>
      <c r="B1691" s="48">
        <f t="shared" si="51"/>
        <v>60</v>
      </c>
      <c r="D1691" s="2">
        <f>SUM(COUNTIF('2015'!K62:M62,'2015'!$K$52),COUNTIF('2015'!K62:M62,'2015'!$L$52),COUNTIF('2015'!K62:M62,'2015'!$M$52))</f>
        <v>0</v>
      </c>
      <c r="E1691" s="3" t="str">
        <f t="shared" si="1"/>
        <v>0</v>
      </c>
    </row>
    <row r="1692">
      <c r="A1692" s="1">
        <v>51.0</v>
      </c>
      <c r="B1692" s="1">
        <v>52.0</v>
      </c>
      <c r="D1692" s="2">
        <f>SUM(COUNTIF('2015'!K54:M54,'2015'!$K$53),COUNTIF('2015'!K54:M54,'2015'!$L$53),COUNTIF('2015'!K54:M54,'2015'!$M$53))</f>
        <v>0</v>
      </c>
      <c r="E1692" s="3" t="str">
        <f t="shared" si="1"/>
        <v>0</v>
      </c>
    </row>
    <row r="1693">
      <c r="A1693" s="1">
        <v>51.0</v>
      </c>
      <c r="B1693" s="48">
        <f t="shared" ref="B1693:B1700" si="52">IF(A1693&lt;&gt;"",B1692+1,"")</f>
        <v>53</v>
      </c>
      <c r="D1693" s="2">
        <f>SUM(COUNTIF('2015'!K55:M55,'2015'!$K$53),COUNTIF('2015'!K55:M55,'2015'!$L$53),COUNTIF('2015'!K55:M55,'2015'!$M$53))</f>
        <v>0</v>
      </c>
      <c r="E1693" s="3" t="str">
        <f t="shared" si="1"/>
        <v>0</v>
      </c>
    </row>
    <row r="1694">
      <c r="A1694" s="1">
        <v>51.0</v>
      </c>
      <c r="B1694" s="48">
        <f t="shared" si="52"/>
        <v>54</v>
      </c>
      <c r="D1694" s="2">
        <f>SUM(COUNTIF('2015'!K56:M56,'2015'!$K$53),COUNTIF('2015'!K56:M56,'2015'!$L$53),COUNTIF('2015'!K56:M56,'2015'!$M$53))</f>
        <v>0</v>
      </c>
      <c r="E1694" s="3" t="str">
        <f t="shared" si="1"/>
        <v>0</v>
      </c>
    </row>
    <row r="1695">
      <c r="A1695" s="1">
        <v>51.0</v>
      </c>
      <c r="B1695" s="48">
        <f t="shared" si="52"/>
        <v>55</v>
      </c>
      <c r="D1695" s="2">
        <f>SUM(COUNTIF('2015'!K57:M57,'2015'!$K$53),COUNTIF('2015'!K57:M57,'2015'!$L$53),COUNTIF('2015'!K57:M57,'2015'!$M$53))</f>
        <v>0</v>
      </c>
      <c r="E1695" s="3" t="str">
        <f t="shared" si="1"/>
        <v>0</v>
      </c>
    </row>
    <row r="1696">
      <c r="A1696" s="1">
        <v>51.0</v>
      </c>
      <c r="B1696" s="48">
        <f t="shared" si="52"/>
        <v>56</v>
      </c>
      <c r="D1696" s="2">
        <f>SUM(COUNTIF('2015'!K58:M58,'2015'!$K$53),COUNTIF('2015'!K58:M58,'2015'!$L$53),COUNTIF('2015'!K58:M58,'2015'!$M$53))</f>
        <v>0</v>
      </c>
      <c r="E1696" s="3" t="str">
        <f t="shared" si="1"/>
        <v>0</v>
      </c>
    </row>
    <row r="1697">
      <c r="A1697" s="1">
        <v>51.0</v>
      </c>
      <c r="B1697" s="48">
        <f t="shared" si="52"/>
        <v>57</v>
      </c>
      <c r="D1697" s="2">
        <f>SUM(COUNTIF('2015'!K59:M59,'2015'!$K$53),COUNTIF('2015'!K59:M59,'2015'!$L$53),COUNTIF('2015'!K59:M59,'2015'!$M$53))</f>
        <v>0</v>
      </c>
      <c r="E1697" s="3" t="str">
        <f t="shared" si="1"/>
        <v>0</v>
      </c>
    </row>
    <row r="1698">
      <c r="A1698" s="1">
        <v>51.0</v>
      </c>
      <c r="B1698" s="48">
        <f t="shared" si="52"/>
        <v>58</v>
      </c>
      <c r="D1698" s="2">
        <f>SUM(COUNTIF('2015'!K60:M60,'2015'!$K$53),COUNTIF('2015'!K60:M60,'2015'!$L$53),COUNTIF('2015'!K60:M60,'2015'!$M$53))</f>
        <v>0</v>
      </c>
      <c r="E1698" s="3" t="str">
        <f t="shared" si="1"/>
        <v>0</v>
      </c>
    </row>
    <row r="1699">
      <c r="A1699" s="1">
        <v>51.0</v>
      </c>
      <c r="B1699" s="48">
        <f t="shared" si="52"/>
        <v>59</v>
      </c>
      <c r="D1699" s="2">
        <f>SUM(COUNTIF('2015'!K61:M61,'2015'!$K$53),COUNTIF('2015'!K61:M61,'2015'!$L$53),COUNTIF('2015'!K61:M61,'2015'!$M$53))</f>
        <v>0</v>
      </c>
      <c r="E1699" s="3" t="str">
        <f t="shared" si="1"/>
        <v>0</v>
      </c>
    </row>
    <row r="1700">
      <c r="A1700" s="1">
        <v>51.0</v>
      </c>
      <c r="B1700" s="48">
        <f t="shared" si="52"/>
        <v>60</v>
      </c>
      <c r="D1700" s="2">
        <f>SUM(COUNTIF('2015'!K62:M62,'2015'!$K$53),COUNTIF('2015'!K62:M62,'2015'!$L$53),COUNTIF('2015'!K62:M62,'2015'!$M$53))</f>
        <v>0</v>
      </c>
      <c r="E1700" s="3" t="str">
        <f t="shared" si="1"/>
        <v>0</v>
      </c>
    </row>
    <row r="1701">
      <c r="A1701" s="1">
        <v>52.0</v>
      </c>
      <c r="B1701" s="1">
        <v>53.0</v>
      </c>
      <c r="D1701" s="2">
        <f>SUM(COUNTIF('2015'!K55:M55,'2015'!$K$54),COUNTIF('2015'!K55:M55,'2015'!$L$54),COUNTIF('2015'!K55:M55,'2015'!$M$54))</f>
        <v>0</v>
      </c>
      <c r="E1701" s="3" t="str">
        <f t="shared" si="1"/>
        <v>0</v>
      </c>
    </row>
    <row r="1702">
      <c r="A1702" s="1">
        <v>52.0</v>
      </c>
      <c r="B1702" s="48">
        <f t="shared" ref="B1702:B1708" si="53">IF(A1702&lt;&gt;"",B1701+1,"")</f>
        <v>54</v>
      </c>
      <c r="D1702" s="2">
        <f>SUM(COUNTIF('2015'!K56:M56,'2015'!$K$54),COUNTIF('2015'!K56:M56,'2015'!$L$54),COUNTIF('2015'!K56:M56,'2015'!$M$54))</f>
        <v>0</v>
      </c>
      <c r="E1702" s="3" t="str">
        <f t="shared" si="1"/>
        <v>0</v>
      </c>
    </row>
    <row r="1703">
      <c r="A1703" s="1">
        <v>52.0</v>
      </c>
      <c r="B1703" s="48">
        <f t="shared" si="53"/>
        <v>55</v>
      </c>
      <c r="D1703" s="2">
        <f>SUM(COUNTIF('2015'!K57:M57,'2015'!$K$54),COUNTIF('2015'!K57:M57,'2015'!$L$54),COUNTIF('2015'!K57:M57,'2015'!$M$54))</f>
        <v>0</v>
      </c>
      <c r="E1703" s="3" t="str">
        <f t="shared" si="1"/>
        <v>0</v>
      </c>
    </row>
    <row r="1704">
      <c r="A1704" s="1">
        <v>52.0</v>
      </c>
      <c r="B1704" s="48">
        <f t="shared" si="53"/>
        <v>56</v>
      </c>
      <c r="D1704" s="2">
        <f>SUM(COUNTIF('2015'!K58:M58,'2015'!$K$54),COUNTIF('2015'!K58:M58,'2015'!$L$54),COUNTIF('2015'!K58:M58,'2015'!$M$54))</f>
        <v>0</v>
      </c>
      <c r="E1704" s="3" t="str">
        <f t="shared" si="1"/>
        <v>0</v>
      </c>
    </row>
    <row r="1705">
      <c r="A1705" s="1">
        <v>52.0</v>
      </c>
      <c r="B1705" s="48">
        <f t="shared" si="53"/>
        <v>57</v>
      </c>
      <c r="D1705" s="2">
        <f>SUM(COUNTIF('2015'!K59:M59,'2015'!$K$54),COUNTIF('2015'!K59:M59,'2015'!$L$54),COUNTIF('2015'!K59:M59,'2015'!$M$54))</f>
        <v>0</v>
      </c>
      <c r="E1705" s="3" t="str">
        <f t="shared" si="1"/>
        <v>0</v>
      </c>
    </row>
    <row r="1706">
      <c r="A1706" s="1">
        <v>52.0</v>
      </c>
      <c r="B1706" s="48">
        <f t="shared" si="53"/>
        <v>58</v>
      </c>
      <c r="D1706" s="2">
        <f>SUM(COUNTIF('2015'!K60:M60,'2015'!$K$54),COUNTIF('2015'!K60:M60,'2015'!$L$54),COUNTIF('2015'!K60:M60,'2015'!$M$54))</f>
        <v>0</v>
      </c>
      <c r="E1706" s="3" t="str">
        <f t="shared" si="1"/>
        <v>0</v>
      </c>
    </row>
    <row r="1707">
      <c r="A1707" s="1">
        <v>52.0</v>
      </c>
      <c r="B1707" s="48">
        <f t="shared" si="53"/>
        <v>59</v>
      </c>
      <c r="D1707" s="2">
        <f>SUM(COUNTIF('2015'!K61:M61,'2015'!$K$54),COUNTIF('2015'!K61:M61,'2015'!$L$54),COUNTIF('2015'!K61:M61,'2015'!$M$54))</f>
        <v>0</v>
      </c>
      <c r="E1707" s="3" t="str">
        <f t="shared" si="1"/>
        <v>0</v>
      </c>
    </row>
    <row r="1708">
      <c r="A1708" s="1">
        <v>52.0</v>
      </c>
      <c r="B1708" s="48">
        <f t="shared" si="53"/>
        <v>60</v>
      </c>
      <c r="D1708" s="2">
        <f>SUM(COUNTIF('2015'!K62:M62,'2015'!$K$54),COUNTIF('2015'!K62:M62,'2015'!$L$54),COUNTIF('2015'!K62:M62,'2015'!$M$54))</f>
        <v>0</v>
      </c>
      <c r="E1708" s="3" t="str">
        <f t="shared" si="1"/>
        <v>0</v>
      </c>
    </row>
    <row r="1709">
      <c r="A1709" s="1">
        <v>53.0</v>
      </c>
      <c r="B1709" s="1">
        <v>54.0</v>
      </c>
      <c r="D1709" s="2">
        <f>SUM(COUNTIF('2015'!K56:M56,'2015'!$K$55),COUNTIF('2015'!K56:M56,'2015'!$L$55),COUNTIF('2015'!K56:M56,'2015'!$M$55))</f>
        <v>0</v>
      </c>
      <c r="E1709" s="3" t="str">
        <f t="shared" si="1"/>
        <v>0</v>
      </c>
    </row>
    <row r="1710">
      <c r="A1710" s="1">
        <v>53.0</v>
      </c>
      <c r="B1710" s="48">
        <f t="shared" ref="B1710:B1715" si="54">IF(A1710&lt;&gt;"",B1709+1,"")</f>
        <v>55</v>
      </c>
      <c r="D1710" s="2">
        <f>SUM(COUNTIF('2015'!K57:M57,'2015'!$K$55),COUNTIF('2015'!K57:M57,'2015'!$L$55),COUNTIF('2015'!K57:M57,'2015'!$M$55))</f>
        <v>0</v>
      </c>
      <c r="E1710" s="3" t="str">
        <f t="shared" si="1"/>
        <v>0</v>
      </c>
    </row>
    <row r="1711">
      <c r="A1711" s="1">
        <v>53.0</v>
      </c>
      <c r="B1711" s="48">
        <f t="shared" si="54"/>
        <v>56</v>
      </c>
      <c r="D1711" s="2">
        <f>SUM(COUNTIF('2015'!K58:M58,'2015'!$K$55),COUNTIF('2015'!K58:M58,'2015'!$L$55),COUNTIF('2015'!K58:M58,'2015'!$M$55))</f>
        <v>0</v>
      </c>
      <c r="E1711" s="3" t="str">
        <f t="shared" si="1"/>
        <v>0</v>
      </c>
    </row>
    <row r="1712">
      <c r="A1712" s="1">
        <v>53.0</v>
      </c>
      <c r="B1712" s="48">
        <f t="shared" si="54"/>
        <v>57</v>
      </c>
      <c r="D1712" s="2">
        <f>SUM(COUNTIF('2015'!K59:M59,'2015'!$K$55),COUNTIF('2015'!K59:M59,'2015'!$L$55),COUNTIF('2015'!K59:M59,'2015'!$M$55))</f>
        <v>0</v>
      </c>
      <c r="E1712" s="3" t="str">
        <f t="shared" si="1"/>
        <v>0</v>
      </c>
    </row>
    <row r="1713">
      <c r="A1713" s="1">
        <v>53.0</v>
      </c>
      <c r="B1713" s="48">
        <f t="shared" si="54"/>
        <v>58</v>
      </c>
      <c r="D1713" s="2">
        <f>SUM(COUNTIF('2015'!K60:M60,'2015'!$K$55),COUNTIF('2015'!K60:M60,'2015'!$L$55),COUNTIF('2015'!K60:M60,'2015'!$M$55))</f>
        <v>0</v>
      </c>
      <c r="E1713" s="3" t="str">
        <f t="shared" si="1"/>
        <v>0</v>
      </c>
    </row>
    <row r="1714">
      <c r="A1714" s="1">
        <v>53.0</v>
      </c>
      <c r="B1714" s="48">
        <f t="shared" si="54"/>
        <v>59</v>
      </c>
      <c r="D1714" s="2">
        <f>SUM(COUNTIF('2015'!K61:M61,'2015'!$K$55),COUNTIF('2015'!K61:M61,'2015'!$L$55),COUNTIF('2015'!K61:M61,'2015'!$M$55))</f>
        <v>0</v>
      </c>
      <c r="E1714" s="3" t="str">
        <f t="shared" si="1"/>
        <v>0</v>
      </c>
    </row>
    <row r="1715">
      <c r="A1715" s="1">
        <v>53.0</v>
      </c>
      <c r="B1715" s="48">
        <f t="shared" si="54"/>
        <v>60</v>
      </c>
      <c r="D1715" s="2">
        <f>SUM(COUNTIF('2015'!K62:M62,'2015'!$K$55),COUNTIF('2015'!K62:M62,'2015'!$L$55),COUNTIF('2015'!K62:M62,'2015'!$M$55))</f>
        <v>0</v>
      </c>
      <c r="E1715" s="3" t="str">
        <f t="shared" si="1"/>
        <v>0</v>
      </c>
    </row>
    <row r="1716">
      <c r="A1716" s="1">
        <v>54.0</v>
      </c>
      <c r="B1716" s="1">
        <v>55.0</v>
      </c>
      <c r="D1716" s="2">
        <f>SUM(COUNTIF('2015'!K57:M57,'2015'!$K$56),COUNTIF('2015'!K57:M57,'2015'!$L$56),COUNTIF('2015'!K57:M57,'2015'!$M$56))</f>
        <v>0</v>
      </c>
      <c r="E1716" s="3" t="str">
        <f t="shared" si="1"/>
        <v>0</v>
      </c>
    </row>
    <row r="1717">
      <c r="A1717" s="1">
        <v>54.0</v>
      </c>
      <c r="B1717" s="48">
        <f t="shared" ref="B1717:B1721" si="55">IF(A1717&lt;&gt;"",B1716+1,"")</f>
        <v>56</v>
      </c>
      <c r="D1717" s="2">
        <f>SUM(COUNTIF('2015'!K58:M58,'2015'!$K$56),COUNTIF('2015'!K58:M58,'2015'!$L$56),COUNTIF('2015'!K58:M58,'2015'!$M$56))</f>
        <v>0</v>
      </c>
      <c r="E1717" s="3" t="str">
        <f t="shared" si="1"/>
        <v>0</v>
      </c>
    </row>
    <row r="1718">
      <c r="A1718" s="1">
        <v>54.0</v>
      </c>
      <c r="B1718" s="48">
        <f t="shared" si="55"/>
        <v>57</v>
      </c>
      <c r="D1718" s="2">
        <f>SUM(COUNTIF('2015'!K59:M59,'2015'!$K$56),COUNTIF('2015'!K59:M59,'2015'!$L$56),COUNTIF('2015'!K59:M59,'2015'!$M$56))</f>
        <v>0</v>
      </c>
      <c r="E1718" s="3" t="str">
        <f t="shared" si="1"/>
        <v>0</v>
      </c>
    </row>
    <row r="1719">
      <c r="A1719" s="1">
        <v>54.0</v>
      </c>
      <c r="B1719" s="48">
        <f t="shared" si="55"/>
        <v>58</v>
      </c>
      <c r="D1719" s="2">
        <f>SUM(COUNTIF('2015'!K60:M60,'2015'!$K$56),COUNTIF('2015'!K60:M60,'2015'!$L$56),COUNTIF('2015'!K60:M60,'2015'!$M$56))</f>
        <v>0</v>
      </c>
      <c r="E1719" s="3" t="str">
        <f t="shared" si="1"/>
        <v>0</v>
      </c>
    </row>
    <row r="1720">
      <c r="A1720" s="1">
        <v>54.0</v>
      </c>
      <c r="B1720" s="48">
        <f t="shared" si="55"/>
        <v>59</v>
      </c>
      <c r="D1720" s="2">
        <f>SUM(COUNTIF('2015'!K61:M61,'2015'!$K$56),COUNTIF('2015'!K61:M61,'2015'!$L$56),COUNTIF('2015'!K61:M61,'2015'!$M$56))</f>
        <v>0</v>
      </c>
      <c r="E1720" s="3" t="str">
        <f t="shared" si="1"/>
        <v>0</v>
      </c>
    </row>
    <row r="1721">
      <c r="A1721" s="1">
        <v>54.0</v>
      </c>
      <c r="B1721" s="48">
        <f t="shared" si="55"/>
        <v>60</v>
      </c>
      <c r="D1721" s="2">
        <f>SUM(COUNTIF('2015'!K62:M62,'2015'!$K$56),COUNTIF('2015'!K62:M62,'2015'!$L$56),COUNTIF('2015'!K62:M62,'2015'!$M$56))</f>
        <v>0</v>
      </c>
      <c r="E1721" s="3" t="str">
        <f t="shared" si="1"/>
        <v>0</v>
      </c>
    </row>
    <row r="1722">
      <c r="A1722" s="1">
        <v>55.0</v>
      </c>
      <c r="B1722" s="1">
        <v>56.0</v>
      </c>
      <c r="D1722" s="2">
        <f>SUM(COUNTIF('2015'!K58:M58,'2015'!$K$57),COUNTIF('2015'!K58:M58,'2015'!$L$57),COUNTIF('2015'!K58:M58,'2015'!$M$57))</f>
        <v>0</v>
      </c>
      <c r="E1722" s="3" t="str">
        <f t="shared" si="1"/>
        <v>0</v>
      </c>
    </row>
    <row r="1723">
      <c r="A1723" s="1">
        <v>55.0</v>
      </c>
      <c r="B1723" s="48">
        <f t="shared" ref="B1723:B1726" si="56">IF(A1723&lt;&gt;"",B1722+1,"")</f>
        <v>57</v>
      </c>
      <c r="D1723" s="2">
        <f>SUM(COUNTIF('2015'!K59:M59,'2015'!$K$57),COUNTIF('2015'!K59:M59,'2015'!$L$57),COUNTIF('2015'!K59:M59,'2015'!$M$57))</f>
        <v>0</v>
      </c>
      <c r="E1723" s="3" t="str">
        <f t="shared" si="1"/>
        <v>0</v>
      </c>
    </row>
    <row r="1724">
      <c r="A1724" s="1">
        <v>55.0</v>
      </c>
      <c r="B1724" s="48">
        <f t="shared" si="56"/>
        <v>58</v>
      </c>
      <c r="D1724" s="2">
        <f>SUM(COUNTIF('2015'!K60:M60,'2015'!$K$57),COUNTIF('2015'!K60:M60,'2015'!$L$57),COUNTIF('2015'!K60:M60,'2015'!$M$57))</f>
        <v>0</v>
      </c>
      <c r="E1724" s="3" t="str">
        <f t="shared" si="1"/>
        <v>0</v>
      </c>
    </row>
    <row r="1725">
      <c r="A1725" s="1">
        <v>55.0</v>
      </c>
      <c r="B1725" s="48">
        <f t="shared" si="56"/>
        <v>59</v>
      </c>
      <c r="D1725" s="2">
        <f>SUM(COUNTIF('2015'!K61:M61,'2015'!$K$57),COUNTIF('2015'!K61:M61,'2015'!$L$57),COUNTIF('2015'!K61:M61,'2015'!$M$57))</f>
        <v>0</v>
      </c>
      <c r="E1725" s="3" t="str">
        <f t="shared" si="1"/>
        <v>0</v>
      </c>
    </row>
    <row r="1726">
      <c r="A1726" s="1">
        <v>55.0</v>
      </c>
      <c r="B1726" s="48">
        <f t="shared" si="56"/>
        <v>60</v>
      </c>
      <c r="D1726" s="2">
        <f>SUM(COUNTIF('2015'!K62:M62,'2015'!$K$57),COUNTIF('2015'!K62:M62,'2015'!$L$57),COUNTIF('2015'!K62:M62,'2015'!$M$57))</f>
        <v>0</v>
      </c>
      <c r="E1726" s="3" t="str">
        <f t="shared" si="1"/>
        <v>0</v>
      </c>
    </row>
    <row r="1727">
      <c r="A1727" s="1">
        <v>56.0</v>
      </c>
      <c r="B1727" s="1">
        <v>57.0</v>
      </c>
      <c r="D1727" s="2">
        <f>SUM(COUNTIF('2015'!K59:M59,'2015'!$K$58),COUNTIF('2015'!K59:M59,'2015'!$L$58),COUNTIF('2015'!K59:M59,'2015'!$M$58))</f>
        <v>0</v>
      </c>
      <c r="E1727" s="3" t="str">
        <f t="shared" si="1"/>
        <v>0</v>
      </c>
    </row>
    <row r="1728">
      <c r="A1728" s="1">
        <v>56.0</v>
      </c>
      <c r="B1728" s="48">
        <f t="shared" ref="B1728:B1730" si="57">IF(A1728&lt;&gt;"",B1727+1,"")</f>
        <v>58</v>
      </c>
      <c r="D1728" s="2">
        <f>SUM(COUNTIF('2015'!K60:M60,'2015'!$K$58),COUNTIF('2015'!K60:M60,'2015'!$L$58),COUNTIF('2015'!K60:M60,'2015'!$M$58))</f>
        <v>0</v>
      </c>
      <c r="E1728" s="3" t="str">
        <f t="shared" si="1"/>
        <v>0</v>
      </c>
    </row>
    <row r="1729">
      <c r="A1729" s="1">
        <v>56.0</v>
      </c>
      <c r="B1729" s="48">
        <f t="shared" si="57"/>
        <v>59</v>
      </c>
      <c r="D1729" s="2">
        <f>SUM(COUNTIF('2015'!K61:M61,'2015'!$K$58),COUNTIF('2015'!K61:M61,'2015'!$L$58),COUNTIF('2015'!K61:M61,'2015'!$M$58))</f>
        <v>0</v>
      </c>
      <c r="E1729" s="3" t="str">
        <f t="shared" si="1"/>
        <v>0</v>
      </c>
    </row>
    <row r="1730">
      <c r="A1730" s="1">
        <v>56.0</v>
      </c>
      <c r="B1730" s="48">
        <f t="shared" si="57"/>
        <v>60</v>
      </c>
      <c r="D1730" s="2">
        <f>SUM(COUNTIF('2015'!K62:M62,'2015'!$K$58),COUNTIF('2015'!K62:M62,'2015'!$L$58),COUNTIF('2015'!K62:M62,'2015'!$M$58))</f>
        <v>0</v>
      </c>
      <c r="E1730" s="3" t="str">
        <f t="shared" si="1"/>
        <v>0</v>
      </c>
    </row>
    <row r="1731">
      <c r="A1731" s="1">
        <v>57.0</v>
      </c>
      <c r="B1731" s="1">
        <v>58.0</v>
      </c>
      <c r="D1731" s="2">
        <f>SUM(COUNTIF('2015'!K60:M60,'2015'!$K$59),COUNTIF('2015'!K60:M60,'2015'!$L$59),COUNTIF('2015'!K60:M60,'2015'!$M$59))</f>
        <v>0</v>
      </c>
      <c r="E1731" s="3" t="str">
        <f t="shared" si="1"/>
        <v>0</v>
      </c>
    </row>
    <row r="1732">
      <c r="A1732" s="1">
        <v>57.0</v>
      </c>
      <c r="B1732" s="48">
        <f t="shared" ref="B1732:B1733" si="58">IF(A1732&lt;&gt;"",B1731+1,"")</f>
        <v>59</v>
      </c>
      <c r="D1732" s="2">
        <f>SUM(COUNTIF('2015'!K61:M61,'2015'!$K$59),COUNTIF('2015'!K61:M61,'2015'!$L$59),COUNTIF('2015'!K61:M61,'2015'!$M$59))</f>
        <v>0</v>
      </c>
      <c r="E1732" s="3" t="str">
        <f t="shared" si="1"/>
        <v>0</v>
      </c>
    </row>
    <row r="1733">
      <c r="A1733" s="1">
        <v>57.0</v>
      </c>
      <c r="B1733" s="48">
        <f t="shared" si="58"/>
        <v>60</v>
      </c>
      <c r="D1733" s="2">
        <f>SUM(COUNTIF('2015'!K62:M62,'2015'!$K$59),COUNTIF('2015'!K62:M62,'2015'!$L$59),COUNTIF('2015'!K62:M62,'2015'!$M$59))</f>
        <v>0</v>
      </c>
      <c r="E1733" s="3" t="str">
        <f t="shared" si="1"/>
        <v>0</v>
      </c>
    </row>
    <row r="1734">
      <c r="A1734" s="1">
        <v>58.0</v>
      </c>
      <c r="B1734" s="1">
        <v>59.0</v>
      </c>
      <c r="D1734" s="2">
        <f>SUM(COUNTIF('2015'!K61:M61,'2015'!$K$60),COUNTIF('2015'!K61:M61,'2015'!$L$60),COUNTIF('2015'!K61:M61,'2015'!$M$60))</f>
        <v>0</v>
      </c>
      <c r="E1734" s="3" t="str">
        <f t="shared" si="1"/>
        <v>0</v>
      </c>
    </row>
    <row r="1735">
      <c r="A1735" s="1">
        <v>58.0</v>
      </c>
      <c r="B1735" s="48">
        <f>IF(A1735&lt;&gt;"",B1734+1,"")</f>
        <v>60</v>
      </c>
      <c r="D1735" s="2">
        <f>SUM(COUNTIF('2015'!K62:M62,'2015'!$K$60),COUNTIF('2015'!K62:M62,'2015'!$L$60),COUNTIF('2015'!K62:M62,'2015'!$M$60))</f>
        <v>0</v>
      </c>
      <c r="E1735" s="3" t="str">
        <f t="shared" si="1"/>
        <v>0</v>
      </c>
    </row>
    <row r="1736">
      <c r="A1736" s="1">
        <v>59.0</v>
      </c>
      <c r="B1736" s="1">
        <v>60.0</v>
      </c>
      <c r="D1736" s="2">
        <f>SUM(COUNTIF('2015'!K62:M62,'2015'!$K$61),COUNTIF('2015'!K62:M62,'2015'!$L$61),COUNTIF('2015'!K62:M62,'2015'!$M$61))</f>
        <v>0</v>
      </c>
      <c r="E1736" s="3" t="str">
        <f t="shared" si="1"/>
        <v>0</v>
      </c>
    </row>
    <row r="1737">
      <c r="E1737" s="3"/>
    </row>
    <row r="1738">
      <c r="E1738" s="3"/>
    </row>
    <row r="1739">
      <c r="E1739" s="3"/>
    </row>
    <row r="1740">
      <c r="E1740" s="3"/>
    </row>
    <row r="1741">
      <c r="E1741" s="3"/>
    </row>
    <row r="1742">
      <c r="E1742" s="3"/>
    </row>
    <row r="1743">
      <c r="E1743" s="3"/>
    </row>
    <row r="1744">
      <c r="E1744" s="3"/>
    </row>
    <row r="1745">
      <c r="E1745" s="3"/>
    </row>
    <row r="1746">
      <c r="E1746" s="3"/>
    </row>
    <row r="1747">
      <c r="E1747" s="3"/>
    </row>
    <row r="1748">
      <c r="E1748" s="3"/>
    </row>
    <row r="1749">
      <c r="E1749" s="3"/>
    </row>
    <row r="1750">
      <c r="E1750" s="3"/>
    </row>
    <row r="1751">
      <c r="E1751" s="3"/>
    </row>
    <row r="1752">
      <c r="E1752" s="3"/>
    </row>
    <row r="1753">
      <c r="E1753" s="3"/>
    </row>
    <row r="1754">
      <c r="E1754" s="3"/>
    </row>
    <row r="1755">
      <c r="E1755" s="3"/>
    </row>
    <row r="1756">
      <c r="E1756" s="3"/>
    </row>
    <row r="1757">
      <c r="E1757" s="3"/>
    </row>
    <row r="1758">
      <c r="E1758" s="3"/>
    </row>
    <row r="1759">
      <c r="E1759" s="3"/>
    </row>
    <row r="1760">
      <c r="E1760" s="3"/>
    </row>
    <row r="1761">
      <c r="E1761" s="3"/>
    </row>
    <row r="1762">
      <c r="E1762" s="3"/>
    </row>
    <row r="1763">
      <c r="E1763" s="3"/>
    </row>
    <row r="1764">
      <c r="E1764" s="3"/>
    </row>
    <row r="1765">
      <c r="E1765" s="3"/>
    </row>
    <row r="1766">
      <c r="E1766" s="3"/>
    </row>
    <row r="1767">
      <c r="E1767" s="3"/>
    </row>
    <row r="1768">
      <c r="E1768" s="3"/>
    </row>
    <row r="1769">
      <c r="E1769" s="3"/>
    </row>
    <row r="1770">
      <c r="E1770" s="3"/>
    </row>
    <row r="1771">
      <c r="E1771" s="3"/>
    </row>
    <row r="1772">
      <c r="E1772" s="3"/>
    </row>
    <row r="1773">
      <c r="E1773" s="3"/>
    </row>
    <row r="1774">
      <c r="E1774" s="3"/>
    </row>
    <row r="1775">
      <c r="E177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8.25"/>
    <col hidden="1" min="4" max="26" width="12.63"/>
  </cols>
  <sheetData>
    <row r="1">
      <c r="A1" s="32" t="s">
        <v>292</v>
      </c>
      <c r="B1" s="32" t="s">
        <v>293</v>
      </c>
    </row>
    <row r="2">
      <c r="A2" s="36">
        <f>IFERROR(__xludf.DUMMYFUNCTION("UNIQUE(QUERY('2015'!H3:I1000,""Select Col1,Col2""))"),1.0)</f>
        <v>1</v>
      </c>
      <c r="B2" s="36" t="str">
        <f>IFERROR(__xludf.DUMMYFUNCTION("""COMPUTED_VALUE"""),"TheWeeknd")</f>
        <v>TheWeeknd</v>
      </c>
    </row>
    <row r="3">
      <c r="A3" s="36">
        <f>IFERROR(__xludf.DUMMYFUNCTION("""COMPUTED_VALUE"""),2.0)</f>
        <v>2</v>
      </c>
      <c r="B3" s="36" t="str">
        <f>IFERROR(__xludf.DUMMYFUNCTION("""COMPUTED_VALUE"""),"JustinBieber")</f>
        <v>JustinBieber</v>
      </c>
    </row>
    <row r="4">
      <c r="A4" s="36">
        <f>IFERROR(__xludf.DUMMYFUNCTION("""COMPUTED_VALUE"""),3.0)</f>
        <v>3</v>
      </c>
      <c r="B4" s="36" t="str">
        <f>IFERROR(__xludf.DUMMYFUNCTION("""COMPUTED_VALUE"""),"MarkRonson")</f>
        <v>MarkRonson</v>
      </c>
    </row>
    <row r="5">
      <c r="A5" s="36">
        <f>IFERROR(__xludf.DUMMYFUNCTION("""COMPUTED_VALUE"""),4.0)</f>
        <v>4</v>
      </c>
      <c r="B5" s="36" t="str">
        <f>IFERROR(__xludf.DUMMYFUNCTION("""COMPUTED_VALUE"""),"BrunoMars")</f>
        <v>BrunoMars</v>
      </c>
    </row>
    <row r="6">
      <c r="A6" s="36">
        <f>IFERROR(__xludf.DUMMYFUNCTION("""COMPUTED_VALUE"""),5.0)</f>
        <v>5</v>
      </c>
      <c r="B6" s="36" t="str">
        <f>IFERROR(__xludf.DUMMYFUNCTION("""COMPUTED_VALUE"""),"TaylorSwift")</f>
        <v>TaylorSwift</v>
      </c>
    </row>
    <row r="7">
      <c r="A7" s="36">
        <f>IFERROR(__xludf.DUMMYFUNCTION("""COMPUTED_VALUE"""),6.0)</f>
        <v>6</v>
      </c>
      <c r="B7" s="36" t="str">
        <f>IFERROR(__xludf.DUMMYFUNCTION("""COMPUTED_VALUE"""),"CharliePuth")</f>
        <v>CharliePuth</v>
      </c>
    </row>
    <row r="8">
      <c r="A8" s="36">
        <f>IFERROR(__xludf.DUMMYFUNCTION("""COMPUTED_VALUE"""),7.0)</f>
        <v>7</v>
      </c>
      <c r="B8" s="36" t="str">
        <f>IFERROR(__xludf.DUMMYFUNCTION("""COMPUTED_VALUE"""),"WizKhalifa")</f>
        <v>WizKhalifa</v>
      </c>
    </row>
    <row r="9">
      <c r="A9" s="36">
        <f>IFERROR(__xludf.DUMMYFUNCTION("""COMPUTED_VALUE"""),8.0)</f>
        <v>8</v>
      </c>
      <c r="B9" s="36" t="str">
        <f>IFERROR(__xludf.DUMMYFUNCTION("""COMPUTED_VALUE"""),"FettyWap")</f>
        <v>FettyWap</v>
      </c>
    </row>
    <row r="10">
      <c r="A10" s="36">
        <f>IFERROR(__xludf.DUMMYFUNCTION("""COMPUTED_VALUE"""),9.0)</f>
        <v>9</v>
      </c>
      <c r="B10" s="36" t="str">
        <f>IFERROR(__xludf.DUMMYFUNCTION("""COMPUTED_VALUE"""),"EdSheeran")</f>
        <v>EdSheeran</v>
      </c>
    </row>
    <row r="11">
      <c r="A11" s="36">
        <f>IFERROR(__xludf.DUMMYFUNCTION("""COMPUTED_VALUE"""),10.0)</f>
        <v>10</v>
      </c>
      <c r="B11" s="36" t="str">
        <f>IFERROR(__xludf.DUMMYFUNCTION("""COMPUTED_VALUE"""),"Silento")</f>
        <v>Silento</v>
      </c>
    </row>
    <row r="12">
      <c r="A12" s="36">
        <f>IFERROR(__xludf.DUMMYFUNCTION("""COMPUTED_VALUE"""),11.0)</f>
        <v>11</v>
      </c>
      <c r="B12" s="36" t="str">
        <f>IFERROR(__xludf.DUMMYFUNCTION("""COMPUTED_VALUE"""),"Maroon5")</f>
        <v>Maroon5</v>
      </c>
    </row>
    <row r="13">
      <c r="A13" s="36">
        <f>IFERROR(__xludf.DUMMYFUNCTION("""COMPUTED_VALUE"""),12.0)</f>
        <v>12</v>
      </c>
      <c r="B13" s="36" t="str">
        <f>IFERROR(__xludf.DUMMYFUNCTION("""COMPUTED_VALUE"""),"OMI")</f>
        <v>OMI</v>
      </c>
    </row>
    <row r="14">
      <c r="A14" s="36">
        <f>IFERROR(__xludf.DUMMYFUNCTION("""COMPUTED_VALUE"""),13.0)</f>
        <v>13</v>
      </c>
      <c r="B14" s="36" t="str">
        <f>IFERROR(__xludf.DUMMYFUNCTION("""COMPUTED_VALUE"""),"Drake")</f>
        <v>Drake</v>
      </c>
    </row>
    <row r="15">
      <c r="A15" s="36">
        <f>IFERROR(__xludf.DUMMYFUNCTION("""COMPUTED_VALUE"""),14.0)</f>
        <v>14</v>
      </c>
      <c r="B15" s="36" t="str">
        <f>IFERROR(__xludf.DUMMYFUNCTION("""COMPUTED_VALUE"""),"KendrickLamar")</f>
        <v>KendrickLamar</v>
      </c>
    </row>
    <row r="16">
      <c r="A16" s="36">
        <f>IFERROR(__xludf.DUMMYFUNCTION("""COMPUTED_VALUE"""),15.0)</f>
        <v>15</v>
      </c>
      <c r="B16" s="36" t="str">
        <f>IFERROR(__xludf.DUMMYFUNCTION("""COMPUTED_VALUE"""),"Hozier")</f>
        <v>Hozier</v>
      </c>
    </row>
    <row r="17">
      <c r="A17" s="36">
        <f>IFERROR(__xludf.DUMMYFUNCTION("""COMPUTED_VALUE"""),16.0)</f>
        <v>16</v>
      </c>
      <c r="B17" s="36" t="str">
        <f>IFERROR(__xludf.DUMMYFUNCTION("""COMPUTED_VALUE"""),"WALKTHEMOON")</f>
        <v>WALKTHEMOON</v>
      </c>
    </row>
    <row r="18">
      <c r="A18" s="36">
        <f>IFERROR(__xludf.DUMMYFUNCTION("""COMPUTED_VALUE"""),17.0)</f>
        <v>17</v>
      </c>
      <c r="B18" s="36" t="str">
        <f>IFERROR(__xludf.DUMMYFUNCTION("""COMPUTED_VALUE"""),"Adele")</f>
        <v>Adele</v>
      </c>
    </row>
    <row r="19">
      <c r="A19" s="36">
        <f>IFERROR(__xludf.DUMMYFUNCTION("""COMPUTED_VALUE"""),18.0)</f>
        <v>18</v>
      </c>
      <c r="B19" s="36" t="str">
        <f>IFERROR(__xludf.DUMMYFUNCTION("""COMPUTED_VALUE"""),"EllieGoulding")</f>
        <v>EllieGoulding</v>
      </c>
    </row>
    <row r="20">
      <c r="A20" s="36">
        <f>IFERROR(__xludf.DUMMYFUNCTION("""COMPUTED_VALUE"""),19.0)</f>
        <v>19</v>
      </c>
      <c r="B20" s="36" t="str">
        <f>IFERROR(__xludf.DUMMYFUNCTION("""COMPUTED_VALUE"""),"PaulMcCartney")</f>
        <v>PaulMcCartney</v>
      </c>
    </row>
    <row r="21">
      <c r="A21" s="36">
        <f>IFERROR(__xludf.DUMMYFUNCTION("""COMPUTED_VALUE"""),20.0)</f>
        <v>20</v>
      </c>
      <c r="B21" s="36" t="str">
        <f>IFERROR(__xludf.DUMMYFUNCTION("""COMPUTED_VALUE"""),"Rihanna")</f>
        <v>Rihanna</v>
      </c>
    </row>
    <row r="22">
      <c r="A22" s="36">
        <f>IFERROR(__xludf.DUMMYFUNCTION("""COMPUTED_VALUE"""),21.0)</f>
        <v>21</v>
      </c>
      <c r="B22" s="36" t="str">
        <f>IFERROR(__xludf.DUMMYFUNCTION("""COMPUTED_VALUE"""),"KanyeWest")</f>
        <v>KanyeWest</v>
      </c>
    </row>
    <row r="23">
      <c r="A23" s="36">
        <f>IFERROR(__xludf.DUMMYFUNCTION("""COMPUTED_VALUE"""),22.0)</f>
        <v>22</v>
      </c>
      <c r="B23" s="36" t="str">
        <f>IFERROR(__xludf.DUMMYFUNCTION("""COMPUTED_VALUE"""),"MajorLazer")</f>
        <v>MajorLazer</v>
      </c>
    </row>
    <row r="24">
      <c r="A24" s="36">
        <f>IFERROR(__xludf.DUMMYFUNCTION("""COMPUTED_VALUE"""),23.0)</f>
        <v>23</v>
      </c>
      <c r="B24" s="36" t="str">
        <f>IFERROR(__xludf.DUMMYFUNCTION("""COMPUTED_VALUE"""),"MO")</f>
        <v>MO</v>
      </c>
    </row>
    <row r="25">
      <c r="A25" s="36">
        <f>IFERROR(__xludf.DUMMYFUNCTION("""COMPUTED_VALUE"""),24.0)</f>
        <v>24</v>
      </c>
      <c r="B25" s="36" t="str">
        <f>IFERROR(__xludf.DUMMYFUNCTION("""COMPUTED_VALUE"""),"DJSnake")</f>
        <v>DJSnake</v>
      </c>
    </row>
    <row r="26">
      <c r="A26" s="36">
        <f>IFERROR(__xludf.DUMMYFUNCTION("""COMPUTED_VALUE"""),25.0)</f>
        <v>25</v>
      </c>
      <c r="B26" s="36" t="str">
        <f>IFERROR(__xludf.DUMMYFUNCTION("""COMPUTED_VALUE"""),"MeghanTrainor")</f>
        <v>MeghanTrainor</v>
      </c>
    </row>
    <row r="27">
      <c r="A27" s="36">
        <f>IFERROR(__xludf.DUMMYFUNCTION("""COMPUTED_VALUE"""),26.0)</f>
        <v>26</v>
      </c>
      <c r="B27" s="36" t="str">
        <f>IFERROR(__xludf.DUMMYFUNCTION("""COMPUTED_VALUE"""),"RemyBoyz")</f>
        <v>RemyBoyz</v>
      </c>
    </row>
    <row r="28">
      <c r="A28" s="36">
        <f>IFERROR(__xludf.DUMMYFUNCTION("""COMPUTED_VALUE"""),27.0)</f>
        <v>27</v>
      </c>
      <c r="B28" s="36" t="str">
        <f>IFERROR(__xludf.DUMMYFUNCTION("""COMPUTED_VALUE"""),"ShawnMendes")</f>
        <v>ShawnMendes</v>
      </c>
    </row>
    <row r="29">
      <c r="A29" s="36">
        <f>IFERROR(__xludf.DUMMYFUNCTION("""COMPUTED_VALUE"""),28.0)</f>
        <v>28</v>
      </c>
      <c r="B29" s="36" t="str">
        <f>IFERROR(__xludf.DUMMYFUNCTION("""COMPUTED_VALUE"""),"JasonDerulo")</f>
        <v>JasonDerulo</v>
      </c>
    </row>
    <row r="30">
      <c r="A30" s="36">
        <f>IFERROR(__xludf.DUMMYFUNCTION("""COMPUTED_VALUE"""),29.0)</f>
        <v>29</v>
      </c>
      <c r="B30" s="36" t="str">
        <f>IFERROR(__xludf.DUMMYFUNCTION("""COMPUTED_VALUE"""),"SamSmith")</f>
        <v>SamSmith</v>
      </c>
    </row>
    <row r="31">
      <c r="A31" s="36">
        <f>IFERROR(__xludf.DUMMYFUNCTION("""COMPUTED_VALUE"""),30.0)</f>
        <v>30</v>
      </c>
      <c r="B31" s="36" t="str">
        <f>IFERROR(__xludf.DUMMYFUNCTION("""COMPUTED_VALUE"""),"RoddyRicch")</f>
        <v>RoddyRicch</v>
      </c>
    </row>
    <row r="32">
      <c r="A32" s="36">
        <f>IFERROR(__xludf.DUMMYFUNCTION("""COMPUTED_VALUE"""),31.0)</f>
        <v>31</v>
      </c>
      <c r="B32" s="36" t="str">
        <f>IFERROR(__xludf.DUMMYFUNCTION("""COMPUTED_VALUE"""),"OneDirection")</f>
        <v>OneDirection</v>
      </c>
    </row>
    <row r="33">
      <c r="A33" s="36">
        <f>IFERROR(__xludf.DUMMYFUNCTION("""COMPUTED_VALUE"""),32.0)</f>
        <v>32</v>
      </c>
      <c r="B33" s="36" t="str">
        <f>IFERROR(__xludf.DUMMYFUNCTION("""COMPUTED_VALUE"""),"SelenaGomez")</f>
        <v>SelenaGomez</v>
      </c>
    </row>
    <row r="34">
      <c r="A34" s="36">
        <f>IFERROR(__xludf.DUMMYFUNCTION("""COMPUTED_VALUE"""),33.0)</f>
        <v>33</v>
      </c>
      <c r="B34" s="36" t="str">
        <f>IFERROR(__xludf.DUMMYFUNCTION("""COMPUTED_VALUE"""),"A$APRocky")</f>
        <v>A$APRocky</v>
      </c>
    </row>
    <row r="35">
      <c r="A35" s="2"/>
      <c r="B35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6" max="26" width="12.63"/>
  </cols>
  <sheetData>
    <row r="1">
      <c r="A1" s="33" t="str">
        <f>IFERROR(__xludf.DUMMYFUNCTION("QUERY('2015ARESTASCALCULO'!A:E,""Select Col1,Col2,Col3,Col5 Where Col4 &lt;&gt; 0 "")"),"Source")</f>
        <v>Source</v>
      </c>
      <c r="B1" s="33" t="str">
        <f>IFERROR(__xludf.DUMMYFUNCTION("""COMPUTED_VALUE"""),"Target")</f>
        <v>Target</v>
      </c>
      <c r="C1" s="33" t="str">
        <f>IFERROR(__xludf.DUMMYFUNCTION("""COMPUTED_VALUE"""),"Type")</f>
        <v>Type</v>
      </c>
      <c r="D1" s="33" t="str">
        <f>IFERROR(__xludf.DUMMYFUNCTION("""COMPUTED_VALUE"""),"Weight(Gênero)")</f>
        <v>Weight(Gênero)</v>
      </c>
    </row>
    <row r="2">
      <c r="A2" s="36">
        <f>IFERROR(__xludf.DUMMYFUNCTION("""COMPUTED_VALUE"""),1.0)</f>
        <v>1</v>
      </c>
      <c r="B2" s="36">
        <f>IFERROR(__xludf.DUMMYFUNCTION("""COMPUTED_VALUE"""),2.0)</f>
        <v>2</v>
      </c>
      <c r="C2" s="36"/>
      <c r="D2" s="36" t="str">
        <f>IFERROR(__xludf.DUMMYFUNCTION("""COMPUTED_VALUE"""),"2")</f>
        <v>2</v>
      </c>
    </row>
    <row r="3">
      <c r="A3" s="36">
        <f>IFERROR(__xludf.DUMMYFUNCTION("""COMPUTED_VALUE"""),1.0)</f>
        <v>1</v>
      </c>
      <c r="B3" s="36">
        <f>IFERROR(__xludf.DUMMYFUNCTION("""COMPUTED_VALUE"""),13.0)</f>
        <v>13</v>
      </c>
      <c r="C3" s="36"/>
      <c r="D3" s="36" t="str">
        <f>IFERROR(__xludf.DUMMYFUNCTION("""COMPUTED_VALUE"""),"2")</f>
        <v>2</v>
      </c>
    </row>
    <row r="4">
      <c r="A4" s="36">
        <f>IFERROR(__xludf.DUMMYFUNCTION("""COMPUTED_VALUE"""),1.0)</f>
        <v>1</v>
      </c>
      <c r="B4" s="36">
        <f>IFERROR(__xludf.DUMMYFUNCTION("""COMPUTED_VALUE"""),27.0)</f>
        <v>27</v>
      </c>
      <c r="C4" s="36"/>
      <c r="D4" s="36" t="str">
        <f>IFERROR(__xludf.DUMMYFUNCTION("""COMPUTED_VALUE"""),"2")</f>
        <v>2</v>
      </c>
    </row>
    <row r="5">
      <c r="A5" s="36">
        <f>IFERROR(__xludf.DUMMYFUNCTION("""COMPUTED_VALUE"""),2.0)</f>
        <v>2</v>
      </c>
      <c r="B5" s="36">
        <f>IFERROR(__xludf.DUMMYFUNCTION("""COMPUTED_VALUE"""),3.0)</f>
        <v>3</v>
      </c>
      <c r="C5" s="36"/>
      <c r="D5" s="36" t="str">
        <f>IFERROR(__xludf.DUMMYFUNCTION("""COMPUTED_VALUE"""),"1")</f>
        <v>1</v>
      </c>
    </row>
    <row r="6">
      <c r="A6" s="36">
        <f>IFERROR(__xludf.DUMMYFUNCTION("""COMPUTED_VALUE"""),2.0)</f>
        <v>2</v>
      </c>
      <c r="B6" s="36">
        <f>IFERROR(__xludf.DUMMYFUNCTION("""COMPUTED_VALUE"""),4.0)</f>
        <v>4</v>
      </c>
      <c r="C6" s="36"/>
      <c r="D6" s="36" t="str">
        <f>IFERROR(__xludf.DUMMYFUNCTION("""COMPUTED_VALUE"""),"1")</f>
        <v>1</v>
      </c>
    </row>
    <row r="7">
      <c r="A7" s="36">
        <f>IFERROR(__xludf.DUMMYFUNCTION("""COMPUTED_VALUE"""),2.0)</f>
        <v>2</v>
      </c>
      <c r="B7" s="36">
        <f>IFERROR(__xludf.DUMMYFUNCTION("""COMPUTED_VALUE"""),5.0)</f>
        <v>5</v>
      </c>
      <c r="C7" s="36"/>
      <c r="D7" s="36" t="str">
        <f>IFERROR(__xludf.DUMMYFUNCTION("""COMPUTED_VALUE"""),"1")</f>
        <v>1</v>
      </c>
    </row>
    <row r="8">
      <c r="A8" s="36">
        <f>IFERROR(__xludf.DUMMYFUNCTION("""COMPUTED_VALUE"""),2.0)</f>
        <v>2</v>
      </c>
      <c r="B8" s="36">
        <f>IFERROR(__xludf.DUMMYFUNCTION("""COMPUTED_VALUE"""),6.0)</f>
        <v>6</v>
      </c>
      <c r="C8" s="36"/>
      <c r="D8" s="36" t="str">
        <f>IFERROR(__xludf.DUMMYFUNCTION("""COMPUTED_VALUE"""),"1")</f>
        <v>1</v>
      </c>
    </row>
    <row r="9">
      <c r="A9" s="36">
        <f>IFERROR(__xludf.DUMMYFUNCTION("""COMPUTED_VALUE"""),2.0)</f>
        <v>2</v>
      </c>
      <c r="B9" s="36">
        <f>IFERROR(__xludf.DUMMYFUNCTION("""COMPUTED_VALUE"""),9.0)</f>
        <v>9</v>
      </c>
      <c r="C9" s="36"/>
      <c r="D9" s="36" t="str">
        <f>IFERROR(__xludf.DUMMYFUNCTION("""COMPUTED_VALUE"""),"1")</f>
        <v>1</v>
      </c>
    </row>
    <row r="10">
      <c r="A10" s="36">
        <f>IFERROR(__xludf.DUMMYFUNCTION("""COMPUTED_VALUE"""),2.0)</f>
        <v>2</v>
      </c>
      <c r="B10" s="36">
        <f>IFERROR(__xludf.DUMMYFUNCTION("""COMPUTED_VALUE"""),13.0)</f>
        <v>13</v>
      </c>
      <c r="C10" s="36"/>
      <c r="D10" s="36" t="str">
        <f>IFERROR(__xludf.DUMMYFUNCTION("""COMPUTED_VALUE"""),"2")</f>
        <v>2</v>
      </c>
    </row>
    <row r="11">
      <c r="A11" s="36">
        <f>IFERROR(__xludf.DUMMYFUNCTION("""COMPUTED_VALUE"""),2.0)</f>
        <v>2</v>
      </c>
      <c r="B11" s="36">
        <f>IFERROR(__xludf.DUMMYFUNCTION("""COMPUTED_VALUE"""),17.0)</f>
        <v>17</v>
      </c>
      <c r="C11" s="36"/>
      <c r="D11" s="36" t="str">
        <f>IFERROR(__xludf.DUMMYFUNCTION("""COMPUTED_VALUE"""),"1")</f>
        <v>1</v>
      </c>
    </row>
    <row r="12">
      <c r="A12" s="36">
        <f>IFERROR(__xludf.DUMMYFUNCTION("""COMPUTED_VALUE"""),2.0)</f>
        <v>2</v>
      </c>
      <c r="B12" s="36">
        <f>IFERROR(__xludf.DUMMYFUNCTION("""COMPUTED_VALUE"""),18.0)</f>
        <v>18</v>
      </c>
      <c r="C12" s="36"/>
      <c r="D12" s="36" t="str">
        <f>IFERROR(__xludf.DUMMYFUNCTION("""COMPUTED_VALUE"""),"1")</f>
        <v>1</v>
      </c>
    </row>
    <row r="13">
      <c r="A13" s="36">
        <f>IFERROR(__xludf.DUMMYFUNCTION("""COMPUTED_VALUE"""),2.0)</f>
        <v>2</v>
      </c>
      <c r="B13" s="36">
        <f>IFERROR(__xludf.DUMMYFUNCTION("""COMPUTED_VALUE"""),20.0)</f>
        <v>20</v>
      </c>
      <c r="C13" s="36"/>
      <c r="D13" s="36" t="str">
        <f>IFERROR(__xludf.DUMMYFUNCTION("""COMPUTED_VALUE"""),"1")</f>
        <v>1</v>
      </c>
    </row>
    <row r="14">
      <c r="A14" s="36">
        <f>IFERROR(__xludf.DUMMYFUNCTION("""COMPUTED_VALUE"""),2.0)</f>
        <v>2</v>
      </c>
      <c r="B14" s="36">
        <f>IFERROR(__xludf.DUMMYFUNCTION("""COMPUTED_VALUE"""),25.0)</f>
        <v>25</v>
      </c>
      <c r="C14" s="36"/>
      <c r="D14" s="36" t="str">
        <f>IFERROR(__xludf.DUMMYFUNCTION("""COMPUTED_VALUE"""),"1")</f>
        <v>1</v>
      </c>
    </row>
    <row r="15">
      <c r="A15" s="36">
        <f>IFERROR(__xludf.DUMMYFUNCTION("""COMPUTED_VALUE"""),2.0)</f>
        <v>2</v>
      </c>
      <c r="B15" s="36">
        <f>IFERROR(__xludf.DUMMYFUNCTION("""COMPUTED_VALUE"""),27.0)</f>
        <v>27</v>
      </c>
      <c r="C15" s="36"/>
      <c r="D15" s="36" t="str">
        <f>IFERROR(__xludf.DUMMYFUNCTION("""COMPUTED_VALUE"""),"3")</f>
        <v>3</v>
      </c>
    </row>
    <row r="16">
      <c r="A16" s="36">
        <f>IFERROR(__xludf.DUMMYFUNCTION("""COMPUTED_VALUE"""),2.0)</f>
        <v>2</v>
      </c>
      <c r="B16" s="36">
        <f>IFERROR(__xludf.DUMMYFUNCTION("""COMPUTED_VALUE"""),28.0)</f>
        <v>28</v>
      </c>
      <c r="C16" s="36"/>
      <c r="D16" s="36" t="str">
        <f>IFERROR(__xludf.DUMMYFUNCTION("""COMPUTED_VALUE"""),"1")</f>
        <v>1</v>
      </c>
    </row>
    <row r="17">
      <c r="A17" s="36">
        <f>IFERROR(__xludf.DUMMYFUNCTION("""COMPUTED_VALUE"""),2.0)</f>
        <v>2</v>
      </c>
      <c r="B17" s="36">
        <f>IFERROR(__xludf.DUMMYFUNCTION("""COMPUTED_VALUE"""),29.0)</f>
        <v>29</v>
      </c>
      <c r="C17" s="36"/>
      <c r="D17" s="36" t="str">
        <f>IFERROR(__xludf.DUMMYFUNCTION("""COMPUTED_VALUE"""),"1")</f>
        <v>1</v>
      </c>
    </row>
    <row r="18">
      <c r="A18" s="36">
        <f>IFERROR(__xludf.DUMMYFUNCTION("""COMPUTED_VALUE"""),2.0)</f>
        <v>2</v>
      </c>
      <c r="B18" s="36">
        <f>IFERROR(__xludf.DUMMYFUNCTION("""COMPUTED_VALUE"""),31.0)</f>
        <v>31</v>
      </c>
      <c r="C18" s="36"/>
      <c r="D18" s="36" t="str">
        <f>IFERROR(__xludf.DUMMYFUNCTION("""COMPUTED_VALUE"""),"1")</f>
        <v>1</v>
      </c>
    </row>
    <row r="19">
      <c r="A19" s="36">
        <f>IFERROR(__xludf.DUMMYFUNCTION("""COMPUTED_VALUE"""),2.0)</f>
        <v>2</v>
      </c>
      <c r="B19" s="36">
        <f>IFERROR(__xludf.DUMMYFUNCTION("""COMPUTED_VALUE"""),32.0)</f>
        <v>32</v>
      </c>
      <c r="C19" s="36"/>
      <c r="D19" s="36" t="str">
        <f>IFERROR(__xludf.DUMMYFUNCTION("""COMPUTED_VALUE"""),"1")</f>
        <v>1</v>
      </c>
    </row>
    <row r="20">
      <c r="A20" s="36">
        <f>IFERROR(__xludf.DUMMYFUNCTION("""COMPUTED_VALUE"""),3.0)</f>
        <v>3</v>
      </c>
      <c r="B20" s="36">
        <f>IFERROR(__xludf.DUMMYFUNCTION("""COMPUTED_VALUE"""),4.0)</f>
        <v>4</v>
      </c>
      <c r="C20" s="36"/>
      <c r="D20" s="36" t="str">
        <f>IFERROR(__xludf.DUMMYFUNCTION("""COMPUTED_VALUE"""),"1")</f>
        <v>1</v>
      </c>
    </row>
    <row r="21">
      <c r="A21" s="36">
        <f>IFERROR(__xludf.DUMMYFUNCTION("""COMPUTED_VALUE"""),3.0)</f>
        <v>3</v>
      </c>
      <c r="B21" s="36">
        <f>IFERROR(__xludf.DUMMYFUNCTION("""COMPUTED_VALUE"""),5.0)</f>
        <v>5</v>
      </c>
      <c r="C21" s="36"/>
      <c r="D21" s="36" t="str">
        <f>IFERROR(__xludf.DUMMYFUNCTION("""COMPUTED_VALUE"""),"1")</f>
        <v>1</v>
      </c>
    </row>
    <row r="22">
      <c r="A22" s="36">
        <f>IFERROR(__xludf.DUMMYFUNCTION("""COMPUTED_VALUE"""),3.0)</f>
        <v>3</v>
      </c>
      <c r="B22" s="36">
        <f>IFERROR(__xludf.DUMMYFUNCTION("""COMPUTED_VALUE"""),6.0)</f>
        <v>6</v>
      </c>
      <c r="C22" s="36"/>
      <c r="D22" s="36" t="str">
        <f>IFERROR(__xludf.DUMMYFUNCTION("""COMPUTED_VALUE"""),"1")</f>
        <v>1</v>
      </c>
    </row>
    <row r="23">
      <c r="A23" s="36">
        <f>IFERROR(__xludf.DUMMYFUNCTION("""COMPUTED_VALUE"""),3.0)</f>
        <v>3</v>
      </c>
      <c r="B23" s="36">
        <f>IFERROR(__xludf.DUMMYFUNCTION("""COMPUTED_VALUE"""),9.0)</f>
        <v>9</v>
      </c>
      <c r="C23" s="36"/>
      <c r="D23" s="36" t="str">
        <f>IFERROR(__xludf.DUMMYFUNCTION("""COMPUTED_VALUE"""),"3")</f>
        <v>3</v>
      </c>
    </row>
    <row r="24">
      <c r="A24" s="36">
        <f>IFERROR(__xludf.DUMMYFUNCTION("""COMPUTED_VALUE"""),3.0)</f>
        <v>3</v>
      </c>
      <c r="B24" s="36">
        <f>IFERROR(__xludf.DUMMYFUNCTION("""COMPUTED_VALUE"""),17.0)</f>
        <v>17</v>
      </c>
      <c r="C24" s="36"/>
      <c r="D24" s="36" t="str">
        <f>IFERROR(__xludf.DUMMYFUNCTION("""COMPUTED_VALUE"""),"3")</f>
        <v>3</v>
      </c>
    </row>
    <row r="25">
      <c r="A25" s="36">
        <f>IFERROR(__xludf.DUMMYFUNCTION("""COMPUTED_VALUE"""),3.0)</f>
        <v>3</v>
      </c>
      <c r="B25" s="36">
        <f>IFERROR(__xludf.DUMMYFUNCTION("""COMPUTED_VALUE"""),18.0)</f>
        <v>18</v>
      </c>
      <c r="C25" s="36"/>
      <c r="D25" s="36" t="str">
        <f>IFERROR(__xludf.DUMMYFUNCTION("""COMPUTED_VALUE"""),"3")</f>
        <v>3</v>
      </c>
    </row>
    <row r="26">
      <c r="A26" s="36">
        <f>IFERROR(__xludf.DUMMYFUNCTION("""COMPUTED_VALUE"""),3.0)</f>
        <v>3</v>
      </c>
      <c r="B26" s="36">
        <f>IFERROR(__xludf.DUMMYFUNCTION("""COMPUTED_VALUE"""),19.0)</f>
        <v>19</v>
      </c>
      <c r="C26" s="36"/>
      <c r="D26" s="36" t="str">
        <f>IFERROR(__xludf.DUMMYFUNCTION("""COMPUTED_VALUE"""),"2")</f>
        <v>2</v>
      </c>
    </row>
    <row r="27">
      <c r="A27" s="36">
        <f>IFERROR(__xludf.DUMMYFUNCTION("""COMPUTED_VALUE"""),3.0)</f>
        <v>3</v>
      </c>
      <c r="B27" s="36">
        <f>IFERROR(__xludf.DUMMYFUNCTION("""COMPUTED_VALUE"""),20.0)</f>
        <v>20</v>
      </c>
      <c r="C27" s="36"/>
      <c r="D27" s="36" t="str">
        <f>IFERROR(__xludf.DUMMYFUNCTION("""COMPUTED_VALUE"""),"1")</f>
        <v>1</v>
      </c>
    </row>
    <row r="28">
      <c r="A28" s="36">
        <f>IFERROR(__xludf.DUMMYFUNCTION("""COMPUTED_VALUE"""),3.0)</f>
        <v>3</v>
      </c>
      <c r="B28" s="36">
        <f>IFERROR(__xludf.DUMMYFUNCTION("""COMPUTED_VALUE"""),25.0)</f>
        <v>25</v>
      </c>
      <c r="C28" s="36"/>
      <c r="D28" s="36" t="str">
        <f>IFERROR(__xludf.DUMMYFUNCTION("""COMPUTED_VALUE"""),"1")</f>
        <v>1</v>
      </c>
    </row>
    <row r="29">
      <c r="A29" s="36">
        <f>IFERROR(__xludf.DUMMYFUNCTION("""COMPUTED_VALUE"""),3.0)</f>
        <v>3</v>
      </c>
      <c r="B29" s="36">
        <f>IFERROR(__xludf.DUMMYFUNCTION("""COMPUTED_VALUE"""),27.0)</f>
        <v>27</v>
      </c>
      <c r="C29" s="36"/>
      <c r="D29" s="36" t="str">
        <f>IFERROR(__xludf.DUMMYFUNCTION("""COMPUTED_VALUE"""),"1")</f>
        <v>1</v>
      </c>
    </row>
    <row r="30">
      <c r="A30" s="36">
        <f>IFERROR(__xludf.DUMMYFUNCTION("""COMPUTED_VALUE"""),3.0)</f>
        <v>3</v>
      </c>
      <c r="B30" s="36">
        <f>IFERROR(__xludf.DUMMYFUNCTION("""COMPUTED_VALUE"""),28.0)</f>
        <v>28</v>
      </c>
      <c r="C30" s="36"/>
      <c r="D30" s="36" t="str">
        <f>IFERROR(__xludf.DUMMYFUNCTION("""COMPUTED_VALUE"""),"1")</f>
        <v>1</v>
      </c>
    </row>
    <row r="31">
      <c r="A31" s="36">
        <f>IFERROR(__xludf.DUMMYFUNCTION("""COMPUTED_VALUE"""),3.0)</f>
        <v>3</v>
      </c>
      <c r="B31" s="36">
        <f>IFERROR(__xludf.DUMMYFUNCTION("""COMPUTED_VALUE"""),29.0)</f>
        <v>29</v>
      </c>
      <c r="C31" s="36"/>
      <c r="D31" s="36" t="str">
        <f>IFERROR(__xludf.DUMMYFUNCTION("""COMPUTED_VALUE"""),"3")</f>
        <v>3</v>
      </c>
    </row>
    <row r="32">
      <c r="A32" s="36">
        <f>IFERROR(__xludf.DUMMYFUNCTION("""COMPUTED_VALUE"""),3.0)</f>
        <v>3</v>
      </c>
      <c r="B32" s="36">
        <f>IFERROR(__xludf.DUMMYFUNCTION("""COMPUTED_VALUE"""),31.0)</f>
        <v>31</v>
      </c>
      <c r="C32" s="36"/>
      <c r="D32" s="36" t="str">
        <f>IFERROR(__xludf.DUMMYFUNCTION("""COMPUTED_VALUE"""),"3")</f>
        <v>3</v>
      </c>
    </row>
    <row r="33">
      <c r="A33" s="36">
        <f>IFERROR(__xludf.DUMMYFUNCTION("""COMPUTED_VALUE"""),3.0)</f>
        <v>3</v>
      </c>
      <c r="B33" s="36">
        <f>IFERROR(__xludf.DUMMYFUNCTION("""COMPUTED_VALUE"""),32.0)</f>
        <v>32</v>
      </c>
      <c r="C33" s="36"/>
      <c r="D33" s="36" t="str">
        <f>IFERROR(__xludf.DUMMYFUNCTION("""COMPUTED_VALUE"""),"1")</f>
        <v>1</v>
      </c>
    </row>
    <row r="34">
      <c r="A34" s="36">
        <f>IFERROR(__xludf.DUMMYFUNCTION("""COMPUTED_VALUE"""),4.0)</f>
        <v>4</v>
      </c>
      <c r="B34" s="36">
        <f>IFERROR(__xludf.DUMMYFUNCTION("""COMPUTED_VALUE"""),5.0)</f>
        <v>5</v>
      </c>
      <c r="C34" s="36"/>
      <c r="D34" s="36" t="str">
        <f>IFERROR(__xludf.DUMMYFUNCTION("""COMPUTED_VALUE"""),"3")</f>
        <v>3</v>
      </c>
    </row>
    <row r="35">
      <c r="A35" s="36">
        <f>IFERROR(__xludf.DUMMYFUNCTION("""COMPUTED_VALUE"""),4.0)</f>
        <v>4</v>
      </c>
      <c r="B35" s="36">
        <f>IFERROR(__xludf.DUMMYFUNCTION("""COMPUTED_VALUE"""),6.0)</f>
        <v>6</v>
      </c>
      <c r="C35" s="36"/>
      <c r="D35" s="36" t="str">
        <f>IFERROR(__xludf.DUMMYFUNCTION("""COMPUTED_VALUE"""),"3")</f>
        <v>3</v>
      </c>
    </row>
    <row r="36">
      <c r="A36" s="36">
        <f>IFERROR(__xludf.DUMMYFUNCTION("""COMPUTED_VALUE"""),4.0)</f>
        <v>4</v>
      </c>
      <c r="B36" s="36">
        <f>IFERROR(__xludf.DUMMYFUNCTION("""COMPUTED_VALUE"""),7.0)</f>
        <v>7</v>
      </c>
      <c r="C36" s="36"/>
      <c r="D36" s="36" t="str">
        <f>IFERROR(__xludf.DUMMYFUNCTION("""COMPUTED_VALUE"""),"2")</f>
        <v>2</v>
      </c>
    </row>
    <row r="37">
      <c r="A37" s="36">
        <f>IFERROR(__xludf.DUMMYFUNCTION("""COMPUTED_VALUE"""),4.0)</f>
        <v>4</v>
      </c>
      <c r="B37" s="36">
        <f>IFERROR(__xludf.DUMMYFUNCTION("""COMPUTED_VALUE"""),8.0)</f>
        <v>8</v>
      </c>
      <c r="C37" s="36"/>
      <c r="D37" s="36" t="str">
        <f>IFERROR(__xludf.DUMMYFUNCTION("""COMPUTED_VALUE"""),"2")</f>
        <v>2</v>
      </c>
    </row>
    <row r="38">
      <c r="A38" s="36">
        <f>IFERROR(__xludf.DUMMYFUNCTION("""COMPUTED_VALUE"""),4.0)</f>
        <v>4</v>
      </c>
      <c r="B38" s="36">
        <f>IFERROR(__xludf.DUMMYFUNCTION("""COMPUTED_VALUE"""),9.0)</f>
        <v>9</v>
      </c>
      <c r="C38" s="36"/>
      <c r="D38" s="36" t="str">
        <f>IFERROR(__xludf.DUMMYFUNCTION("""COMPUTED_VALUE"""),"1")</f>
        <v>1</v>
      </c>
    </row>
    <row r="39">
      <c r="A39" s="36">
        <f>IFERROR(__xludf.DUMMYFUNCTION("""COMPUTED_VALUE"""),4.0)</f>
        <v>4</v>
      </c>
      <c r="B39" s="36">
        <f>IFERROR(__xludf.DUMMYFUNCTION("""COMPUTED_VALUE"""),10.0)</f>
        <v>10</v>
      </c>
      <c r="C39" s="36"/>
      <c r="D39" s="36" t="str">
        <f>IFERROR(__xludf.DUMMYFUNCTION("""COMPUTED_VALUE"""),"2")</f>
        <v>2</v>
      </c>
    </row>
    <row r="40">
      <c r="A40" s="36">
        <f>IFERROR(__xludf.DUMMYFUNCTION("""COMPUTED_VALUE"""),4.0)</f>
        <v>4</v>
      </c>
      <c r="B40" s="36">
        <f>IFERROR(__xludf.DUMMYFUNCTION("""COMPUTED_VALUE"""),11.0)</f>
        <v>11</v>
      </c>
      <c r="C40" s="36"/>
      <c r="D40" s="36" t="str">
        <f>IFERROR(__xludf.DUMMYFUNCTION("""COMPUTED_VALUE"""),"2")</f>
        <v>2</v>
      </c>
    </row>
    <row r="41">
      <c r="A41" s="36">
        <f>IFERROR(__xludf.DUMMYFUNCTION("""COMPUTED_VALUE"""),4.0)</f>
        <v>4</v>
      </c>
      <c r="B41" s="36">
        <f>IFERROR(__xludf.DUMMYFUNCTION("""COMPUTED_VALUE"""),14.0)</f>
        <v>14</v>
      </c>
      <c r="C41" s="36"/>
      <c r="D41" s="36" t="str">
        <f>IFERROR(__xludf.DUMMYFUNCTION("""COMPUTED_VALUE"""),"2")</f>
        <v>2</v>
      </c>
    </row>
    <row r="42">
      <c r="A42" s="36">
        <f>IFERROR(__xludf.DUMMYFUNCTION("""COMPUTED_VALUE"""),4.0)</f>
        <v>4</v>
      </c>
      <c r="B42" s="36">
        <f>IFERROR(__xludf.DUMMYFUNCTION("""COMPUTED_VALUE"""),16.0)</f>
        <v>16</v>
      </c>
      <c r="C42" s="36"/>
      <c r="D42" s="36" t="str">
        <f>IFERROR(__xludf.DUMMYFUNCTION("""COMPUTED_VALUE"""),"2")</f>
        <v>2</v>
      </c>
    </row>
    <row r="43">
      <c r="A43" s="36">
        <f>IFERROR(__xludf.DUMMYFUNCTION("""COMPUTED_VALUE"""),4.0)</f>
        <v>4</v>
      </c>
      <c r="B43" s="36">
        <f>IFERROR(__xludf.DUMMYFUNCTION("""COMPUTED_VALUE"""),17.0)</f>
        <v>17</v>
      </c>
      <c r="C43" s="36"/>
      <c r="D43" s="36" t="str">
        <f>IFERROR(__xludf.DUMMYFUNCTION("""COMPUTED_VALUE"""),"1")</f>
        <v>1</v>
      </c>
    </row>
    <row r="44">
      <c r="A44" s="36">
        <f>IFERROR(__xludf.DUMMYFUNCTION("""COMPUTED_VALUE"""),4.0)</f>
        <v>4</v>
      </c>
      <c r="B44" s="36">
        <f>IFERROR(__xludf.DUMMYFUNCTION("""COMPUTED_VALUE"""),18.0)</f>
        <v>18</v>
      </c>
      <c r="C44" s="36"/>
      <c r="D44" s="36" t="str">
        <f>IFERROR(__xludf.DUMMYFUNCTION("""COMPUTED_VALUE"""),"1")</f>
        <v>1</v>
      </c>
    </row>
    <row r="45">
      <c r="A45" s="36">
        <f>IFERROR(__xludf.DUMMYFUNCTION("""COMPUTED_VALUE"""),4.0)</f>
        <v>4</v>
      </c>
      <c r="B45" s="36">
        <f>IFERROR(__xludf.DUMMYFUNCTION("""COMPUTED_VALUE"""),20.0)</f>
        <v>20</v>
      </c>
      <c r="C45" s="36"/>
      <c r="D45" s="36" t="str">
        <f>IFERROR(__xludf.DUMMYFUNCTION("""COMPUTED_VALUE"""),"1")</f>
        <v>1</v>
      </c>
    </row>
    <row r="46">
      <c r="A46" s="36">
        <f>IFERROR(__xludf.DUMMYFUNCTION("""COMPUTED_VALUE"""),4.0)</f>
        <v>4</v>
      </c>
      <c r="B46" s="36">
        <f>IFERROR(__xludf.DUMMYFUNCTION("""COMPUTED_VALUE"""),21.0)</f>
        <v>21</v>
      </c>
      <c r="C46" s="36"/>
      <c r="D46" s="36" t="str">
        <f>IFERROR(__xludf.DUMMYFUNCTION("""COMPUTED_VALUE"""),"2")</f>
        <v>2</v>
      </c>
    </row>
    <row r="47">
      <c r="A47" s="36">
        <f>IFERROR(__xludf.DUMMYFUNCTION("""COMPUTED_VALUE"""),4.0)</f>
        <v>4</v>
      </c>
      <c r="B47" s="36">
        <f>IFERROR(__xludf.DUMMYFUNCTION("""COMPUTED_VALUE"""),22.0)</f>
        <v>22</v>
      </c>
      <c r="C47" s="36"/>
      <c r="D47" s="36" t="str">
        <f>IFERROR(__xludf.DUMMYFUNCTION("""COMPUTED_VALUE"""),"2")</f>
        <v>2</v>
      </c>
    </row>
    <row r="48">
      <c r="A48" s="36">
        <f>IFERROR(__xludf.DUMMYFUNCTION("""COMPUTED_VALUE"""),4.0)</f>
        <v>4</v>
      </c>
      <c r="B48" s="36">
        <f>IFERROR(__xludf.DUMMYFUNCTION("""COMPUTED_VALUE"""),25.0)</f>
        <v>25</v>
      </c>
      <c r="C48" s="36"/>
      <c r="D48" s="36" t="str">
        <f>IFERROR(__xludf.DUMMYFUNCTION("""COMPUTED_VALUE"""),"3")</f>
        <v>3</v>
      </c>
    </row>
    <row r="49">
      <c r="A49" s="36">
        <f>IFERROR(__xludf.DUMMYFUNCTION("""COMPUTED_VALUE"""),4.0)</f>
        <v>4</v>
      </c>
      <c r="B49" s="36">
        <f>IFERROR(__xludf.DUMMYFUNCTION("""COMPUTED_VALUE"""),26.0)</f>
        <v>26</v>
      </c>
      <c r="C49" s="36"/>
      <c r="D49" s="36" t="str">
        <f>IFERROR(__xludf.DUMMYFUNCTION("""COMPUTED_VALUE"""),"2")</f>
        <v>2</v>
      </c>
    </row>
    <row r="50">
      <c r="A50" s="36">
        <f>IFERROR(__xludf.DUMMYFUNCTION("""COMPUTED_VALUE"""),4.0)</f>
        <v>4</v>
      </c>
      <c r="B50" s="36">
        <f>IFERROR(__xludf.DUMMYFUNCTION("""COMPUTED_VALUE"""),27.0)</f>
        <v>27</v>
      </c>
      <c r="C50" s="36"/>
      <c r="D50" s="36" t="str">
        <f>IFERROR(__xludf.DUMMYFUNCTION("""COMPUTED_VALUE"""),"1")</f>
        <v>1</v>
      </c>
    </row>
    <row r="51">
      <c r="A51" s="36">
        <f>IFERROR(__xludf.DUMMYFUNCTION("""COMPUTED_VALUE"""),4.0)</f>
        <v>4</v>
      </c>
      <c r="B51" s="36">
        <f>IFERROR(__xludf.DUMMYFUNCTION("""COMPUTED_VALUE"""),28.0)</f>
        <v>28</v>
      </c>
      <c r="C51" s="36"/>
      <c r="D51" s="36" t="str">
        <f>IFERROR(__xludf.DUMMYFUNCTION("""COMPUTED_VALUE"""),"3")</f>
        <v>3</v>
      </c>
    </row>
    <row r="52">
      <c r="A52" s="36">
        <f>IFERROR(__xludf.DUMMYFUNCTION("""COMPUTED_VALUE"""),4.0)</f>
        <v>4</v>
      </c>
      <c r="B52" s="36">
        <f>IFERROR(__xludf.DUMMYFUNCTION("""COMPUTED_VALUE"""),29.0)</f>
        <v>29</v>
      </c>
      <c r="C52" s="36"/>
      <c r="D52" s="36" t="str">
        <f>IFERROR(__xludf.DUMMYFUNCTION("""COMPUTED_VALUE"""),"1")</f>
        <v>1</v>
      </c>
    </row>
    <row r="53">
      <c r="A53" s="36">
        <f>IFERROR(__xludf.DUMMYFUNCTION("""COMPUTED_VALUE"""),4.0)</f>
        <v>4</v>
      </c>
      <c r="B53" s="36">
        <f>IFERROR(__xludf.DUMMYFUNCTION("""COMPUTED_VALUE"""),30.0)</f>
        <v>30</v>
      </c>
      <c r="C53" s="36"/>
      <c r="D53" s="36" t="str">
        <f>IFERROR(__xludf.DUMMYFUNCTION("""COMPUTED_VALUE"""),"2")</f>
        <v>2</v>
      </c>
    </row>
    <row r="54">
      <c r="A54" s="36">
        <f>IFERROR(__xludf.DUMMYFUNCTION("""COMPUTED_VALUE"""),4.0)</f>
        <v>4</v>
      </c>
      <c r="B54" s="36">
        <f>IFERROR(__xludf.DUMMYFUNCTION("""COMPUTED_VALUE"""),31.0)</f>
        <v>31</v>
      </c>
      <c r="C54" s="36"/>
      <c r="D54" s="36" t="str">
        <f>IFERROR(__xludf.DUMMYFUNCTION("""COMPUTED_VALUE"""),"1")</f>
        <v>1</v>
      </c>
    </row>
    <row r="55">
      <c r="A55" s="36">
        <f>IFERROR(__xludf.DUMMYFUNCTION("""COMPUTED_VALUE"""),4.0)</f>
        <v>4</v>
      </c>
      <c r="B55" s="36">
        <f>IFERROR(__xludf.DUMMYFUNCTION("""COMPUTED_VALUE"""),32.0)</f>
        <v>32</v>
      </c>
      <c r="C55" s="36"/>
      <c r="D55" s="36" t="str">
        <f>IFERROR(__xludf.DUMMYFUNCTION("""COMPUTED_VALUE"""),"3")</f>
        <v>3</v>
      </c>
    </row>
    <row r="56">
      <c r="A56" s="36">
        <f>IFERROR(__xludf.DUMMYFUNCTION("""COMPUTED_VALUE"""),4.0)</f>
        <v>4</v>
      </c>
      <c r="B56" s="36">
        <f>IFERROR(__xludf.DUMMYFUNCTION("""COMPUTED_VALUE"""),33.0)</f>
        <v>33</v>
      </c>
      <c r="C56" s="36"/>
      <c r="D56" s="36" t="str">
        <f>IFERROR(__xludf.DUMMYFUNCTION("""COMPUTED_VALUE"""),"2")</f>
        <v>2</v>
      </c>
    </row>
    <row r="57">
      <c r="A57" s="36">
        <f>IFERROR(__xludf.DUMMYFUNCTION("""COMPUTED_VALUE"""),5.0)</f>
        <v>5</v>
      </c>
      <c r="B57" s="36">
        <f>IFERROR(__xludf.DUMMYFUNCTION("""COMPUTED_VALUE"""),6.0)</f>
        <v>6</v>
      </c>
      <c r="C57" s="36"/>
      <c r="D57" s="36" t="str">
        <f>IFERROR(__xludf.DUMMYFUNCTION("""COMPUTED_VALUE"""),"3")</f>
        <v>3</v>
      </c>
    </row>
    <row r="58">
      <c r="A58" s="36">
        <f>IFERROR(__xludf.DUMMYFUNCTION("""COMPUTED_VALUE"""),5.0)</f>
        <v>5</v>
      </c>
      <c r="B58" s="36">
        <f>IFERROR(__xludf.DUMMYFUNCTION("""COMPUTED_VALUE"""),7.0)</f>
        <v>7</v>
      </c>
      <c r="C58" s="36"/>
      <c r="D58" s="36" t="str">
        <f>IFERROR(__xludf.DUMMYFUNCTION("""COMPUTED_VALUE"""),"2")</f>
        <v>2</v>
      </c>
    </row>
    <row r="59">
      <c r="A59" s="36">
        <f>IFERROR(__xludf.DUMMYFUNCTION("""COMPUTED_VALUE"""),5.0)</f>
        <v>5</v>
      </c>
      <c r="B59" s="36">
        <f>IFERROR(__xludf.DUMMYFUNCTION("""COMPUTED_VALUE"""),8.0)</f>
        <v>8</v>
      </c>
      <c r="C59" s="36"/>
      <c r="D59" s="36" t="str">
        <f>IFERROR(__xludf.DUMMYFUNCTION("""COMPUTED_VALUE"""),"2")</f>
        <v>2</v>
      </c>
    </row>
    <row r="60">
      <c r="A60" s="36">
        <f>IFERROR(__xludf.DUMMYFUNCTION("""COMPUTED_VALUE"""),5.0)</f>
        <v>5</v>
      </c>
      <c r="B60" s="36">
        <f>IFERROR(__xludf.DUMMYFUNCTION("""COMPUTED_VALUE"""),9.0)</f>
        <v>9</v>
      </c>
      <c r="C60" s="36"/>
      <c r="D60" s="36" t="str">
        <f>IFERROR(__xludf.DUMMYFUNCTION("""COMPUTED_VALUE"""),"1")</f>
        <v>1</v>
      </c>
    </row>
    <row r="61">
      <c r="A61" s="36">
        <f>IFERROR(__xludf.DUMMYFUNCTION("""COMPUTED_VALUE"""),5.0)</f>
        <v>5</v>
      </c>
      <c r="B61" s="36">
        <f>IFERROR(__xludf.DUMMYFUNCTION("""COMPUTED_VALUE"""),10.0)</f>
        <v>10</v>
      </c>
      <c r="C61" s="36"/>
      <c r="D61" s="36" t="str">
        <f>IFERROR(__xludf.DUMMYFUNCTION("""COMPUTED_VALUE"""),"2")</f>
        <v>2</v>
      </c>
    </row>
    <row r="62">
      <c r="A62" s="36">
        <f>IFERROR(__xludf.DUMMYFUNCTION("""COMPUTED_VALUE"""),5.0)</f>
        <v>5</v>
      </c>
      <c r="B62" s="36">
        <f>IFERROR(__xludf.DUMMYFUNCTION("""COMPUTED_VALUE"""),11.0)</f>
        <v>11</v>
      </c>
      <c r="C62" s="36"/>
      <c r="D62" s="36" t="str">
        <f>IFERROR(__xludf.DUMMYFUNCTION("""COMPUTED_VALUE"""),"2")</f>
        <v>2</v>
      </c>
    </row>
    <row r="63">
      <c r="A63" s="36">
        <f>IFERROR(__xludf.DUMMYFUNCTION("""COMPUTED_VALUE"""),5.0)</f>
        <v>5</v>
      </c>
      <c r="B63" s="36">
        <f>IFERROR(__xludf.DUMMYFUNCTION("""COMPUTED_VALUE"""),14.0)</f>
        <v>14</v>
      </c>
      <c r="C63" s="36"/>
      <c r="D63" s="36" t="str">
        <f>IFERROR(__xludf.DUMMYFUNCTION("""COMPUTED_VALUE"""),"2")</f>
        <v>2</v>
      </c>
    </row>
    <row r="64">
      <c r="A64" s="36">
        <f>IFERROR(__xludf.DUMMYFUNCTION("""COMPUTED_VALUE"""),5.0)</f>
        <v>5</v>
      </c>
      <c r="B64" s="36">
        <f>IFERROR(__xludf.DUMMYFUNCTION("""COMPUTED_VALUE"""),16.0)</f>
        <v>16</v>
      </c>
      <c r="C64" s="36"/>
      <c r="D64" s="36" t="str">
        <f>IFERROR(__xludf.DUMMYFUNCTION("""COMPUTED_VALUE"""),"2")</f>
        <v>2</v>
      </c>
    </row>
    <row r="65">
      <c r="A65" s="36">
        <f>IFERROR(__xludf.DUMMYFUNCTION("""COMPUTED_VALUE"""),5.0)</f>
        <v>5</v>
      </c>
      <c r="B65" s="36">
        <f>IFERROR(__xludf.DUMMYFUNCTION("""COMPUTED_VALUE"""),17.0)</f>
        <v>17</v>
      </c>
      <c r="C65" s="36"/>
      <c r="D65" s="36" t="str">
        <f>IFERROR(__xludf.DUMMYFUNCTION("""COMPUTED_VALUE"""),"1")</f>
        <v>1</v>
      </c>
    </row>
    <row r="66">
      <c r="A66" s="36">
        <f>IFERROR(__xludf.DUMMYFUNCTION("""COMPUTED_VALUE"""),5.0)</f>
        <v>5</v>
      </c>
      <c r="B66" s="36">
        <f>IFERROR(__xludf.DUMMYFUNCTION("""COMPUTED_VALUE"""),18.0)</f>
        <v>18</v>
      </c>
      <c r="C66" s="36"/>
      <c r="D66" s="36" t="str">
        <f>IFERROR(__xludf.DUMMYFUNCTION("""COMPUTED_VALUE"""),"1")</f>
        <v>1</v>
      </c>
    </row>
    <row r="67">
      <c r="A67" s="36">
        <f>IFERROR(__xludf.DUMMYFUNCTION("""COMPUTED_VALUE"""),5.0)</f>
        <v>5</v>
      </c>
      <c r="B67" s="36">
        <f>IFERROR(__xludf.DUMMYFUNCTION("""COMPUTED_VALUE"""),20.0)</f>
        <v>20</v>
      </c>
      <c r="C67" s="36"/>
      <c r="D67" s="36" t="str">
        <f>IFERROR(__xludf.DUMMYFUNCTION("""COMPUTED_VALUE"""),"1")</f>
        <v>1</v>
      </c>
    </row>
    <row r="68">
      <c r="A68" s="36">
        <f>IFERROR(__xludf.DUMMYFUNCTION("""COMPUTED_VALUE"""),5.0)</f>
        <v>5</v>
      </c>
      <c r="B68" s="36">
        <f>IFERROR(__xludf.DUMMYFUNCTION("""COMPUTED_VALUE"""),21.0)</f>
        <v>21</v>
      </c>
      <c r="C68" s="36"/>
      <c r="D68" s="36" t="str">
        <f>IFERROR(__xludf.DUMMYFUNCTION("""COMPUTED_VALUE"""),"2")</f>
        <v>2</v>
      </c>
    </row>
    <row r="69">
      <c r="A69" s="36">
        <f>IFERROR(__xludf.DUMMYFUNCTION("""COMPUTED_VALUE"""),5.0)</f>
        <v>5</v>
      </c>
      <c r="B69" s="36">
        <f>IFERROR(__xludf.DUMMYFUNCTION("""COMPUTED_VALUE"""),22.0)</f>
        <v>22</v>
      </c>
      <c r="C69" s="36"/>
      <c r="D69" s="36" t="str">
        <f>IFERROR(__xludf.DUMMYFUNCTION("""COMPUTED_VALUE"""),"2")</f>
        <v>2</v>
      </c>
    </row>
    <row r="70">
      <c r="A70" s="36">
        <f>IFERROR(__xludf.DUMMYFUNCTION("""COMPUTED_VALUE"""),5.0)</f>
        <v>5</v>
      </c>
      <c r="B70" s="36">
        <f>IFERROR(__xludf.DUMMYFUNCTION("""COMPUTED_VALUE"""),25.0)</f>
        <v>25</v>
      </c>
      <c r="C70" s="36"/>
      <c r="D70" s="36" t="str">
        <f>IFERROR(__xludf.DUMMYFUNCTION("""COMPUTED_VALUE"""),"3")</f>
        <v>3</v>
      </c>
    </row>
    <row r="71">
      <c r="A71" s="36">
        <f>IFERROR(__xludf.DUMMYFUNCTION("""COMPUTED_VALUE"""),5.0)</f>
        <v>5</v>
      </c>
      <c r="B71" s="36">
        <f>IFERROR(__xludf.DUMMYFUNCTION("""COMPUTED_VALUE"""),26.0)</f>
        <v>26</v>
      </c>
      <c r="C71" s="36"/>
      <c r="D71" s="36" t="str">
        <f>IFERROR(__xludf.DUMMYFUNCTION("""COMPUTED_VALUE"""),"2")</f>
        <v>2</v>
      </c>
    </row>
    <row r="72">
      <c r="A72" s="36">
        <f>IFERROR(__xludf.DUMMYFUNCTION("""COMPUTED_VALUE"""),5.0)</f>
        <v>5</v>
      </c>
      <c r="B72" s="36">
        <f>IFERROR(__xludf.DUMMYFUNCTION("""COMPUTED_VALUE"""),27.0)</f>
        <v>27</v>
      </c>
      <c r="C72" s="36"/>
      <c r="D72" s="36" t="str">
        <f>IFERROR(__xludf.DUMMYFUNCTION("""COMPUTED_VALUE"""),"1")</f>
        <v>1</v>
      </c>
    </row>
    <row r="73">
      <c r="A73" s="36">
        <f>IFERROR(__xludf.DUMMYFUNCTION("""COMPUTED_VALUE"""),5.0)</f>
        <v>5</v>
      </c>
      <c r="B73" s="36">
        <f>IFERROR(__xludf.DUMMYFUNCTION("""COMPUTED_VALUE"""),28.0)</f>
        <v>28</v>
      </c>
      <c r="C73" s="36"/>
      <c r="D73" s="36" t="str">
        <f>IFERROR(__xludf.DUMMYFUNCTION("""COMPUTED_VALUE"""),"3")</f>
        <v>3</v>
      </c>
    </row>
    <row r="74">
      <c r="A74" s="36">
        <f>IFERROR(__xludf.DUMMYFUNCTION("""COMPUTED_VALUE"""),5.0)</f>
        <v>5</v>
      </c>
      <c r="B74" s="36">
        <f>IFERROR(__xludf.DUMMYFUNCTION("""COMPUTED_VALUE"""),29.0)</f>
        <v>29</v>
      </c>
      <c r="C74" s="36"/>
      <c r="D74" s="36" t="str">
        <f>IFERROR(__xludf.DUMMYFUNCTION("""COMPUTED_VALUE"""),"1")</f>
        <v>1</v>
      </c>
    </row>
    <row r="75">
      <c r="A75" s="36">
        <f>IFERROR(__xludf.DUMMYFUNCTION("""COMPUTED_VALUE"""),5.0)</f>
        <v>5</v>
      </c>
      <c r="B75" s="36">
        <f>IFERROR(__xludf.DUMMYFUNCTION("""COMPUTED_VALUE"""),30.0)</f>
        <v>30</v>
      </c>
      <c r="C75" s="36"/>
      <c r="D75" s="36" t="str">
        <f>IFERROR(__xludf.DUMMYFUNCTION("""COMPUTED_VALUE"""),"2")</f>
        <v>2</v>
      </c>
    </row>
    <row r="76">
      <c r="A76" s="36">
        <f>IFERROR(__xludf.DUMMYFUNCTION("""COMPUTED_VALUE"""),5.0)</f>
        <v>5</v>
      </c>
      <c r="B76" s="36">
        <f>IFERROR(__xludf.DUMMYFUNCTION("""COMPUTED_VALUE"""),31.0)</f>
        <v>31</v>
      </c>
      <c r="C76" s="36"/>
      <c r="D76" s="36" t="str">
        <f>IFERROR(__xludf.DUMMYFUNCTION("""COMPUTED_VALUE"""),"1")</f>
        <v>1</v>
      </c>
    </row>
    <row r="77">
      <c r="A77" s="36">
        <f>IFERROR(__xludf.DUMMYFUNCTION("""COMPUTED_VALUE"""),5.0)</f>
        <v>5</v>
      </c>
      <c r="B77" s="36">
        <f>IFERROR(__xludf.DUMMYFUNCTION("""COMPUTED_VALUE"""),32.0)</f>
        <v>32</v>
      </c>
      <c r="C77" s="36"/>
      <c r="D77" s="36" t="str">
        <f>IFERROR(__xludf.DUMMYFUNCTION("""COMPUTED_VALUE"""),"3")</f>
        <v>3</v>
      </c>
    </row>
    <row r="78">
      <c r="A78" s="36">
        <f>IFERROR(__xludf.DUMMYFUNCTION("""COMPUTED_VALUE"""),5.0)</f>
        <v>5</v>
      </c>
      <c r="B78" s="36">
        <f>IFERROR(__xludf.DUMMYFUNCTION("""COMPUTED_VALUE"""),33.0)</f>
        <v>33</v>
      </c>
      <c r="C78" s="36"/>
      <c r="D78" s="36" t="str">
        <f>IFERROR(__xludf.DUMMYFUNCTION("""COMPUTED_VALUE"""),"2")</f>
        <v>2</v>
      </c>
    </row>
    <row r="79">
      <c r="A79" s="36">
        <f>IFERROR(__xludf.DUMMYFUNCTION("""COMPUTED_VALUE"""),6.0)</f>
        <v>6</v>
      </c>
      <c r="B79" s="36">
        <f>IFERROR(__xludf.DUMMYFUNCTION("""COMPUTED_VALUE"""),7.0)</f>
        <v>7</v>
      </c>
      <c r="C79" s="36"/>
      <c r="D79" s="36" t="str">
        <f>IFERROR(__xludf.DUMMYFUNCTION("""COMPUTED_VALUE"""),"2")</f>
        <v>2</v>
      </c>
    </row>
    <row r="80">
      <c r="A80" s="36">
        <f>IFERROR(__xludf.DUMMYFUNCTION("""COMPUTED_VALUE"""),6.0)</f>
        <v>6</v>
      </c>
      <c r="B80" s="36">
        <f>IFERROR(__xludf.DUMMYFUNCTION("""COMPUTED_VALUE"""),8.0)</f>
        <v>8</v>
      </c>
      <c r="C80" s="36"/>
      <c r="D80" s="36" t="str">
        <f>IFERROR(__xludf.DUMMYFUNCTION("""COMPUTED_VALUE"""),"2")</f>
        <v>2</v>
      </c>
    </row>
    <row r="81">
      <c r="A81" s="36">
        <f>IFERROR(__xludf.DUMMYFUNCTION("""COMPUTED_VALUE"""),6.0)</f>
        <v>6</v>
      </c>
      <c r="B81" s="36">
        <f>IFERROR(__xludf.DUMMYFUNCTION("""COMPUTED_VALUE"""),9.0)</f>
        <v>9</v>
      </c>
      <c r="C81" s="36"/>
      <c r="D81" s="36" t="str">
        <f>IFERROR(__xludf.DUMMYFUNCTION("""COMPUTED_VALUE"""),"1")</f>
        <v>1</v>
      </c>
    </row>
    <row r="82">
      <c r="A82" s="36">
        <f>IFERROR(__xludf.DUMMYFUNCTION("""COMPUTED_VALUE"""),6.0)</f>
        <v>6</v>
      </c>
      <c r="B82" s="36">
        <f>IFERROR(__xludf.DUMMYFUNCTION("""COMPUTED_VALUE"""),10.0)</f>
        <v>10</v>
      </c>
      <c r="C82" s="36"/>
      <c r="D82" s="36" t="str">
        <f>IFERROR(__xludf.DUMMYFUNCTION("""COMPUTED_VALUE"""),"2")</f>
        <v>2</v>
      </c>
    </row>
    <row r="83">
      <c r="A83" s="36">
        <f>IFERROR(__xludf.DUMMYFUNCTION("""COMPUTED_VALUE"""),6.0)</f>
        <v>6</v>
      </c>
      <c r="B83" s="36">
        <f>IFERROR(__xludf.DUMMYFUNCTION("""COMPUTED_VALUE"""),11.0)</f>
        <v>11</v>
      </c>
      <c r="C83" s="36"/>
      <c r="D83" s="36" t="str">
        <f>IFERROR(__xludf.DUMMYFUNCTION("""COMPUTED_VALUE"""),"2")</f>
        <v>2</v>
      </c>
    </row>
    <row r="84">
      <c r="A84" s="36">
        <f>IFERROR(__xludf.DUMMYFUNCTION("""COMPUTED_VALUE"""),6.0)</f>
        <v>6</v>
      </c>
      <c r="B84" s="36">
        <f>IFERROR(__xludf.DUMMYFUNCTION("""COMPUTED_VALUE"""),14.0)</f>
        <v>14</v>
      </c>
      <c r="C84" s="36"/>
      <c r="D84" s="36" t="str">
        <f>IFERROR(__xludf.DUMMYFUNCTION("""COMPUTED_VALUE"""),"2")</f>
        <v>2</v>
      </c>
    </row>
    <row r="85">
      <c r="A85" s="36">
        <f>IFERROR(__xludf.DUMMYFUNCTION("""COMPUTED_VALUE"""),6.0)</f>
        <v>6</v>
      </c>
      <c r="B85" s="36">
        <f>IFERROR(__xludf.DUMMYFUNCTION("""COMPUTED_VALUE"""),16.0)</f>
        <v>16</v>
      </c>
      <c r="C85" s="36"/>
      <c r="D85" s="36" t="str">
        <f>IFERROR(__xludf.DUMMYFUNCTION("""COMPUTED_VALUE"""),"2")</f>
        <v>2</v>
      </c>
    </row>
    <row r="86">
      <c r="A86" s="36">
        <f>IFERROR(__xludf.DUMMYFUNCTION("""COMPUTED_VALUE"""),6.0)</f>
        <v>6</v>
      </c>
      <c r="B86" s="36">
        <f>IFERROR(__xludf.DUMMYFUNCTION("""COMPUTED_VALUE"""),17.0)</f>
        <v>17</v>
      </c>
      <c r="C86" s="36"/>
      <c r="D86" s="36" t="str">
        <f>IFERROR(__xludf.DUMMYFUNCTION("""COMPUTED_VALUE"""),"1")</f>
        <v>1</v>
      </c>
    </row>
    <row r="87">
      <c r="A87" s="36">
        <f>IFERROR(__xludf.DUMMYFUNCTION("""COMPUTED_VALUE"""),6.0)</f>
        <v>6</v>
      </c>
      <c r="B87" s="36">
        <f>IFERROR(__xludf.DUMMYFUNCTION("""COMPUTED_VALUE"""),18.0)</f>
        <v>18</v>
      </c>
      <c r="C87" s="36"/>
      <c r="D87" s="36" t="str">
        <f>IFERROR(__xludf.DUMMYFUNCTION("""COMPUTED_VALUE"""),"1")</f>
        <v>1</v>
      </c>
    </row>
    <row r="88">
      <c r="A88" s="36">
        <f>IFERROR(__xludf.DUMMYFUNCTION("""COMPUTED_VALUE"""),6.0)</f>
        <v>6</v>
      </c>
      <c r="B88" s="36">
        <f>IFERROR(__xludf.DUMMYFUNCTION("""COMPUTED_VALUE"""),20.0)</f>
        <v>20</v>
      </c>
      <c r="C88" s="36"/>
      <c r="D88" s="36" t="str">
        <f>IFERROR(__xludf.DUMMYFUNCTION("""COMPUTED_VALUE"""),"1")</f>
        <v>1</v>
      </c>
    </row>
    <row r="89">
      <c r="A89" s="36">
        <f>IFERROR(__xludf.DUMMYFUNCTION("""COMPUTED_VALUE"""),6.0)</f>
        <v>6</v>
      </c>
      <c r="B89" s="36">
        <f>IFERROR(__xludf.DUMMYFUNCTION("""COMPUTED_VALUE"""),21.0)</f>
        <v>21</v>
      </c>
      <c r="C89" s="36"/>
      <c r="D89" s="36" t="str">
        <f>IFERROR(__xludf.DUMMYFUNCTION("""COMPUTED_VALUE"""),"2")</f>
        <v>2</v>
      </c>
    </row>
    <row r="90">
      <c r="A90" s="36">
        <f>IFERROR(__xludf.DUMMYFUNCTION("""COMPUTED_VALUE"""),6.0)</f>
        <v>6</v>
      </c>
      <c r="B90" s="36">
        <f>IFERROR(__xludf.DUMMYFUNCTION("""COMPUTED_VALUE"""),22.0)</f>
        <v>22</v>
      </c>
      <c r="C90" s="36"/>
      <c r="D90" s="36" t="str">
        <f>IFERROR(__xludf.DUMMYFUNCTION("""COMPUTED_VALUE"""),"2")</f>
        <v>2</v>
      </c>
    </row>
    <row r="91">
      <c r="A91" s="36">
        <f>IFERROR(__xludf.DUMMYFUNCTION("""COMPUTED_VALUE"""),6.0)</f>
        <v>6</v>
      </c>
      <c r="B91" s="36">
        <f>IFERROR(__xludf.DUMMYFUNCTION("""COMPUTED_VALUE"""),25.0)</f>
        <v>25</v>
      </c>
      <c r="C91" s="36"/>
      <c r="D91" s="36" t="str">
        <f>IFERROR(__xludf.DUMMYFUNCTION("""COMPUTED_VALUE"""),"3")</f>
        <v>3</v>
      </c>
    </row>
    <row r="92">
      <c r="A92" s="36">
        <f>IFERROR(__xludf.DUMMYFUNCTION("""COMPUTED_VALUE"""),6.0)</f>
        <v>6</v>
      </c>
      <c r="B92" s="36">
        <f>IFERROR(__xludf.DUMMYFUNCTION("""COMPUTED_VALUE"""),26.0)</f>
        <v>26</v>
      </c>
      <c r="C92" s="36"/>
      <c r="D92" s="36" t="str">
        <f>IFERROR(__xludf.DUMMYFUNCTION("""COMPUTED_VALUE"""),"2")</f>
        <v>2</v>
      </c>
    </row>
    <row r="93">
      <c r="A93" s="36">
        <f>IFERROR(__xludf.DUMMYFUNCTION("""COMPUTED_VALUE"""),6.0)</f>
        <v>6</v>
      </c>
      <c r="B93" s="36">
        <f>IFERROR(__xludf.DUMMYFUNCTION("""COMPUTED_VALUE"""),27.0)</f>
        <v>27</v>
      </c>
      <c r="C93" s="36"/>
      <c r="D93" s="36" t="str">
        <f>IFERROR(__xludf.DUMMYFUNCTION("""COMPUTED_VALUE"""),"1")</f>
        <v>1</v>
      </c>
    </row>
    <row r="94">
      <c r="A94" s="36">
        <f>IFERROR(__xludf.DUMMYFUNCTION("""COMPUTED_VALUE"""),6.0)</f>
        <v>6</v>
      </c>
      <c r="B94" s="36">
        <f>IFERROR(__xludf.DUMMYFUNCTION("""COMPUTED_VALUE"""),28.0)</f>
        <v>28</v>
      </c>
      <c r="C94" s="36"/>
      <c r="D94" s="36" t="str">
        <f>IFERROR(__xludf.DUMMYFUNCTION("""COMPUTED_VALUE"""),"3")</f>
        <v>3</v>
      </c>
    </row>
    <row r="95">
      <c r="A95" s="36">
        <f>IFERROR(__xludf.DUMMYFUNCTION("""COMPUTED_VALUE"""),6.0)</f>
        <v>6</v>
      </c>
      <c r="B95" s="36">
        <f>IFERROR(__xludf.DUMMYFUNCTION("""COMPUTED_VALUE"""),29.0)</f>
        <v>29</v>
      </c>
      <c r="C95" s="36"/>
      <c r="D95" s="36" t="str">
        <f>IFERROR(__xludf.DUMMYFUNCTION("""COMPUTED_VALUE"""),"1")</f>
        <v>1</v>
      </c>
    </row>
    <row r="96">
      <c r="A96" s="36">
        <f>IFERROR(__xludf.DUMMYFUNCTION("""COMPUTED_VALUE"""),6.0)</f>
        <v>6</v>
      </c>
      <c r="B96" s="36">
        <f>IFERROR(__xludf.DUMMYFUNCTION("""COMPUTED_VALUE"""),30.0)</f>
        <v>30</v>
      </c>
      <c r="C96" s="36"/>
      <c r="D96" s="36" t="str">
        <f>IFERROR(__xludf.DUMMYFUNCTION("""COMPUTED_VALUE"""),"2")</f>
        <v>2</v>
      </c>
    </row>
    <row r="97">
      <c r="A97" s="36">
        <f>IFERROR(__xludf.DUMMYFUNCTION("""COMPUTED_VALUE"""),6.0)</f>
        <v>6</v>
      </c>
      <c r="B97" s="36">
        <f>IFERROR(__xludf.DUMMYFUNCTION("""COMPUTED_VALUE"""),31.0)</f>
        <v>31</v>
      </c>
      <c r="C97" s="36"/>
      <c r="D97" s="36" t="str">
        <f>IFERROR(__xludf.DUMMYFUNCTION("""COMPUTED_VALUE"""),"1")</f>
        <v>1</v>
      </c>
    </row>
    <row r="98">
      <c r="A98" s="36">
        <f>IFERROR(__xludf.DUMMYFUNCTION("""COMPUTED_VALUE"""),6.0)</f>
        <v>6</v>
      </c>
      <c r="B98" s="36">
        <f>IFERROR(__xludf.DUMMYFUNCTION("""COMPUTED_VALUE"""),32.0)</f>
        <v>32</v>
      </c>
      <c r="C98" s="36"/>
      <c r="D98" s="36" t="str">
        <f>IFERROR(__xludf.DUMMYFUNCTION("""COMPUTED_VALUE"""),"3")</f>
        <v>3</v>
      </c>
    </row>
    <row r="99">
      <c r="A99" s="36">
        <f>IFERROR(__xludf.DUMMYFUNCTION("""COMPUTED_VALUE"""),6.0)</f>
        <v>6</v>
      </c>
      <c r="B99" s="36">
        <f>IFERROR(__xludf.DUMMYFUNCTION("""COMPUTED_VALUE"""),33.0)</f>
        <v>33</v>
      </c>
      <c r="C99" s="36"/>
      <c r="D99" s="36" t="str">
        <f>IFERROR(__xludf.DUMMYFUNCTION("""COMPUTED_VALUE"""),"2")</f>
        <v>2</v>
      </c>
    </row>
    <row r="100">
      <c r="A100" s="36">
        <f>IFERROR(__xludf.DUMMYFUNCTION("""COMPUTED_VALUE"""),7.0)</f>
        <v>7</v>
      </c>
      <c r="B100" s="36">
        <f>IFERROR(__xludf.DUMMYFUNCTION("""COMPUTED_VALUE"""),8.0)</f>
        <v>8</v>
      </c>
      <c r="C100" s="36"/>
      <c r="D100" s="36" t="str">
        <f>IFERROR(__xludf.DUMMYFUNCTION("""COMPUTED_VALUE"""),"3")</f>
        <v>3</v>
      </c>
    </row>
    <row r="101">
      <c r="A101" s="36">
        <f>IFERROR(__xludf.DUMMYFUNCTION("""COMPUTED_VALUE"""),7.0)</f>
        <v>7</v>
      </c>
      <c r="B101" s="36">
        <f>IFERROR(__xludf.DUMMYFUNCTION("""COMPUTED_VALUE"""),10.0)</f>
        <v>10</v>
      </c>
      <c r="C101" s="36"/>
      <c r="D101" s="36" t="str">
        <f>IFERROR(__xludf.DUMMYFUNCTION("""COMPUTED_VALUE"""),"3")</f>
        <v>3</v>
      </c>
    </row>
    <row r="102">
      <c r="A102" s="36">
        <f>IFERROR(__xludf.DUMMYFUNCTION("""COMPUTED_VALUE"""),7.0)</f>
        <v>7</v>
      </c>
      <c r="B102" s="36">
        <f>IFERROR(__xludf.DUMMYFUNCTION("""COMPUTED_VALUE"""),11.0)</f>
        <v>11</v>
      </c>
      <c r="C102" s="36"/>
      <c r="D102" s="36" t="str">
        <f>IFERROR(__xludf.DUMMYFUNCTION("""COMPUTED_VALUE"""),"2")</f>
        <v>2</v>
      </c>
    </row>
    <row r="103">
      <c r="A103" s="36">
        <f>IFERROR(__xludf.DUMMYFUNCTION("""COMPUTED_VALUE"""),7.0)</f>
        <v>7</v>
      </c>
      <c r="B103" s="36">
        <f>IFERROR(__xludf.DUMMYFUNCTION("""COMPUTED_VALUE"""),13.0)</f>
        <v>13</v>
      </c>
      <c r="C103" s="36"/>
      <c r="D103" s="36" t="str">
        <f>IFERROR(__xludf.DUMMYFUNCTION("""COMPUTED_VALUE"""),"1")</f>
        <v>1</v>
      </c>
    </row>
    <row r="104">
      <c r="A104" s="36">
        <f>IFERROR(__xludf.DUMMYFUNCTION("""COMPUTED_VALUE"""),7.0)</f>
        <v>7</v>
      </c>
      <c r="B104" s="36">
        <f>IFERROR(__xludf.DUMMYFUNCTION("""COMPUTED_VALUE"""),14.0)</f>
        <v>14</v>
      </c>
      <c r="C104" s="36"/>
      <c r="D104" s="36" t="str">
        <f>IFERROR(__xludf.DUMMYFUNCTION("""COMPUTED_VALUE"""),"3")</f>
        <v>3</v>
      </c>
    </row>
    <row r="105">
      <c r="A105" s="36">
        <f>IFERROR(__xludf.DUMMYFUNCTION("""COMPUTED_VALUE"""),7.0)</f>
        <v>7</v>
      </c>
      <c r="B105" s="36">
        <f>IFERROR(__xludf.DUMMYFUNCTION("""COMPUTED_VALUE"""),16.0)</f>
        <v>16</v>
      </c>
      <c r="C105" s="36"/>
      <c r="D105" s="36" t="str">
        <f>IFERROR(__xludf.DUMMYFUNCTION("""COMPUTED_VALUE"""),"2")</f>
        <v>2</v>
      </c>
    </row>
    <row r="106">
      <c r="A106" s="36">
        <f>IFERROR(__xludf.DUMMYFUNCTION("""COMPUTED_VALUE"""),7.0)</f>
        <v>7</v>
      </c>
      <c r="B106" s="36">
        <f>IFERROR(__xludf.DUMMYFUNCTION("""COMPUTED_VALUE"""),21.0)</f>
        <v>21</v>
      </c>
      <c r="C106" s="36"/>
      <c r="D106" s="36" t="str">
        <f>IFERROR(__xludf.DUMMYFUNCTION("""COMPUTED_VALUE"""),"3")</f>
        <v>3</v>
      </c>
    </row>
    <row r="107">
      <c r="A107" s="36">
        <f>IFERROR(__xludf.DUMMYFUNCTION("""COMPUTED_VALUE"""),7.0)</f>
        <v>7</v>
      </c>
      <c r="B107" s="36">
        <f>IFERROR(__xludf.DUMMYFUNCTION("""COMPUTED_VALUE"""),22.0)</f>
        <v>22</v>
      </c>
      <c r="C107" s="36"/>
      <c r="D107" s="36" t="str">
        <f>IFERROR(__xludf.DUMMYFUNCTION("""COMPUTED_VALUE"""),"2")</f>
        <v>2</v>
      </c>
    </row>
    <row r="108">
      <c r="A108" s="36">
        <f>IFERROR(__xludf.DUMMYFUNCTION("""COMPUTED_VALUE"""),7.0)</f>
        <v>7</v>
      </c>
      <c r="B108" s="36">
        <f>IFERROR(__xludf.DUMMYFUNCTION("""COMPUTED_VALUE"""),25.0)</f>
        <v>25</v>
      </c>
      <c r="C108" s="36"/>
      <c r="D108" s="36" t="str">
        <f>IFERROR(__xludf.DUMMYFUNCTION("""COMPUTED_VALUE"""),"2")</f>
        <v>2</v>
      </c>
    </row>
    <row r="109">
      <c r="A109" s="36">
        <f>IFERROR(__xludf.DUMMYFUNCTION("""COMPUTED_VALUE"""),7.0)</f>
        <v>7</v>
      </c>
      <c r="B109" s="36">
        <f>IFERROR(__xludf.DUMMYFUNCTION("""COMPUTED_VALUE"""),26.0)</f>
        <v>26</v>
      </c>
      <c r="C109" s="36"/>
      <c r="D109" s="36" t="str">
        <f>IFERROR(__xludf.DUMMYFUNCTION("""COMPUTED_VALUE"""),"3")</f>
        <v>3</v>
      </c>
    </row>
    <row r="110">
      <c r="A110" s="36">
        <f>IFERROR(__xludf.DUMMYFUNCTION("""COMPUTED_VALUE"""),7.0)</f>
        <v>7</v>
      </c>
      <c r="B110" s="36">
        <f>IFERROR(__xludf.DUMMYFUNCTION("""COMPUTED_VALUE"""),28.0)</f>
        <v>28</v>
      </c>
      <c r="C110" s="36"/>
      <c r="D110" s="36" t="str">
        <f>IFERROR(__xludf.DUMMYFUNCTION("""COMPUTED_VALUE"""),"2")</f>
        <v>2</v>
      </c>
    </row>
    <row r="111">
      <c r="A111" s="36">
        <f>IFERROR(__xludf.DUMMYFUNCTION("""COMPUTED_VALUE"""),7.0)</f>
        <v>7</v>
      </c>
      <c r="B111" s="36">
        <f>IFERROR(__xludf.DUMMYFUNCTION("""COMPUTED_VALUE"""),30.0)</f>
        <v>30</v>
      </c>
      <c r="C111" s="36"/>
      <c r="D111" s="36" t="str">
        <f>IFERROR(__xludf.DUMMYFUNCTION("""COMPUTED_VALUE"""),"3")</f>
        <v>3</v>
      </c>
    </row>
    <row r="112">
      <c r="A112" s="36">
        <f>IFERROR(__xludf.DUMMYFUNCTION("""COMPUTED_VALUE"""),7.0)</f>
        <v>7</v>
      </c>
      <c r="B112" s="36">
        <f>IFERROR(__xludf.DUMMYFUNCTION("""COMPUTED_VALUE"""),32.0)</f>
        <v>32</v>
      </c>
      <c r="C112" s="36"/>
      <c r="D112" s="36" t="str">
        <f>IFERROR(__xludf.DUMMYFUNCTION("""COMPUTED_VALUE"""),"2")</f>
        <v>2</v>
      </c>
    </row>
    <row r="113">
      <c r="A113" s="36">
        <f>IFERROR(__xludf.DUMMYFUNCTION("""COMPUTED_VALUE"""),7.0)</f>
        <v>7</v>
      </c>
      <c r="B113" s="36">
        <f>IFERROR(__xludf.DUMMYFUNCTION("""COMPUTED_VALUE"""),33.0)</f>
        <v>33</v>
      </c>
      <c r="C113" s="36"/>
      <c r="D113" s="36" t="str">
        <f>IFERROR(__xludf.DUMMYFUNCTION("""COMPUTED_VALUE"""),"3")</f>
        <v>3</v>
      </c>
    </row>
    <row r="114">
      <c r="A114" s="36">
        <f>IFERROR(__xludf.DUMMYFUNCTION("""COMPUTED_VALUE"""),8.0)</f>
        <v>8</v>
      </c>
      <c r="B114" s="36">
        <f>IFERROR(__xludf.DUMMYFUNCTION("""COMPUTED_VALUE"""),10.0)</f>
        <v>10</v>
      </c>
      <c r="C114" s="36"/>
      <c r="D114" s="36" t="str">
        <f>IFERROR(__xludf.DUMMYFUNCTION("""COMPUTED_VALUE"""),"3")</f>
        <v>3</v>
      </c>
    </row>
    <row r="115">
      <c r="A115" s="36">
        <f>IFERROR(__xludf.DUMMYFUNCTION("""COMPUTED_VALUE"""),8.0)</f>
        <v>8</v>
      </c>
      <c r="B115" s="36">
        <f>IFERROR(__xludf.DUMMYFUNCTION("""COMPUTED_VALUE"""),11.0)</f>
        <v>11</v>
      </c>
      <c r="C115" s="36"/>
      <c r="D115" s="36" t="str">
        <f>IFERROR(__xludf.DUMMYFUNCTION("""COMPUTED_VALUE"""),"2")</f>
        <v>2</v>
      </c>
    </row>
    <row r="116">
      <c r="A116" s="36">
        <f>IFERROR(__xludf.DUMMYFUNCTION("""COMPUTED_VALUE"""),8.0)</f>
        <v>8</v>
      </c>
      <c r="B116" s="36">
        <f>IFERROR(__xludf.DUMMYFUNCTION("""COMPUTED_VALUE"""),13.0)</f>
        <v>13</v>
      </c>
      <c r="C116" s="36"/>
      <c r="D116" s="36" t="str">
        <f>IFERROR(__xludf.DUMMYFUNCTION("""COMPUTED_VALUE"""),"1")</f>
        <v>1</v>
      </c>
    </row>
    <row r="117">
      <c r="A117" s="36">
        <f>IFERROR(__xludf.DUMMYFUNCTION("""COMPUTED_VALUE"""),8.0)</f>
        <v>8</v>
      </c>
      <c r="B117" s="36">
        <f>IFERROR(__xludf.DUMMYFUNCTION("""COMPUTED_VALUE"""),14.0)</f>
        <v>14</v>
      </c>
      <c r="C117" s="36"/>
      <c r="D117" s="36" t="str">
        <f>IFERROR(__xludf.DUMMYFUNCTION("""COMPUTED_VALUE"""),"3")</f>
        <v>3</v>
      </c>
    </row>
    <row r="118">
      <c r="A118" s="36">
        <f>IFERROR(__xludf.DUMMYFUNCTION("""COMPUTED_VALUE"""),8.0)</f>
        <v>8</v>
      </c>
      <c r="B118" s="36">
        <f>IFERROR(__xludf.DUMMYFUNCTION("""COMPUTED_VALUE"""),16.0)</f>
        <v>16</v>
      </c>
      <c r="C118" s="36"/>
      <c r="D118" s="36" t="str">
        <f>IFERROR(__xludf.DUMMYFUNCTION("""COMPUTED_VALUE"""),"2")</f>
        <v>2</v>
      </c>
    </row>
    <row r="119">
      <c r="A119" s="36">
        <f>IFERROR(__xludf.DUMMYFUNCTION("""COMPUTED_VALUE"""),8.0)</f>
        <v>8</v>
      </c>
      <c r="B119" s="36">
        <f>IFERROR(__xludf.DUMMYFUNCTION("""COMPUTED_VALUE"""),21.0)</f>
        <v>21</v>
      </c>
      <c r="C119" s="36"/>
      <c r="D119" s="36" t="str">
        <f>IFERROR(__xludf.DUMMYFUNCTION("""COMPUTED_VALUE"""),"3")</f>
        <v>3</v>
      </c>
    </row>
    <row r="120">
      <c r="A120" s="36">
        <f>IFERROR(__xludf.DUMMYFUNCTION("""COMPUTED_VALUE"""),8.0)</f>
        <v>8</v>
      </c>
      <c r="B120" s="36">
        <f>IFERROR(__xludf.DUMMYFUNCTION("""COMPUTED_VALUE"""),22.0)</f>
        <v>22</v>
      </c>
      <c r="C120" s="36"/>
      <c r="D120" s="36" t="str">
        <f>IFERROR(__xludf.DUMMYFUNCTION("""COMPUTED_VALUE"""),"2")</f>
        <v>2</v>
      </c>
    </row>
    <row r="121">
      <c r="A121" s="36">
        <f>IFERROR(__xludf.DUMMYFUNCTION("""COMPUTED_VALUE"""),8.0)</f>
        <v>8</v>
      </c>
      <c r="B121" s="36">
        <f>IFERROR(__xludf.DUMMYFUNCTION("""COMPUTED_VALUE"""),25.0)</f>
        <v>25</v>
      </c>
      <c r="C121" s="36"/>
      <c r="D121" s="36" t="str">
        <f>IFERROR(__xludf.DUMMYFUNCTION("""COMPUTED_VALUE"""),"2")</f>
        <v>2</v>
      </c>
    </row>
    <row r="122">
      <c r="A122" s="36">
        <f>IFERROR(__xludf.DUMMYFUNCTION("""COMPUTED_VALUE"""),8.0)</f>
        <v>8</v>
      </c>
      <c r="B122" s="36">
        <f>IFERROR(__xludf.DUMMYFUNCTION("""COMPUTED_VALUE"""),26.0)</f>
        <v>26</v>
      </c>
      <c r="C122" s="36"/>
      <c r="D122" s="36" t="str">
        <f>IFERROR(__xludf.DUMMYFUNCTION("""COMPUTED_VALUE"""),"3")</f>
        <v>3</v>
      </c>
    </row>
    <row r="123">
      <c r="A123" s="36">
        <f>IFERROR(__xludf.DUMMYFUNCTION("""COMPUTED_VALUE"""),8.0)</f>
        <v>8</v>
      </c>
      <c r="B123" s="36">
        <f>IFERROR(__xludf.DUMMYFUNCTION("""COMPUTED_VALUE"""),28.0)</f>
        <v>28</v>
      </c>
      <c r="C123" s="36"/>
      <c r="D123" s="36" t="str">
        <f>IFERROR(__xludf.DUMMYFUNCTION("""COMPUTED_VALUE"""),"2")</f>
        <v>2</v>
      </c>
    </row>
    <row r="124">
      <c r="A124" s="36">
        <f>IFERROR(__xludf.DUMMYFUNCTION("""COMPUTED_VALUE"""),8.0)</f>
        <v>8</v>
      </c>
      <c r="B124" s="36">
        <f>IFERROR(__xludf.DUMMYFUNCTION("""COMPUTED_VALUE"""),30.0)</f>
        <v>30</v>
      </c>
      <c r="C124" s="36"/>
      <c r="D124" s="36" t="str">
        <f>IFERROR(__xludf.DUMMYFUNCTION("""COMPUTED_VALUE"""),"3")</f>
        <v>3</v>
      </c>
    </row>
    <row r="125">
      <c r="A125" s="36">
        <f>IFERROR(__xludf.DUMMYFUNCTION("""COMPUTED_VALUE"""),8.0)</f>
        <v>8</v>
      </c>
      <c r="B125" s="36">
        <f>IFERROR(__xludf.DUMMYFUNCTION("""COMPUTED_VALUE"""),32.0)</f>
        <v>32</v>
      </c>
      <c r="C125" s="36"/>
      <c r="D125" s="36" t="str">
        <f>IFERROR(__xludf.DUMMYFUNCTION("""COMPUTED_VALUE"""),"2")</f>
        <v>2</v>
      </c>
    </row>
    <row r="126">
      <c r="A126" s="36">
        <f>IFERROR(__xludf.DUMMYFUNCTION("""COMPUTED_VALUE"""),8.0)</f>
        <v>8</v>
      </c>
      <c r="B126" s="36">
        <f>IFERROR(__xludf.DUMMYFUNCTION("""COMPUTED_VALUE"""),33.0)</f>
        <v>33</v>
      </c>
      <c r="C126" s="36"/>
      <c r="D126" s="36" t="str">
        <f>IFERROR(__xludf.DUMMYFUNCTION("""COMPUTED_VALUE"""),"3")</f>
        <v>3</v>
      </c>
    </row>
    <row r="127">
      <c r="A127" s="36">
        <f>IFERROR(__xludf.DUMMYFUNCTION("""COMPUTED_VALUE"""),9.0)</f>
        <v>9</v>
      </c>
      <c r="B127" s="36">
        <f>IFERROR(__xludf.DUMMYFUNCTION("""COMPUTED_VALUE"""),17.0)</f>
        <v>17</v>
      </c>
      <c r="C127" s="36"/>
      <c r="D127" s="36" t="str">
        <f>IFERROR(__xludf.DUMMYFUNCTION("""COMPUTED_VALUE"""),"3")</f>
        <v>3</v>
      </c>
    </row>
    <row r="128">
      <c r="A128" s="36">
        <f>IFERROR(__xludf.DUMMYFUNCTION("""COMPUTED_VALUE"""),9.0)</f>
        <v>9</v>
      </c>
      <c r="B128" s="36">
        <f>IFERROR(__xludf.DUMMYFUNCTION("""COMPUTED_VALUE"""),18.0)</f>
        <v>18</v>
      </c>
      <c r="C128" s="36"/>
      <c r="D128" s="36" t="str">
        <f>IFERROR(__xludf.DUMMYFUNCTION("""COMPUTED_VALUE"""),"3")</f>
        <v>3</v>
      </c>
    </row>
    <row r="129">
      <c r="A129" s="36">
        <f>IFERROR(__xludf.DUMMYFUNCTION("""COMPUTED_VALUE"""),9.0)</f>
        <v>9</v>
      </c>
      <c r="B129" s="36">
        <f>IFERROR(__xludf.DUMMYFUNCTION("""COMPUTED_VALUE"""),19.0)</f>
        <v>19</v>
      </c>
      <c r="C129" s="36"/>
      <c r="D129" s="36" t="str">
        <f>IFERROR(__xludf.DUMMYFUNCTION("""COMPUTED_VALUE"""),"2")</f>
        <v>2</v>
      </c>
    </row>
    <row r="130">
      <c r="A130" s="36">
        <f>IFERROR(__xludf.DUMMYFUNCTION("""COMPUTED_VALUE"""),9.0)</f>
        <v>9</v>
      </c>
      <c r="B130" s="36">
        <f>IFERROR(__xludf.DUMMYFUNCTION("""COMPUTED_VALUE"""),20.0)</f>
        <v>20</v>
      </c>
      <c r="C130" s="36"/>
      <c r="D130" s="36" t="str">
        <f>IFERROR(__xludf.DUMMYFUNCTION("""COMPUTED_VALUE"""),"1")</f>
        <v>1</v>
      </c>
    </row>
    <row r="131">
      <c r="A131" s="36">
        <f>IFERROR(__xludf.DUMMYFUNCTION("""COMPUTED_VALUE"""),9.0)</f>
        <v>9</v>
      </c>
      <c r="B131" s="36">
        <f>IFERROR(__xludf.DUMMYFUNCTION("""COMPUTED_VALUE"""),25.0)</f>
        <v>25</v>
      </c>
      <c r="C131" s="36"/>
      <c r="D131" s="36" t="str">
        <f>IFERROR(__xludf.DUMMYFUNCTION("""COMPUTED_VALUE"""),"1")</f>
        <v>1</v>
      </c>
    </row>
    <row r="132">
      <c r="A132" s="36">
        <f>IFERROR(__xludf.DUMMYFUNCTION("""COMPUTED_VALUE"""),9.0)</f>
        <v>9</v>
      </c>
      <c r="B132" s="36">
        <f>IFERROR(__xludf.DUMMYFUNCTION("""COMPUTED_VALUE"""),27.0)</f>
        <v>27</v>
      </c>
      <c r="C132" s="36"/>
      <c r="D132" s="36" t="str">
        <f>IFERROR(__xludf.DUMMYFUNCTION("""COMPUTED_VALUE"""),"1")</f>
        <v>1</v>
      </c>
    </row>
    <row r="133">
      <c r="A133" s="36">
        <f>IFERROR(__xludf.DUMMYFUNCTION("""COMPUTED_VALUE"""),9.0)</f>
        <v>9</v>
      </c>
      <c r="B133" s="36">
        <f>IFERROR(__xludf.DUMMYFUNCTION("""COMPUTED_VALUE"""),28.0)</f>
        <v>28</v>
      </c>
      <c r="C133" s="36"/>
      <c r="D133" s="36" t="str">
        <f>IFERROR(__xludf.DUMMYFUNCTION("""COMPUTED_VALUE"""),"1")</f>
        <v>1</v>
      </c>
    </row>
    <row r="134">
      <c r="A134" s="36">
        <f>IFERROR(__xludf.DUMMYFUNCTION("""COMPUTED_VALUE"""),9.0)</f>
        <v>9</v>
      </c>
      <c r="B134" s="36">
        <f>IFERROR(__xludf.DUMMYFUNCTION("""COMPUTED_VALUE"""),29.0)</f>
        <v>29</v>
      </c>
      <c r="C134" s="36"/>
      <c r="D134" s="36" t="str">
        <f>IFERROR(__xludf.DUMMYFUNCTION("""COMPUTED_VALUE"""),"3")</f>
        <v>3</v>
      </c>
    </row>
    <row r="135">
      <c r="A135" s="36">
        <f>IFERROR(__xludf.DUMMYFUNCTION("""COMPUTED_VALUE"""),9.0)</f>
        <v>9</v>
      </c>
      <c r="B135" s="36">
        <f>IFERROR(__xludf.DUMMYFUNCTION("""COMPUTED_VALUE"""),31.0)</f>
        <v>31</v>
      </c>
      <c r="C135" s="36"/>
      <c r="D135" s="36" t="str">
        <f>IFERROR(__xludf.DUMMYFUNCTION("""COMPUTED_VALUE"""),"3")</f>
        <v>3</v>
      </c>
    </row>
    <row r="136">
      <c r="A136" s="36">
        <f>IFERROR(__xludf.DUMMYFUNCTION("""COMPUTED_VALUE"""),9.0)</f>
        <v>9</v>
      </c>
      <c r="B136" s="36">
        <f>IFERROR(__xludf.DUMMYFUNCTION("""COMPUTED_VALUE"""),32.0)</f>
        <v>32</v>
      </c>
      <c r="C136" s="36"/>
      <c r="D136" s="36" t="str">
        <f>IFERROR(__xludf.DUMMYFUNCTION("""COMPUTED_VALUE"""),"1")</f>
        <v>1</v>
      </c>
    </row>
    <row r="137">
      <c r="A137" s="36">
        <f>IFERROR(__xludf.DUMMYFUNCTION("""COMPUTED_VALUE"""),10.0)</f>
        <v>10</v>
      </c>
      <c r="B137" s="36">
        <f>IFERROR(__xludf.DUMMYFUNCTION("""COMPUTED_VALUE"""),11.0)</f>
        <v>11</v>
      </c>
      <c r="C137" s="36"/>
      <c r="D137" s="36" t="str">
        <f>IFERROR(__xludf.DUMMYFUNCTION("""COMPUTED_VALUE"""),"2")</f>
        <v>2</v>
      </c>
    </row>
    <row r="138">
      <c r="A138" s="36">
        <f>IFERROR(__xludf.DUMMYFUNCTION("""COMPUTED_VALUE"""),10.0)</f>
        <v>10</v>
      </c>
      <c r="B138" s="36">
        <f>IFERROR(__xludf.DUMMYFUNCTION("""COMPUTED_VALUE"""),13.0)</f>
        <v>13</v>
      </c>
      <c r="C138" s="36"/>
      <c r="D138" s="36" t="str">
        <f>IFERROR(__xludf.DUMMYFUNCTION("""COMPUTED_VALUE"""),"1")</f>
        <v>1</v>
      </c>
    </row>
    <row r="139">
      <c r="A139" s="36">
        <f>IFERROR(__xludf.DUMMYFUNCTION("""COMPUTED_VALUE"""),10.0)</f>
        <v>10</v>
      </c>
      <c r="B139" s="36">
        <f>IFERROR(__xludf.DUMMYFUNCTION("""COMPUTED_VALUE"""),14.0)</f>
        <v>14</v>
      </c>
      <c r="C139" s="36"/>
      <c r="D139" s="36" t="str">
        <f>IFERROR(__xludf.DUMMYFUNCTION("""COMPUTED_VALUE"""),"3")</f>
        <v>3</v>
      </c>
    </row>
    <row r="140">
      <c r="A140" s="36">
        <f>IFERROR(__xludf.DUMMYFUNCTION("""COMPUTED_VALUE"""),10.0)</f>
        <v>10</v>
      </c>
      <c r="B140" s="36">
        <f>IFERROR(__xludf.DUMMYFUNCTION("""COMPUTED_VALUE"""),16.0)</f>
        <v>16</v>
      </c>
      <c r="C140" s="36"/>
      <c r="D140" s="36" t="str">
        <f>IFERROR(__xludf.DUMMYFUNCTION("""COMPUTED_VALUE"""),"2")</f>
        <v>2</v>
      </c>
    </row>
    <row r="141">
      <c r="A141" s="36">
        <f>IFERROR(__xludf.DUMMYFUNCTION("""COMPUTED_VALUE"""),10.0)</f>
        <v>10</v>
      </c>
      <c r="B141" s="36">
        <f>IFERROR(__xludf.DUMMYFUNCTION("""COMPUTED_VALUE"""),21.0)</f>
        <v>21</v>
      </c>
      <c r="C141" s="36"/>
      <c r="D141" s="36" t="str">
        <f>IFERROR(__xludf.DUMMYFUNCTION("""COMPUTED_VALUE"""),"3")</f>
        <v>3</v>
      </c>
    </row>
    <row r="142">
      <c r="A142" s="36">
        <f>IFERROR(__xludf.DUMMYFUNCTION("""COMPUTED_VALUE"""),10.0)</f>
        <v>10</v>
      </c>
      <c r="B142" s="36">
        <f>IFERROR(__xludf.DUMMYFUNCTION("""COMPUTED_VALUE"""),22.0)</f>
        <v>22</v>
      </c>
      <c r="C142" s="36"/>
      <c r="D142" s="36" t="str">
        <f>IFERROR(__xludf.DUMMYFUNCTION("""COMPUTED_VALUE"""),"2")</f>
        <v>2</v>
      </c>
    </row>
    <row r="143">
      <c r="A143" s="36">
        <f>IFERROR(__xludf.DUMMYFUNCTION("""COMPUTED_VALUE"""),10.0)</f>
        <v>10</v>
      </c>
      <c r="B143" s="36">
        <f>IFERROR(__xludf.DUMMYFUNCTION("""COMPUTED_VALUE"""),25.0)</f>
        <v>25</v>
      </c>
      <c r="C143" s="36"/>
      <c r="D143" s="36" t="str">
        <f>IFERROR(__xludf.DUMMYFUNCTION("""COMPUTED_VALUE"""),"2")</f>
        <v>2</v>
      </c>
    </row>
    <row r="144">
      <c r="A144" s="36">
        <f>IFERROR(__xludf.DUMMYFUNCTION("""COMPUTED_VALUE"""),10.0)</f>
        <v>10</v>
      </c>
      <c r="B144" s="36">
        <f>IFERROR(__xludf.DUMMYFUNCTION("""COMPUTED_VALUE"""),26.0)</f>
        <v>26</v>
      </c>
      <c r="C144" s="36"/>
      <c r="D144" s="36" t="str">
        <f>IFERROR(__xludf.DUMMYFUNCTION("""COMPUTED_VALUE"""),"3")</f>
        <v>3</v>
      </c>
    </row>
    <row r="145">
      <c r="A145" s="36">
        <f>IFERROR(__xludf.DUMMYFUNCTION("""COMPUTED_VALUE"""),10.0)</f>
        <v>10</v>
      </c>
      <c r="B145" s="36">
        <f>IFERROR(__xludf.DUMMYFUNCTION("""COMPUTED_VALUE"""),28.0)</f>
        <v>28</v>
      </c>
      <c r="C145" s="36"/>
      <c r="D145" s="36" t="str">
        <f>IFERROR(__xludf.DUMMYFUNCTION("""COMPUTED_VALUE"""),"2")</f>
        <v>2</v>
      </c>
    </row>
    <row r="146">
      <c r="A146" s="36">
        <f>IFERROR(__xludf.DUMMYFUNCTION("""COMPUTED_VALUE"""),10.0)</f>
        <v>10</v>
      </c>
      <c r="B146" s="36">
        <f>IFERROR(__xludf.DUMMYFUNCTION("""COMPUTED_VALUE"""),30.0)</f>
        <v>30</v>
      </c>
      <c r="C146" s="36"/>
      <c r="D146" s="36" t="str">
        <f>IFERROR(__xludf.DUMMYFUNCTION("""COMPUTED_VALUE"""),"3")</f>
        <v>3</v>
      </c>
    </row>
    <row r="147">
      <c r="A147" s="36">
        <f>IFERROR(__xludf.DUMMYFUNCTION("""COMPUTED_VALUE"""),10.0)</f>
        <v>10</v>
      </c>
      <c r="B147" s="36">
        <f>IFERROR(__xludf.DUMMYFUNCTION("""COMPUTED_VALUE"""),32.0)</f>
        <v>32</v>
      </c>
      <c r="C147" s="36"/>
      <c r="D147" s="36" t="str">
        <f>IFERROR(__xludf.DUMMYFUNCTION("""COMPUTED_VALUE"""),"2")</f>
        <v>2</v>
      </c>
    </row>
    <row r="148">
      <c r="A148" s="36">
        <f>IFERROR(__xludf.DUMMYFUNCTION("""COMPUTED_VALUE"""),10.0)</f>
        <v>10</v>
      </c>
      <c r="B148" s="36">
        <f>IFERROR(__xludf.DUMMYFUNCTION("""COMPUTED_VALUE"""),33.0)</f>
        <v>33</v>
      </c>
      <c r="C148" s="36"/>
      <c r="D148" s="36" t="str">
        <f>IFERROR(__xludf.DUMMYFUNCTION("""COMPUTED_VALUE"""),"3")</f>
        <v>3</v>
      </c>
    </row>
    <row r="149">
      <c r="A149" s="36">
        <f>IFERROR(__xludf.DUMMYFUNCTION("""COMPUTED_VALUE"""),11.0)</f>
        <v>11</v>
      </c>
      <c r="B149" s="36">
        <f>IFERROR(__xludf.DUMMYFUNCTION("""COMPUTED_VALUE"""),14.0)</f>
        <v>14</v>
      </c>
      <c r="C149" s="36"/>
      <c r="D149" s="36" t="str">
        <f>IFERROR(__xludf.DUMMYFUNCTION("""COMPUTED_VALUE"""),"2")</f>
        <v>2</v>
      </c>
    </row>
    <row r="150">
      <c r="A150" s="36">
        <f>IFERROR(__xludf.DUMMYFUNCTION("""COMPUTED_VALUE"""),11.0)</f>
        <v>11</v>
      </c>
      <c r="B150" s="36">
        <f>IFERROR(__xludf.DUMMYFUNCTION("""COMPUTED_VALUE"""),16.0)</f>
        <v>16</v>
      </c>
      <c r="C150" s="36"/>
      <c r="D150" s="36" t="str">
        <f>IFERROR(__xludf.DUMMYFUNCTION("""COMPUTED_VALUE"""),"2")</f>
        <v>2</v>
      </c>
    </row>
    <row r="151">
      <c r="A151" s="36">
        <f>IFERROR(__xludf.DUMMYFUNCTION("""COMPUTED_VALUE"""),11.0)</f>
        <v>11</v>
      </c>
      <c r="B151" s="36">
        <f>IFERROR(__xludf.DUMMYFUNCTION("""COMPUTED_VALUE"""),21.0)</f>
        <v>21</v>
      </c>
      <c r="C151" s="36"/>
      <c r="D151" s="36" t="str">
        <f>IFERROR(__xludf.DUMMYFUNCTION("""COMPUTED_VALUE"""),"2")</f>
        <v>2</v>
      </c>
    </row>
    <row r="152">
      <c r="A152" s="36">
        <f>IFERROR(__xludf.DUMMYFUNCTION("""COMPUTED_VALUE"""),11.0)</f>
        <v>11</v>
      </c>
      <c r="B152" s="36">
        <f>IFERROR(__xludf.DUMMYFUNCTION("""COMPUTED_VALUE"""),22.0)</f>
        <v>22</v>
      </c>
      <c r="C152" s="36"/>
      <c r="D152" s="36" t="str">
        <f>IFERROR(__xludf.DUMMYFUNCTION("""COMPUTED_VALUE"""),"2")</f>
        <v>2</v>
      </c>
    </row>
    <row r="153">
      <c r="A153" s="36">
        <f>IFERROR(__xludf.DUMMYFUNCTION("""COMPUTED_VALUE"""),11.0)</f>
        <v>11</v>
      </c>
      <c r="B153" s="36">
        <f>IFERROR(__xludf.DUMMYFUNCTION("""COMPUTED_VALUE"""),25.0)</f>
        <v>25</v>
      </c>
      <c r="C153" s="36"/>
      <c r="D153" s="36" t="str">
        <f>IFERROR(__xludf.DUMMYFUNCTION("""COMPUTED_VALUE"""),"2")</f>
        <v>2</v>
      </c>
    </row>
    <row r="154">
      <c r="A154" s="36">
        <f>IFERROR(__xludf.DUMMYFUNCTION("""COMPUTED_VALUE"""),11.0)</f>
        <v>11</v>
      </c>
      <c r="B154" s="36">
        <f>IFERROR(__xludf.DUMMYFUNCTION("""COMPUTED_VALUE"""),26.0)</f>
        <v>26</v>
      </c>
      <c r="C154" s="36"/>
      <c r="D154" s="36" t="str">
        <f>IFERROR(__xludf.DUMMYFUNCTION("""COMPUTED_VALUE"""),"2")</f>
        <v>2</v>
      </c>
    </row>
    <row r="155">
      <c r="A155" s="36">
        <f>IFERROR(__xludf.DUMMYFUNCTION("""COMPUTED_VALUE"""),11.0)</f>
        <v>11</v>
      </c>
      <c r="B155" s="36">
        <f>IFERROR(__xludf.DUMMYFUNCTION("""COMPUTED_VALUE"""),28.0)</f>
        <v>28</v>
      </c>
      <c r="C155" s="36"/>
      <c r="D155" s="36" t="str">
        <f>IFERROR(__xludf.DUMMYFUNCTION("""COMPUTED_VALUE"""),"2")</f>
        <v>2</v>
      </c>
    </row>
    <row r="156">
      <c r="A156" s="36">
        <f>IFERROR(__xludf.DUMMYFUNCTION("""COMPUTED_VALUE"""),11.0)</f>
        <v>11</v>
      </c>
      <c r="B156" s="36">
        <f>IFERROR(__xludf.DUMMYFUNCTION("""COMPUTED_VALUE"""),30.0)</f>
        <v>30</v>
      </c>
      <c r="C156" s="36"/>
      <c r="D156" s="36" t="str">
        <f>IFERROR(__xludf.DUMMYFUNCTION("""COMPUTED_VALUE"""),"2")</f>
        <v>2</v>
      </c>
    </row>
    <row r="157">
      <c r="A157" s="36">
        <f>IFERROR(__xludf.DUMMYFUNCTION("""COMPUTED_VALUE"""),11.0)</f>
        <v>11</v>
      </c>
      <c r="B157" s="36">
        <f>IFERROR(__xludf.DUMMYFUNCTION("""COMPUTED_VALUE"""),32.0)</f>
        <v>32</v>
      </c>
      <c r="C157" s="36"/>
      <c r="D157" s="36" t="str">
        <f>IFERROR(__xludf.DUMMYFUNCTION("""COMPUTED_VALUE"""),"2")</f>
        <v>2</v>
      </c>
    </row>
    <row r="158">
      <c r="A158" s="36">
        <f>IFERROR(__xludf.DUMMYFUNCTION("""COMPUTED_VALUE"""),11.0)</f>
        <v>11</v>
      </c>
      <c r="B158" s="36">
        <f>IFERROR(__xludf.DUMMYFUNCTION("""COMPUTED_VALUE"""),33.0)</f>
        <v>33</v>
      </c>
      <c r="C158" s="36"/>
      <c r="D158" s="36" t="str">
        <f>IFERROR(__xludf.DUMMYFUNCTION("""COMPUTED_VALUE"""),"2")</f>
        <v>2</v>
      </c>
    </row>
    <row r="159">
      <c r="A159" s="36">
        <f>IFERROR(__xludf.DUMMYFUNCTION("""COMPUTED_VALUE"""),13.0)</f>
        <v>13</v>
      </c>
      <c r="B159" s="36">
        <f>IFERROR(__xludf.DUMMYFUNCTION("""COMPUTED_VALUE"""),14.0)</f>
        <v>14</v>
      </c>
      <c r="C159" s="36"/>
      <c r="D159" s="36" t="str">
        <f>IFERROR(__xludf.DUMMYFUNCTION("""COMPUTED_VALUE"""),"1")</f>
        <v>1</v>
      </c>
    </row>
    <row r="160">
      <c r="A160" s="36">
        <f>IFERROR(__xludf.DUMMYFUNCTION("""COMPUTED_VALUE"""),13.0)</f>
        <v>13</v>
      </c>
      <c r="B160" s="36">
        <f>IFERROR(__xludf.DUMMYFUNCTION("""COMPUTED_VALUE"""),21.0)</f>
        <v>21</v>
      </c>
      <c r="C160" s="36"/>
      <c r="D160" s="36" t="str">
        <f>IFERROR(__xludf.DUMMYFUNCTION("""COMPUTED_VALUE"""),"1")</f>
        <v>1</v>
      </c>
    </row>
    <row r="161">
      <c r="A161" s="36">
        <f>IFERROR(__xludf.DUMMYFUNCTION("""COMPUTED_VALUE"""),13.0)</f>
        <v>13</v>
      </c>
      <c r="B161" s="36">
        <f>IFERROR(__xludf.DUMMYFUNCTION("""COMPUTED_VALUE"""),26.0)</f>
        <v>26</v>
      </c>
      <c r="C161" s="36"/>
      <c r="D161" s="36" t="str">
        <f>IFERROR(__xludf.DUMMYFUNCTION("""COMPUTED_VALUE"""),"1")</f>
        <v>1</v>
      </c>
    </row>
    <row r="162">
      <c r="A162" s="36">
        <f>IFERROR(__xludf.DUMMYFUNCTION("""COMPUTED_VALUE"""),13.0)</f>
        <v>13</v>
      </c>
      <c r="B162" s="36">
        <f>IFERROR(__xludf.DUMMYFUNCTION("""COMPUTED_VALUE"""),27.0)</f>
        <v>27</v>
      </c>
      <c r="C162" s="36"/>
      <c r="D162" s="36" t="str">
        <f>IFERROR(__xludf.DUMMYFUNCTION("""COMPUTED_VALUE"""),"2")</f>
        <v>2</v>
      </c>
    </row>
    <row r="163">
      <c r="A163" s="36">
        <f>IFERROR(__xludf.DUMMYFUNCTION("""COMPUTED_VALUE"""),13.0)</f>
        <v>13</v>
      </c>
      <c r="B163" s="36">
        <f>IFERROR(__xludf.DUMMYFUNCTION("""COMPUTED_VALUE"""),30.0)</f>
        <v>30</v>
      </c>
      <c r="C163" s="36"/>
      <c r="D163" s="36" t="str">
        <f>IFERROR(__xludf.DUMMYFUNCTION("""COMPUTED_VALUE"""),"1")</f>
        <v>1</v>
      </c>
    </row>
    <row r="164">
      <c r="A164" s="36">
        <f>IFERROR(__xludf.DUMMYFUNCTION("""COMPUTED_VALUE"""),13.0)</f>
        <v>13</v>
      </c>
      <c r="B164" s="36">
        <f>IFERROR(__xludf.DUMMYFUNCTION("""COMPUTED_VALUE"""),33.0)</f>
        <v>33</v>
      </c>
      <c r="C164" s="36"/>
      <c r="D164" s="36" t="str">
        <f>IFERROR(__xludf.DUMMYFUNCTION("""COMPUTED_VALUE"""),"1")</f>
        <v>1</v>
      </c>
    </row>
    <row r="165">
      <c r="A165" s="36">
        <f>IFERROR(__xludf.DUMMYFUNCTION("""COMPUTED_VALUE"""),14.0)</f>
        <v>14</v>
      </c>
      <c r="B165" s="36">
        <f>IFERROR(__xludf.DUMMYFUNCTION("""COMPUTED_VALUE"""),16.0)</f>
        <v>16</v>
      </c>
      <c r="C165" s="36"/>
      <c r="D165" s="36" t="str">
        <f>IFERROR(__xludf.DUMMYFUNCTION("""COMPUTED_VALUE"""),"2")</f>
        <v>2</v>
      </c>
    </row>
    <row r="166">
      <c r="A166" s="36">
        <f>IFERROR(__xludf.DUMMYFUNCTION("""COMPUTED_VALUE"""),14.0)</f>
        <v>14</v>
      </c>
      <c r="B166" s="36">
        <f>IFERROR(__xludf.DUMMYFUNCTION("""COMPUTED_VALUE"""),21.0)</f>
        <v>21</v>
      </c>
      <c r="C166" s="36"/>
      <c r="D166" s="36" t="str">
        <f>IFERROR(__xludf.DUMMYFUNCTION("""COMPUTED_VALUE"""),"3")</f>
        <v>3</v>
      </c>
    </row>
    <row r="167">
      <c r="A167" s="36">
        <f>IFERROR(__xludf.DUMMYFUNCTION("""COMPUTED_VALUE"""),14.0)</f>
        <v>14</v>
      </c>
      <c r="B167" s="36">
        <f>IFERROR(__xludf.DUMMYFUNCTION("""COMPUTED_VALUE"""),22.0)</f>
        <v>22</v>
      </c>
      <c r="C167" s="36"/>
      <c r="D167" s="36" t="str">
        <f>IFERROR(__xludf.DUMMYFUNCTION("""COMPUTED_VALUE"""),"2")</f>
        <v>2</v>
      </c>
    </row>
    <row r="168">
      <c r="A168" s="36">
        <f>IFERROR(__xludf.DUMMYFUNCTION("""COMPUTED_VALUE"""),14.0)</f>
        <v>14</v>
      </c>
      <c r="B168" s="36">
        <f>IFERROR(__xludf.DUMMYFUNCTION("""COMPUTED_VALUE"""),25.0)</f>
        <v>25</v>
      </c>
      <c r="C168" s="36"/>
      <c r="D168" s="36" t="str">
        <f>IFERROR(__xludf.DUMMYFUNCTION("""COMPUTED_VALUE"""),"2")</f>
        <v>2</v>
      </c>
    </row>
    <row r="169">
      <c r="A169" s="36">
        <f>IFERROR(__xludf.DUMMYFUNCTION("""COMPUTED_VALUE"""),14.0)</f>
        <v>14</v>
      </c>
      <c r="B169" s="36">
        <f>IFERROR(__xludf.DUMMYFUNCTION("""COMPUTED_VALUE"""),26.0)</f>
        <v>26</v>
      </c>
      <c r="C169" s="36"/>
      <c r="D169" s="36" t="str">
        <f>IFERROR(__xludf.DUMMYFUNCTION("""COMPUTED_VALUE"""),"3")</f>
        <v>3</v>
      </c>
    </row>
    <row r="170">
      <c r="A170" s="36">
        <f>IFERROR(__xludf.DUMMYFUNCTION("""COMPUTED_VALUE"""),14.0)</f>
        <v>14</v>
      </c>
      <c r="B170" s="36">
        <f>IFERROR(__xludf.DUMMYFUNCTION("""COMPUTED_VALUE"""),28.0)</f>
        <v>28</v>
      </c>
      <c r="C170" s="36"/>
      <c r="D170" s="36" t="str">
        <f>IFERROR(__xludf.DUMMYFUNCTION("""COMPUTED_VALUE"""),"2")</f>
        <v>2</v>
      </c>
    </row>
    <row r="171">
      <c r="A171" s="36">
        <f>IFERROR(__xludf.DUMMYFUNCTION("""COMPUTED_VALUE"""),14.0)</f>
        <v>14</v>
      </c>
      <c r="B171" s="36">
        <f>IFERROR(__xludf.DUMMYFUNCTION("""COMPUTED_VALUE"""),30.0)</f>
        <v>30</v>
      </c>
      <c r="C171" s="36"/>
      <c r="D171" s="36" t="str">
        <f>IFERROR(__xludf.DUMMYFUNCTION("""COMPUTED_VALUE"""),"3")</f>
        <v>3</v>
      </c>
    </row>
    <row r="172">
      <c r="A172" s="36">
        <f>IFERROR(__xludf.DUMMYFUNCTION("""COMPUTED_VALUE"""),14.0)</f>
        <v>14</v>
      </c>
      <c r="B172" s="36">
        <f>IFERROR(__xludf.DUMMYFUNCTION("""COMPUTED_VALUE"""),32.0)</f>
        <v>32</v>
      </c>
      <c r="C172" s="36"/>
      <c r="D172" s="36" t="str">
        <f>IFERROR(__xludf.DUMMYFUNCTION("""COMPUTED_VALUE"""),"2")</f>
        <v>2</v>
      </c>
    </row>
    <row r="173">
      <c r="A173" s="36">
        <f>IFERROR(__xludf.DUMMYFUNCTION("""COMPUTED_VALUE"""),14.0)</f>
        <v>14</v>
      </c>
      <c r="B173" s="36">
        <f>IFERROR(__xludf.DUMMYFUNCTION("""COMPUTED_VALUE"""),33.0)</f>
        <v>33</v>
      </c>
      <c r="C173" s="36"/>
      <c r="D173" s="36" t="str">
        <f>IFERROR(__xludf.DUMMYFUNCTION("""COMPUTED_VALUE"""),"3")</f>
        <v>3</v>
      </c>
    </row>
    <row r="174">
      <c r="A174" s="36">
        <f>IFERROR(__xludf.DUMMYFUNCTION("""COMPUTED_VALUE"""),16.0)</f>
        <v>16</v>
      </c>
      <c r="B174" s="36">
        <f>IFERROR(__xludf.DUMMYFUNCTION("""COMPUTED_VALUE"""),21.0)</f>
        <v>21</v>
      </c>
      <c r="C174" s="36"/>
      <c r="D174" s="36" t="str">
        <f>IFERROR(__xludf.DUMMYFUNCTION("""COMPUTED_VALUE"""),"2")</f>
        <v>2</v>
      </c>
    </row>
    <row r="175">
      <c r="A175" s="36">
        <f>IFERROR(__xludf.DUMMYFUNCTION("""COMPUTED_VALUE"""),16.0)</f>
        <v>16</v>
      </c>
      <c r="B175" s="36">
        <f>IFERROR(__xludf.DUMMYFUNCTION("""COMPUTED_VALUE"""),22.0)</f>
        <v>22</v>
      </c>
      <c r="C175" s="36"/>
      <c r="D175" s="36" t="str">
        <f>IFERROR(__xludf.DUMMYFUNCTION("""COMPUTED_VALUE"""),"2")</f>
        <v>2</v>
      </c>
    </row>
    <row r="176">
      <c r="A176" s="36">
        <f>IFERROR(__xludf.DUMMYFUNCTION("""COMPUTED_VALUE"""),16.0)</f>
        <v>16</v>
      </c>
      <c r="B176" s="36">
        <f>IFERROR(__xludf.DUMMYFUNCTION("""COMPUTED_VALUE"""),25.0)</f>
        <v>25</v>
      </c>
      <c r="C176" s="36"/>
      <c r="D176" s="36" t="str">
        <f>IFERROR(__xludf.DUMMYFUNCTION("""COMPUTED_VALUE"""),"2")</f>
        <v>2</v>
      </c>
    </row>
    <row r="177">
      <c r="A177" s="36">
        <f>IFERROR(__xludf.DUMMYFUNCTION("""COMPUTED_VALUE"""),16.0)</f>
        <v>16</v>
      </c>
      <c r="B177" s="36">
        <f>IFERROR(__xludf.DUMMYFUNCTION("""COMPUTED_VALUE"""),26.0)</f>
        <v>26</v>
      </c>
      <c r="C177" s="36"/>
      <c r="D177" s="36" t="str">
        <f>IFERROR(__xludf.DUMMYFUNCTION("""COMPUTED_VALUE"""),"2")</f>
        <v>2</v>
      </c>
    </row>
    <row r="178">
      <c r="A178" s="36">
        <f>IFERROR(__xludf.DUMMYFUNCTION("""COMPUTED_VALUE"""),16.0)</f>
        <v>16</v>
      </c>
      <c r="B178" s="36">
        <f>IFERROR(__xludf.DUMMYFUNCTION("""COMPUTED_VALUE"""),28.0)</f>
        <v>28</v>
      </c>
      <c r="C178" s="36"/>
      <c r="D178" s="36" t="str">
        <f>IFERROR(__xludf.DUMMYFUNCTION("""COMPUTED_VALUE"""),"2")</f>
        <v>2</v>
      </c>
    </row>
    <row r="179">
      <c r="A179" s="36">
        <f>IFERROR(__xludf.DUMMYFUNCTION("""COMPUTED_VALUE"""),16.0)</f>
        <v>16</v>
      </c>
      <c r="B179" s="36">
        <f>IFERROR(__xludf.DUMMYFUNCTION("""COMPUTED_VALUE"""),30.0)</f>
        <v>30</v>
      </c>
      <c r="C179" s="36"/>
      <c r="D179" s="36" t="str">
        <f>IFERROR(__xludf.DUMMYFUNCTION("""COMPUTED_VALUE"""),"2")</f>
        <v>2</v>
      </c>
    </row>
    <row r="180">
      <c r="A180" s="36">
        <f>IFERROR(__xludf.DUMMYFUNCTION("""COMPUTED_VALUE"""),16.0)</f>
        <v>16</v>
      </c>
      <c r="B180" s="36">
        <f>IFERROR(__xludf.DUMMYFUNCTION("""COMPUTED_VALUE"""),32.0)</f>
        <v>32</v>
      </c>
      <c r="C180" s="36"/>
      <c r="D180" s="36" t="str">
        <f>IFERROR(__xludf.DUMMYFUNCTION("""COMPUTED_VALUE"""),"2")</f>
        <v>2</v>
      </c>
    </row>
    <row r="181">
      <c r="A181" s="36">
        <f>IFERROR(__xludf.DUMMYFUNCTION("""COMPUTED_VALUE"""),16.0)</f>
        <v>16</v>
      </c>
      <c r="B181" s="36">
        <f>IFERROR(__xludf.DUMMYFUNCTION("""COMPUTED_VALUE"""),33.0)</f>
        <v>33</v>
      </c>
      <c r="C181" s="36"/>
      <c r="D181" s="36" t="str">
        <f>IFERROR(__xludf.DUMMYFUNCTION("""COMPUTED_VALUE"""),"2")</f>
        <v>2</v>
      </c>
    </row>
    <row r="182">
      <c r="A182" s="36">
        <f>IFERROR(__xludf.DUMMYFUNCTION("""COMPUTED_VALUE"""),17.0)</f>
        <v>17</v>
      </c>
      <c r="B182" s="36">
        <f>IFERROR(__xludf.DUMMYFUNCTION("""COMPUTED_VALUE"""),18.0)</f>
        <v>18</v>
      </c>
      <c r="C182" s="36"/>
      <c r="D182" s="36" t="str">
        <f>IFERROR(__xludf.DUMMYFUNCTION("""COMPUTED_VALUE"""),"3")</f>
        <v>3</v>
      </c>
    </row>
    <row r="183">
      <c r="A183" s="36">
        <f>IFERROR(__xludf.DUMMYFUNCTION("""COMPUTED_VALUE"""),17.0)</f>
        <v>17</v>
      </c>
      <c r="B183" s="36">
        <f>IFERROR(__xludf.DUMMYFUNCTION("""COMPUTED_VALUE"""),19.0)</f>
        <v>19</v>
      </c>
      <c r="C183" s="36"/>
      <c r="D183" s="36" t="str">
        <f>IFERROR(__xludf.DUMMYFUNCTION("""COMPUTED_VALUE"""),"2")</f>
        <v>2</v>
      </c>
    </row>
    <row r="184">
      <c r="A184" s="36">
        <f>IFERROR(__xludf.DUMMYFUNCTION("""COMPUTED_VALUE"""),17.0)</f>
        <v>17</v>
      </c>
      <c r="B184" s="36">
        <f>IFERROR(__xludf.DUMMYFUNCTION("""COMPUTED_VALUE"""),20.0)</f>
        <v>20</v>
      </c>
      <c r="C184" s="36"/>
      <c r="D184" s="36" t="str">
        <f>IFERROR(__xludf.DUMMYFUNCTION("""COMPUTED_VALUE"""),"1")</f>
        <v>1</v>
      </c>
    </row>
    <row r="185">
      <c r="A185" s="36">
        <f>IFERROR(__xludf.DUMMYFUNCTION("""COMPUTED_VALUE"""),17.0)</f>
        <v>17</v>
      </c>
      <c r="B185" s="36">
        <f>IFERROR(__xludf.DUMMYFUNCTION("""COMPUTED_VALUE"""),25.0)</f>
        <v>25</v>
      </c>
      <c r="C185" s="36"/>
      <c r="D185" s="36" t="str">
        <f>IFERROR(__xludf.DUMMYFUNCTION("""COMPUTED_VALUE"""),"1")</f>
        <v>1</v>
      </c>
    </row>
    <row r="186">
      <c r="A186" s="36">
        <f>IFERROR(__xludf.DUMMYFUNCTION("""COMPUTED_VALUE"""),17.0)</f>
        <v>17</v>
      </c>
      <c r="B186" s="36">
        <f>IFERROR(__xludf.DUMMYFUNCTION("""COMPUTED_VALUE"""),27.0)</f>
        <v>27</v>
      </c>
      <c r="C186" s="36"/>
      <c r="D186" s="36" t="str">
        <f>IFERROR(__xludf.DUMMYFUNCTION("""COMPUTED_VALUE"""),"1")</f>
        <v>1</v>
      </c>
    </row>
    <row r="187">
      <c r="A187" s="36">
        <f>IFERROR(__xludf.DUMMYFUNCTION("""COMPUTED_VALUE"""),17.0)</f>
        <v>17</v>
      </c>
      <c r="B187" s="36">
        <f>IFERROR(__xludf.DUMMYFUNCTION("""COMPUTED_VALUE"""),28.0)</f>
        <v>28</v>
      </c>
      <c r="C187" s="36"/>
      <c r="D187" s="36" t="str">
        <f>IFERROR(__xludf.DUMMYFUNCTION("""COMPUTED_VALUE"""),"1")</f>
        <v>1</v>
      </c>
    </row>
    <row r="188">
      <c r="A188" s="36">
        <f>IFERROR(__xludf.DUMMYFUNCTION("""COMPUTED_VALUE"""),17.0)</f>
        <v>17</v>
      </c>
      <c r="B188" s="36">
        <f>IFERROR(__xludf.DUMMYFUNCTION("""COMPUTED_VALUE"""),29.0)</f>
        <v>29</v>
      </c>
      <c r="C188" s="36"/>
      <c r="D188" s="36" t="str">
        <f>IFERROR(__xludf.DUMMYFUNCTION("""COMPUTED_VALUE"""),"3")</f>
        <v>3</v>
      </c>
    </row>
    <row r="189">
      <c r="A189" s="36">
        <f>IFERROR(__xludf.DUMMYFUNCTION("""COMPUTED_VALUE"""),17.0)</f>
        <v>17</v>
      </c>
      <c r="B189" s="36">
        <f>IFERROR(__xludf.DUMMYFUNCTION("""COMPUTED_VALUE"""),31.0)</f>
        <v>31</v>
      </c>
      <c r="C189" s="36"/>
      <c r="D189" s="36" t="str">
        <f>IFERROR(__xludf.DUMMYFUNCTION("""COMPUTED_VALUE"""),"3")</f>
        <v>3</v>
      </c>
    </row>
    <row r="190">
      <c r="A190" s="36">
        <f>IFERROR(__xludf.DUMMYFUNCTION("""COMPUTED_VALUE"""),17.0)</f>
        <v>17</v>
      </c>
      <c r="B190" s="36">
        <f>IFERROR(__xludf.DUMMYFUNCTION("""COMPUTED_VALUE"""),32.0)</f>
        <v>32</v>
      </c>
      <c r="C190" s="36"/>
      <c r="D190" s="36" t="str">
        <f>IFERROR(__xludf.DUMMYFUNCTION("""COMPUTED_VALUE"""),"1")</f>
        <v>1</v>
      </c>
    </row>
    <row r="191">
      <c r="A191" s="36">
        <f>IFERROR(__xludf.DUMMYFUNCTION("""COMPUTED_VALUE"""),18.0)</f>
        <v>18</v>
      </c>
      <c r="B191" s="36">
        <f>IFERROR(__xludf.DUMMYFUNCTION("""COMPUTED_VALUE"""),19.0)</f>
        <v>19</v>
      </c>
      <c r="C191" s="36"/>
      <c r="D191" s="36" t="str">
        <f>IFERROR(__xludf.DUMMYFUNCTION("""COMPUTED_VALUE"""),"2")</f>
        <v>2</v>
      </c>
    </row>
    <row r="192">
      <c r="A192" s="36">
        <f>IFERROR(__xludf.DUMMYFUNCTION("""COMPUTED_VALUE"""),18.0)</f>
        <v>18</v>
      </c>
      <c r="B192" s="36">
        <f>IFERROR(__xludf.DUMMYFUNCTION("""COMPUTED_VALUE"""),20.0)</f>
        <v>20</v>
      </c>
      <c r="C192" s="36"/>
      <c r="D192" s="36" t="str">
        <f>IFERROR(__xludf.DUMMYFUNCTION("""COMPUTED_VALUE"""),"1")</f>
        <v>1</v>
      </c>
    </row>
    <row r="193">
      <c r="A193" s="36">
        <f>IFERROR(__xludf.DUMMYFUNCTION("""COMPUTED_VALUE"""),18.0)</f>
        <v>18</v>
      </c>
      <c r="B193" s="36">
        <f>IFERROR(__xludf.DUMMYFUNCTION("""COMPUTED_VALUE"""),25.0)</f>
        <v>25</v>
      </c>
      <c r="C193" s="36"/>
      <c r="D193" s="36" t="str">
        <f>IFERROR(__xludf.DUMMYFUNCTION("""COMPUTED_VALUE"""),"1")</f>
        <v>1</v>
      </c>
    </row>
    <row r="194">
      <c r="A194" s="36">
        <f>IFERROR(__xludf.DUMMYFUNCTION("""COMPUTED_VALUE"""),18.0)</f>
        <v>18</v>
      </c>
      <c r="B194" s="36">
        <f>IFERROR(__xludf.DUMMYFUNCTION("""COMPUTED_VALUE"""),27.0)</f>
        <v>27</v>
      </c>
      <c r="C194" s="36"/>
      <c r="D194" s="36" t="str">
        <f>IFERROR(__xludf.DUMMYFUNCTION("""COMPUTED_VALUE"""),"1")</f>
        <v>1</v>
      </c>
    </row>
    <row r="195">
      <c r="A195" s="36">
        <f>IFERROR(__xludf.DUMMYFUNCTION("""COMPUTED_VALUE"""),18.0)</f>
        <v>18</v>
      </c>
      <c r="B195" s="36">
        <f>IFERROR(__xludf.DUMMYFUNCTION("""COMPUTED_VALUE"""),28.0)</f>
        <v>28</v>
      </c>
      <c r="C195" s="36"/>
      <c r="D195" s="36" t="str">
        <f>IFERROR(__xludf.DUMMYFUNCTION("""COMPUTED_VALUE"""),"1")</f>
        <v>1</v>
      </c>
    </row>
    <row r="196">
      <c r="A196" s="36">
        <f>IFERROR(__xludf.DUMMYFUNCTION("""COMPUTED_VALUE"""),18.0)</f>
        <v>18</v>
      </c>
      <c r="B196" s="36">
        <f>IFERROR(__xludf.DUMMYFUNCTION("""COMPUTED_VALUE"""),29.0)</f>
        <v>29</v>
      </c>
      <c r="C196" s="36"/>
      <c r="D196" s="36" t="str">
        <f>IFERROR(__xludf.DUMMYFUNCTION("""COMPUTED_VALUE"""),"3")</f>
        <v>3</v>
      </c>
    </row>
    <row r="197">
      <c r="A197" s="36">
        <f>IFERROR(__xludf.DUMMYFUNCTION("""COMPUTED_VALUE"""),18.0)</f>
        <v>18</v>
      </c>
      <c r="B197" s="36">
        <f>IFERROR(__xludf.DUMMYFUNCTION("""COMPUTED_VALUE"""),31.0)</f>
        <v>31</v>
      </c>
      <c r="C197" s="36"/>
      <c r="D197" s="36" t="str">
        <f>IFERROR(__xludf.DUMMYFUNCTION("""COMPUTED_VALUE"""),"3")</f>
        <v>3</v>
      </c>
    </row>
    <row r="198">
      <c r="A198" s="36">
        <f>IFERROR(__xludf.DUMMYFUNCTION("""COMPUTED_VALUE"""),18.0)</f>
        <v>18</v>
      </c>
      <c r="B198" s="36">
        <f>IFERROR(__xludf.DUMMYFUNCTION("""COMPUTED_VALUE"""),32.0)</f>
        <v>32</v>
      </c>
      <c r="C198" s="36"/>
      <c r="D198" s="36" t="str">
        <f>IFERROR(__xludf.DUMMYFUNCTION("""COMPUTED_VALUE"""),"1")</f>
        <v>1</v>
      </c>
    </row>
    <row r="199">
      <c r="A199" s="36">
        <f>IFERROR(__xludf.DUMMYFUNCTION("""COMPUTED_VALUE"""),19.0)</f>
        <v>19</v>
      </c>
      <c r="B199" s="36">
        <f>IFERROR(__xludf.DUMMYFUNCTION("""COMPUTED_VALUE"""),29.0)</f>
        <v>29</v>
      </c>
      <c r="C199" s="36"/>
      <c r="D199" s="36" t="str">
        <f>IFERROR(__xludf.DUMMYFUNCTION("""COMPUTED_VALUE"""),"2")</f>
        <v>2</v>
      </c>
    </row>
    <row r="200">
      <c r="A200" s="36">
        <f>IFERROR(__xludf.DUMMYFUNCTION("""COMPUTED_VALUE"""),19.0)</f>
        <v>19</v>
      </c>
      <c r="B200" s="36">
        <f>IFERROR(__xludf.DUMMYFUNCTION("""COMPUTED_VALUE"""),31.0)</f>
        <v>31</v>
      </c>
      <c r="C200" s="36"/>
      <c r="D200" s="36" t="str">
        <f>IFERROR(__xludf.DUMMYFUNCTION("""COMPUTED_VALUE"""),"2")</f>
        <v>2</v>
      </c>
    </row>
    <row r="201">
      <c r="A201" s="36">
        <f>IFERROR(__xludf.DUMMYFUNCTION("""COMPUTED_VALUE"""),20.0)</f>
        <v>20</v>
      </c>
      <c r="B201" s="36">
        <f>IFERROR(__xludf.DUMMYFUNCTION("""COMPUTED_VALUE"""),25.0)</f>
        <v>25</v>
      </c>
      <c r="C201" s="36"/>
      <c r="D201" s="36" t="str">
        <f>IFERROR(__xludf.DUMMYFUNCTION("""COMPUTED_VALUE"""),"1")</f>
        <v>1</v>
      </c>
    </row>
    <row r="202">
      <c r="A202" s="36">
        <f>IFERROR(__xludf.DUMMYFUNCTION("""COMPUTED_VALUE"""),20.0)</f>
        <v>20</v>
      </c>
      <c r="B202" s="36">
        <f>IFERROR(__xludf.DUMMYFUNCTION("""COMPUTED_VALUE"""),27.0)</f>
        <v>27</v>
      </c>
      <c r="C202" s="36"/>
      <c r="D202" s="36" t="str">
        <f>IFERROR(__xludf.DUMMYFUNCTION("""COMPUTED_VALUE"""),"1")</f>
        <v>1</v>
      </c>
    </row>
    <row r="203">
      <c r="A203" s="36">
        <f>IFERROR(__xludf.DUMMYFUNCTION("""COMPUTED_VALUE"""),20.0)</f>
        <v>20</v>
      </c>
      <c r="B203" s="36">
        <f>IFERROR(__xludf.DUMMYFUNCTION("""COMPUTED_VALUE"""),28.0)</f>
        <v>28</v>
      </c>
      <c r="C203" s="36"/>
      <c r="D203" s="36" t="str">
        <f>IFERROR(__xludf.DUMMYFUNCTION("""COMPUTED_VALUE"""),"1")</f>
        <v>1</v>
      </c>
    </row>
    <row r="204">
      <c r="A204" s="36">
        <f>IFERROR(__xludf.DUMMYFUNCTION("""COMPUTED_VALUE"""),20.0)</f>
        <v>20</v>
      </c>
      <c r="B204" s="36">
        <f>IFERROR(__xludf.DUMMYFUNCTION("""COMPUTED_VALUE"""),29.0)</f>
        <v>29</v>
      </c>
      <c r="C204" s="36"/>
      <c r="D204" s="36" t="str">
        <f>IFERROR(__xludf.DUMMYFUNCTION("""COMPUTED_VALUE"""),"1")</f>
        <v>1</v>
      </c>
    </row>
    <row r="205">
      <c r="A205" s="36">
        <f>IFERROR(__xludf.DUMMYFUNCTION("""COMPUTED_VALUE"""),20.0)</f>
        <v>20</v>
      </c>
      <c r="B205" s="36">
        <f>IFERROR(__xludf.DUMMYFUNCTION("""COMPUTED_VALUE"""),31.0)</f>
        <v>31</v>
      </c>
      <c r="C205" s="36"/>
      <c r="D205" s="36" t="str">
        <f>IFERROR(__xludf.DUMMYFUNCTION("""COMPUTED_VALUE"""),"1")</f>
        <v>1</v>
      </c>
    </row>
    <row r="206">
      <c r="A206" s="36">
        <f>IFERROR(__xludf.DUMMYFUNCTION("""COMPUTED_VALUE"""),20.0)</f>
        <v>20</v>
      </c>
      <c r="B206" s="36">
        <f>IFERROR(__xludf.DUMMYFUNCTION("""COMPUTED_VALUE"""),32.0)</f>
        <v>32</v>
      </c>
      <c r="C206" s="36"/>
      <c r="D206" s="36" t="str">
        <f>IFERROR(__xludf.DUMMYFUNCTION("""COMPUTED_VALUE"""),"1")</f>
        <v>1</v>
      </c>
    </row>
    <row r="207">
      <c r="A207" s="36">
        <f>IFERROR(__xludf.DUMMYFUNCTION("""COMPUTED_VALUE"""),21.0)</f>
        <v>21</v>
      </c>
      <c r="B207" s="36">
        <f>IFERROR(__xludf.DUMMYFUNCTION("""COMPUTED_VALUE"""),22.0)</f>
        <v>22</v>
      </c>
      <c r="C207" s="36"/>
      <c r="D207" s="36" t="str">
        <f>IFERROR(__xludf.DUMMYFUNCTION("""COMPUTED_VALUE"""),"2")</f>
        <v>2</v>
      </c>
    </row>
    <row r="208">
      <c r="A208" s="36">
        <f>IFERROR(__xludf.DUMMYFUNCTION("""COMPUTED_VALUE"""),21.0)</f>
        <v>21</v>
      </c>
      <c r="B208" s="36">
        <f>IFERROR(__xludf.DUMMYFUNCTION("""COMPUTED_VALUE"""),25.0)</f>
        <v>25</v>
      </c>
      <c r="C208" s="36"/>
      <c r="D208" s="36" t="str">
        <f>IFERROR(__xludf.DUMMYFUNCTION("""COMPUTED_VALUE"""),"2")</f>
        <v>2</v>
      </c>
    </row>
    <row r="209">
      <c r="A209" s="36">
        <f>IFERROR(__xludf.DUMMYFUNCTION("""COMPUTED_VALUE"""),21.0)</f>
        <v>21</v>
      </c>
      <c r="B209" s="36">
        <f>IFERROR(__xludf.DUMMYFUNCTION("""COMPUTED_VALUE"""),26.0)</f>
        <v>26</v>
      </c>
      <c r="C209" s="36"/>
      <c r="D209" s="36" t="str">
        <f>IFERROR(__xludf.DUMMYFUNCTION("""COMPUTED_VALUE"""),"3")</f>
        <v>3</v>
      </c>
    </row>
    <row r="210">
      <c r="A210" s="36">
        <f>IFERROR(__xludf.DUMMYFUNCTION("""COMPUTED_VALUE"""),21.0)</f>
        <v>21</v>
      </c>
      <c r="B210" s="36">
        <f>IFERROR(__xludf.DUMMYFUNCTION("""COMPUTED_VALUE"""),28.0)</f>
        <v>28</v>
      </c>
      <c r="C210" s="36"/>
      <c r="D210" s="36" t="str">
        <f>IFERROR(__xludf.DUMMYFUNCTION("""COMPUTED_VALUE"""),"2")</f>
        <v>2</v>
      </c>
    </row>
    <row r="211">
      <c r="A211" s="36">
        <f>IFERROR(__xludf.DUMMYFUNCTION("""COMPUTED_VALUE"""),21.0)</f>
        <v>21</v>
      </c>
      <c r="B211" s="36">
        <f>IFERROR(__xludf.DUMMYFUNCTION("""COMPUTED_VALUE"""),30.0)</f>
        <v>30</v>
      </c>
      <c r="C211" s="36"/>
      <c r="D211" s="36" t="str">
        <f>IFERROR(__xludf.DUMMYFUNCTION("""COMPUTED_VALUE"""),"3")</f>
        <v>3</v>
      </c>
    </row>
    <row r="212">
      <c r="A212" s="36">
        <f>IFERROR(__xludf.DUMMYFUNCTION("""COMPUTED_VALUE"""),21.0)</f>
        <v>21</v>
      </c>
      <c r="B212" s="36">
        <f>IFERROR(__xludf.DUMMYFUNCTION("""COMPUTED_VALUE"""),32.0)</f>
        <v>32</v>
      </c>
      <c r="C212" s="36"/>
      <c r="D212" s="36" t="str">
        <f>IFERROR(__xludf.DUMMYFUNCTION("""COMPUTED_VALUE"""),"2")</f>
        <v>2</v>
      </c>
    </row>
    <row r="213">
      <c r="A213" s="36">
        <f>IFERROR(__xludf.DUMMYFUNCTION("""COMPUTED_VALUE"""),21.0)</f>
        <v>21</v>
      </c>
      <c r="B213" s="36">
        <f>IFERROR(__xludf.DUMMYFUNCTION("""COMPUTED_VALUE"""),33.0)</f>
        <v>33</v>
      </c>
      <c r="C213" s="36"/>
      <c r="D213" s="36" t="str">
        <f>IFERROR(__xludf.DUMMYFUNCTION("""COMPUTED_VALUE"""),"3")</f>
        <v>3</v>
      </c>
    </row>
    <row r="214">
      <c r="A214" s="36">
        <f>IFERROR(__xludf.DUMMYFUNCTION("""COMPUTED_VALUE"""),22.0)</f>
        <v>22</v>
      </c>
      <c r="B214" s="36">
        <f>IFERROR(__xludf.DUMMYFUNCTION("""COMPUTED_VALUE"""),23.0)</f>
        <v>23</v>
      </c>
      <c r="C214" s="36"/>
      <c r="D214" s="36" t="str">
        <f>IFERROR(__xludf.DUMMYFUNCTION("""COMPUTED_VALUE"""),"1")</f>
        <v>1</v>
      </c>
    </row>
    <row r="215">
      <c r="A215" s="36">
        <f>IFERROR(__xludf.DUMMYFUNCTION("""COMPUTED_VALUE"""),22.0)</f>
        <v>22</v>
      </c>
      <c r="B215" s="36">
        <f>IFERROR(__xludf.DUMMYFUNCTION("""COMPUTED_VALUE"""),24.0)</f>
        <v>24</v>
      </c>
      <c r="C215" s="36"/>
      <c r="D215" s="36" t="str">
        <f>IFERROR(__xludf.DUMMYFUNCTION("""COMPUTED_VALUE"""),"1")</f>
        <v>1</v>
      </c>
    </row>
    <row r="216">
      <c r="A216" s="36">
        <f>IFERROR(__xludf.DUMMYFUNCTION("""COMPUTED_VALUE"""),22.0)</f>
        <v>22</v>
      </c>
      <c r="B216" s="36">
        <f>IFERROR(__xludf.DUMMYFUNCTION("""COMPUTED_VALUE"""),25.0)</f>
        <v>25</v>
      </c>
      <c r="C216" s="36"/>
      <c r="D216" s="36" t="str">
        <f>IFERROR(__xludf.DUMMYFUNCTION("""COMPUTED_VALUE"""),"2")</f>
        <v>2</v>
      </c>
    </row>
    <row r="217">
      <c r="A217" s="36">
        <f>IFERROR(__xludf.DUMMYFUNCTION("""COMPUTED_VALUE"""),22.0)</f>
        <v>22</v>
      </c>
      <c r="B217" s="36">
        <f>IFERROR(__xludf.DUMMYFUNCTION("""COMPUTED_VALUE"""),26.0)</f>
        <v>26</v>
      </c>
      <c r="C217" s="36"/>
      <c r="D217" s="36" t="str">
        <f>IFERROR(__xludf.DUMMYFUNCTION("""COMPUTED_VALUE"""),"2")</f>
        <v>2</v>
      </c>
    </row>
    <row r="218">
      <c r="A218" s="36">
        <f>IFERROR(__xludf.DUMMYFUNCTION("""COMPUTED_VALUE"""),22.0)</f>
        <v>22</v>
      </c>
      <c r="B218" s="36">
        <f>IFERROR(__xludf.DUMMYFUNCTION("""COMPUTED_VALUE"""),28.0)</f>
        <v>28</v>
      </c>
      <c r="C218" s="36"/>
      <c r="D218" s="36" t="str">
        <f>IFERROR(__xludf.DUMMYFUNCTION("""COMPUTED_VALUE"""),"2")</f>
        <v>2</v>
      </c>
    </row>
    <row r="219">
      <c r="A219" s="36">
        <f>IFERROR(__xludf.DUMMYFUNCTION("""COMPUTED_VALUE"""),22.0)</f>
        <v>22</v>
      </c>
      <c r="B219" s="36">
        <f>IFERROR(__xludf.DUMMYFUNCTION("""COMPUTED_VALUE"""),30.0)</f>
        <v>30</v>
      </c>
      <c r="C219" s="36"/>
      <c r="D219" s="36" t="str">
        <f>IFERROR(__xludf.DUMMYFUNCTION("""COMPUTED_VALUE"""),"2")</f>
        <v>2</v>
      </c>
    </row>
    <row r="220">
      <c r="A220" s="36">
        <f>IFERROR(__xludf.DUMMYFUNCTION("""COMPUTED_VALUE"""),22.0)</f>
        <v>22</v>
      </c>
      <c r="B220" s="36">
        <f>IFERROR(__xludf.DUMMYFUNCTION("""COMPUTED_VALUE"""),32.0)</f>
        <v>32</v>
      </c>
      <c r="C220" s="36"/>
      <c r="D220" s="36" t="str">
        <f>IFERROR(__xludf.DUMMYFUNCTION("""COMPUTED_VALUE"""),"2")</f>
        <v>2</v>
      </c>
    </row>
    <row r="221">
      <c r="A221" s="36">
        <f>IFERROR(__xludf.DUMMYFUNCTION("""COMPUTED_VALUE"""),22.0)</f>
        <v>22</v>
      </c>
      <c r="B221" s="36">
        <f>IFERROR(__xludf.DUMMYFUNCTION("""COMPUTED_VALUE"""),33.0)</f>
        <v>33</v>
      </c>
      <c r="C221" s="36"/>
      <c r="D221" s="36" t="str">
        <f>IFERROR(__xludf.DUMMYFUNCTION("""COMPUTED_VALUE"""),"2")</f>
        <v>2</v>
      </c>
    </row>
    <row r="222">
      <c r="A222" s="36">
        <f>IFERROR(__xludf.DUMMYFUNCTION("""COMPUTED_VALUE"""),23.0)</f>
        <v>23</v>
      </c>
      <c r="B222" s="36">
        <f>IFERROR(__xludf.DUMMYFUNCTION("""COMPUTED_VALUE"""),24.0)</f>
        <v>24</v>
      </c>
      <c r="C222" s="36"/>
      <c r="D222" s="36" t="str">
        <f>IFERROR(__xludf.DUMMYFUNCTION("""COMPUTED_VALUE"""),"1")</f>
        <v>1</v>
      </c>
    </row>
    <row r="223">
      <c r="A223" s="36">
        <f>IFERROR(__xludf.DUMMYFUNCTION("""COMPUTED_VALUE"""),25.0)</f>
        <v>25</v>
      </c>
      <c r="B223" s="36">
        <f>IFERROR(__xludf.DUMMYFUNCTION("""COMPUTED_VALUE"""),26.0)</f>
        <v>26</v>
      </c>
      <c r="C223" s="36"/>
      <c r="D223" s="36" t="str">
        <f>IFERROR(__xludf.DUMMYFUNCTION("""COMPUTED_VALUE"""),"2")</f>
        <v>2</v>
      </c>
    </row>
    <row r="224">
      <c r="A224" s="36">
        <f>IFERROR(__xludf.DUMMYFUNCTION("""COMPUTED_VALUE"""),25.0)</f>
        <v>25</v>
      </c>
      <c r="B224" s="36">
        <f>IFERROR(__xludf.DUMMYFUNCTION("""COMPUTED_VALUE"""),27.0)</f>
        <v>27</v>
      </c>
      <c r="C224" s="36"/>
      <c r="D224" s="36" t="str">
        <f>IFERROR(__xludf.DUMMYFUNCTION("""COMPUTED_VALUE"""),"1")</f>
        <v>1</v>
      </c>
    </row>
    <row r="225">
      <c r="A225" s="36">
        <f>IFERROR(__xludf.DUMMYFUNCTION("""COMPUTED_VALUE"""),25.0)</f>
        <v>25</v>
      </c>
      <c r="B225" s="36">
        <f>IFERROR(__xludf.DUMMYFUNCTION("""COMPUTED_VALUE"""),28.0)</f>
        <v>28</v>
      </c>
      <c r="C225" s="36"/>
      <c r="D225" s="36" t="str">
        <f>IFERROR(__xludf.DUMMYFUNCTION("""COMPUTED_VALUE"""),"3")</f>
        <v>3</v>
      </c>
    </row>
    <row r="226">
      <c r="A226" s="36">
        <f>IFERROR(__xludf.DUMMYFUNCTION("""COMPUTED_VALUE"""),25.0)</f>
        <v>25</v>
      </c>
      <c r="B226" s="36">
        <f>IFERROR(__xludf.DUMMYFUNCTION("""COMPUTED_VALUE"""),29.0)</f>
        <v>29</v>
      </c>
      <c r="C226" s="36"/>
      <c r="D226" s="36" t="str">
        <f>IFERROR(__xludf.DUMMYFUNCTION("""COMPUTED_VALUE"""),"1")</f>
        <v>1</v>
      </c>
    </row>
    <row r="227">
      <c r="A227" s="36">
        <f>IFERROR(__xludf.DUMMYFUNCTION("""COMPUTED_VALUE"""),25.0)</f>
        <v>25</v>
      </c>
      <c r="B227" s="36">
        <f>IFERROR(__xludf.DUMMYFUNCTION("""COMPUTED_VALUE"""),30.0)</f>
        <v>30</v>
      </c>
      <c r="C227" s="36"/>
      <c r="D227" s="36" t="str">
        <f>IFERROR(__xludf.DUMMYFUNCTION("""COMPUTED_VALUE"""),"2")</f>
        <v>2</v>
      </c>
    </row>
    <row r="228">
      <c r="A228" s="36">
        <f>IFERROR(__xludf.DUMMYFUNCTION("""COMPUTED_VALUE"""),25.0)</f>
        <v>25</v>
      </c>
      <c r="B228" s="36">
        <f>IFERROR(__xludf.DUMMYFUNCTION("""COMPUTED_VALUE"""),31.0)</f>
        <v>31</v>
      </c>
      <c r="C228" s="36"/>
      <c r="D228" s="36" t="str">
        <f>IFERROR(__xludf.DUMMYFUNCTION("""COMPUTED_VALUE"""),"1")</f>
        <v>1</v>
      </c>
    </row>
    <row r="229">
      <c r="A229" s="36">
        <f>IFERROR(__xludf.DUMMYFUNCTION("""COMPUTED_VALUE"""),25.0)</f>
        <v>25</v>
      </c>
      <c r="B229" s="36">
        <f>IFERROR(__xludf.DUMMYFUNCTION("""COMPUTED_VALUE"""),32.0)</f>
        <v>32</v>
      </c>
      <c r="C229" s="36"/>
      <c r="D229" s="36" t="str">
        <f>IFERROR(__xludf.DUMMYFUNCTION("""COMPUTED_VALUE"""),"3")</f>
        <v>3</v>
      </c>
    </row>
    <row r="230">
      <c r="A230" s="36">
        <f>IFERROR(__xludf.DUMMYFUNCTION("""COMPUTED_VALUE"""),25.0)</f>
        <v>25</v>
      </c>
      <c r="B230" s="36">
        <f>IFERROR(__xludf.DUMMYFUNCTION("""COMPUTED_VALUE"""),33.0)</f>
        <v>33</v>
      </c>
      <c r="C230" s="36"/>
      <c r="D230" s="36" t="str">
        <f>IFERROR(__xludf.DUMMYFUNCTION("""COMPUTED_VALUE"""),"2")</f>
        <v>2</v>
      </c>
    </row>
    <row r="231">
      <c r="A231" s="36">
        <f>IFERROR(__xludf.DUMMYFUNCTION("""COMPUTED_VALUE"""),26.0)</f>
        <v>26</v>
      </c>
      <c r="B231" s="36">
        <f>IFERROR(__xludf.DUMMYFUNCTION("""COMPUTED_VALUE"""),28.0)</f>
        <v>28</v>
      </c>
      <c r="C231" s="36"/>
      <c r="D231" s="36" t="str">
        <f>IFERROR(__xludf.DUMMYFUNCTION("""COMPUTED_VALUE"""),"2")</f>
        <v>2</v>
      </c>
    </row>
    <row r="232">
      <c r="A232" s="36">
        <f>IFERROR(__xludf.DUMMYFUNCTION("""COMPUTED_VALUE"""),26.0)</f>
        <v>26</v>
      </c>
      <c r="B232" s="36">
        <f>IFERROR(__xludf.DUMMYFUNCTION("""COMPUTED_VALUE"""),30.0)</f>
        <v>30</v>
      </c>
      <c r="C232" s="36"/>
      <c r="D232" s="36" t="str">
        <f>IFERROR(__xludf.DUMMYFUNCTION("""COMPUTED_VALUE"""),"3")</f>
        <v>3</v>
      </c>
    </row>
    <row r="233">
      <c r="A233" s="36">
        <f>IFERROR(__xludf.DUMMYFUNCTION("""COMPUTED_VALUE"""),26.0)</f>
        <v>26</v>
      </c>
      <c r="B233" s="36">
        <f>IFERROR(__xludf.DUMMYFUNCTION("""COMPUTED_VALUE"""),32.0)</f>
        <v>32</v>
      </c>
      <c r="C233" s="36"/>
      <c r="D233" s="36" t="str">
        <f>IFERROR(__xludf.DUMMYFUNCTION("""COMPUTED_VALUE"""),"2")</f>
        <v>2</v>
      </c>
    </row>
    <row r="234">
      <c r="A234" s="36">
        <f>IFERROR(__xludf.DUMMYFUNCTION("""COMPUTED_VALUE"""),26.0)</f>
        <v>26</v>
      </c>
      <c r="B234" s="36">
        <f>IFERROR(__xludf.DUMMYFUNCTION("""COMPUTED_VALUE"""),33.0)</f>
        <v>33</v>
      </c>
      <c r="C234" s="36"/>
      <c r="D234" s="36" t="str">
        <f>IFERROR(__xludf.DUMMYFUNCTION("""COMPUTED_VALUE"""),"3")</f>
        <v>3</v>
      </c>
    </row>
    <row r="235">
      <c r="A235" s="36">
        <f>IFERROR(__xludf.DUMMYFUNCTION("""COMPUTED_VALUE"""),27.0)</f>
        <v>27</v>
      </c>
      <c r="B235" s="36">
        <f>IFERROR(__xludf.DUMMYFUNCTION("""COMPUTED_VALUE"""),28.0)</f>
        <v>28</v>
      </c>
      <c r="C235" s="36"/>
      <c r="D235" s="36" t="str">
        <f>IFERROR(__xludf.DUMMYFUNCTION("""COMPUTED_VALUE"""),"1")</f>
        <v>1</v>
      </c>
    </row>
    <row r="236">
      <c r="A236" s="36">
        <f>IFERROR(__xludf.DUMMYFUNCTION("""COMPUTED_VALUE"""),27.0)</f>
        <v>27</v>
      </c>
      <c r="B236" s="36">
        <f>IFERROR(__xludf.DUMMYFUNCTION("""COMPUTED_VALUE"""),29.0)</f>
        <v>29</v>
      </c>
      <c r="C236" s="36"/>
      <c r="D236" s="36" t="str">
        <f>IFERROR(__xludf.DUMMYFUNCTION("""COMPUTED_VALUE"""),"1")</f>
        <v>1</v>
      </c>
    </row>
    <row r="237">
      <c r="A237" s="36">
        <f>IFERROR(__xludf.DUMMYFUNCTION("""COMPUTED_VALUE"""),27.0)</f>
        <v>27</v>
      </c>
      <c r="B237" s="36">
        <f>IFERROR(__xludf.DUMMYFUNCTION("""COMPUTED_VALUE"""),31.0)</f>
        <v>31</v>
      </c>
      <c r="C237" s="36"/>
      <c r="D237" s="36" t="str">
        <f>IFERROR(__xludf.DUMMYFUNCTION("""COMPUTED_VALUE"""),"1")</f>
        <v>1</v>
      </c>
    </row>
    <row r="238">
      <c r="A238" s="36">
        <f>IFERROR(__xludf.DUMMYFUNCTION("""COMPUTED_VALUE"""),27.0)</f>
        <v>27</v>
      </c>
      <c r="B238" s="36">
        <f>IFERROR(__xludf.DUMMYFUNCTION("""COMPUTED_VALUE"""),32.0)</f>
        <v>32</v>
      </c>
      <c r="C238" s="36"/>
      <c r="D238" s="36" t="str">
        <f>IFERROR(__xludf.DUMMYFUNCTION("""COMPUTED_VALUE"""),"1")</f>
        <v>1</v>
      </c>
    </row>
    <row r="239">
      <c r="A239" s="36">
        <f>IFERROR(__xludf.DUMMYFUNCTION("""COMPUTED_VALUE"""),28.0)</f>
        <v>28</v>
      </c>
      <c r="B239" s="36">
        <f>IFERROR(__xludf.DUMMYFUNCTION("""COMPUTED_VALUE"""),29.0)</f>
        <v>29</v>
      </c>
      <c r="C239" s="36"/>
      <c r="D239" s="36" t="str">
        <f>IFERROR(__xludf.DUMMYFUNCTION("""COMPUTED_VALUE"""),"1")</f>
        <v>1</v>
      </c>
    </row>
    <row r="240">
      <c r="A240" s="36">
        <f>IFERROR(__xludf.DUMMYFUNCTION("""COMPUTED_VALUE"""),28.0)</f>
        <v>28</v>
      </c>
      <c r="B240" s="36">
        <f>IFERROR(__xludf.DUMMYFUNCTION("""COMPUTED_VALUE"""),30.0)</f>
        <v>30</v>
      </c>
      <c r="C240" s="36"/>
      <c r="D240" s="36" t="str">
        <f>IFERROR(__xludf.DUMMYFUNCTION("""COMPUTED_VALUE"""),"2")</f>
        <v>2</v>
      </c>
    </row>
    <row r="241">
      <c r="A241" s="36">
        <f>IFERROR(__xludf.DUMMYFUNCTION("""COMPUTED_VALUE"""),28.0)</f>
        <v>28</v>
      </c>
      <c r="B241" s="36">
        <f>IFERROR(__xludf.DUMMYFUNCTION("""COMPUTED_VALUE"""),31.0)</f>
        <v>31</v>
      </c>
      <c r="C241" s="36"/>
      <c r="D241" s="36" t="str">
        <f>IFERROR(__xludf.DUMMYFUNCTION("""COMPUTED_VALUE"""),"1")</f>
        <v>1</v>
      </c>
    </row>
    <row r="242">
      <c r="A242" s="36">
        <f>IFERROR(__xludf.DUMMYFUNCTION("""COMPUTED_VALUE"""),28.0)</f>
        <v>28</v>
      </c>
      <c r="B242" s="36">
        <f>IFERROR(__xludf.DUMMYFUNCTION("""COMPUTED_VALUE"""),32.0)</f>
        <v>32</v>
      </c>
      <c r="C242" s="36"/>
      <c r="D242" s="36" t="str">
        <f>IFERROR(__xludf.DUMMYFUNCTION("""COMPUTED_VALUE"""),"3")</f>
        <v>3</v>
      </c>
    </row>
    <row r="243">
      <c r="A243" s="36">
        <f>IFERROR(__xludf.DUMMYFUNCTION("""COMPUTED_VALUE"""),28.0)</f>
        <v>28</v>
      </c>
      <c r="B243" s="36">
        <f>IFERROR(__xludf.DUMMYFUNCTION("""COMPUTED_VALUE"""),33.0)</f>
        <v>33</v>
      </c>
      <c r="C243" s="36"/>
      <c r="D243" s="36" t="str">
        <f>IFERROR(__xludf.DUMMYFUNCTION("""COMPUTED_VALUE"""),"2")</f>
        <v>2</v>
      </c>
    </row>
    <row r="244">
      <c r="A244" s="36">
        <f>IFERROR(__xludf.DUMMYFUNCTION("""COMPUTED_VALUE"""),29.0)</f>
        <v>29</v>
      </c>
      <c r="B244" s="36">
        <f>IFERROR(__xludf.DUMMYFUNCTION("""COMPUTED_VALUE"""),31.0)</f>
        <v>31</v>
      </c>
      <c r="C244" s="36"/>
      <c r="D244" s="36" t="str">
        <f>IFERROR(__xludf.DUMMYFUNCTION("""COMPUTED_VALUE"""),"3")</f>
        <v>3</v>
      </c>
    </row>
    <row r="245">
      <c r="A245" s="36">
        <f>IFERROR(__xludf.DUMMYFUNCTION("""COMPUTED_VALUE"""),29.0)</f>
        <v>29</v>
      </c>
      <c r="B245" s="36">
        <f>IFERROR(__xludf.DUMMYFUNCTION("""COMPUTED_VALUE"""),32.0)</f>
        <v>32</v>
      </c>
      <c r="C245" s="36"/>
      <c r="D245" s="36" t="str">
        <f>IFERROR(__xludf.DUMMYFUNCTION("""COMPUTED_VALUE"""),"1")</f>
        <v>1</v>
      </c>
    </row>
    <row r="246">
      <c r="A246" s="36">
        <f>IFERROR(__xludf.DUMMYFUNCTION("""COMPUTED_VALUE"""),30.0)</f>
        <v>30</v>
      </c>
      <c r="B246" s="36">
        <f>IFERROR(__xludf.DUMMYFUNCTION("""COMPUTED_VALUE"""),32.0)</f>
        <v>32</v>
      </c>
      <c r="C246" s="36"/>
      <c r="D246" s="36" t="str">
        <f>IFERROR(__xludf.DUMMYFUNCTION("""COMPUTED_VALUE"""),"2")</f>
        <v>2</v>
      </c>
    </row>
    <row r="247">
      <c r="A247" s="36">
        <f>IFERROR(__xludf.DUMMYFUNCTION("""COMPUTED_VALUE"""),30.0)</f>
        <v>30</v>
      </c>
      <c r="B247" s="36">
        <f>IFERROR(__xludf.DUMMYFUNCTION("""COMPUTED_VALUE"""),33.0)</f>
        <v>33</v>
      </c>
      <c r="C247" s="36"/>
      <c r="D247" s="36" t="str">
        <f>IFERROR(__xludf.DUMMYFUNCTION("""COMPUTED_VALUE"""),"3")</f>
        <v>3</v>
      </c>
    </row>
    <row r="248">
      <c r="A248" s="36">
        <f>IFERROR(__xludf.DUMMYFUNCTION("""COMPUTED_VALUE"""),31.0)</f>
        <v>31</v>
      </c>
      <c r="B248" s="36">
        <f>IFERROR(__xludf.DUMMYFUNCTION("""COMPUTED_VALUE"""),32.0)</f>
        <v>32</v>
      </c>
      <c r="C248" s="36"/>
      <c r="D248" s="36" t="str">
        <f>IFERROR(__xludf.DUMMYFUNCTION("""COMPUTED_VALUE"""),"1")</f>
        <v>1</v>
      </c>
    </row>
    <row r="249">
      <c r="A249" s="36">
        <f>IFERROR(__xludf.DUMMYFUNCTION("""COMPUTED_VALUE"""),32.0)</f>
        <v>32</v>
      </c>
      <c r="B249" s="36">
        <f>IFERROR(__xludf.DUMMYFUNCTION("""COMPUTED_VALUE"""),33.0)</f>
        <v>33</v>
      </c>
      <c r="C249" s="36"/>
      <c r="D249" s="36" t="str">
        <f>IFERROR(__xludf.DUMMYFUNCTION("""COMPUTED_VALUE"""),"2")</f>
        <v>2</v>
      </c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8.25"/>
    <col hidden="1" min="4" max="26" width="12.63"/>
  </cols>
  <sheetData>
    <row r="1">
      <c r="A1" s="32" t="s">
        <v>292</v>
      </c>
      <c r="B1" s="32" t="s">
        <v>293</v>
      </c>
    </row>
    <row r="2">
      <c r="A2" s="36">
        <f>IFERROR(__xludf.DUMMYFUNCTION("UNIQUE(QUERY('2010'!H3:I1000,""Select Col1,Col2""))"),1.0)</f>
        <v>1</v>
      </c>
      <c r="B2" s="36" t="str">
        <f>IFERROR(__xludf.DUMMYFUNCTION("""COMPUTED_VALUE"""),"Rihanna")</f>
        <v>Rihanna</v>
      </c>
    </row>
    <row r="3">
      <c r="A3" s="36">
        <f>IFERROR(__xludf.DUMMYFUNCTION("""COMPUTED_VALUE"""),2.0)</f>
        <v>2</v>
      </c>
      <c r="B3" s="36" t="str">
        <f>IFERROR(__xludf.DUMMYFUNCTION("""COMPUTED_VALUE"""),"BrunoMars")</f>
        <v>BrunoMars</v>
      </c>
    </row>
    <row r="4">
      <c r="A4" s="36">
        <f>IFERROR(__xludf.DUMMYFUNCTION("""COMPUTED_VALUE"""),3.0)</f>
        <v>3</v>
      </c>
      <c r="B4" s="36" t="str">
        <f>IFERROR(__xludf.DUMMYFUNCTION("""COMPUTED_VALUE"""),"KatyPerry")</f>
        <v>KatyPerry</v>
      </c>
    </row>
    <row r="5">
      <c r="A5" s="36">
        <f>IFERROR(__xludf.DUMMYFUNCTION("""COMPUTED_VALUE"""),4.0)</f>
        <v>4</v>
      </c>
      <c r="B5" s="36" t="str">
        <f>IFERROR(__xludf.DUMMYFUNCTION("""COMPUTED_VALUE"""),"B.o.B")</f>
        <v>B.o.B</v>
      </c>
    </row>
    <row r="6">
      <c r="A6" s="36">
        <f>IFERROR(__xludf.DUMMYFUNCTION("""COMPUTED_VALUE"""),5.0)</f>
        <v>5</v>
      </c>
      <c r="B6" s="36" t="str">
        <f>IFERROR(__xludf.DUMMYFUNCTION("""COMPUTED_VALUE"""),"TaioCruz")</f>
        <v>TaioCruz</v>
      </c>
    </row>
    <row r="7">
      <c r="A7" s="36">
        <f>IFERROR(__xludf.DUMMYFUNCTION("""COMPUTED_VALUE"""),6.0)</f>
        <v>6</v>
      </c>
      <c r="B7" s="36" t="str">
        <f>IFERROR(__xludf.DUMMYFUNCTION("""COMPUTED_VALUE"""),"Usher")</f>
        <v>Usher</v>
      </c>
    </row>
    <row r="8">
      <c r="A8" s="36">
        <f>IFERROR(__xludf.DUMMYFUNCTION("""COMPUTED_VALUE"""),7.0)</f>
        <v>7</v>
      </c>
      <c r="B8" s="36" t="str">
        <f>IFERROR(__xludf.DUMMYFUNCTION("""COMPUTED_VALUE"""),"Ke$ha")</f>
        <v>Ke$ha</v>
      </c>
    </row>
    <row r="9">
      <c r="A9" s="36">
        <f>IFERROR(__xludf.DUMMYFUNCTION("""COMPUTED_VALUE"""),8.0)</f>
        <v>8</v>
      </c>
      <c r="B9" s="36" t="str">
        <f>IFERROR(__xludf.DUMMYFUNCTION("""COMPUTED_VALUE"""),"Eminem")</f>
        <v>Eminem</v>
      </c>
    </row>
    <row r="10">
      <c r="A10" s="36">
        <f>IFERROR(__xludf.DUMMYFUNCTION("""COMPUTED_VALUE"""),9.0)</f>
        <v>9</v>
      </c>
      <c r="B10" s="36" t="str">
        <f>IFERROR(__xludf.DUMMYFUNCTION("""COMPUTED_VALUE"""),"Pitbull")</f>
        <v>Pitbull</v>
      </c>
    </row>
    <row r="11">
      <c r="A11" s="36">
        <f>IFERROR(__xludf.DUMMYFUNCTION("""COMPUTED_VALUE"""),10.0)</f>
        <v>10</v>
      </c>
      <c r="B11" s="36" t="str">
        <f>IFERROR(__xludf.DUMMYFUNCTION("""COMPUTED_VALUE"""),"LadyGaga")</f>
        <v>LadyGaga</v>
      </c>
    </row>
    <row r="12">
      <c r="A12" s="36">
        <f>IFERROR(__xludf.DUMMYFUNCTION("""COMPUTED_VALUE"""),11.0)</f>
        <v>11</v>
      </c>
      <c r="B12" s="36" t="str">
        <f>IFERROR(__xludf.DUMMYFUNCTION("""COMPUTED_VALUE"""),"SnoopDogg")</f>
        <v>SnoopDogg</v>
      </c>
    </row>
    <row r="13">
      <c r="A13" s="36">
        <f>IFERROR(__xludf.DUMMYFUNCTION("""COMPUTED_VALUE"""),12.0)</f>
        <v>12</v>
      </c>
      <c r="B13" s="36" t="str">
        <f>IFERROR(__xludf.DUMMYFUNCTION("""COMPUTED_VALUE"""),"HayleyWilliams")</f>
        <v>HayleyWilliams</v>
      </c>
    </row>
    <row r="14">
      <c r="A14" s="36">
        <f>IFERROR(__xludf.DUMMYFUNCTION("""COMPUTED_VALUE"""),13.0)</f>
        <v>13</v>
      </c>
      <c r="B14" s="36" t="str">
        <f>IFERROR(__xludf.DUMMYFUNCTION("""COMPUTED_VALUE"""),"Ludacris")</f>
        <v>Ludacris</v>
      </c>
    </row>
    <row r="15">
      <c r="A15" s="36">
        <f>IFERROR(__xludf.DUMMYFUNCTION("""COMPUTED_VALUE"""),14.0)</f>
        <v>14</v>
      </c>
      <c r="B15" s="50" t="str">
        <f>IFERROR(__xludf.DUMMYFUNCTION("""COMPUTED_VALUE"""),"will.i.am")</f>
        <v>will.i.am</v>
      </c>
    </row>
    <row r="16">
      <c r="A16" s="36">
        <f>IFERROR(__xludf.DUMMYFUNCTION("""COMPUTED_VALUE"""),15.0)</f>
        <v>15</v>
      </c>
      <c r="B16" s="36" t="str">
        <f>IFERROR(__xludf.DUMMYFUNCTION("""COMPUTED_VALUE"""),"LadyAntebellum")</f>
        <v>LadyAntebellum</v>
      </c>
    </row>
    <row r="17">
      <c r="A17" s="36">
        <f>IFERROR(__xludf.DUMMYFUNCTION("""COMPUTED_VALUE"""),16.0)</f>
        <v>16</v>
      </c>
      <c r="B17" s="36" t="str">
        <f>IFERROR(__xludf.DUMMYFUNCTION("""COMPUTED_VALUE"""),"YoungMoney")</f>
        <v>YoungMoney</v>
      </c>
    </row>
    <row r="18">
      <c r="A18" s="36">
        <f>IFERROR(__xludf.DUMMYFUNCTION("""COMPUTED_VALUE"""),17.0)</f>
        <v>17</v>
      </c>
      <c r="B18" s="36" t="str">
        <f>IFERROR(__xludf.DUMMYFUNCTION("""COMPUTED_VALUE"""),"Lloyd")</f>
        <v>Lloyd</v>
      </c>
    </row>
    <row r="19">
      <c r="A19" s="36">
        <f>IFERROR(__xludf.DUMMYFUNCTION("""COMPUTED_VALUE"""),18.0)</f>
        <v>18</v>
      </c>
      <c r="B19" s="36" t="str">
        <f>IFERROR(__xludf.DUMMYFUNCTION("""COMPUTED_VALUE"""),"TheBlackEyedPeas")</f>
        <v>TheBlackEyedPeas</v>
      </c>
    </row>
    <row r="20">
      <c r="A20" s="36">
        <f>IFERROR(__xludf.DUMMYFUNCTION("""COMPUTED_VALUE"""),19.0)</f>
        <v>19</v>
      </c>
      <c r="B20" s="36" t="str">
        <f>IFERROR(__xludf.DUMMYFUNCTION("""COMPUTED_VALUE"""),"Far*EastMovement")</f>
        <v>Far*EastMovement</v>
      </c>
    </row>
    <row r="21">
      <c r="A21" s="36">
        <f>IFERROR(__xludf.DUMMYFUNCTION("""COMPUTED_VALUE"""),20.0)</f>
        <v>20</v>
      </c>
      <c r="B21" s="36" t="str">
        <f>IFERROR(__xludf.DUMMYFUNCTION("""COMPUTED_VALUE"""),"Cataracs")</f>
        <v>Cataracs</v>
      </c>
    </row>
    <row r="22">
      <c r="A22" s="36">
        <f>IFERROR(__xludf.DUMMYFUNCTION("""COMPUTED_VALUE"""),21.0)</f>
        <v>21</v>
      </c>
      <c r="B22" s="36" t="str">
        <f>IFERROR(__xludf.DUMMYFUNCTION("""COMPUTED_VALUE"""),"Dev")</f>
        <v>Dev</v>
      </c>
    </row>
    <row r="23">
      <c r="A23" s="36">
        <f>IFERROR(__xludf.DUMMYFUNCTION("""COMPUTED_VALUE"""),22.0)</f>
        <v>22</v>
      </c>
      <c r="B23" s="36" t="str">
        <f>IFERROR(__xludf.DUMMYFUNCTION("""COMPUTED_VALUE"""),"TravieMcCoy")</f>
        <v>TravieMcCoy</v>
      </c>
    </row>
    <row r="24">
      <c r="A24" s="36">
        <f>IFERROR(__xludf.DUMMYFUNCTION("""COMPUTED_VALUE"""),23.0)</f>
        <v>23</v>
      </c>
      <c r="B24" s="36" t="str">
        <f>IFERROR(__xludf.DUMMYFUNCTION("""COMPUTED_VALUE"""),"EnriqueIglesias")</f>
        <v>EnriqueIglesias</v>
      </c>
    </row>
    <row r="25">
      <c r="A25" s="36">
        <f>IFERROR(__xludf.DUMMYFUNCTION("""COMPUTED_VALUE"""),24.0)</f>
        <v>24</v>
      </c>
      <c r="B25" s="36" t="str">
        <f>IFERROR(__xludf.DUMMYFUNCTION("""COMPUTED_VALUE"""),"Nelly")</f>
        <v>Nelly</v>
      </c>
    </row>
    <row r="26">
      <c r="A26" s="36">
        <f>IFERROR(__xludf.DUMMYFUNCTION("""COMPUTED_VALUE"""),25.0)</f>
        <v>25</v>
      </c>
      <c r="B26" s="36" t="str">
        <f>IFERROR(__xludf.DUMMYFUNCTION("""COMPUTED_VALUE"""),"Drake")</f>
        <v>Drake</v>
      </c>
    </row>
    <row r="27">
      <c r="A27" s="36">
        <f>IFERROR(__xludf.DUMMYFUNCTION("""COMPUTED_VALUE"""),26.0)</f>
        <v>26</v>
      </c>
      <c r="B27" s="36" t="str">
        <f>IFERROR(__xludf.DUMMYFUNCTION("""COMPUTED_VALUE"""),"P!nk")</f>
        <v>P!nk</v>
      </c>
    </row>
    <row r="28">
      <c r="A28" s="36">
        <f>IFERROR(__xludf.DUMMYFUNCTION("""COMPUTED_VALUE"""),27.0)</f>
        <v>27</v>
      </c>
      <c r="B28" s="36" t="str">
        <f>IFERROR(__xludf.DUMMYFUNCTION("""COMPUTED_VALUE"""),"Train")</f>
        <v>Train</v>
      </c>
    </row>
    <row r="29">
      <c r="A29" s="36">
        <f>IFERROR(__xludf.DUMMYFUNCTION("""COMPUTED_VALUE"""),28.0)</f>
        <v>28</v>
      </c>
      <c r="B29" s="36" t="str">
        <f>IFERROR(__xludf.DUMMYFUNCTION("""COMPUTED_VALUE"""),"Iyaz")</f>
        <v>Iyaz</v>
      </c>
    </row>
    <row r="30">
      <c r="A30" s="36">
        <f>IFERROR(__xludf.DUMMYFUNCTION("""COMPUTED_VALUE"""),29.0)</f>
        <v>29</v>
      </c>
      <c r="B30" s="36" t="str">
        <f>IFERROR(__xludf.DUMMYFUNCTION("""COMPUTED_VALUE"""),"Jay-Z")</f>
        <v>Jay-Z</v>
      </c>
    </row>
    <row r="31">
      <c r="A31" s="36">
        <f>IFERROR(__xludf.DUMMYFUNCTION("""COMPUTED_VALUE"""),30.0)</f>
        <v>30</v>
      </c>
      <c r="B31" s="36" t="str">
        <f>IFERROR(__xludf.DUMMYFUNCTION("""COMPUTED_VALUE"""),"AliciaKeys")</f>
        <v>AliciaKeys</v>
      </c>
    </row>
    <row r="32">
      <c r="A32" s="36">
        <f>IFERROR(__xludf.DUMMYFUNCTION("""COMPUTED_VALUE"""),31.0)</f>
        <v>31</v>
      </c>
      <c r="B32" s="36" t="str">
        <f>IFERROR(__xludf.DUMMYFUNCTION("""COMPUTED_VALUE"""),"OwlCity")</f>
        <v>OwlCity</v>
      </c>
    </row>
    <row r="33">
      <c r="A33" s="36">
        <f>IFERROR(__xludf.DUMMYFUNCTION("""COMPUTED_VALUE"""),32.0)</f>
        <v>32</v>
      </c>
      <c r="B33" s="36" t="str">
        <f>IFERROR(__xludf.DUMMYFUNCTION("""COMPUTED_VALUE"""),"Beyonce")</f>
        <v>Beyonce</v>
      </c>
    </row>
    <row r="34">
      <c r="A34" s="36">
        <f>IFERROR(__xludf.DUMMYFUNCTION("""COMPUTED_VALUE"""),33.0)</f>
        <v>33</v>
      </c>
      <c r="B34" s="36" t="str">
        <f>IFERROR(__xludf.DUMMYFUNCTION("""COMPUTED_VALUE"""),"TaylorSwift")</f>
        <v>TaylorSwift</v>
      </c>
    </row>
    <row r="35">
      <c r="A35" s="36">
        <f>IFERROR(__xludf.DUMMYFUNCTION("""COMPUTED_VALUE"""),34.0)</f>
        <v>34</v>
      </c>
      <c r="B35" s="36" t="str">
        <f>IFERROR(__xludf.DUMMYFUNCTION("""COMPUTED_VALUE"""),"JustinBieber")</f>
        <v>JustinBieber</v>
      </c>
    </row>
    <row r="36">
      <c r="A36" s="36">
        <f>IFERROR(__xludf.DUMMYFUNCTION("""COMPUTED_VALUE"""),35.0)</f>
        <v>35</v>
      </c>
      <c r="B36" s="36" t="str">
        <f>IFERROR(__xludf.DUMMYFUNCTION("""COMPUTED_VALUE"""),"DavidGuetta")</f>
        <v>DavidGuetta</v>
      </c>
    </row>
    <row r="37">
      <c r="A37" s="36">
        <f>IFERROR(__xludf.DUMMYFUNCTION("""COMPUTED_VALUE"""),36.0)</f>
        <v>36</v>
      </c>
      <c r="B37" s="36" t="str">
        <f>IFERROR(__xludf.DUMMYFUNCTION("""COMPUTED_VALUE"""),"Akon")</f>
        <v>Akon</v>
      </c>
    </row>
    <row r="38">
      <c r="A38" s="36">
        <f>IFERROR(__xludf.DUMMYFUNCTION("""COMPUTED_VALUE"""),37.0)</f>
        <v>37</v>
      </c>
      <c r="B38" s="36" t="str">
        <f>IFERROR(__xludf.DUMMYFUNCTION("""COMPUTED_VALUE"""),"JasonDerulo")</f>
        <v>JasonDerulo</v>
      </c>
    </row>
    <row r="39">
      <c r="A39" s="2"/>
      <c r="B39" s="2"/>
    </row>
  </sheetData>
  <hyperlinks>
    <hyperlink r:id="rId1" ref="B15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297</v>
      </c>
    </row>
    <row r="2">
      <c r="A2" s="1">
        <v>1.0</v>
      </c>
      <c r="B2" s="1">
        <v>2.0</v>
      </c>
      <c r="D2" s="2">
        <f>SUM(COUNTIF('2010'!K4:M4,'2010'!$K$3),COUNTIF('2010'!K4:M4,'2010'!$L$3),COUNTIF('2010'!K4:M4,'2010'!$M$3))</f>
        <v>1</v>
      </c>
      <c r="E2" s="2" t="str">
        <f t="shared" ref="E2:E1736" si="1">SUBSTITUTE(SUBSTITUTE(D2,"5","3"),"4","2")
</f>
        <v>1</v>
      </c>
    </row>
    <row r="3">
      <c r="A3" s="1">
        <v>1.0</v>
      </c>
      <c r="B3" s="48">
        <f t="shared" ref="B3:B60" si="2">IF(A3&lt;&gt;"",B2+1,"")</f>
        <v>3</v>
      </c>
      <c r="D3" s="2">
        <f>SUM(COUNTIF('2010'!K5:M5,'2010'!$K$3),COUNTIF('2010'!K5:M5,'2010'!$L$3),COUNTIF('2010'!K5:M5,'2010'!$M$3))</f>
        <v>1</v>
      </c>
      <c r="E3" s="2" t="str">
        <f t="shared" si="1"/>
        <v>1</v>
      </c>
    </row>
    <row r="4">
      <c r="A4" s="1">
        <v>1.0</v>
      </c>
      <c r="B4" s="48">
        <f t="shared" si="2"/>
        <v>4</v>
      </c>
      <c r="D4" s="2">
        <f>SUM(COUNTIF('2010'!K6:M6,'2010'!$K$3),COUNTIF('2010'!K6:M6,'2010'!$L$3),COUNTIF('2010'!K6:M6,'2010'!$M$3))</f>
        <v>0</v>
      </c>
      <c r="E4" s="2" t="str">
        <f t="shared" si="1"/>
        <v>0</v>
      </c>
    </row>
    <row r="5">
      <c r="A5" s="1">
        <v>1.0</v>
      </c>
      <c r="B5" s="48">
        <f t="shared" si="2"/>
        <v>5</v>
      </c>
      <c r="D5" s="2">
        <f>SUM(COUNTIF('2010'!K7:M7,'2010'!$K$3),COUNTIF('2010'!K7:M7,'2010'!$L$3),COUNTIF('2010'!K7:M7,'2010'!$M$3))</f>
        <v>1</v>
      </c>
      <c r="E5" s="2" t="str">
        <f t="shared" si="1"/>
        <v>1</v>
      </c>
    </row>
    <row r="6">
      <c r="A6" s="1">
        <v>1.0</v>
      </c>
      <c r="B6" s="48">
        <f t="shared" si="2"/>
        <v>6</v>
      </c>
      <c r="D6" s="2">
        <f>SUM(COUNTIF('2010'!K8:M8,'2010'!$K$3),COUNTIF('2010'!K8:M8,'2010'!$L$3),COUNTIF('2010'!K8:M8,'2010'!$M$3))</f>
        <v>0</v>
      </c>
      <c r="E6" s="2" t="str">
        <f t="shared" si="1"/>
        <v>0</v>
      </c>
    </row>
    <row r="7">
      <c r="A7" s="1">
        <v>1.0</v>
      </c>
      <c r="B7" s="48">
        <f t="shared" si="2"/>
        <v>7</v>
      </c>
      <c r="D7" s="2">
        <f>SUM(COUNTIF('2010'!K9:M9,'2010'!$K$3),COUNTIF('2010'!K9:M9,'2010'!$L$3),COUNTIF('2010'!K9:M9,'2010'!$M$3))</f>
        <v>1</v>
      </c>
      <c r="E7" s="2" t="str">
        <f t="shared" si="1"/>
        <v>1</v>
      </c>
    </row>
    <row r="8">
      <c r="A8" s="1">
        <v>1.0</v>
      </c>
      <c r="B8" s="48">
        <f t="shared" si="2"/>
        <v>8</v>
      </c>
      <c r="D8" s="2">
        <f>SUM(COUNTIF('2010'!K10:M10,'2010'!$K$3),COUNTIF('2010'!K10:M10,'2010'!$L$3),COUNTIF('2010'!K10:M10,'2010'!$M$3))</f>
        <v>0</v>
      </c>
      <c r="E8" s="2" t="str">
        <f t="shared" si="1"/>
        <v>0</v>
      </c>
    </row>
    <row r="9">
      <c r="A9" s="1">
        <v>1.0</v>
      </c>
      <c r="B9" s="48">
        <f t="shared" si="2"/>
        <v>9</v>
      </c>
      <c r="D9" s="2">
        <f>SUM(COUNTIF('2010'!K11:M11,'2010'!$K$3),COUNTIF('2010'!K11:M11,'2010'!$L$3),COUNTIF('2010'!K11:M11,'2010'!$M$3))</f>
        <v>0</v>
      </c>
      <c r="E9" s="2" t="str">
        <f t="shared" si="1"/>
        <v>0</v>
      </c>
    </row>
    <row r="10">
      <c r="A10" s="1">
        <v>1.0</v>
      </c>
      <c r="B10" s="48">
        <f t="shared" si="2"/>
        <v>10</v>
      </c>
      <c r="D10" s="2">
        <f>SUM(COUNTIF('2010'!K12:M12,'2010'!$K$3),COUNTIF('2010'!K12:M12,'2010'!$L$3),COUNTIF('2010'!K12:M12,'2010'!$M$3))</f>
        <v>1</v>
      </c>
      <c r="E10" s="2" t="str">
        <f t="shared" si="1"/>
        <v>1</v>
      </c>
    </row>
    <row r="11">
      <c r="A11" s="1">
        <v>1.0</v>
      </c>
      <c r="B11" s="48">
        <f t="shared" si="2"/>
        <v>11</v>
      </c>
      <c r="D11" s="2">
        <f>SUM(COUNTIF('2010'!K13:M13,'2010'!$K$3),COUNTIF('2010'!K13:M13,'2010'!$L$3),COUNTIF('2010'!K13:M13,'2010'!$M$3))</f>
        <v>0</v>
      </c>
      <c r="E11" s="2" t="str">
        <f t="shared" si="1"/>
        <v>0</v>
      </c>
    </row>
    <row r="12">
      <c r="A12" s="1">
        <v>1.0</v>
      </c>
      <c r="B12" s="48">
        <f t="shared" si="2"/>
        <v>12</v>
      </c>
      <c r="D12" s="2">
        <f>SUM(COUNTIF('2010'!K14:M14,'2010'!$K$3),COUNTIF('2010'!K14:M14,'2010'!$L$3),COUNTIF('2010'!K14:M14,'2010'!$M$3))</f>
        <v>0</v>
      </c>
      <c r="E12" s="2" t="str">
        <f t="shared" si="1"/>
        <v>0</v>
      </c>
    </row>
    <row r="13">
      <c r="A13" s="1">
        <v>1.0</v>
      </c>
      <c r="B13" s="48">
        <f t="shared" si="2"/>
        <v>13</v>
      </c>
      <c r="D13" s="2">
        <f>SUM(COUNTIF('2010'!K15:M15,'2010'!$K$3),COUNTIF('2010'!K15:M15,'2010'!$L$3),COUNTIF('2010'!K15:M15,'2010'!$M$3))</f>
        <v>0</v>
      </c>
      <c r="E13" s="2" t="str">
        <f t="shared" si="1"/>
        <v>0</v>
      </c>
    </row>
    <row r="14">
      <c r="A14" s="1">
        <v>1.0</v>
      </c>
      <c r="B14" s="48">
        <f t="shared" si="2"/>
        <v>14</v>
      </c>
      <c r="D14" s="2">
        <f>SUM(COUNTIF('2010'!K16:M16,'2010'!$K$3),COUNTIF('2010'!K16:M16,'2010'!$L$3),COUNTIF('2010'!K16:M16,'2010'!$M$3))</f>
        <v>0</v>
      </c>
      <c r="E14" s="2" t="str">
        <f t="shared" si="1"/>
        <v>0</v>
      </c>
    </row>
    <row r="15">
      <c r="A15" s="1">
        <v>1.0</v>
      </c>
      <c r="B15" s="48">
        <f t="shared" si="2"/>
        <v>15</v>
      </c>
      <c r="D15" s="2">
        <f>SUM(COUNTIF('2010'!K17:M17,'2010'!$K$3),COUNTIF('2010'!K17:M17,'2010'!$L$3),COUNTIF('2010'!K17:M17,'2010'!$M$3))</f>
        <v>0</v>
      </c>
      <c r="E15" s="2" t="str">
        <f t="shared" si="1"/>
        <v>0</v>
      </c>
    </row>
    <row r="16">
      <c r="A16" s="1">
        <v>1.0</v>
      </c>
      <c r="B16" s="48">
        <f t="shared" si="2"/>
        <v>16</v>
      </c>
      <c r="D16" s="2">
        <f>SUM(COUNTIF('2010'!K18:M18,'2010'!$K$3),COUNTIF('2010'!K18:M18,'2010'!$L$3),COUNTIF('2010'!K18:M18,'2010'!$M$3))</f>
        <v>0</v>
      </c>
      <c r="E16" s="2" t="str">
        <f t="shared" si="1"/>
        <v>0</v>
      </c>
    </row>
    <row r="17">
      <c r="A17" s="1">
        <v>1.0</v>
      </c>
      <c r="B17" s="48">
        <f t="shared" si="2"/>
        <v>17</v>
      </c>
      <c r="D17" s="2">
        <f>SUM(COUNTIF('2010'!K19:M19,'2010'!$K$3),COUNTIF('2010'!K19:M19,'2010'!$L$3),COUNTIF('2010'!K19:M19,'2010'!$M$3))</f>
        <v>0</v>
      </c>
      <c r="E17" s="2" t="str">
        <f t="shared" si="1"/>
        <v>0</v>
      </c>
    </row>
    <row r="18">
      <c r="A18" s="1">
        <v>1.0</v>
      </c>
      <c r="B18" s="48">
        <f t="shared" si="2"/>
        <v>18</v>
      </c>
      <c r="D18" s="2">
        <f>SUM(COUNTIF('2010'!K20:M20,'2010'!$K$3),COUNTIF('2010'!K20:M20,'2010'!$L$3),COUNTIF('2010'!K20:M20,'2010'!$M$3))</f>
        <v>0</v>
      </c>
      <c r="E18" s="2" t="str">
        <f t="shared" si="1"/>
        <v>0</v>
      </c>
    </row>
    <row r="19">
      <c r="A19" s="1">
        <v>1.0</v>
      </c>
      <c r="B19" s="48">
        <f t="shared" si="2"/>
        <v>19</v>
      </c>
      <c r="D19" s="2">
        <f>SUM(COUNTIF('2010'!K21:M21,'2010'!$K$3),COUNTIF('2010'!K21:M21,'2010'!$L$3),COUNTIF('2010'!K21:M21,'2010'!$M$3))</f>
        <v>0</v>
      </c>
      <c r="E19" s="2" t="str">
        <f t="shared" si="1"/>
        <v>0</v>
      </c>
    </row>
    <row r="20">
      <c r="A20" s="1">
        <v>1.0</v>
      </c>
      <c r="B20" s="48">
        <f t="shared" si="2"/>
        <v>20</v>
      </c>
      <c r="D20" s="2">
        <f>SUM(COUNTIF('2010'!K22:M22,'2010'!$K$3),COUNTIF('2010'!K22:M22,'2010'!$L$3),COUNTIF('2010'!K22:M22,'2010'!$M$3))</f>
        <v>0</v>
      </c>
      <c r="E20" s="2" t="str">
        <f t="shared" si="1"/>
        <v>0</v>
      </c>
    </row>
    <row r="21">
      <c r="A21" s="1">
        <v>1.0</v>
      </c>
      <c r="B21" s="48">
        <f t="shared" si="2"/>
        <v>21</v>
      </c>
      <c r="D21" s="2">
        <f>SUM(COUNTIF('2010'!K23:M23,'2010'!$K$3),COUNTIF('2010'!K23:M23,'2010'!$L$3),COUNTIF('2010'!K23:M23,'2010'!$M$3))</f>
        <v>1</v>
      </c>
      <c r="E21" s="2" t="str">
        <f t="shared" si="1"/>
        <v>1</v>
      </c>
    </row>
    <row r="22">
      <c r="A22" s="1">
        <v>1.0</v>
      </c>
      <c r="B22" s="48">
        <f t="shared" si="2"/>
        <v>22</v>
      </c>
      <c r="D22" s="2">
        <f>SUM(COUNTIF('2010'!K24:M24,'2010'!$K$3),COUNTIF('2010'!K24:M24,'2010'!$L$3),COUNTIF('2010'!K24:M24,'2010'!$M$3))</f>
        <v>0</v>
      </c>
      <c r="E22" s="2" t="str">
        <f t="shared" si="1"/>
        <v>0</v>
      </c>
    </row>
    <row r="23">
      <c r="A23" s="1">
        <v>1.0</v>
      </c>
      <c r="B23" s="48">
        <f t="shared" si="2"/>
        <v>23</v>
      </c>
      <c r="D23" s="2">
        <f>SUM(COUNTIF('2010'!K25:M25,'2010'!$K$3),COUNTIF('2010'!K25:M25,'2010'!$L$3),COUNTIF('2010'!K25:M25,'2010'!$M$3))</f>
        <v>1</v>
      </c>
      <c r="E23" s="2" t="str">
        <f t="shared" si="1"/>
        <v>1</v>
      </c>
    </row>
    <row r="24">
      <c r="A24" s="1">
        <v>1.0</v>
      </c>
      <c r="B24" s="48">
        <f t="shared" si="2"/>
        <v>24</v>
      </c>
      <c r="D24" s="2">
        <f>SUM(COUNTIF('2010'!K26:M26,'2010'!$K$3),COUNTIF('2010'!K26:M26,'2010'!$L$3),COUNTIF('2010'!K26:M26,'2010'!$M$3))</f>
        <v>0</v>
      </c>
      <c r="E24" s="2" t="str">
        <f t="shared" si="1"/>
        <v>0</v>
      </c>
    </row>
    <row r="25">
      <c r="A25" s="1">
        <v>1.0</v>
      </c>
      <c r="B25" s="48">
        <f t="shared" si="2"/>
        <v>25</v>
      </c>
      <c r="D25" s="2">
        <f>SUM(COUNTIF('2010'!K27:M27,'2010'!$K$3),COUNTIF('2010'!K27:M27,'2010'!$L$3),COUNTIF('2010'!K27:M27,'2010'!$M$3))</f>
        <v>0</v>
      </c>
      <c r="E25" s="2" t="str">
        <f t="shared" si="1"/>
        <v>0</v>
      </c>
    </row>
    <row r="26">
      <c r="A26" s="1">
        <v>1.0</v>
      </c>
      <c r="B26" s="48">
        <f t="shared" si="2"/>
        <v>26</v>
      </c>
      <c r="D26" s="2">
        <f>SUM(COUNTIF('2010'!K28:M28,'2010'!$K$3),COUNTIF('2010'!K28:M28,'2010'!$L$3),COUNTIF('2010'!K28:M28,'2010'!$M$3))</f>
        <v>0</v>
      </c>
      <c r="E26" s="2" t="str">
        <f t="shared" si="1"/>
        <v>0</v>
      </c>
    </row>
    <row r="27">
      <c r="A27" s="1">
        <v>1.0</v>
      </c>
      <c r="B27" s="48">
        <f t="shared" si="2"/>
        <v>27</v>
      </c>
      <c r="D27" s="2">
        <f>SUM(COUNTIF('2010'!K29:M29,'2010'!$K$3),COUNTIF('2010'!K29:M29,'2010'!$L$3),COUNTIF('2010'!K29:M29,'2010'!$M$3))</f>
        <v>0</v>
      </c>
      <c r="E27" s="2" t="str">
        <f t="shared" si="1"/>
        <v>0</v>
      </c>
    </row>
    <row r="28">
      <c r="A28" s="1">
        <v>1.0</v>
      </c>
      <c r="B28" s="48">
        <f t="shared" si="2"/>
        <v>28</v>
      </c>
      <c r="D28" s="2">
        <f>SUM(COUNTIF('2010'!K30:M30,'2010'!$K$3),COUNTIF('2010'!K30:M30,'2010'!$L$3),COUNTIF('2010'!K30:M30,'2010'!$M$3))</f>
        <v>0</v>
      </c>
      <c r="E28" s="2" t="str">
        <f t="shared" si="1"/>
        <v>0</v>
      </c>
    </row>
    <row r="29">
      <c r="A29" s="1">
        <v>1.0</v>
      </c>
      <c r="B29" s="48">
        <f t="shared" si="2"/>
        <v>29</v>
      </c>
      <c r="D29" s="2">
        <f>SUM(COUNTIF('2010'!K31:M31,'2010'!$K$3),COUNTIF('2010'!K31:M31,'2010'!$L$3),COUNTIF('2010'!K31:M31,'2010'!$M$3))</f>
        <v>0</v>
      </c>
      <c r="E29" s="2" t="str">
        <f t="shared" si="1"/>
        <v>0</v>
      </c>
    </row>
    <row r="30">
      <c r="A30" s="1">
        <v>1.0</v>
      </c>
      <c r="B30" s="48">
        <f t="shared" si="2"/>
        <v>30</v>
      </c>
      <c r="D30" s="2">
        <f>SUM(COUNTIF('2010'!K32:M32,'2010'!$K$3),COUNTIF('2010'!K32:M32,'2010'!$L$3),COUNTIF('2010'!K32:M32,'2010'!$M$3))</f>
        <v>0</v>
      </c>
      <c r="E30" s="2" t="str">
        <f t="shared" si="1"/>
        <v>0</v>
      </c>
    </row>
    <row r="31">
      <c r="A31" s="1">
        <v>1.0</v>
      </c>
      <c r="B31" s="48">
        <f t="shared" si="2"/>
        <v>31</v>
      </c>
      <c r="D31" s="2">
        <f>SUM(COUNTIF('2010'!K33:M33,'2010'!$K$3),COUNTIF('2010'!K33:M33,'2010'!$L$3),COUNTIF('2010'!K33:M33,'2010'!$M$3))</f>
        <v>0</v>
      </c>
      <c r="E31" s="2" t="str">
        <f t="shared" si="1"/>
        <v>0</v>
      </c>
    </row>
    <row r="32">
      <c r="A32" s="1">
        <v>1.0</v>
      </c>
      <c r="B32" s="48">
        <f t="shared" si="2"/>
        <v>32</v>
      </c>
      <c r="D32" s="2">
        <f>SUM(COUNTIF('2010'!K34:M34,'2010'!$K$3),COUNTIF('2010'!K34:M34,'2010'!$L$3),COUNTIF('2010'!K34:M34,'2010'!$M$3))</f>
        <v>0</v>
      </c>
      <c r="E32" s="2" t="str">
        <f t="shared" si="1"/>
        <v>0</v>
      </c>
    </row>
    <row r="33">
      <c r="A33" s="1">
        <v>1.0</v>
      </c>
      <c r="B33" s="48">
        <f t="shared" si="2"/>
        <v>33</v>
      </c>
      <c r="D33" s="2">
        <f>SUM(COUNTIF('2010'!K35:M35,'2010'!$K$3),COUNTIF('2010'!K35:M35,'2010'!$L$3),COUNTIF('2010'!K35:M35,'2010'!$M$3))</f>
        <v>0</v>
      </c>
      <c r="E33" s="2" t="str">
        <f t="shared" si="1"/>
        <v>0</v>
      </c>
    </row>
    <row r="34">
      <c r="A34" s="1">
        <v>1.0</v>
      </c>
      <c r="B34" s="48">
        <f t="shared" si="2"/>
        <v>34</v>
      </c>
      <c r="D34" s="2">
        <f>SUM(COUNTIF('2010'!K36:M36,'2010'!$K$3),COUNTIF('2010'!K36:M36,'2010'!$L$3),COUNTIF('2010'!K36:M36,'2010'!$M$3))</f>
        <v>1</v>
      </c>
      <c r="E34" s="2" t="str">
        <f t="shared" si="1"/>
        <v>1</v>
      </c>
    </row>
    <row r="35">
      <c r="A35" s="1">
        <v>1.0</v>
      </c>
      <c r="B35" s="48">
        <f t="shared" si="2"/>
        <v>35</v>
      </c>
      <c r="D35" s="2">
        <f>SUM(COUNTIF('2010'!K38:M38,'2010'!$K$3),COUNTIF('2010'!K38:M38,'2010'!$L$3),COUNTIF('2010'!K38:M38,'2010'!$M$3))</f>
        <v>0</v>
      </c>
      <c r="E35" s="2" t="str">
        <f t="shared" si="1"/>
        <v>0</v>
      </c>
    </row>
    <row r="36">
      <c r="A36" s="1">
        <v>1.0</v>
      </c>
      <c r="B36" s="48">
        <f t="shared" si="2"/>
        <v>36</v>
      </c>
      <c r="D36" s="2">
        <f>SUM(COUNTIF('2010'!K39:M39,'2010'!$K$3),COUNTIF('2010'!K39:M39,'2010'!$L$3),COUNTIF('2010'!K39:M39,'2010'!$M$3))</f>
        <v>1</v>
      </c>
      <c r="E36" s="2" t="str">
        <f t="shared" si="1"/>
        <v>1</v>
      </c>
    </row>
    <row r="37">
      <c r="A37" s="1">
        <v>1.0</v>
      </c>
      <c r="B37" s="48">
        <f t="shared" si="2"/>
        <v>37</v>
      </c>
      <c r="D37" s="2">
        <f>SUM(COUNTIF('2010'!K40:M40,'2010'!$K$3),COUNTIF('2010'!K40:M40,'2010'!$L$3),COUNTIF('2010'!K40:M40,'2010'!$M$3))</f>
        <v>0</v>
      </c>
      <c r="E37" s="2" t="str">
        <f t="shared" si="1"/>
        <v>0</v>
      </c>
    </row>
    <row r="38">
      <c r="A38" s="1">
        <v>1.0</v>
      </c>
      <c r="B38" s="48">
        <f t="shared" si="2"/>
        <v>38</v>
      </c>
      <c r="D38" s="2">
        <f>SUM(COUNTIF('2010'!K41:M41,'2010'!$K$3),COUNTIF('2010'!K41:M41,'2010'!$L$3),COUNTIF('2010'!K41:M41,'2010'!$M$3))</f>
        <v>0</v>
      </c>
      <c r="E38" s="2" t="str">
        <f t="shared" si="1"/>
        <v>0</v>
      </c>
    </row>
    <row r="39">
      <c r="A39" s="1">
        <v>1.0</v>
      </c>
      <c r="B39" s="48">
        <f t="shared" si="2"/>
        <v>39</v>
      </c>
      <c r="D39" s="2">
        <f>SUM(COUNTIF('2010'!K42:M42,'2010'!$K$3),COUNTIF('2010'!K42:M42,'2010'!$L$3),COUNTIF('2010'!K42:M42,'2010'!$M$3))</f>
        <v>0</v>
      </c>
      <c r="E39" s="2" t="str">
        <f t="shared" si="1"/>
        <v>0</v>
      </c>
    </row>
    <row r="40">
      <c r="A40" s="1">
        <v>1.0</v>
      </c>
      <c r="B40" s="48">
        <f t="shared" si="2"/>
        <v>40</v>
      </c>
      <c r="D40" s="2">
        <f>SUM(COUNTIF('2010'!K43:M43,'2010'!$K$3),COUNTIF('2010'!K43:M43,'2010'!$L$3),COUNTIF('2010'!K43:M43,'2010'!$M$3))</f>
        <v>0</v>
      </c>
      <c r="E40" s="2" t="str">
        <f t="shared" si="1"/>
        <v>0</v>
      </c>
    </row>
    <row r="41">
      <c r="A41" s="1">
        <v>1.0</v>
      </c>
      <c r="B41" s="48">
        <f t="shared" si="2"/>
        <v>41</v>
      </c>
      <c r="D41" s="2">
        <f>SUM(COUNTIF('2010'!K44:M44,'2010'!$K$3),COUNTIF('2010'!K44:M44,'2010'!$L$3),COUNTIF('2010'!K44:M44,'2010'!$M$3))</f>
        <v>0</v>
      </c>
      <c r="E41" s="2" t="str">
        <f t="shared" si="1"/>
        <v>0</v>
      </c>
    </row>
    <row r="42">
      <c r="A42" s="1">
        <v>1.0</v>
      </c>
      <c r="B42" s="48">
        <f t="shared" si="2"/>
        <v>42</v>
      </c>
      <c r="D42" s="2">
        <f>SUM(COUNTIF('2010'!K45:M45,'2010'!$K$3),COUNTIF('2010'!K45:M45,'2010'!$L$3),COUNTIF('2010'!K45:M45,'2010'!$M$3))</f>
        <v>0</v>
      </c>
      <c r="E42" s="2" t="str">
        <f t="shared" si="1"/>
        <v>0</v>
      </c>
    </row>
    <row r="43">
      <c r="A43" s="1">
        <v>1.0</v>
      </c>
      <c r="B43" s="48">
        <f t="shared" si="2"/>
        <v>43</v>
      </c>
      <c r="D43" s="2">
        <f>SUM(COUNTIF('2010'!K46:M46,'2010'!$K$3),COUNTIF('2010'!K46:M46,'2010'!$L$3),COUNTIF('2010'!K46:M46,'2010'!$M$3))</f>
        <v>0</v>
      </c>
      <c r="E43" s="2" t="str">
        <f t="shared" si="1"/>
        <v>0</v>
      </c>
    </row>
    <row r="44">
      <c r="A44" s="1">
        <v>1.0</v>
      </c>
      <c r="B44" s="48">
        <f t="shared" si="2"/>
        <v>44</v>
      </c>
      <c r="D44" s="2">
        <f>SUM(COUNTIF('2010'!K47:M47,'2010'!$K$3),COUNTIF('2010'!K47:M47,'2010'!$L$3),COUNTIF('2010'!K47:M47,'2010'!$M$3))</f>
        <v>0</v>
      </c>
      <c r="E44" s="2" t="str">
        <f t="shared" si="1"/>
        <v>0</v>
      </c>
    </row>
    <row r="45">
      <c r="A45" s="1">
        <v>1.0</v>
      </c>
      <c r="B45" s="48">
        <f t="shared" si="2"/>
        <v>45</v>
      </c>
      <c r="D45" s="2">
        <f>SUM(COUNTIF('2010'!K48:M48,'2010'!$K$3),COUNTIF('2010'!K48:M48,'2010'!$L$3),COUNTIF('2010'!K48:M48,'2010'!$M$3))</f>
        <v>0</v>
      </c>
      <c r="E45" s="2" t="str">
        <f t="shared" si="1"/>
        <v>0</v>
      </c>
    </row>
    <row r="46">
      <c r="A46" s="1">
        <v>1.0</v>
      </c>
      <c r="B46" s="48">
        <f t="shared" si="2"/>
        <v>46</v>
      </c>
      <c r="D46" s="2">
        <f>SUM(COUNTIF('2010'!K49:M49,'2010'!$K$3),COUNTIF('2010'!K49:M49,'2010'!$L$3),COUNTIF('2010'!K49:M49,'2010'!$M$3))</f>
        <v>0</v>
      </c>
      <c r="E46" s="2" t="str">
        <f t="shared" si="1"/>
        <v>0</v>
      </c>
    </row>
    <row r="47">
      <c r="A47" s="1">
        <v>1.0</v>
      </c>
      <c r="B47" s="48">
        <f t="shared" si="2"/>
        <v>47</v>
      </c>
      <c r="D47" s="2">
        <f>SUM(COUNTIF('2010'!K50:M50,'2010'!$K$3),COUNTIF('2010'!K50:M50,'2010'!$L$3),COUNTIF('2010'!K50:M50,'2010'!$M$3))</f>
        <v>0</v>
      </c>
      <c r="E47" s="2" t="str">
        <f t="shared" si="1"/>
        <v>0</v>
      </c>
    </row>
    <row r="48">
      <c r="A48" s="1">
        <v>1.0</v>
      </c>
      <c r="B48" s="48">
        <f t="shared" si="2"/>
        <v>48</v>
      </c>
      <c r="D48" s="2">
        <f>SUM(COUNTIF('2010'!K51:M51,'2010'!$K$3),COUNTIF('2010'!K51:M51,'2010'!$L$3),COUNTIF('2010'!K51:M51,'2010'!$M$3))</f>
        <v>0</v>
      </c>
      <c r="E48" s="2" t="str">
        <f t="shared" si="1"/>
        <v>0</v>
      </c>
    </row>
    <row r="49">
      <c r="A49" s="1">
        <v>1.0</v>
      </c>
      <c r="B49" s="48">
        <f t="shared" si="2"/>
        <v>49</v>
      </c>
      <c r="D49" s="2">
        <f>SUM(COUNTIF('2010'!K52:M52,'2010'!$K$3),COUNTIF('2010'!K52:M52,'2010'!$L$3),COUNTIF('2010'!K52:M52,'2010'!$M$3))</f>
        <v>0</v>
      </c>
      <c r="E49" s="2" t="str">
        <f t="shared" si="1"/>
        <v>0</v>
      </c>
    </row>
    <row r="50">
      <c r="A50" s="1">
        <v>1.0</v>
      </c>
      <c r="B50" s="48">
        <f t="shared" si="2"/>
        <v>50</v>
      </c>
      <c r="D50" s="2">
        <f>SUM(COUNTIF('2010'!K53:M53,'2010'!$K$3),COUNTIF('2010'!K53:M53,'2010'!$L$3),COUNTIF('2010'!K53:M53,'2010'!$M$3))</f>
        <v>0</v>
      </c>
      <c r="E50" s="2" t="str">
        <f t="shared" si="1"/>
        <v>0</v>
      </c>
    </row>
    <row r="51">
      <c r="A51" s="1">
        <v>1.0</v>
      </c>
      <c r="B51" s="48">
        <f t="shared" si="2"/>
        <v>51</v>
      </c>
      <c r="D51" s="2">
        <f>SUM(COUNTIF('2010'!K54:M54,'2010'!$K$3),COUNTIF('2010'!K54:M54,'2010'!$L$3),COUNTIF('2010'!K54:M54,'2010'!$M$3))</f>
        <v>0</v>
      </c>
      <c r="E51" s="2" t="str">
        <f t="shared" si="1"/>
        <v>0</v>
      </c>
    </row>
    <row r="52">
      <c r="A52" s="1">
        <v>1.0</v>
      </c>
      <c r="B52" s="48">
        <f t="shared" si="2"/>
        <v>52</v>
      </c>
      <c r="D52" s="2">
        <f>SUM(COUNTIF('2010'!K55:M55,'2010'!$K$3),COUNTIF('2010'!K55:M55,'2010'!$L$3),COUNTIF('2010'!K55:M55,'2010'!$M$3))</f>
        <v>0</v>
      </c>
      <c r="E52" s="2" t="str">
        <f t="shared" si="1"/>
        <v>0</v>
      </c>
    </row>
    <row r="53">
      <c r="A53" s="1">
        <v>1.0</v>
      </c>
      <c r="B53" s="48">
        <f t="shared" si="2"/>
        <v>53</v>
      </c>
      <c r="D53" s="2">
        <f>SUM(COUNTIF('2010'!K56:M56,'2010'!$K$3),COUNTIF('2010'!K56:M56,'2010'!$L$3),COUNTIF('2010'!K56:M56,'2010'!$M$3))</f>
        <v>0</v>
      </c>
      <c r="E53" s="2" t="str">
        <f t="shared" si="1"/>
        <v>0</v>
      </c>
    </row>
    <row r="54">
      <c r="A54" s="1">
        <v>1.0</v>
      </c>
      <c r="B54" s="48">
        <f t="shared" si="2"/>
        <v>54</v>
      </c>
      <c r="D54" s="2">
        <f>SUM(COUNTIF('2010'!K57:M57,'2010'!$K$3),COUNTIF('2010'!K57:M57,'2010'!$L$3),COUNTIF('2010'!K57:M57,'2010'!$M$3))</f>
        <v>0</v>
      </c>
      <c r="E54" s="2" t="str">
        <f t="shared" si="1"/>
        <v>0</v>
      </c>
    </row>
    <row r="55">
      <c r="A55" s="1">
        <v>1.0</v>
      </c>
      <c r="B55" s="48">
        <f t="shared" si="2"/>
        <v>55</v>
      </c>
      <c r="D55" s="2">
        <f>SUM(COUNTIF('2010'!K58:M58,'2010'!$K$3),COUNTIF('2010'!K58:M58,'2010'!$L$3),COUNTIF('2010'!K58:M58,'2010'!$M$3))</f>
        <v>0</v>
      </c>
      <c r="E55" s="2" t="str">
        <f t="shared" si="1"/>
        <v>0</v>
      </c>
    </row>
    <row r="56">
      <c r="A56" s="1">
        <v>1.0</v>
      </c>
      <c r="B56" s="48">
        <f t="shared" si="2"/>
        <v>56</v>
      </c>
      <c r="D56" s="2">
        <f>SUM(COUNTIF('2010'!K59:M59,'2010'!$K$3),COUNTIF('2010'!K59:M59,'2010'!$L$3),COUNTIF('2010'!K59:M59,'2010'!$M$3))</f>
        <v>0</v>
      </c>
      <c r="E56" s="2" t="str">
        <f t="shared" si="1"/>
        <v>0</v>
      </c>
    </row>
    <row r="57">
      <c r="A57" s="1">
        <v>1.0</v>
      </c>
      <c r="B57" s="48">
        <f t="shared" si="2"/>
        <v>57</v>
      </c>
      <c r="D57" s="2">
        <f>SUM(COUNTIF('2010'!K60:M60,'2010'!$K$3),COUNTIF('2010'!K60:M60,'2010'!$L$3),COUNTIF('2010'!K60:M60,'2010'!$M$3))</f>
        <v>0</v>
      </c>
      <c r="E57" s="2" t="str">
        <f t="shared" si="1"/>
        <v>0</v>
      </c>
    </row>
    <row r="58">
      <c r="A58" s="1">
        <v>1.0</v>
      </c>
      <c r="B58" s="48">
        <f t="shared" si="2"/>
        <v>58</v>
      </c>
      <c r="D58" s="2">
        <f>SUM(COUNTIF('2010'!K61:M61,'2010'!$K$3),COUNTIF('2010'!K61:M61,'2010'!$L$3),COUNTIF('2010'!K61:M61,'2010'!$M$3))</f>
        <v>0</v>
      </c>
      <c r="E58" s="2" t="str">
        <f t="shared" si="1"/>
        <v>0</v>
      </c>
    </row>
    <row r="59">
      <c r="A59" s="1">
        <v>1.0</v>
      </c>
      <c r="B59" s="48">
        <f t="shared" si="2"/>
        <v>59</v>
      </c>
      <c r="D59" s="2">
        <f>SUM(COUNTIF('2010'!K62:M62,'2010'!$K$3),COUNTIF('2010'!K62:M62,'2010'!$L$3),COUNTIF('2010'!K62:M62,'2010'!$M$3))</f>
        <v>0</v>
      </c>
      <c r="E59" s="2" t="str">
        <f t="shared" si="1"/>
        <v>0</v>
      </c>
    </row>
    <row r="60">
      <c r="A60" s="1">
        <v>1.0</v>
      </c>
      <c r="B60" s="48">
        <f t="shared" si="2"/>
        <v>60</v>
      </c>
      <c r="D60" s="2">
        <f>SUM(COUNTIF('2010'!K63:M63,'2010'!$K$3),COUNTIF('2010'!K63:M63,'2010'!$L$3),COUNTIF('2010'!K63:M63,'2010'!$M$3))</f>
        <v>0</v>
      </c>
      <c r="E60" s="2" t="str">
        <f t="shared" si="1"/>
        <v>0</v>
      </c>
    </row>
    <row r="61">
      <c r="A61" s="1">
        <v>2.0</v>
      </c>
      <c r="B61" s="49">
        <v>3.0</v>
      </c>
      <c r="D61" s="2">
        <f>SUM(COUNTIF('2010'!K5:M5,'2010'!$K$4),COUNTIF('2010'!K5:M5,'2010'!$L$4),COUNTIF('2010'!K5:M5,'2010'!$M$4))</f>
        <v>5</v>
      </c>
      <c r="E61" s="2" t="str">
        <f t="shared" si="1"/>
        <v>3</v>
      </c>
    </row>
    <row r="62">
      <c r="A62" s="1">
        <v>2.0</v>
      </c>
      <c r="B62" s="48">
        <f t="shared" ref="B62:B118" si="3">IF(A62&lt;&gt;"",B61+1,"")</f>
        <v>4</v>
      </c>
      <c r="D62" s="2">
        <f>SUM(COUNTIF('2010'!K6:M6,'2010'!$K$4),COUNTIF('2010'!K6:M6,'2010'!$L$4),COUNTIF('2010'!K6:M6,'2010'!$M$4))</f>
        <v>4</v>
      </c>
      <c r="E62" s="2" t="str">
        <f t="shared" si="1"/>
        <v>2</v>
      </c>
    </row>
    <row r="63">
      <c r="A63" s="1">
        <v>2.0</v>
      </c>
      <c r="B63" s="48">
        <f t="shared" si="3"/>
        <v>5</v>
      </c>
      <c r="D63" s="2">
        <f>SUM(COUNTIF('2010'!K7:M7,'2010'!$K$4),COUNTIF('2010'!K7:M7,'2010'!$L$4),COUNTIF('2010'!K7:M7,'2010'!$M$4))</f>
        <v>1</v>
      </c>
      <c r="E63" s="2" t="str">
        <f t="shared" si="1"/>
        <v>1</v>
      </c>
    </row>
    <row r="64">
      <c r="A64" s="1">
        <v>2.0</v>
      </c>
      <c r="B64" s="48">
        <f t="shared" si="3"/>
        <v>6</v>
      </c>
      <c r="D64" s="2">
        <f>SUM(COUNTIF('2010'!K8:M8,'2010'!$K$4),COUNTIF('2010'!K8:M8,'2010'!$L$4),COUNTIF('2010'!K8:M8,'2010'!$M$4))</f>
        <v>4</v>
      </c>
      <c r="E64" s="2" t="str">
        <f t="shared" si="1"/>
        <v>2</v>
      </c>
    </row>
    <row r="65">
      <c r="A65" s="1">
        <v>2.0</v>
      </c>
      <c r="B65" s="48">
        <f t="shared" si="3"/>
        <v>7</v>
      </c>
      <c r="D65" s="2">
        <f>SUM(COUNTIF('2010'!K9:M9,'2010'!$K$4),COUNTIF('2010'!K9:M9,'2010'!$L$4),COUNTIF('2010'!K9:M9,'2010'!$M$4))</f>
        <v>5</v>
      </c>
      <c r="E65" s="2" t="str">
        <f t="shared" si="1"/>
        <v>3</v>
      </c>
    </row>
    <row r="66">
      <c r="A66" s="1">
        <v>2.0</v>
      </c>
      <c r="B66" s="48">
        <f t="shared" si="3"/>
        <v>8</v>
      </c>
      <c r="D66" s="2">
        <f>SUM(COUNTIF('2010'!K10:M10,'2010'!$K$4),COUNTIF('2010'!K10:M10,'2010'!$L$4),COUNTIF('2010'!K10:M10,'2010'!$M$4))</f>
        <v>4</v>
      </c>
      <c r="E66" s="2" t="str">
        <f t="shared" si="1"/>
        <v>2</v>
      </c>
    </row>
    <row r="67">
      <c r="A67" s="1">
        <v>2.0</v>
      </c>
      <c r="B67" s="48">
        <f t="shared" si="3"/>
        <v>9</v>
      </c>
      <c r="D67" s="2">
        <f>SUM(COUNTIF('2010'!K11:M11,'2010'!$K$4),COUNTIF('2010'!K11:M11,'2010'!$L$4),COUNTIF('2010'!K11:M11,'2010'!$M$4))</f>
        <v>4</v>
      </c>
      <c r="E67" s="2" t="str">
        <f t="shared" si="1"/>
        <v>2</v>
      </c>
    </row>
    <row r="68">
      <c r="A68" s="1">
        <v>2.0</v>
      </c>
      <c r="B68" s="48">
        <f t="shared" si="3"/>
        <v>10</v>
      </c>
      <c r="D68" s="2">
        <f>SUM(COUNTIF('2010'!K12:M12,'2010'!$K$4),COUNTIF('2010'!K12:M12,'2010'!$L$4),COUNTIF('2010'!K12:M12,'2010'!$M$4))</f>
        <v>5</v>
      </c>
      <c r="E68" s="2" t="str">
        <f t="shared" si="1"/>
        <v>3</v>
      </c>
    </row>
    <row r="69">
      <c r="A69" s="1">
        <v>2.0</v>
      </c>
      <c r="B69" s="48">
        <f t="shared" si="3"/>
        <v>11</v>
      </c>
      <c r="D69" s="2">
        <f>SUM(COUNTIF('2010'!K13:M13,'2010'!$K$4),COUNTIF('2010'!K13:M13,'2010'!$L$4),COUNTIF('2010'!K13:M13,'2010'!$M$4))</f>
        <v>4</v>
      </c>
      <c r="E69" s="2" t="str">
        <f t="shared" si="1"/>
        <v>2</v>
      </c>
    </row>
    <row r="70">
      <c r="A70" s="1">
        <v>2.0</v>
      </c>
      <c r="B70" s="48">
        <f t="shared" si="3"/>
        <v>12</v>
      </c>
      <c r="D70" s="2">
        <f>SUM(COUNTIF('2010'!K14:M14,'2010'!$K$4),COUNTIF('2010'!K14:M14,'2010'!$L$4),COUNTIF('2010'!K14:M14,'2010'!$M$4))</f>
        <v>4</v>
      </c>
      <c r="E70" s="2" t="str">
        <f t="shared" si="1"/>
        <v>2</v>
      </c>
    </row>
    <row r="71">
      <c r="A71" s="1">
        <v>2.0</v>
      </c>
      <c r="B71" s="48">
        <f t="shared" si="3"/>
        <v>13</v>
      </c>
      <c r="D71" s="2">
        <f>SUM(COUNTIF('2010'!K15:M15,'2010'!$K$4),COUNTIF('2010'!K15:M15,'2010'!$L$4),COUNTIF('2010'!K15:M15,'2010'!$M$4))</f>
        <v>4</v>
      </c>
      <c r="E71" s="2" t="str">
        <f t="shared" si="1"/>
        <v>2</v>
      </c>
    </row>
    <row r="72">
      <c r="A72" s="1">
        <v>2.0</v>
      </c>
      <c r="B72" s="48">
        <f t="shared" si="3"/>
        <v>14</v>
      </c>
      <c r="D72" s="2">
        <f>SUM(COUNTIF('2010'!K16:M16,'2010'!$K$4),COUNTIF('2010'!K16:M16,'2010'!$L$4),COUNTIF('2010'!K16:M16,'2010'!$M$4))</f>
        <v>4</v>
      </c>
      <c r="E72" s="2" t="str">
        <f t="shared" si="1"/>
        <v>2</v>
      </c>
    </row>
    <row r="73">
      <c r="A73" s="1">
        <v>2.0</v>
      </c>
      <c r="B73" s="48">
        <f t="shared" si="3"/>
        <v>15</v>
      </c>
      <c r="D73" s="2">
        <f>SUM(COUNTIF('2010'!K17:M17,'2010'!$K$4),COUNTIF('2010'!K17:M17,'2010'!$L$4),COUNTIF('2010'!K17:M17,'2010'!$M$4))</f>
        <v>4</v>
      </c>
      <c r="E73" s="2" t="str">
        <f t="shared" si="1"/>
        <v>2</v>
      </c>
    </row>
    <row r="74">
      <c r="A74" s="1">
        <v>2.0</v>
      </c>
      <c r="B74" s="48">
        <f t="shared" si="3"/>
        <v>16</v>
      </c>
      <c r="D74" s="2">
        <f>SUM(COUNTIF('2010'!K18:M18,'2010'!$K$4),COUNTIF('2010'!K18:M18,'2010'!$L$4),COUNTIF('2010'!K18:M18,'2010'!$M$4))</f>
        <v>4</v>
      </c>
      <c r="E74" s="2" t="str">
        <f t="shared" si="1"/>
        <v>2</v>
      </c>
    </row>
    <row r="75">
      <c r="A75" s="1">
        <v>2.0</v>
      </c>
      <c r="B75" s="48">
        <f t="shared" si="3"/>
        <v>17</v>
      </c>
      <c r="D75" s="2">
        <f>SUM(COUNTIF('2010'!K19:M19,'2010'!$K$4),COUNTIF('2010'!K19:M19,'2010'!$L$4),COUNTIF('2010'!K19:M19,'2010'!$M$4))</f>
        <v>4</v>
      </c>
      <c r="E75" s="2" t="str">
        <f t="shared" si="1"/>
        <v>2</v>
      </c>
    </row>
    <row r="76">
      <c r="A76" s="1">
        <v>2.0</v>
      </c>
      <c r="B76" s="48">
        <f t="shared" si="3"/>
        <v>18</v>
      </c>
      <c r="D76" s="2">
        <f>SUM(COUNTIF('2010'!K20:M20,'2010'!$K$4),COUNTIF('2010'!K20:M20,'2010'!$L$4),COUNTIF('2010'!K20:M20,'2010'!$M$4))</f>
        <v>4</v>
      </c>
      <c r="E76" s="2" t="str">
        <f t="shared" si="1"/>
        <v>2</v>
      </c>
    </row>
    <row r="77">
      <c r="A77" s="1">
        <v>2.0</v>
      </c>
      <c r="B77" s="48">
        <f t="shared" si="3"/>
        <v>19</v>
      </c>
      <c r="D77" s="2">
        <f>SUM(COUNTIF('2010'!K21:M21,'2010'!$K$4),COUNTIF('2010'!K21:M21,'2010'!$L$4),COUNTIF('2010'!K21:M21,'2010'!$M$4))</f>
        <v>4</v>
      </c>
      <c r="E77" s="2" t="str">
        <f t="shared" si="1"/>
        <v>2</v>
      </c>
    </row>
    <row r="78">
      <c r="A78" s="1">
        <v>2.0</v>
      </c>
      <c r="B78" s="48">
        <f t="shared" si="3"/>
        <v>20</v>
      </c>
      <c r="D78" s="2">
        <f>SUM(COUNTIF('2010'!K22:M22,'2010'!$K$4),COUNTIF('2010'!K22:M22,'2010'!$L$4),COUNTIF('2010'!K22:M22,'2010'!$M$4))</f>
        <v>4</v>
      </c>
      <c r="E78" s="2" t="str">
        <f t="shared" si="1"/>
        <v>2</v>
      </c>
    </row>
    <row r="79">
      <c r="A79" s="1">
        <v>2.0</v>
      </c>
      <c r="B79" s="48">
        <f t="shared" si="3"/>
        <v>21</v>
      </c>
      <c r="D79" s="2">
        <f>SUM(COUNTIF('2010'!K23:M23,'2010'!$K$4),COUNTIF('2010'!K23:M23,'2010'!$L$4),COUNTIF('2010'!K23:M23,'2010'!$M$4))</f>
        <v>5</v>
      </c>
      <c r="E79" s="2" t="str">
        <f t="shared" si="1"/>
        <v>3</v>
      </c>
    </row>
    <row r="80">
      <c r="A80" s="1">
        <v>2.0</v>
      </c>
      <c r="B80" s="48">
        <f t="shared" si="3"/>
        <v>22</v>
      </c>
      <c r="D80" s="2">
        <f>SUM(COUNTIF('2010'!K24:M24,'2010'!$K$4),COUNTIF('2010'!K24:M24,'2010'!$L$4),COUNTIF('2010'!K24:M24,'2010'!$M$4))</f>
        <v>4</v>
      </c>
      <c r="E80" s="2" t="str">
        <f t="shared" si="1"/>
        <v>2</v>
      </c>
    </row>
    <row r="81">
      <c r="A81" s="1">
        <v>2.0</v>
      </c>
      <c r="B81" s="48">
        <f t="shared" si="3"/>
        <v>23</v>
      </c>
      <c r="D81" s="2">
        <f>SUM(COUNTIF('2010'!K25:M25,'2010'!$K$4),COUNTIF('2010'!K25:M25,'2010'!$L$4),COUNTIF('2010'!K25:M25,'2010'!$M$4))</f>
        <v>1</v>
      </c>
      <c r="E81" s="2" t="str">
        <f t="shared" si="1"/>
        <v>1</v>
      </c>
    </row>
    <row r="82">
      <c r="A82" s="1">
        <v>2.0</v>
      </c>
      <c r="B82" s="48">
        <f t="shared" si="3"/>
        <v>24</v>
      </c>
      <c r="D82" s="2">
        <f>SUM(COUNTIF('2010'!K26:M26,'2010'!$K$4),COUNTIF('2010'!K26:M26,'2010'!$L$4),COUNTIF('2010'!K26:M26,'2010'!$M$4))</f>
        <v>4</v>
      </c>
      <c r="E82" s="2" t="str">
        <f t="shared" si="1"/>
        <v>2</v>
      </c>
    </row>
    <row r="83">
      <c r="A83" s="1">
        <v>2.0</v>
      </c>
      <c r="B83" s="48">
        <f t="shared" si="3"/>
        <v>25</v>
      </c>
      <c r="D83" s="2">
        <f>SUM(COUNTIF('2010'!K27:M27,'2010'!$K$4),COUNTIF('2010'!K27:M27,'2010'!$L$4),COUNTIF('2010'!K27:M27,'2010'!$M$4))</f>
        <v>0</v>
      </c>
      <c r="E83" s="2" t="str">
        <f t="shared" si="1"/>
        <v>0</v>
      </c>
    </row>
    <row r="84">
      <c r="A84" s="1">
        <v>2.0</v>
      </c>
      <c r="B84" s="48">
        <f t="shared" si="3"/>
        <v>26</v>
      </c>
      <c r="D84" s="2">
        <f>SUM(COUNTIF('2010'!K28:M28,'2010'!$K$4),COUNTIF('2010'!K28:M28,'2010'!$L$4),COUNTIF('2010'!K28:M28,'2010'!$M$4))</f>
        <v>4</v>
      </c>
      <c r="E84" s="2" t="str">
        <f t="shared" si="1"/>
        <v>2</v>
      </c>
    </row>
    <row r="85">
      <c r="A85" s="1">
        <v>2.0</v>
      </c>
      <c r="B85" s="48">
        <f t="shared" si="3"/>
        <v>27</v>
      </c>
      <c r="D85" s="2">
        <f>SUM(COUNTIF('2010'!K29:M29,'2010'!$K$4),COUNTIF('2010'!K29:M29,'2010'!$L$4),COUNTIF('2010'!K29:M29,'2010'!$M$4))</f>
        <v>4</v>
      </c>
      <c r="E85" s="2" t="str">
        <f t="shared" si="1"/>
        <v>2</v>
      </c>
    </row>
    <row r="86">
      <c r="A86" s="1">
        <v>2.0</v>
      </c>
      <c r="B86" s="48">
        <f t="shared" si="3"/>
        <v>28</v>
      </c>
      <c r="D86" s="2">
        <f>SUM(COUNTIF('2010'!K30:M30,'2010'!$K$4),COUNTIF('2010'!K30:M30,'2010'!$L$4),COUNTIF('2010'!K30:M30,'2010'!$M$4))</f>
        <v>0</v>
      </c>
      <c r="E86" s="2" t="str">
        <f t="shared" si="1"/>
        <v>0</v>
      </c>
    </row>
    <row r="87">
      <c r="A87" s="1">
        <v>2.0</v>
      </c>
      <c r="B87" s="48">
        <f t="shared" si="3"/>
        <v>29</v>
      </c>
      <c r="D87" s="2">
        <f>SUM(COUNTIF('2010'!K31:M31,'2010'!$K$4),COUNTIF('2010'!K31:M31,'2010'!$L$4),COUNTIF('2010'!K31:M31,'2010'!$M$4))</f>
        <v>4</v>
      </c>
      <c r="E87" s="2" t="str">
        <f t="shared" si="1"/>
        <v>2</v>
      </c>
    </row>
    <row r="88">
      <c r="A88" s="1">
        <v>2.0</v>
      </c>
      <c r="B88" s="48">
        <f t="shared" si="3"/>
        <v>30</v>
      </c>
      <c r="D88" s="2">
        <f>SUM(COUNTIF('2010'!K32:M32,'2010'!$K$4),COUNTIF('2010'!K32:M32,'2010'!$L$4),COUNTIF('2010'!K32:M32,'2010'!$M$4))</f>
        <v>4</v>
      </c>
      <c r="E88" s="2" t="str">
        <f t="shared" si="1"/>
        <v>2</v>
      </c>
    </row>
    <row r="89">
      <c r="A89" s="1">
        <v>2.0</v>
      </c>
      <c r="B89" s="48">
        <f t="shared" si="3"/>
        <v>31</v>
      </c>
      <c r="D89" s="2">
        <f>SUM(COUNTIF('2010'!K33:M33,'2010'!$K$4),COUNTIF('2010'!K33:M33,'2010'!$L$4),COUNTIF('2010'!K33:M33,'2010'!$M$4))</f>
        <v>4</v>
      </c>
      <c r="E89" s="2" t="str">
        <f t="shared" si="1"/>
        <v>2</v>
      </c>
    </row>
    <row r="90">
      <c r="A90" s="1">
        <v>2.0</v>
      </c>
      <c r="B90" s="48">
        <f t="shared" si="3"/>
        <v>32</v>
      </c>
      <c r="D90" s="2">
        <f>SUM(COUNTIF('2010'!K34:M34,'2010'!$K$4),COUNTIF('2010'!K34:M34,'2010'!$L$4),COUNTIF('2010'!K34:M34,'2010'!$M$4))</f>
        <v>4</v>
      </c>
      <c r="E90" s="2" t="str">
        <f t="shared" si="1"/>
        <v>2</v>
      </c>
    </row>
    <row r="91">
      <c r="A91" s="1">
        <v>2.0</v>
      </c>
      <c r="B91" s="48">
        <f t="shared" si="3"/>
        <v>33</v>
      </c>
      <c r="D91" s="2">
        <f>SUM(COUNTIF('2010'!K35:M35,'2010'!$K$4),COUNTIF('2010'!K35:M35,'2010'!$L$4),COUNTIF('2010'!K35:M35,'2010'!$M$4))</f>
        <v>4</v>
      </c>
      <c r="E91" s="2" t="str">
        <f t="shared" si="1"/>
        <v>2</v>
      </c>
    </row>
    <row r="92">
      <c r="A92" s="1">
        <v>2.0</v>
      </c>
      <c r="B92" s="48">
        <f t="shared" si="3"/>
        <v>34</v>
      </c>
      <c r="D92" s="2">
        <f>SUM(COUNTIF('2010'!K36:M36,'2010'!$K$4),COUNTIF('2010'!K36:M36,'2010'!$L$4),COUNTIF('2010'!K36:M36,'2010'!$M$4))</f>
        <v>1</v>
      </c>
      <c r="E92" s="2" t="str">
        <f t="shared" si="1"/>
        <v>1</v>
      </c>
    </row>
    <row r="93">
      <c r="A93" s="1">
        <v>2.0</v>
      </c>
      <c r="B93" s="48">
        <f t="shared" si="3"/>
        <v>35</v>
      </c>
      <c r="D93" s="2">
        <f>SUM(COUNTIF('2010'!K38:M38,'2010'!$K$4),COUNTIF('2010'!K38:M38,'2010'!$L$4),COUNTIF('2010'!K38:M38,'2010'!$M$4))</f>
        <v>0</v>
      </c>
      <c r="E93" s="2" t="str">
        <f t="shared" si="1"/>
        <v>0</v>
      </c>
    </row>
    <row r="94">
      <c r="A94" s="1">
        <v>2.0</v>
      </c>
      <c r="B94" s="48">
        <f t="shared" si="3"/>
        <v>36</v>
      </c>
      <c r="D94" s="2">
        <f>SUM(COUNTIF('2010'!K39:M39,'2010'!$K$4),COUNTIF('2010'!K39:M39,'2010'!$L$4),COUNTIF('2010'!K39:M39,'2010'!$M$4))</f>
        <v>5</v>
      </c>
      <c r="E94" s="2" t="str">
        <f t="shared" si="1"/>
        <v>3</v>
      </c>
    </row>
    <row r="95">
      <c r="A95" s="1">
        <v>2.0</v>
      </c>
      <c r="B95" s="48">
        <f t="shared" si="3"/>
        <v>37</v>
      </c>
      <c r="D95" s="2">
        <f>SUM(COUNTIF('2010'!K40:M40,'2010'!$K$4),COUNTIF('2010'!K40:M40,'2010'!$L$4),COUNTIF('2010'!K40:M40,'2010'!$M$4))</f>
        <v>0</v>
      </c>
      <c r="E95" s="2" t="str">
        <f t="shared" si="1"/>
        <v>0</v>
      </c>
    </row>
    <row r="96">
      <c r="A96" s="1">
        <v>2.0</v>
      </c>
      <c r="B96" s="48">
        <f t="shared" si="3"/>
        <v>38</v>
      </c>
      <c r="D96" s="2">
        <f>SUM(COUNTIF('2010'!K41:M41,'2010'!$K$4),COUNTIF('2010'!K41:M41,'2010'!$L$4),COUNTIF('2010'!K41:M41,'2010'!$M$4))</f>
        <v>0</v>
      </c>
      <c r="E96" s="2" t="str">
        <f t="shared" si="1"/>
        <v>0</v>
      </c>
    </row>
    <row r="97">
      <c r="A97" s="1">
        <v>2.0</v>
      </c>
      <c r="B97" s="48">
        <f t="shared" si="3"/>
        <v>39</v>
      </c>
      <c r="D97" s="2">
        <f>SUM(COUNTIF('2010'!K42:M42,'2010'!$K$4),COUNTIF('2010'!K42:M42,'2010'!$L$4),COUNTIF('2010'!K42:M42,'2010'!$M$4))</f>
        <v>0</v>
      </c>
      <c r="E97" s="2" t="str">
        <f t="shared" si="1"/>
        <v>0</v>
      </c>
    </row>
    <row r="98">
      <c r="A98" s="1">
        <v>2.0</v>
      </c>
      <c r="B98" s="48">
        <f t="shared" si="3"/>
        <v>40</v>
      </c>
      <c r="D98" s="2">
        <f>SUM(COUNTIF('2010'!K43:M43,'2010'!$K$4),COUNTIF('2010'!K43:M43,'2010'!$L$4),COUNTIF('2010'!K43:M43,'2010'!$M$4))</f>
        <v>0</v>
      </c>
      <c r="E98" s="2" t="str">
        <f t="shared" si="1"/>
        <v>0</v>
      </c>
    </row>
    <row r="99">
      <c r="A99" s="1">
        <v>2.0</v>
      </c>
      <c r="B99" s="48">
        <f t="shared" si="3"/>
        <v>41</v>
      </c>
      <c r="D99" s="2">
        <f>SUM(COUNTIF('2010'!K44:M44,'2010'!$K$4),COUNTIF('2010'!K44:M44,'2010'!$L$4),COUNTIF('2010'!K44:M44,'2010'!$M$4))</f>
        <v>0</v>
      </c>
      <c r="E99" s="2" t="str">
        <f t="shared" si="1"/>
        <v>0</v>
      </c>
    </row>
    <row r="100">
      <c r="A100" s="1">
        <v>2.0</v>
      </c>
      <c r="B100" s="48">
        <f t="shared" si="3"/>
        <v>42</v>
      </c>
      <c r="D100" s="2">
        <f>SUM(COUNTIF('2010'!K45:M45,'2010'!$K$4),COUNTIF('2010'!K45:M45,'2010'!$L$4),COUNTIF('2010'!K45:M45,'2010'!$M$4))</f>
        <v>0</v>
      </c>
      <c r="E100" s="2" t="str">
        <f t="shared" si="1"/>
        <v>0</v>
      </c>
    </row>
    <row r="101">
      <c r="A101" s="1">
        <v>2.0</v>
      </c>
      <c r="B101" s="48">
        <f t="shared" si="3"/>
        <v>43</v>
      </c>
      <c r="D101" s="2">
        <f>SUM(COUNTIF('2010'!K46:M46,'2010'!$K$4),COUNTIF('2010'!K46:M46,'2010'!$L$4),COUNTIF('2010'!K46:M46,'2010'!$M$4))</f>
        <v>0</v>
      </c>
      <c r="E101" s="2" t="str">
        <f t="shared" si="1"/>
        <v>0</v>
      </c>
    </row>
    <row r="102">
      <c r="A102" s="1">
        <v>2.0</v>
      </c>
      <c r="B102" s="48">
        <f t="shared" si="3"/>
        <v>44</v>
      </c>
      <c r="D102" s="2">
        <f>SUM(COUNTIF('2010'!K47:M47,'2010'!$K$4),COUNTIF('2010'!K47:M47,'2010'!$L$4),COUNTIF('2010'!K47:M47,'2010'!$M$4))</f>
        <v>0</v>
      </c>
      <c r="E102" s="2" t="str">
        <f t="shared" si="1"/>
        <v>0</v>
      </c>
    </row>
    <row r="103">
      <c r="A103" s="1">
        <v>2.0</v>
      </c>
      <c r="B103" s="48">
        <f t="shared" si="3"/>
        <v>45</v>
      </c>
      <c r="D103" s="2">
        <f>SUM(COUNTIF('2010'!K48:M48,'2010'!$K$4),COUNTIF('2010'!K48:M48,'2010'!$L$4),COUNTIF('2010'!K48:M48,'2010'!$M$4))</f>
        <v>0</v>
      </c>
      <c r="E103" s="2" t="str">
        <f t="shared" si="1"/>
        <v>0</v>
      </c>
    </row>
    <row r="104">
      <c r="A104" s="1">
        <v>2.0</v>
      </c>
      <c r="B104" s="48">
        <f t="shared" si="3"/>
        <v>46</v>
      </c>
      <c r="D104" s="2">
        <f>SUM(COUNTIF('2010'!K49:M49,'2010'!$K$4),COUNTIF('2010'!K49:M49,'2010'!$L$4),COUNTIF('2010'!K49:M49,'2010'!$M$4))</f>
        <v>0</v>
      </c>
      <c r="E104" s="2" t="str">
        <f t="shared" si="1"/>
        <v>0</v>
      </c>
    </row>
    <row r="105">
      <c r="A105" s="1">
        <v>2.0</v>
      </c>
      <c r="B105" s="48">
        <f t="shared" si="3"/>
        <v>47</v>
      </c>
      <c r="D105" s="2">
        <f>SUM(COUNTIF('2010'!K50:M50,'2010'!$K$4),COUNTIF('2010'!K50:M50,'2010'!$L$4),COUNTIF('2010'!K50:M50,'2010'!$M$4))</f>
        <v>0</v>
      </c>
      <c r="E105" s="2" t="str">
        <f t="shared" si="1"/>
        <v>0</v>
      </c>
    </row>
    <row r="106">
      <c r="A106" s="1">
        <v>2.0</v>
      </c>
      <c r="B106" s="48">
        <f t="shared" si="3"/>
        <v>48</v>
      </c>
      <c r="D106" s="2">
        <f>SUM(COUNTIF('2010'!K51:M51,'2010'!$K$4),COUNTIF('2010'!K51:M51,'2010'!$L$4),COUNTIF('2010'!K51:M51,'2010'!$M$4))</f>
        <v>0</v>
      </c>
      <c r="E106" s="2" t="str">
        <f t="shared" si="1"/>
        <v>0</v>
      </c>
    </row>
    <row r="107">
      <c r="A107" s="1">
        <v>2.0</v>
      </c>
      <c r="B107" s="48">
        <f t="shared" si="3"/>
        <v>49</v>
      </c>
      <c r="D107" s="2">
        <f>SUM(COUNTIF('2010'!K52:M52,'2010'!$K$4),COUNTIF('2010'!K52:M52,'2010'!$L$4),COUNTIF('2010'!K52:M52,'2010'!$M$4))</f>
        <v>0</v>
      </c>
      <c r="E107" s="2" t="str">
        <f t="shared" si="1"/>
        <v>0</v>
      </c>
    </row>
    <row r="108">
      <c r="A108" s="1">
        <v>2.0</v>
      </c>
      <c r="B108" s="48">
        <f t="shared" si="3"/>
        <v>50</v>
      </c>
      <c r="D108" s="2">
        <f>SUM(COUNTIF('2010'!K53:M53,'2010'!$K$4),COUNTIF('2010'!K53:M53,'2010'!$L$4),COUNTIF('2010'!K53:M53,'2010'!$M$4))</f>
        <v>0</v>
      </c>
      <c r="E108" s="2" t="str">
        <f t="shared" si="1"/>
        <v>0</v>
      </c>
    </row>
    <row r="109">
      <c r="A109" s="1">
        <v>2.0</v>
      </c>
      <c r="B109" s="48">
        <f t="shared" si="3"/>
        <v>51</v>
      </c>
      <c r="D109" s="2">
        <f>SUM(COUNTIF('2010'!K54:M54,'2010'!$K$4),COUNTIF('2010'!K54:M54,'2010'!$L$4),COUNTIF('2010'!K54:M54,'2010'!$M$4))</f>
        <v>0</v>
      </c>
      <c r="E109" s="2" t="str">
        <f t="shared" si="1"/>
        <v>0</v>
      </c>
    </row>
    <row r="110">
      <c r="A110" s="1">
        <v>2.0</v>
      </c>
      <c r="B110" s="48">
        <f t="shared" si="3"/>
        <v>52</v>
      </c>
      <c r="D110" s="2">
        <f>SUM(COUNTIF('2010'!K55:M55,'2010'!$K$4),COUNTIF('2010'!K55:M55,'2010'!$L$4),COUNTIF('2010'!K55:M55,'2010'!$M$4))</f>
        <v>0</v>
      </c>
      <c r="E110" s="2" t="str">
        <f t="shared" si="1"/>
        <v>0</v>
      </c>
    </row>
    <row r="111">
      <c r="A111" s="1">
        <v>2.0</v>
      </c>
      <c r="B111" s="48">
        <f t="shared" si="3"/>
        <v>53</v>
      </c>
      <c r="D111" s="2">
        <f>SUM(COUNTIF('2010'!K56:M56,'2010'!$K$4),COUNTIF('2010'!K56:M56,'2010'!$L$4),COUNTIF('2010'!K56:M56,'2010'!$M$4))</f>
        <v>0</v>
      </c>
      <c r="E111" s="2" t="str">
        <f t="shared" si="1"/>
        <v>0</v>
      </c>
    </row>
    <row r="112">
      <c r="A112" s="1">
        <v>2.0</v>
      </c>
      <c r="B112" s="48">
        <f t="shared" si="3"/>
        <v>54</v>
      </c>
      <c r="D112" s="2">
        <f>SUM(COUNTIF('2010'!K57:M57,'2010'!$K$4),COUNTIF('2010'!K57:M57,'2010'!$L$4),COUNTIF('2010'!K57:M57,'2010'!$M$4))</f>
        <v>0</v>
      </c>
      <c r="E112" s="2" t="str">
        <f t="shared" si="1"/>
        <v>0</v>
      </c>
    </row>
    <row r="113">
      <c r="A113" s="1">
        <v>2.0</v>
      </c>
      <c r="B113" s="48">
        <f t="shared" si="3"/>
        <v>55</v>
      </c>
      <c r="D113" s="2">
        <f>SUM(COUNTIF('2010'!K58:M58,'2010'!$K$4),COUNTIF('2010'!K58:M58,'2010'!$L$4),COUNTIF('2010'!K58:M58,'2010'!$M$4))</f>
        <v>0</v>
      </c>
      <c r="E113" s="2" t="str">
        <f t="shared" si="1"/>
        <v>0</v>
      </c>
    </row>
    <row r="114">
      <c r="A114" s="1">
        <v>2.0</v>
      </c>
      <c r="B114" s="48">
        <f t="shared" si="3"/>
        <v>56</v>
      </c>
      <c r="D114" s="2">
        <f>SUM(COUNTIF('2010'!K59:M59,'2010'!$K$4),COUNTIF('2010'!K59:M59,'2010'!$L$4),COUNTIF('2010'!K59:M59,'2010'!$M$4))</f>
        <v>0</v>
      </c>
      <c r="E114" s="2" t="str">
        <f t="shared" si="1"/>
        <v>0</v>
      </c>
    </row>
    <row r="115">
      <c r="A115" s="1">
        <v>2.0</v>
      </c>
      <c r="B115" s="48">
        <f t="shared" si="3"/>
        <v>57</v>
      </c>
      <c r="D115" s="2">
        <f>SUM(COUNTIF('2010'!K60:M60,'2010'!$K$4),COUNTIF('2010'!K60:M60,'2010'!$L$4),COUNTIF('2010'!K60:M60,'2010'!$M$4))</f>
        <v>0</v>
      </c>
      <c r="E115" s="2" t="str">
        <f t="shared" si="1"/>
        <v>0</v>
      </c>
    </row>
    <row r="116">
      <c r="A116" s="1">
        <v>2.0</v>
      </c>
      <c r="B116" s="48">
        <f t="shared" si="3"/>
        <v>58</v>
      </c>
      <c r="D116" s="2">
        <f>SUM(COUNTIF('2010'!K61:M61,'2010'!$K$4),COUNTIF('2010'!K61:M61,'2010'!$L$4),COUNTIF('2010'!K61:M61,'2010'!$M$4))</f>
        <v>0</v>
      </c>
      <c r="E116" s="2" t="str">
        <f t="shared" si="1"/>
        <v>0</v>
      </c>
    </row>
    <row r="117">
      <c r="A117" s="1">
        <v>2.0</v>
      </c>
      <c r="B117" s="48">
        <f t="shared" si="3"/>
        <v>59</v>
      </c>
      <c r="D117" s="2">
        <f>SUM(COUNTIF('2010'!K62:M62,'2010'!$K$4),COUNTIF('2010'!K62:M62,'2010'!$L$4),COUNTIF('2010'!K62:M62,'2010'!$M$4))</f>
        <v>0</v>
      </c>
      <c r="E117" s="2" t="str">
        <f t="shared" si="1"/>
        <v>0</v>
      </c>
    </row>
    <row r="118">
      <c r="A118" s="1">
        <v>2.0</v>
      </c>
      <c r="B118" s="48">
        <f t="shared" si="3"/>
        <v>60</v>
      </c>
      <c r="D118" s="2">
        <f>SUM(COUNTIF('2010'!K63:M63,'2010'!$K$4),COUNTIF('2010'!K63:M63,'2010'!$L$4),COUNTIF('2010'!K63:M63,'2010'!$M$4))</f>
        <v>0</v>
      </c>
      <c r="E118" s="2" t="str">
        <f t="shared" si="1"/>
        <v>0</v>
      </c>
    </row>
    <row r="119">
      <c r="A119" s="1">
        <v>3.0</v>
      </c>
      <c r="B119" s="49">
        <v>4.0</v>
      </c>
      <c r="D119" s="2">
        <f>SUM(COUNTIF('2010'!K6:M6,'2010'!$K$5),COUNTIF('2010'!K6:M6,'2010'!$L$5),COUNTIF('2010'!K6:M6,'2010'!$M$5))</f>
        <v>4</v>
      </c>
      <c r="E119" s="2" t="str">
        <f t="shared" si="1"/>
        <v>2</v>
      </c>
    </row>
    <row r="120">
      <c r="A120" s="1">
        <v>3.0</v>
      </c>
      <c r="B120" s="48">
        <f t="shared" ref="B120:B175" si="4">IF(A120&lt;&gt;"",B119+1,"")</f>
        <v>5</v>
      </c>
      <c r="D120" s="2">
        <f>SUM(COUNTIF('2010'!K7:M7,'2010'!$K$5),COUNTIF('2010'!K7:M7,'2010'!$L$5),COUNTIF('2010'!K7:M7,'2010'!$M$5))</f>
        <v>1</v>
      </c>
      <c r="E120" s="2" t="str">
        <f t="shared" si="1"/>
        <v>1</v>
      </c>
    </row>
    <row r="121">
      <c r="A121" s="1">
        <v>3.0</v>
      </c>
      <c r="B121" s="48">
        <f t="shared" si="4"/>
        <v>6</v>
      </c>
      <c r="D121" s="2">
        <f>SUM(COUNTIF('2010'!K8:M8,'2010'!$K$5),COUNTIF('2010'!K8:M8,'2010'!$L$5),COUNTIF('2010'!K8:M8,'2010'!$M$5))</f>
        <v>4</v>
      </c>
      <c r="E121" s="2" t="str">
        <f t="shared" si="1"/>
        <v>2</v>
      </c>
    </row>
    <row r="122">
      <c r="A122" s="1">
        <v>3.0</v>
      </c>
      <c r="B122" s="48">
        <f t="shared" si="4"/>
        <v>7</v>
      </c>
      <c r="D122" s="2">
        <f>SUM(COUNTIF('2010'!K9:M9,'2010'!$K$5),COUNTIF('2010'!K9:M9,'2010'!$L$5),COUNTIF('2010'!K9:M9,'2010'!$M$5))</f>
        <v>5</v>
      </c>
      <c r="E122" s="2" t="str">
        <f t="shared" si="1"/>
        <v>3</v>
      </c>
    </row>
    <row r="123">
      <c r="A123" s="1">
        <v>3.0</v>
      </c>
      <c r="B123" s="48">
        <f t="shared" si="4"/>
        <v>8</v>
      </c>
      <c r="D123" s="2">
        <f>SUM(COUNTIF('2010'!K10:M10,'2010'!$K$5),COUNTIF('2010'!K10:M10,'2010'!$L$5),COUNTIF('2010'!K10:M10,'2010'!$M$5))</f>
        <v>4</v>
      </c>
      <c r="E123" s="2" t="str">
        <f t="shared" si="1"/>
        <v>2</v>
      </c>
    </row>
    <row r="124">
      <c r="A124" s="1">
        <v>3.0</v>
      </c>
      <c r="B124" s="48">
        <f t="shared" si="4"/>
        <v>9</v>
      </c>
      <c r="D124" s="2">
        <f>SUM(COUNTIF('2010'!K11:M11,'2010'!$K$5),COUNTIF('2010'!K11:M11,'2010'!$L$5),COUNTIF('2010'!K11:M11,'2010'!$M$5))</f>
        <v>4</v>
      </c>
      <c r="E124" s="2" t="str">
        <f t="shared" si="1"/>
        <v>2</v>
      </c>
    </row>
    <row r="125">
      <c r="A125" s="1">
        <v>3.0</v>
      </c>
      <c r="B125" s="48">
        <f t="shared" si="4"/>
        <v>10</v>
      </c>
      <c r="D125" s="2">
        <f>SUM(COUNTIF('2010'!K12:M12,'2010'!$K$5),COUNTIF('2010'!K12:M12,'2010'!$L$5),COUNTIF('2010'!K12:M12,'2010'!$M$5))</f>
        <v>5</v>
      </c>
      <c r="E125" s="2" t="str">
        <f t="shared" si="1"/>
        <v>3</v>
      </c>
    </row>
    <row r="126">
      <c r="A126" s="1">
        <v>3.0</v>
      </c>
      <c r="B126" s="48">
        <f t="shared" si="4"/>
        <v>11</v>
      </c>
      <c r="D126" s="2">
        <f>SUM(COUNTIF('2010'!K13:M13,'2010'!$K$5),COUNTIF('2010'!K13:M13,'2010'!$L$5),COUNTIF('2010'!K13:M13,'2010'!$M$5))</f>
        <v>4</v>
      </c>
      <c r="E126" s="2" t="str">
        <f t="shared" si="1"/>
        <v>2</v>
      </c>
    </row>
    <row r="127">
      <c r="A127" s="1">
        <v>3.0</v>
      </c>
      <c r="B127" s="48">
        <f t="shared" si="4"/>
        <v>12</v>
      </c>
      <c r="D127" s="2">
        <f>SUM(COUNTIF('2010'!K14:M14,'2010'!$K$5),COUNTIF('2010'!K14:M14,'2010'!$L$5),COUNTIF('2010'!K14:M14,'2010'!$M$5))</f>
        <v>4</v>
      </c>
      <c r="E127" s="2" t="str">
        <f t="shared" si="1"/>
        <v>2</v>
      </c>
    </row>
    <row r="128">
      <c r="A128" s="1">
        <v>3.0</v>
      </c>
      <c r="B128" s="48">
        <f t="shared" si="4"/>
        <v>13</v>
      </c>
      <c r="D128" s="2">
        <f>SUM(COUNTIF('2010'!K15:M15,'2010'!$K$5),COUNTIF('2010'!K15:M15,'2010'!$L$5),COUNTIF('2010'!K15:M15,'2010'!$M$5))</f>
        <v>4</v>
      </c>
      <c r="E128" s="2" t="str">
        <f t="shared" si="1"/>
        <v>2</v>
      </c>
    </row>
    <row r="129">
      <c r="A129" s="1">
        <v>3.0</v>
      </c>
      <c r="B129" s="48">
        <f t="shared" si="4"/>
        <v>14</v>
      </c>
      <c r="D129" s="2">
        <f>SUM(COUNTIF('2010'!K16:M16,'2010'!$K$5),COUNTIF('2010'!K16:M16,'2010'!$L$5),COUNTIF('2010'!K16:M16,'2010'!$M$5))</f>
        <v>4</v>
      </c>
      <c r="E129" s="2" t="str">
        <f t="shared" si="1"/>
        <v>2</v>
      </c>
    </row>
    <row r="130">
      <c r="A130" s="1">
        <v>3.0</v>
      </c>
      <c r="B130" s="48">
        <f t="shared" si="4"/>
        <v>15</v>
      </c>
      <c r="D130" s="2">
        <f>SUM(COUNTIF('2010'!K17:M17,'2010'!$K$5),COUNTIF('2010'!K17:M17,'2010'!$L$5),COUNTIF('2010'!K17:M17,'2010'!$M$5))</f>
        <v>4</v>
      </c>
      <c r="E130" s="2" t="str">
        <f t="shared" si="1"/>
        <v>2</v>
      </c>
    </row>
    <row r="131">
      <c r="A131" s="1">
        <v>3.0</v>
      </c>
      <c r="B131" s="48">
        <f t="shared" si="4"/>
        <v>16</v>
      </c>
      <c r="D131" s="2">
        <f>SUM(COUNTIF('2010'!K18:M18,'2010'!$K$5),COUNTIF('2010'!K18:M18,'2010'!$L$5),COUNTIF('2010'!K18:M18,'2010'!$M$5))</f>
        <v>4</v>
      </c>
      <c r="E131" s="2" t="str">
        <f t="shared" si="1"/>
        <v>2</v>
      </c>
    </row>
    <row r="132">
      <c r="A132" s="1">
        <v>3.0</v>
      </c>
      <c r="B132" s="48">
        <f t="shared" si="4"/>
        <v>17</v>
      </c>
      <c r="D132" s="2">
        <f>SUM(COUNTIF('2010'!K19:M19,'2010'!$K$5),COUNTIF('2010'!K19:M19,'2010'!$L$5),COUNTIF('2010'!K19:M19,'2010'!$M$5))</f>
        <v>4</v>
      </c>
      <c r="E132" s="2" t="str">
        <f t="shared" si="1"/>
        <v>2</v>
      </c>
    </row>
    <row r="133">
      <c r="A133" s="1">
        <v>3.0</v>
      </c>
      <c r="B133" s="48">
        <f t="shared" si="4"/>
        <v>18</v>
      </c>
      <c r="D133" s="2">
        <f>SUM(COUNTIF('2010'!K20:M20,'2010'!$K$5),COUNTIF('2010'!K20:M20,'2010'!$L$5),COUNTIF('2010'!K20:M20,'2010'!$M$5))</f>
        <v>4</v>
      </c>
      <c r="E133" s="2" t="str">
        <f t="shared" si="1"/>
        <v>2</v>
      </c>
    </row>
    <row r="134">
      <c r="A134" s="1">
        <v>3.0</v>
      </c>
      <c r="B134" s="48">
        <f t="shared" si="4"/>
        <v>19</v>
      </c>
      <c r="D134" s="2">
        <f>SUM(COUNTIF('2010'!K21:M21,'2010'!$K$5),COUNTIF('2010'!K21:M21,'2010'!$L$5),COUNTIF('2010'!K21:M21,'2010'!$M$5))</f>
        <v>4</v>
      </c>
      <c r="E134" s="2" t="str">
        <f t="shared" si="1"/>
        <v>2</v>
      </c>
    </row>
    <row r="135">
      <c r="A135" s="1">
        <v>3.0</v>
      </c>
      <c r="B135" s="48">
        <f t="shared" si="4"/>
        <v>20</v>
      </c>
      <c r="D135" s="2">
        <f>SUM(COUNTIF('2010'!K22:M22,'2010'!$K$5),COUNTIF('2010'!K22:M22,'2010'!$L$5),COUNTIF('2010'!K22:M22,'2010'!$M$5))</f>
        <v>4</v>
      </c>
      <c r="E135" s="2" t="str">
        <f t="shared" si="1"/>
        <v>2</v>
      </c>
    </row>
    <row r="136">
      <c r="A136" s="1">
        <v>3.0</v>
      </c>
      <c r="B136" s="48">
        <f t="shared" si="4"/>
        <v>21</v>
      </c>
      <c r="D136" s="2">
        <f>SUM(COUNTIF('2010'!K23:M23,'2010'!$K$5),COUNTIF('2010'!K23:M23,'2010'!$L$5),COUNTIF('2010'!K23:M23,'2010'!$M$5))</f>
        <v>5</v>
      </c>
      <c r="E136" s="2" t="str">
        <f t="shared" si="1"/>
        <v>3</v>
      </c>
    </row>
    <row r="137">
      <c r="A137" s="1">
        <v>3.0</v>
      </c>
      <c r="B137" s="48">
        <f t="shared" si="4"/>
        <v>22</v>
      </c>
      <c r="D137" s="2">
        <f>SUM(COUNTIF('2010'!K24:M24,'2010'!$K$5),COUNTIF('2010'!K24:M24,'2010'!$L$5),COUNTIF('2010'!K24:M24,'2010'!$M$5))</f>
        <v>4</v>
      </c>
      <c r="E137" s="2" t="str">
        <f t="shared" si="1"/>
        <v>2</v>
      </c>
    </row>
    <row r="138">
      <c r="A138" s="1">
        <v>3.0</v>
      </c>
      <c r="B138" s="48">
        <f t="shared" si="4"/>
        <v>23</v>
      </c>
      <c r="D138" s="2">
        <f>SUM(COUNTIF('2010'!K25:M25,'2010'!$K$5),COUNTIF('2010'!K25:M25,'2010'!$L$5),COUNTIF('2010'!K25:M25,'2010'!$M$5))</f>
        <v>1</v>
      </c>
      <c r="E138" s="2" t="str">
        <f t="shared" si="1"/>
        <v>1</v>
      </c>
    </row>
    <row r="139">
      <c r="A139" s="1">
        <v>3.0</v>
      </c>
      <c r="B139" s="48">
        <f t="shared" si="4"/>
        <v>24</v>
      </c>
      <c r="D139" s="2">
        <f>SUM(COUNTIF('2010'!K26:M26,'2010'!$K$5),COUNTIF('2010'!K26:M26,'2010'!$L$5),COUNTIF('2010'!K26:M26,'2010'!$M$5))</f>
        <v>4</v>
      </c>
      <c r="E139" s="2" t="str">
        <f t="shared" si="1"/>
        <v>2</v>
      </c>
    </row>
    <row r="140">
      <c r="A140" s="1">
        <v>3.0</v>
      </c>
      <c r="B140" s="48">
        <f t="shared" si="4"/>
        <v>25</v>
      </c>
      <c r="D140" s="2">
        <f>SUM(COUNTIF('2010'!K27:M27,'2010'!$K$5),COUNTIF('2010'!K27:M27,'2010'!$L$5),COUNTIF('2010'!K27:M27,'2010'!$M$5))</f>
        <v>0</v>
      </c>
      <c r="E140" s="2" t="str">
        <f t="shared" si="1"/>
        <v>0</v>
      </c>
    </row>
    <row r="141">
      <c r="A141" s="1">
        <v>3.0</v>
      </c>
      <c r="B141" s="48">
        <f t="shared" si="4"/>
        <v>26</v>
      </c>
      <c r="D141" s="2">
        <f>SUM(COUNTIF('2010'!K28:M28,'2010'!$K$5),COUNTIF('2010'!K28:M28,'2010'!$L$5),COUNTIF('2010'!K28:M28,'2010'!$M$5))</f>
        <v>4</v>
      </c>
      <c r="E141" s="2" t="str">
        <f t="shared" si="1"/>
        <v>2</v>
      </c>
    </row>
    <row r="142">
      <c r="A142" s="1">
        <v>3.0</v>
      </c>
      <c r="B142" s="48">
        <f t="shared" si="4"/>
        <v>27</v>
      </c>
      <c r="D142" s="2">
        <f>SUM(COUNTIF('2010'!K29:M29,'2010'!$K$5),COUNTIF('2010'!K29:M29,'2010'!$L$5),COUNTIF('2010'!K29:M29,'2010'!$M$5))</f>
        <v>4</v>
      </c>
      <c r="E142" s="2" t="str">
        <f t="shared" si="1"/>
        <v>2</v>
      </c>
    </row>
    <row r="143">
      <c r="A143" s="1">
        <v>3.0</v>
      </c>
      <c r="B143" s="48">
        <f t="shared" si="4"/>
        <v>28</v>
      </c>
      <c r="D143" s="2">
        <f>SUM(COUNTIF('2010'!K30:M30,'2010'!$K$5),COUNTIF('2010'!K30:M30,'2010'!$L$5),COUNTIF('2010'!K30:M30,'2010'!$M$5))</f>
        <v>0</v>
      </c>
      <c r="E143" s="2" t="str">
        <f t="shared" si="1"/>
        <v>0</v>
      </c>
    </row>
    <row r="144">
      <c r="A144" s="1">
        <v>3.0</v>
      </c>
      <c r="B144" s="48">
        <f t="shared" si="4"/>
        <v>29</v>
      </c>
      <c r="D144" s="2">
        <f>SUM(COUNTIF('2010'!K31:M31,'2010'!$K$5),COUNTIF('2010'!K31:M31,'2010'!$L$5),COUNTIF('2010'!K31:M31,'2010'!$M$5))</f>
        <v>4</v>
      </c>
      <c r="E144" s="2" t="str">
        <f t="shared" si="1"/>
        <v>2</v>
      </c>
    </row>
    <row r="145">
      <c r="A145" s="1">
        <v>3.0</v>
      </c>
      <c r="B145" s="48">
        <f t="shared" si="4"/>
        <v>30</v>
      </c>
      <c r="D145" s="2">
        <f>SUM(COUNTIF('2010'!K32:M32,'2010'!$K$5),COUNTIF('2010'!K32:M32,'2010'!$L$5),COUNTIF('2010'!K32:M32,'2010'!$M$5))</f>
        <v>4</v>
      </c>
      <c r="E145" s="2" t="str">
        <f t="shared" si="1"/>
        <v>2</v>
      </c>
    </row>
    <row r="146">
      <c r="A146" s="1">
        <v>3.0</v>
      </c>
      <c r="B146" s="48">
        <f t="shared" si="4"/>
        <v>31</v>
      </c>
      <c r="D146" s="2">
        <f>SUM(COUNTIF('2010'!K33:M33,'2010'!$K$5),COUNTIF('2010'!K33:M33,'2010'!$L$5),COUNTIF('2010'!K33:M33,'2010'!$M$5))</f>
        <v>4</v>
      </c>
      <c r="E146" s="2" t="str">
        <f t="shared" si="1"/>
        <v>2</v>
      </c>
    </row>
    <row r="147">
      <c r="A147" s="1">
        <v>3.0</v>
      </c>
      <c r="B147" s="48">
        <f t="shared" si="4"/>
        <v>32</v>
      </c>
      <c r="D147" s="2">
        <f>SUM(COUNTIF('2010'!K34:M34,'2010'!$K$5),COUNTIF('2010'!K34:M34,'2010'!$L$5),COUNTIF('2010'!K34:M34,'2010'!$M$5))</f>
        <v>4</v>
      </c>
      <c r="E147" s="2" t="str">
        <f t="shared" si="1"/>
        <v>2</v>
      </c>
    </row>
    <row r="148">
      <c r="A148" s="1">
        <v>3.0</v>
      </c>
      <c r="B148" s="48">
        <f t="shared" si="4"/>
        <v>33</v>
      </c>
      <c r="D148" s="2">
        <f>SUM(COUNTIF('2010'!K35:M35,'2010'!$K$5),COUNTIF('2010'!K35:M35,'2010'!$L$5),COUNTIF('2010'!K35:M35,'2010'!$M$5))</f>
        <v>4</v>
      </c>
      <c r="E148" s="2" t="str">
        <f t="shared" si="1"/>
        <v>2</v>
      </c>
    </row>
    <row r="149">
      <c r="A149" s="1">
        <v>3.0</v>
      </c>
      <c r="B149" s="48">
        <f t="shared" si="4"/>
        <v>34</v>
      </c>
      <c r="D149" s="2">
        <f>SUM(COUNTIF('2010'!K36:M36,'2010'!$K$5),COUNTIF('2010'!K36:M36,'2010'!$L$5),COUNTIF('2010'!K36:M36,'2010'!$M$5))</f>
        <v>1</v>
      </c>
      <c r="E149" s="2" t="str">
        <f t="shared" si="1"/>
        <v>1</v>
      </c>
    </row>
    <row r="150">
      <c r="A150" s="1">
        <v>3.0</v>
      </c>
      <c r="B150" s="48">
        <f t="shared" si="4"/>
        <v>35</v>
      </c>
      <c r="D150" s="2">
        <f>SUM(COUNTIF('2010'!K38:M38,'2010'!$K$5),COUNTIF('2010'!K38:M38,'2010'!$L$5),COUNTIF('2010'!K38:M38,'2010'!$M$5))</f>
        <v>0</v>
      </c>
      <c r="E150" s="2" t="str">
        <f t="shared" si="1"/>
        <v>0</v>
      </c>
    </row>
    <row r="151">
      <c r="A151" s="1">
        <v>3.0</v>
      </c>
      <c r="B151" s="48">
        <f t="shared" si="4"/>
        <v>36</v>
      </c>
      <c r="D151" s="2">
        <f>SUM(COUNTIF('2010'!K39:M39,'2010'!$K$5),COUNTIF('2010'!K39:M39,'2010'!$L$5),COUNTIF('2010'!K39:M39,'2010'!$M$5))</f>
        <v>5</v>
      </c>
      <c r="E151" s="2" t="str">
        <f t="shared" si="1"/>
        <v>3</v>
      </c>
    </row>
    <row r="152">
      <c r="A152" s="1">
        <v>3.0</v>
      </c>
      <c r="B152" s="48">
        <f t="shared" si="4"/>
        <v>37</v>
      </c>
      <c r="D152" s="2">
        <f>SUM(COUNTIF('2010'!K40:M40,'2010'!$K$5),COUNTIF('2010'!K40:M40,'2010'!$L$5),COUNTIF('2010'!K40:M40,'2010'!$M$5))</f>
        <v>0</v>
      </c>
      <c r="E152" s="2" t="str">
        <f t="shared" si="1"/>
        <v>0</v>
      </c>
    </row>
    <row r="153">
      <c r="A153" s="1">
        <v>3.0</v>
      </c>
      <c r="B153" s="48">
        <f t="shared" si="4"/>
        <v>38</v>
      </c>
      <c r="D153" s="2">
        <f>SUM(COUNTIF('2010'!K41:M41,'2010'!$K$5),COUNTIF('2010'!K41:M41,'2010'!$L$5),COUNTIF('2010'!K41:M41,'2010'!$M$5))</f>
        <v>0</v>
      </c>
      <c r="E153" s="2" t="str">
        <f t="shared" si="1"/>
        <v>0</v>
      </c>
    </row>
    <row r="154">
      <c r="A154" s="1">
        <v>3.0</v>
      </c>
      <c r="B154" s="48">
        <f t="shared" si="4"/>
        <v>39</v>
      </c>
      <c r="D154" s="2">
        <f>SUM(COUNTIF('2010'!K42:M42,'2010'!$K$5),COUNTIF('2010'!K42:M42,'2010'!$L$5),COUNTIF('2010'!K42:M42,'2010'!$M$5))</f>
        <v>0</v>
      </c>
      <c r="E154" s="2" t="str">
        <f t="shared" si="1"/>
        <v>0</v>
      </c>
    </row>
    <row r="155">
      <c r="A155" s="1">
        <v>3.0</v>
      </c>
      <c r="B155" s="48">
        <f t="shared" si="4"/>
        <v>40</v>
      </c>
      <c r="D155" s="2">
        <f>SUM(COUNTIF('2010'!K43:M43,'2010'!$K$5),COUNTIF('2010'!K43:M43,'2010'!$L$5),COUNTIF('2010'!K43:M43,'2010'!$M$5))</f>
        <v>0</v>
      </c>
      <c r="E155" s="2" t="str">
        <f t="shared" si="1"/>
        <v>0</v>
      </c>
    </row>
    <row r="156">
      <c r="A156" s="1">
        <v>3.0</v>
      </c>
      <c r="B156" s="48">
        <f t="shared" si="4"/>
        <v>41</v>
      </c>
      <c r="D156" s="2">
        <f>SUM(COUNTIF('2010'!K44:M44,'2010'!$K$5),COUNTIF('2010'!K44:M44,'2010'!$L$5),COUNTIF('2010'!K44:M44,'2010'!$M$5))</f>
        <v>0</v>
      </c>
      <c r="E156" s="2" t="str">
        <f t="shared" si="1"/>
        <v>0</v>
      </c>
    </row>
    <row r="157">
      <c r="A157" s="1">
        <v>3.0</v>
      </c>
      <c r="B157" s="48">
        <f t="shared" si="4"/>
        <v>42</v>
      </c>
      <c r="D157" s="2">
        <f>SUM(COUNTIF('2010'!K45:M45,'2010'!$K$5),COUNTIF('2010'!K45:M45,'2010'!$L$5),COUNTIF('2010'!K45:M45,'2010'!$M$5))</f>
        <v>0</v>
      </c>
      <c r="E157" s="2" t="str">
        <f t="shared" si="1"/>
        <v>0</v>
      </c>
    </row>
    <row r="158">
      <c r="A158" s="1">
        <v>3.0</v>
      </c>
      <c r="B158" s="48">
        <f t="shared" si="4"/>
        <v>43</v>
      </c>
      <c r="D158" s="2">
        <f>SUM(COUNTIF('2010'!K46:M46,'2010'!$K$5),COUNTIF('2010'!K46:M46,'2010'!$L$5),COUNTIF('2010'!K46:M46,'2010'!$M$5))</f>
        <v>0</v>
      </c>
      <c r="E158" s="2" t="str">
        <f t="shared" si="1"/>
        <v>0</v>
      </c>
    </row>
    <row r="159">
      <c r="A159" s="1">
        <v>3.0</v>
      </c>
      <c r="B159" s="48">
        <f t="shared" si="4"/>
        <v>44</v>
      </c>
      <c r="D159" s="2">
        <f>SUM(COUNTIF('2010'!K47:M47,'2010'!$K$5),COUNTIF('2010'!K47:M47,'2010'!$L$5),COUNTIF('2010'!K47:M47,'2010'!$M$5))</f>
        <v>0</v>
      </c>
      <c r="E159" s="2" t="str">
        <f t="shared" si="1"/>
        <v>0</v>
      </c>
    </row>
    <row r="160">
      <c r="A160" s="1">
        <v>3.0</v>
      </c>
      <c r="B160" s="48">
        <f t="shared" si="4"/>
        <v>45</v>
      </c>
      <c r="D160" s="2">
        <f>SUM(COUNTIF('2010'!K48:M48,'2010'!$K$5),COUNTIF('2010'!K48:M48,'2010'!$L$5),COUNTIF('2010'!K48:M48,'2010'!$M$5))</f>
        <v>0</v>
      </c>
      <c r="E160" s="2" t="str">
        <f t="shared" si="1"/>
        <v>0</v>
      </c>
    </row>
    <row r="161">
      <c r="A161" s="1">
        <v>3.0</v>
      </c>
      <c r="B161" s="48">
        <f t="shared" si="4"/>
        <v>46</v>
      </c>
      <c r="D161" s="2">
        <f>SUM(COUNTIF('2010'!K49:M49,'2010'!$K$5),COUNTIF('2010'!K49:M49,'2010'!$L$5),COUNTIF('2010'!K49:M49,'2010'!$M$5))</f>
        <v>0</v>
      </c>
      <c r="E161" s="2" t="str">
        <f t="shared" si="1"/>
        <v>0</v>
      </c>
    </row>
    <row r="162">
      <c r="A162" s="1">
        <v>3.0</v>
      </c>
      <c r="B162" s="48">
        <f t="shared" si="4"/>
        <v>47</v>
      </c>
      <c r="D162" s="2">
        <f>SUM(COUNTIF('2010'!K50:M50,'2010'!$K$5),COUNTIF('2010'!K50:M50,'2010'!$L$5),COUNTIF('2010'!K50:M50,'2010'!$M$5))</f>
        <v>0</v>
      </c>
      <c r="E162" s="2" t="str">
        <f t="shared" si="1"/>
        <v>0</v>
      </c>
    </row>
    <row r="163">
      <c r="A163" s="1">
        <v>3.0</v>
      </c>
      <c r="B163" s="48">
        <f t="shared" si="4"/>
        <v>48</v>
      </c>
      <c r="D163" s="2">
        <f>SUM(COUNTIF('2010'!K51:M51,'2010'!$K$5),COUNTIF('2010'!K51:M51,'2010'!$L$5),COUNTIF('2010'!K51:M51,'2010'!$M$5))</f>
        <v>0</v>
      </c>
      <c r="E163" s="2" t="str">
        <f t="shared" si="1"/>
        <v>0</v>
      </c>
    </row>
    <row r="164">
      <c r="A164" s="1">
        <v>3.0</v>
      </c>
      <c r="B164" s="48">
        <f t="shared" si="4"/>
        <v>49</v>
      </c>
      <c r="D164" s="2">
        <f>SUM(COUNTIF('2010'!K52:M52,'2010'!$K$5),COUNTIF('2010'!K52:M52,'2010'!$L$5),COUNTIF('2010'!K52:M52,'2010'!$M$5))</f>
        <v>0</v>
      </c>
      <c r="E164" s="2" t="str">
        <f t="shared" si="1"/>
        <v>0</v>
      </c>
    </row>
    <row r="165">
      <c r="A165" s="1">
        <v>3.0</v>
      </c>
      <c r="B165" s="48">
        <f t="shared" si="4"/>
        <v>50</v>
      </c>
      <c r="D165" s="2">
        <f>SUM(COUNTIF('2010'!K53:M53,'2010'!$K$5),COUNTIF('2010'!K53:M53,'2010'!$L$5),COUNTIF('2010'!K53:M53,'2010'!$M$5))</f>
        <v>0</v>
      </c>
      <c r="E165" s="2" t="str">
        <f t="shared" si="1"/>
        <v>0</v>
      </c>
    </row>
    <row r="166">
      <c r="A166" s="1">
        <v>3.0</v>
      </c>
      <c r="B166" s="48">
        <f t="shared" si="4"/>
        <v>51</v>
      </c>
      <c r="D166" s="2">
        <f>SUM(COUNTIF('2010'!K54:M54,'2010'!$K$5),COUNTIF('2010'!K54:M54,'2010'!$L$5),COUNTIF('2010'!K54:M54,'2010'!$M$5))</f>
        <v>0</v>
      </c>
      <c r="E166" s="2" t="str">
        <f t="shared" si="1"/>
        <v>0</v>
      </c>
    </row>
    <row r="167">
      <c r="A167" s="1">
        <v>3.0</v>
      </c>
      <c r="B167" s="48">
        <f t="shared" si="4"/>
        <v>52</v>
      </c>
      <c r="D167" s="2">
        <f>SUM(COUNTIF('2010'!K55:M55,'2010'!$K$5),COUNTIF('2010'!K55:M55,'2010'!$L$5),COUNTIF('2010'!K55:M55,'2010'!$M$5))</f>
        <v>0</v>
      </c>
      <c r="E167" s="2" t="str">
        <f t="shared" si="1"/>
        <v>0</v>
      </c>
    </row>
    <row r="168">
      <c r="A168" s="1">
        <v>3.0</v>
      </c>
      <c r="B168" s="48">
        <f t="shared" si="4"/>
        <v>53</v>
      </c>
      <c r="D168" s="2">
        <f>SUM(COUNTIF('2010'!K56:M56,'2010'!$K$5),COUNTIF('2010'!K56:M56,'2010'!$L$5),COUNTIF('2010'!K56:M56,'2010'!$M$5))</f>
        <v>0</v>
      </c>
      <c r="E168" s="2" t="str">
        <f t="shared" si="1"/>
        <v>0</v>
      </c>
    </row>
    <row r="169">
      <c r="A169" s="1">
        <v>3.0</v>
      </c>
      <c r="B169" s="48">
        <f t="shared" si="4"/>
        <v>54</v>
      </c>
      <c r="D169" s="2">
        <f>SUM(COUNTIF('2010'!K57:M57,'2010'!$K$5),COUNTIF('2010'!K57:M57,'2010'!$L$5),COUNTIF('2010'!K57:M57,'2010'!$M$5))</f>
        <v>0</v>
      </c>
      <c r="E169" s="2" t="str">
        <f t="shared" si="1"/>
        <v>0</v>
      </c>
    </row>
    <row r="170">
      <c r="A170" s="1">
        <v>3.0</v>
      </c>
      <c r="B170" s="48">
        <f t="shared" si="4"/>
        <v>55</v>
      </c>
      <c r="D170" s="2">
        <f>SUM(COUNTIF('2010'!K58:M58,'2010'!$K$5),COUNTIF('2010'!K58:M58,'2010'!$L$5),COUNTIF('2010'!K58:M58,'2010'!$M$5))</f>
        <v>0</v>
      </c>
      <c r="E170" s="2" t="str">
        <f t="shared" si="1"/>
        <v>0</v>
      </c>
    </row>
    <row r="171">
      <c r="A171" s="1">
        <v>3.0</v>
      </c>
      <c r="B171" s="48">
        <f t="shared" si="4"/>
        <v>56</v>
      </c>
      <c r="D171" s="2">
        <f>SUM(COUNTIF('2010'!K59:M59,'2010'!$K$5),COUNTIF('2010'!K59:M59,'2010'!$L$5),COUNTIF('2010'!K59:M59,'2010'!$M$5))</f>
        <v>0</v>
      </c>
      <c r="E171" s="2" t="str">
        <f t="shared" si="1"/>
        <v>0</v>
      </c>
    </row>
    <row r="172">
      <c r="A172" s="1">
        <v>3.0</v>
      </c>
      <c r="B172" s="48">
        <f t="shared" si="4"/>
        <v>57</v>
      </c>
      <c r="D172" s="2">
        <f>SUM(COUNTIF('2010'!K60:M60,'2010'!$K$5),COUNTIF('2010'!K60:M60,'2010'!$L$5),COUNTIF('2010'!K60:M60,'2010'!$M$5))</f>
        <v>0</v>
      </c>
      <c r="E172" s="2" t="str">
        <f t="shared" si="1"/>
        <v>0</v>
      </c>
    </row>
    <row r="173">
      <c r="A173" s="1">
        <v>3.0</v>
      </c>
      <c r="B173" s="48">
        <f t="shared" si="4"/>
        <v>58</v>
      </c>
      <c r="D173" s="2">
        <f>SUM(COUNTIF('2010'!K61:M61,'2010'!$K$5),COUNTIF('2010'!K61:M61,'2010'!$L$5),COUNTIF('2010'!K61:M61,'2010'!$M$5))</f>
        <v>0</v>
      </c>
      <c r="E173" s="2" t="str">
        <f t="shared" si="1"/>
        <v>0</v>
      </c>
    </row>
    <row r="174">
      <c r="A174" s="1">
        <v>3.0</v>
      </c>
      <c r="B174" s="48">
        <f t="shared" si="4"/>
        <v>59</v>
      </c>
      <c r="D174" s="2">
        <f>SUM(COUNTIF('2010'!K62:M62,'2010'!$K$5),COUNTIF('2010'!K62:M62,'2010'!$L$5),COUNTIF('2010'!K62:M62,'2010'!$M$5))</f>
        <v>0</v>
      </c>
      <c r="E174" s="2" t="str">
        <f t="shared" si="1"/>
        <v>0</v>
      </c>
    </row>
    <row r="175">
      <c r="A175" s="1">
        <v>3.0</v>
      </c>
      <c r="B175" s="48">
        <f t="shared" si="4"/>
        <v>60</v>
      </c>
      <c r="D175" s="2">
        <f>SUM(COUNTIF('2010'!K63:M63,'2010'!$K$5),COUNTIF('2010'!K63:M63,'2010'!$L$5),COUNTIF('2010'!K63:M63,'2010'!$M$5))</f>
        <v>0</v>
      </c>
      <c r="E175" s="2" t="str">
        <f t="shared" si="1"/>
        <v>0</v>
      </c>
    </row>
    <row r="176">
      <c r="A176" s="1">
        <v>4.0</v>
      </c>
      <c r="B176" s="49">
        <v>5.0</v>
      </c>
      <c r="D176" s="2">
        <f>SUM(COUNTIF('2010'!K7:M7,'2010'!$K$6),COUNTIF('2010'!K7:M7,'2010'!$L$6),COUNTIF('2010'!K7:M7,'2010'!$M$6))</f>
        <v>0</v>
      </c>
      <c r="E176" s="2" t="str">
        <f t="shared" si="1"/>
        <v>0</v>
      </c>
    </row>
    <row r="177">
      <c r="A177" s="1">
        <v>4.0</v>
      </c>
      <c r="B177" s="48">
        <f t="shared" ref="B177:B231" si="5">IF(A177&lt;&gt;"",B176+1,"")</f>
        <v>6</v>
      </c>
      <c r="D177" s="2">
        <f>SUM(COUNTIF('2010'!K8:M8,'2010'!$K$6),COUNTIF('2010'!K8:M8,'2010'!$L$6),COUNTIF('2010'!K8:M8,'2010'!$M$6))</f>
        <v>4</v>
      </c>
      <c r="E177" s="2" t="str">
        <f t="shared" si="1"/>
        <v>2</v>
      </c>
    </row>
    <row r="178">
      <c r="A178" s="1">
        <v>4.0</v>
      </c>
      <c r="B178" s="48">
        <f t="shared" si="5"/>
        <v>7</v>
      </c>
      <c r="D178" s="2">
        <f>SUM(COUNTIF('2010'!K9:M9,'2010'!$K$6),COUNTIF('2010'!K9:M9,'2010'!$L$6),COUNTIF('2010'!K9:M9,'2010'!$M$6))</f>
        <v>4</v>
      </c>
      <c r="E178" s="2" t="str">
        <f t="shared" si="1"/>
        <v>2</v>
      </c>
    </row>
    <row r="179">
      <c r="A179" s="1">
        <v>4.0</v>
      </c>
      <c r="B179" s="48">
        <f t="shared" si="5"/>
        <v>8</v>
      </c>
      <c r="D179" s="2">
        <f>SUM(COUNTIF('2010'!K10:M10,'2010'!$K$6),COUNTIF('2010'!K10:M10,'2010'!$L$6),COUNTIF('2010'!K10:M10,'2010'!$M$6))</f>
        <v>5</v>
      </c>
      <c r="E179" s="2" t="str">
        <f t="shared" si="1"/>
        <v>3</v>
      </c>
    </row>
    <row r="180">
      <c r="A180" s="1">
        <v>4.0</v>
      </c>
      <c r="B180" s="48">
        <f t="shared" si="5"/>
        <v>9</v>
      </c>
      <c r="D180" s="2">
        <f>SUM(COUNTIF('2010'!K11:M11,'2010'!$K$6),COUNTIF('2010'!K11:M11,'2010'!$L$6),COUNTIF('2010'!K11:M11,'2010'!$M$6))</f>
        <v>5</v>
      </c>
      <c r="E180" s="2" t="str">
        <f t="shared" si="1"/>
        <v>3</v>
      </c>
    </row>
    <row r="181">
      <c r="A181" s="1">
        <v>4.0</v>
      </c>
      <c r="B181" s="48">
        <f t="shared" si="5"/>
        <v>10</v>
      </c>
      <c r="D181" s="2">
        <f>SUM(COUNTIF('2010'!K12:M12,'2010'!$K$6),COUNTIF('2010'!K12:M12,'2010'!$L$6),COUNTIF('2010'!K12:M12,'2010'!$M$6))</f>
        <v>4</v>
      </c>
      <c r="E181" s="2" t="str">
        <f t="shared" si="1"/>
        <v>2</v>
      </c>
    </row>
    <row r="182">
      <c r="A182" s="1">
        <v>4.0</v>
      </c>
      <c r="B182" s="48">
        <f t="shared" si="5"/>
        <v>11</v>
      </c>
      <c r="D182" s="2">
        <f>SUM(COUNTIF('2010'!K13:M13,'2010'!$K$6),COUNTIF('2010'!K13:M13,'2010'!$L$6),COUNTIF('2010'!K13:M13,'2010'!$M$6))</f>
        <v>5</v>
      </c>
      <c r="E182" s="2" t="str">
        <f t="shared" si="1"/>
        <v>3</v>
      </c>
    </row>
    <row r="183">
      <c r="A183" s="1">
        <v>4.0</v>
      </c>
      <c r="B183" s="48">
        <f t="shared" si="5"/>
        <v>12</v>
      </c>
      <c r="D183" s="2">
        <f>SUM(COUNTIF('2010'!K14:M14,'2010'!$K$6),COUNTIF('2010'!K14:M14,'2010'!$L$6),COUNTIF('2010'!K14:M14,'2010'!$M$6))</f>
        <v>4</v>
      </c>
      <c r="E183" s="2" t="str">
        <f t="shared" si="1"/>
        <v>2</v>
      </c>
    </row>
    <row r="184">
      <c r="A184" s="1">
        <v>4.0</v>
      </c>
      <c r="B184" s="48">
        <f t="shared" si="5"/>
        <v>13</v>
      </c>
      <c r="D184" s="2">
        <f>SUM(COUNTIF('2010'!K15:M15,'2010'!$K$6),COUNTIF('2010'!K15:M15,'2010'!$L$6),COUNTIF('2010'!K15:M15,'2010'!$M$6))</f>
        <v>5</v>
      </c>
      <c r="E184" s="2" t="str">
        <f t="shared" si="1"/>
        <v>3</v>
      </c>
    </row>
    <row r="185">
      <c r="A185" s="1">
        <v>4.0</v>
      </c>
      <c r="B185" s="48">
        <f t="shared" si="5"/>
        <v>14</v>
      </c>
      <c r="D185" s="2">
        <f>SUM(COUNTIF('2010'!K16:M16,'2010'!$K$6),COUNTIF('2010'!K16:M16,'2010'!$L$6),COUNTIF('2010'!K16:M16,'2010'!$M$6))</f>
        <v>5</v>
      </c>
      <c r="E185" s="2" t="str">
        <f t="shared" si="1"/>
        <v>3</v>
      </c>
    </row>
    <row r="186">
      <c r="A186" s="1">
        <v>4.0</v>
      </c>
      <c r="B186" s="48">
        <f t="shared" si="5"/>
        <v>15</v>
      </c>
      <c r="D186" s="2">
        <f>SUM(COUNTIF('2010'!K17:M17,'2010'!$K$6),COUNTIF('2010'!K17:M17,'2010'!$L$6),COUNTIF('2010'!K17:M17,'2010'!$M$6))</f>
        <v>4</v>
      </c>
      <c r="E186" s="2" t="str">
        <f t="shared" si="1"/>
        <v>2</v>
      </c>
    </row>
    <row r="187">
      <c r="A187" s="1">
        <v>4.0</v>
      </c>
      <c r="B187" s="48">
        <f t="shared" si="5"/>
        <v>16</v>
      </c>
      <c r="D187" s="2">
        <f>SUM(COUNTIF('2010'!K18:M18,'2010'!$K$6),COUNTIF('2010'!K18:M18,'2010'!$L$6),COUNTIF('2010'!K18:M18,'2010'!$M$6))</f>
        <v>5</v>
      </c>
      <c r="E187" s="2" t="str">
        <f t="shared" si="1"/>
        <v>3</v>
      </c>
    </row>
    <row r="188">
      <c r="A188" s="1">
        <v>4.0</v>
      </c>
      <c r="B188" s="48">
        <f t="shared" si="5"/>
        <v>17</v>
      </c>
      <c r="D188" s="2">
        <f>SUM(COUNTIF('2010'!K19:M19,'2010'!$K$6),COUNTIF('2010'!K19:M19,'2010'!$L$6),COUNTIF('2010'!K19:M19,'2010'!$M$6))</f>
        <v>4</v>
      </c>
      <c r="E188" s="2" t="str">
        <f t="shared" si="1"/>
        <v>2</v>
      </c>
    </row>
    <row r="189">
      <c r="A189" s="1">
        <v>4.0</v>
      </c>
      <c r="B189" s="48">
        <f t="shared" si="5"/>
        <v>18</v>
      </c>
      <c r="D189" s="2">
        <f>SUM(COUNTIF('2010'!K20:M20,'2010'!$K$6),COUNTIF('2010'!K20:M20,'2010'!$L$6),COUNTIF('2010'!K20:M20,'2010'!$M$6))</f>
        <v>5</v>
      </c>
      <c r="E189" s="2" t="str">
        <f t="shared" si="1"/>
        <v>3</v>
      </c>
    </row>
    <row r="190">
      <c r="A190" s="1">
        <v>4.0</v>
      </c>
      <c r="B190" s="48">
        <f t="shared" si="5"/>
        <v>19</v>
      </c>
      <c r="D190" s="2">
        <f>SUM(COUNTIF('2010'!K21:M21,'2010'!$K$6),COUNTIF('2010'!K21:M21,'2010'!$L$6),COUNTIF('2010'!K21:M21,'2010'!$M$6))</f>
        <v>4</v>
      </c>
      <c r="E190" s="2" t="str">
        <f t="shared" si="1"/>
        <v>2</v>
      </c>
    </row>
    <row r="191">
      <c r="A191" s="1">
        <v>4.0</v>
      </c>
      <c r="B191" s="48">
        <f t="shared" si="5"/>
        <v>20</v>
      </c>
      <c r="D191" s="2">
        <f>SUM(COUNTIF('2010'!K22:M22,'2010'!$K$6),COUNTIF('2010'!K22:M22,'2010'!$L$6),COUNTIF('2010'!K22:M22,'2010'!$M$6))</f>
        <v>4</v>
      </c>
      <c r="E191" s="2" t="str">
        <f t="shared" si="1"/>
        <v>2</v>
      </c>
    </row>
    <row r="192">
      <c r="A192" s="1">
        <v>4.0</v>
      </c>
      <c r="B192" s="48">
        <f t="shared" si="5"/>
        <v>21</v>
      </c>
      <c r="D192" s="2">
        <f>SUM(COUNTIF('2010'!K23:M23,'2010'!$K$6),COUNTIF('2010'!K23:M23,'2010'!$L$6),COUNTIF('2010'!K23:M23,'2010'!$M$6))</f>
        <v>4</v>
      </c>
      <c r="E192" s="2" t="str">
        <f t="shared" si="1"/>
        <v>2</v>
      </c>
    </row>
    <row r="193">
      <c r="A193" s="1">
        <v>4.0</v>
      </c>
      <c r="B193" s="48">
        <f t="shared" si="5"/>
        <v>22</v>
      </c>
      <c r="D193" s="2">
        <f>SUM(COUNTIF('2010'!K24:M24,'2010'!$K$6),COUNTIF('2010'!K24:M24,'2010'!$L$6),COUNTIF('2010'!K24:M24,'2010'!$M$6))</f>
        <v>5</v>
      </c>
      <c r="E193" s="2" t="str">
        <f t="shared" si="1"/>
        <v>3</v>
      </c>
    </row>
    <row r="194">
      <c r="A194" s="1">
        <v>4.0</v>
      </c>
      <c r="B194" s="48">
        <f t="shared" si="5"/>
        <v>23</v>
      </c>
      <c r="D194" s="2">
        <f>SUM(COUNTIF('2010'!K25:M25,'2010'!$K$6),COUNTIF('2010'!K25:M25,'2010'!$L$6),COUNTIF('2010'!K25:M25,'2010'!$M$6))</f>
        <v>0</v>
      </c>
      <c r="E194" s="2" t="str">
        <f t="shared" si="1"/>
        <v>0</v>
      </c>
    </row>
    <row r="195">
      <c r="A195" s="1">
        <v>4.0</v>
      </c>
      <c r="B195" s="48">
        <f t="shared" si="5"/>
        <v>24</v>
      </c>
      <c r="D195" s="2">
        <f>SUM(COUNTIF('2010'!K26:M26,'2010'!$K$6),COUNTIF('2010'!K26:M26,'2010'!$L$6),COUNTIF('2010'!K26:M26,'2010'!$M$6))</f>
        <v>5</v>
      </c>
      <c r="E195" s="2" t="str">
        <f t="shared" si="1"/>
        <v>3</v>
      </c>
    </row>
    <row r="196">
      <c r="A196" s="1">
        <v>4.0</v>
      </c>
      <c r="B196" s="48">
        <f t="shared" si="5"/>
        <v>25</v>
      </c>
      <c r="D196" s="2">
        <f>SUM(COUNTIF('2010'!K27:M27,'2010'!$K$6),COUNTIF('2010'!K27:M27,'2010'!$L$6),COUNTIF('2010'!K27:M27,'2010'!$M$6))</f>
        <v>1</v>
      </c>
      <c r="E196" s="2" t="str">
        <f t="shared" si="1"/>
        <v>1</v>
      </c>
    </row>
    <row r="197">
      <c r="A197" s="1">
        <v>4.0</v>
      </c>
      <c r="B197" s="48">
        <f t="shared" si="5"/>
        <v>26</v>
      </c>
      <c r="D197" s="2">
        <f>SUM(COUNTIF('2010'!K28:M28,'2010'!$K$6),COUNTIF('2010'!K28:M28,'2010'!$L$6),COUNTIF('2010'!K28:M28,'2010'!$M$6))</f>
        <v>4</v>
      </c>
      <c r="E197" s="2" t="str">
        <f t="shared" si="1"/>
        <v>2</v>
      </c>
    </row>
    <row r="198">
      <c r="A198" s="1">
        <v>4.0</v>
      </c>
      <c r="B198" s="48">
        <f t="shared" si="5"/>
        <v>27</v>
      </c>
      <c r="D198" s="2">
        <f>SUM(COUNTIF('2010'!K29:M29,'2010'!$K$6),COUNTIF('2010'!K29:M29,'2010'!$L$6),COUNTIF('2010'!K29:M29,'2010'!$M$6))</f>
        <v>4</v>
      </c>
      <c r="E198" s="2" t="str">
        <f t="shared" si="1"/>
        <v>2</v>
      </c>
    </row>
    <row r="199">
      <c r="A199" s="1">
        <v>4.0</v>
      </c>
      <c r="B199" s="48">
        <f t="shared" si="5"/>
        <v>28</v>
      </c>
      <c r="D199" s="2">
        <f>SUM(COUNTIF('2010'!K30:M30,'2010'!$K$6),COUNTIF('2010'!K30:M30,'2010'!$L$6),COUNTIF('2010'!K30:M30,'2010'!$M$6))</f>
        <v>0</v>
      </c>
      <c r="E199" s="2" t="str">
        <f t="shared" si="1"/>
        <v>0</v>
      </c>
    </row>
    <row r="200">
      <c r="A200" s="1">
        <v>4.0</v>
      </c>
      <c r="B200" s="48">
        <f t="shared" si="5"/>
        <v>29</v>
      </c>
      <c r="D200" s="2">
        <f>SUM(COUNTIF('2010'!K31:M31,'2010'!$K$6),COUNTIF('2010'!K31:M31,'2010'!$L$6),COUNTIF('2010'!K31:M31,'2010'!$M$6))</f>
        <v>5</v>
      </c>
      <c r="E200" s="2" t="str">
        <f t="shared" si="1"/>
        <v>3</v>
      </c>
    </row>
    <row r="201">
      <c r="A201" s="1">
        <v>4.0</v>
      </c>
      <c r="B201" s="48">
        <f t="shared" si="5"/>
        <v>30</v>
      </c>
      <c r="D201" s="2">
        <f>SUM(COUNTIF('2010'!K32:M32,'2010'!$K$6),COUNTIF('2010'!K32:M32,'2010'!$L$6),COUNTIF('2010'!K32:M32,'2010'!$M$6))</f>
        <v>4</v>
      </c>
      <c r="E201" s="2" t="str">
        <f t="shared" si="1"/>
        <v>2</v>
      </c>
    </row>
    <row r="202">
      <c r="A202" s="1">
        <v>4.0</v>
      </c>
      <c r="B202" s="48">
        <f t="shared" si="5"/>
        <v>31</v>
      </c>
      <c r="D202" s="2">
        <f>SUM(COUNTIF('2010'!K33:M33,'2010'!$K$6),COUNTIF('2010'!K33:M33,'2010'!$L$6),COUNTIF('2010'!K33:M33,'2010'!$M$6))</f>
        <v>4</v>
      </c>
      <c r="E202" s="2" t="str">
        <f t="shared" si="1"/>
        <v>2</v>
      </c>
    </row>
    <row r="203">
      <c r="A203" s="1">
        <v>4.0</v>
      </c>
      <c r="B203" s="48">
        <f t="shared" si="5"/>
        <v>32</v>
      </c>
      <c r="D203" s="2">
        <f>SUM(COUNTIF('2010'!K34:M34,'2010'!$K$6),COUNTIF('2010'!K34:M34,'2010'!$L$6),COUNTIF('2010'!K34:M34,'2010'!$M$6))</f>
        <v>4</v>
      </c>
      <c r="E203" s="2" t="str">
        <f t="shared" si="1"/>
        <v>2</v>
      </c>
    </row>
    <row r="204">
      <c r="A204" s="1">
        <v>4.0</v>
      </c>
      <c r="B204" s="48">
        <f t="shared" si="5"/>
        <v>33</v>
      </c>
      <c r="D204" s="2">
        <f>SUM(COUNTIF('2010'!K35:M35,'2010'!$K$6),COUNTIF('2010'!K35:M35,'2010'!$L$6),COUNTIF('2010'!K35:M35,'2010'!$M$6))</f>
        <v>4</v>
      </c>
      <c r="E204" s="2" t="str">
        <f t="shared" si="1"/>
        <v>2</v>
      </c>
    </row>
    <row r="205">
      <c r="A205" s="1">
        <v>4.0</v>
      </c>
      <c r="B205" s="48">
        <f t="shared" si="5"/>
        <v>34</v>
      </c>
      <c r="D205" s="2">
        <f>SUM(COUNTIF('2010'!K36:M36,'2010'!$K$6),COUNTIF('2010'!K36:M36,'2010'!$L$6),COUNTIF('2010'!K36:M36,'2010'!$M$6))</f>
        <v>0</v>
      </c>
      <c r="E205" s="2" t="str">
        <f t="shared" si="1"/>
        <v>0</v>
      </c>
    </row>
    <row r="206">
      <c r="A206" s="1">
        <v>4.0</v>
      </c>
      <c r="B206" s="48">
        <f t="shared" si="5"/>
        <v>35</v>
      </c>
      <c r="D206" s="2">
        <f>SUM(COUNTIF('2010'!K38:M38,'2010'!$K$6),COUNTIF('2010'!K38:M38,'2010'!$L$6),COUNTIF('2010'!K38:M38,'2010'!$M$6))</f>
        <v>0</v>
      </c>
      <c r="E206" s="2" t="str">
        <f t="shared" si="1"/>
        <v>0</v>
      </c>
    </row>
    <row r="207">
      <c r="A207" s="1">
        <v>4.0</v>
      </c>
      <c r="B207" s="48">
        <f t="shared" si="5"/>
        <v>36</v>
      </c>
      <c r="D207" s="2">
        <f>SUM(COUNTIF('2010'!K39:M39,'2010'!$K$6),COUNTIF('2010'!K39:M39,'2010'!$L$6),COUNTIF('2010'!K39:M39,'2010'!$M$6))</f>
        <v>4</v>
      </c>
      <c r="E207" s="2" t="str">
        <f t="shared" si="1"/>
        <v>2</v>
      </c>
    </row>
    <row r="208">
      <c r="A208" s="1">
        <v>4.0</v>
      </c>
      <c r="B208" s="48">
        <f t="shared" si="5"/>
        <v>37</v>
      </c>
      <c r="D208" s="2">
        <f>SUM(COUNTIF('2010'!K40:M40,'2010'!$K$6),COUNTIF('2010'!K40:M40,'2010'!$L$6),COUNTIF('2010'!K40:M40,'2010'!$M$6))</f>
        <v>0</v>
      </c>
      <c r="E208" s="2" t="str">
        <f t="shared" si="1"/>
        <v>0</v>
      </c>
    </row>
    <row r="209">
      <c r="A209" s="1">
        <v>4.0</v>
      </c>
      <c r="B209" s="48">
        <f t="shared" si="5"/>
        <v>38</v>
      </c>
      <c r="D209" s="2">
        <f>SUM(COUNTIF('2010'!K41:M41,'2010'!$K$6),COUNTIF('2010'!K41:M41,'2010'!$L$6),COUNTIF('2010'!K41:M41,'2010'!$M$6))</f>
        <v>0</v>
      </c>
      <c r="E209" s="2" t="str">
        <f t="shared" si="1"/>
        <v>0</v>
      </c>
    </row>
    <row r="210">
      <c r="A210" s="1">
        <v>4.0</v>
      </c>
      <c r="B210" s="48">
        <f t="shared" si="5"/>
        <v>39</v>
      </c>
      <c r="D210" s="2">
        <f>SUM(COUNTIF('2010'!K42:M42,'2010'!$K$6),COUNTIF('2010'!K42:M42,'2010'!$L$6),COUNTIF('2010'!K42:M42,'2010'!$M$6))</f>
        <v>0</v>
      </c>
      <c r="E210" s="2" t="str">
        <f t="shared" si="1"/>
        <v>0</v>
      </c>
    </row>
    <row r="211">
      <c r="A211" s="1">
        <v>4.0</v>
      </c>
      <c r="B211" s="48">
        <f t="shared" si="5"/>
        <v>40</v>
      </c>
      <c r="D211" s="2">
        <f>SUM(COUNTIF('2010'!K43:M43,'2010'!$K$6),COUNTIF('2010'!K43:M43,'2010'!$L$6),COUNTIF('2010'!K43:M43,'2010'!$M$6))</f>
        <v>0</v>
      </c>
      <c r="E211" s="2" t="str">
        <f t="shared" si="1"/>
        <v>0</v>
      </c>
    </row>
    <row r="212">
      <c r="A212" s="1">
        <v>4.0</v>
      </c>
      <c r="B212" s="48">
        <f t="shared" si="5"/>
        <v>41</v>
      </c>
      <c r="D212" s="2">
        <f>SUM(COUNTIF('2010'!K44:M44,'2010'!$K$6),COUNTIF('2010'!K44:M44,'2010'!$L$6),COUNTIF('2010'!K44:M44,'2010'!$M$6))</f>
        <v>0</v>
      </c>
      <c r="E212" s="2" t="str">
        <f t="shared" si="1"/>
        <v>0</v>
      </c>
    </row>
    <row r="213">
      <c r="A213" s="1">
        <v>4.0</v>
      </c>
      <c r="B213" s="48">
        <f t="shared" si="5"/>
        <v>42</v>
      </c>
      <c r="D213" s="2">
        <f>SUM(COUNTIF('2010'!K45:M45,'2010'!$K$6),COUNTIF('2010'!K45:M45,'2010'!$L$6),COUNTIF('2010'!K45:M45,'2010'!$M$6))</f>
        <v>0</v>
      </c>
      <c r="E213" s="2" t="str">
        <f t="shared" si="1"/>
        <v>0</v>
      </c>
    </row>
    <row r="214">
      <c r="A214" s="1">
        <v>4.0</v>
      </c>
      <c r="B214" s="48">
        <f t="shared" si="5"/>
        <v>43</v>
      </c>
      <c r="D214" s="2">
        <f>SUM(COUNTIF('2010'!K46:M46,'2010'!$K$6),COUNTIF('2010'!K46:M46,'2010'!$L$6),COUNTIF('2010'!K46:M46,'2010'!$M$6))</f>
        <v>0</v>
      </c>
      <c r="E214" s="2" t="str">
        <f t="shared" si="1"/>
        <v>0</v>
      </c>
    </row>
    <row r="215">
      <c r="A215" s="1">
        <v>4.0</v>
      </c>
      <c r="B215" s="48">
        <f t="shared" si="5"/>
        <v>44</v>
      </c>
      <c r="D215" s="2">
        <f>SUM(COUNTIF('2010'!K47:M47,'2010'!$K$6),COUNTIF('2010'!K47:M47,'2010'!$L$6),COUNTIF('2010'!K47:M47,'2010'!$M$6))</f>
        <v>0</v>
      </c>
      <c r="E215" s="2" t="str">
        <f t="shared" si="1"/>
        <v>0</v>
      </c>
    </row>
    <row r="216">
      <c r="A216" s="1">
        <v>4.0</v>
      </c>
      <c r="B216" s="48">
        <f t="shared" si="5"/>
        <v>45</v>
      </c>
      <c r="D216" s="2">
        <f>SUM(COUNTIF('2010'!K48:M48,'2010'!$K$6),COUNTIF('2010'!K48:M48,'2010'!$L$6),COUNTIF('2010'!K48:M48,'2010'!$M$6))</f>
        <v>0</v>
      </c>
      <c r="E216" s="2" t="str">
        <f t="shared" si="1"/>
        <v>0</v>
      </c>
    </row>
    <row r="217">
      <c r="A217" s="1">
        <v>4.0</v>
      </c>
      <c r="B217" s="48">
        <f t="shared" si="5"/>
        <v>46</v>
      </c>
      <c r="D217" s="2">
        <f>SUM(COUNTIF('2010'!K49:M49,'2010'!$K$6),COUNTIF('2010'!K49:M49,'2010'!$L$6),COUNTIF('2010'!K49:M49,'2010'!$M$6))</f>
        <v>0</v>
      </c>
      <c r="E217" s="2" t="str">
        <f t="shared" si="1"/>
        <v>0</v>
      </c>
    </row>
    <row r="218">
      <c r="A218" s="1">
        <v>4.0</v>
      </c>
      <c r="B218" s="48">
        <f t="shared" si="5"/>
        <v>47</v>
      </c>
      <c r="D218" s="2">
        <f>SUM(COUNTIF('2010'!K50:M50,'2010'!$K$6),COUNTIF('2010'!K50:M50,'2010'!$L$6),COUNTIF('2010'!K50:M50,'2010'!$M$6))</f>
        <v>0</v>
      </c>
      <c r="E218" s="2" t="str">
        <f t="shared" si="1"/>
        <v>0</v>
      </c>
    </row>
    <row r="219">
      <c r="A219" s="1">
        <v>4.0</v>
      </c>
      <c r="B219" s="48">
        <f t="shared" si="5"/>
        <v>48</v>
      </c>
      <c r="D219" s="2">
        <f>SUM(COUNTIF('2010'!K51:M51,'2010'!$K$6),COUNTIF('2010'!K51:M51,'2010'!$L$6),COUNTIF('2010'!K51:M51,'2010'!$M$6))</f>
        <v>0</v>
      </c>
      <c r="E219" s="2" t="str">
        <f t="shared" si="1"/>
        <v>0</v>
      </c>
    </row>
    <row r="220">
      <c r="A220" s="1">
        <v>4.0</v>
      </c>
      <c r="B220" s="48">
        <f t="shared" si="5"/>
        <v>49</v>
      </c>
      <c r="D220" s="2">
        <f>SUM(COUNTIF('2010'!K52:M52,'2010'!$K$6),COUNTIF('2010'!K52:M52,'2010'!$L$6),COUNTIF('2010'!K52:M52,'2010'!$M$6))</f>
        <v>0</v>
      </c>
      <c r="E220" s="2" t="str">
        <f t="shared" si="1"/>
        <v>0</v>
      </c>
    </row>
    <row r="221">
      <c r="A221" s="1">
        <v>4.0</v>
      </c>
      <c r="B221" s="48">
        <f t="shared" si="5"/>
        <v>50</v>
      </c>
      <c r="D221" s="2">
        <f>SUM(COUNTIF('2010'!K53:M53,'2010'!$K$6),COUNTIF('2010'!K53:M53,'2010'!$L$6),COUNTIF('2010'!K53:M53,'2010'!$M$6))</f>
        <v>0</v>
      </c>
      <c r="E221" s="2" t="str">
        <f t="shared" si="1"/>
        <v>0</v>
      </c>
    </row>
    <row r="222">
      <c r="A222" s="1">
        <v>4.0</v>
      </c>
      <c r="B222" s="48">
        <f t="shared" si="5"/>
        <v>51</v>
      </c>
      <c r="D222" s="2">
        <f>SUM(COUNTIF('2010'!K54:M54,'2010'!$K$6),COUNTIF('2010'!K54:M54,'2010'!$L$6),COUNTIF('2010'!K54:M54,'2010'!$M$6))</f>
        <v>0</v>
      </c>
      <c r="E222" s="2" t="str">
        <f t="shared" si="1"/>
        <v>0</v>
      </c>
    </row>
    <row r="223">
      <c r="A223" s="1">
        <v>4.0</v>
      </c>
      <c r="B223" s="48">
        <f t="shared" si="5"/>
        <v>52</v>
      </c>
      <c r="D223" s="2">
        <f>SUM(COUNTIF('2010'!K55:M55,'2010'!$K$6),COUNTIF('2010'!K55:M55,'2010'!$L$6),COUNTIF('2010'!K55:M55,'2010'!$M$6))</f>
        <v>0</v>
      </c>
      <c r="E223" s="2" t="str">
        <f t="shared" si="1"/>
        <v>0</v>
      </c>
    </row>
    <row r="224">
      <c r="A224" s="1">
        <v>4.0</v>
      </c>
      <c r="B224" s="48">
        <f t="shared" si="5"/>
        <v>53</v>
      </c>
      <c r="D224" s="2">
        <f>SUM(COUNTIF('2010'!K56:M56,'2010'!$K$6),COUNTIF('2010'!K56:M56,'2010'!$L$6),COUNTIF('2010'!K56:M56,'2010'!$M$6))</f>
        <v>0</v>
      </c>
      <c r="E224" s="2" t="str">
        <f t="shared" si="1"/>
        <v>0</v>
      </c>
    </row>
    <row r="225">
      <c r="A225" s="1">
        <v>4.0</v>
      </c>
      <c r="B225" s="48">
        <f t="shared" si="5"/>
        <v>54</v>
      </c>
      <c r="D225" s="2">
        <f>SUM(COUNTIF('2010'!K57:M57,'2010'!$K$6),COUNTIF('2010'!K57:M57,'2010'!$L$6),COUNTIF('2010'!K57:M57,'2010'!$M$6))</f>
        <v>0</v>
      </c>
      <c r="E225" s="2" t="str">
        <f t="shared" si="1"/>
        <v>0</v>
      </c>
    </row>
    <row r="226">
      <c r="A226" s="1">
        <v>4.0</v>
      </c>
      <c r="B226" s="48">
        <f t="shared" si="5"/>
        <v>55</v>
      </c>
      <c r="D226" s="2">
        <f>SUM(COUNTIF('2010'!K58:M58,'2010'!$K$6),COUNTIF('2010'!K58:M58,'2010'!$L$6),COUNTIF('2010'!K58:M58,'2010'!$M$6))</f>
        <v>0</v>
      </c>
      <c r="E226" s="2" t="str">
        <f t="shared" si="1"/>
        <v>0</v>
      </c>
    </row>
    <row r="227">
      <c r="A227" s="1">
        <v>4.0</v>
      </c>
      <c r="B227" s="48">
        <f t="shared" si="5"/>
        <v>56</v>
      </c>
      <c r="D227" s="2">
        <f>SUM(COUNTIF('2010'!K59:M59,'2010'!$K$6),COUNTIF('2010'!K59:M59,'2010'!$L$6),COUNTIF('2010'!K59:M59,'2010'!$M$6))</f>
        <v>0</v>
      </c>
      <c r="E227" s="2" t="str">
        <f t="shared" si="1"/>
        <v>0</v>
      </c>
    </row>
    <row r="228">
      <c r="A228" s="1">
        <v>4.0</v>
      </c>
      <c r="B228" s="48">
        <f t="shared" si="5"/>
        <v>57</v>
      </c>
      <c r="D228" s="2">
        <f>SUM(COUNTIF('2010'!K60:M60,'2010'!$K$6),COUNTIF('2010'!K60:M60,'2010'!$L$6),COUNTIF('2010'!K60:M60,'2010'!$M$6))</f>
        <v>0</v>
      </c>
      <c r="E228" s="2" t="str">
        <f t="shared" si="1"/>
        <v>0</v>
      </c>
    </row>
    <row r="229">
      <c r="A229" s="1">
        <v>4.0</v>
      </c>
      <c r="B229" s="48">
        <f t="shared" si="5"/>
        <v>58</v>
      </c>
      <c r="D229" s="2">
        <f>SUM(COUNTIF('2010'!K61:M61,'2010'!$K$6),COUNTIF('2010'!K61:M61,'2010'!$L$6),COUNTIF('2010'!K61:M61,'2010'!$M$6))</f>
        <v>0</v>
      </c>
      <c r="E229" s="2" t="str">
        <f t="shared" si="1"/>
        <v>0</v>
      </c>
    </row>
    <row r="230">
      <c r="A230" s="1">
        <v>4.0</v>
      </c>
      <c r="B230" s="48">
        <f t="shared" si="5"/>
        <v>59</v>
      </c>
      <c r="D230" s="2">
        <f>SUM(COUNTIF('2010'!K62:M62,'2010'!$K$6),COUNTIF('2010'!K62:M62,'2010'!$L$6),COUNTIF('2010'!K62:M62,'2010'!$M$6))</f>
        <v>0</v>
      </c>
      <c r="E230" s="2" t="str">
        <f t="shared" si="1"/>
        <v>0</v>
      </c>
    </row>
    <row r="231">
      <c r="A231" s="1">
        <v>4.0</v>
      </c>
      <c r="B231" s="48">
        <f t="shared" si="5"/>
        <v>60</v>
      </c>
      <c r="D231" s="2">
        <f>SUM(COUNTIF('2010'!K63:M63,'2010'!$K$6),COUNTIF('2010'!K63:M63,'2010'!$L$6),COUNTIF('2010'!K63:M63,'2010'!$M$6))</f>
        <v>0</v>
      </c>
      <c r="E231" s="2" t="str">
        <f t="shared" si="1"/>
        <v>0</v>
      </c>
    </row>
    <row r="232">
      <c r="A232" s="1">
        <v>5.0</v>
      </c>
      <c r="B232" s="49">
        <v>6.0</v>
      </c>
      <c r="D232" s="2">
        <f>SUM(COUNTIF('2010'!K8:M8,'2010'!$K$7),COUNTIF('2010'!K8:M8,'2010'!$L$7),COUNTIF('2010'!K8:M8,'2010'!$M$7))</f>
        <v>0</v>
      </c>
      <c r="E232" s="2" t="str">
        <f t="shared" si="1"/>
        <v>0</v>
      </c>
    </row>
    <row r="233">
      <c r="A233" s="1">
        <v>5.0</v>
      </c>
      <c r="B233" s="48">
        <f t="shared" ref="B233:B286" si="6">IF(A233&lt;&gt;"",B232+1,"")</f>
        <v>7</v>
      </c>
      <c r="D233" s="2">
        <f>SUM(COUNTIF('2010'!K9:M9,'2010'!$K$7),COUNTIF('2010'!K9:M9,'2010'!$L$7),COUNTIF('2010'!K9:M9,'2010'!$M$7))</f>
        <v>1</v>
      </c>
      <c r="E233" s="2" t="str">
        <f t="shared" si="1"/>
        <v>1</v>
      </c>
    </row>
    <row r="234">
      <c r="A234" s="1">
        <v>5.0</v>
      </c>
      <c r="B234" s="48">
        <f t="shared" si="6"/>
        <v>8</v>
      </c>
      <c r="D234" s="2">
        <f>SUM(COUNTIF('2010'!K10:M10,'2010'!$K$7),COUNTIF('2010'!K10:M10,'2010'!$L$7),COUNTIF('2010'!K10:M10,'2010'!$M$7))</f>
        <v>0</v>
      </c>
      <c r="E234" s="2" t="str">
        <f t="shared" si="1"/>
        <v>0</v>
      </c>
    </row>
    <row r="235">
      <c r="A235" s="1">
        <v>5.0</v>
      </c>
      <c r="B235" s="48">
        <f t="shared" si="6"/>
        <v>9</v>
      </c>
      <c r="D235" s="2">
        <f>SUM(COUNTIF('2010'!K11:M11,'2010'!$K$7),COUNTIF('2010'!K11:M11,'2010'!$L$7),COUNTIF('2010'!K11:M11,'2010'!$M$7))</f>
        <v>0</v>
      </c>
      <c r="E235" s="2" t="str">
        <f t="shared" si="1"/>
        <v>0</v>
      </c>
    </row>
    <row r="236">
      <c r="A236" s="1">
        <v>5.0</v>
      </c>
      <c r="B236" s="48">
        <f t="shared" si="6"/>
        <v>10</v>
      </c>
      <c r="D236" s="2">
        <f>SUM(COUNTIF('2010'!K12:M12,'2010'!$K$7),COUNTIF('2010'!K12:M12,'2010'!$L$7),COUNTIF('2010'!K12:M12,'2010'!$M$7))</f>
        <v>1</v>
      </c>
      <c r="E236" s="2" t="str">
        <f t="shared" si="1"/>
        <v>1</v>
      </c>
    </row>
    <row r="237">
      <c r="A237" s="1">
        <v>5.0</v>
      </c>
      <c r="B237" s="48">
        <f t="shared" si="6"/>
        <v>11</v>
      </c>
      <c r="D237" s="2">
        <f>SUM(COUNTIF('2010'!K13:M13,'2010'!$K$7),COUNTIF('2010'!K13:M13,'2010'!$L$7),COUNTIF('2010'!K13:M13,'2010'!$M$7))</f>
        <v>0</v>
      </c>
      <c r="E237" s="2" t="str">
        <f t="shared" si="1"/>
        <v>0</v>
      </c>
    </row>
    <row r="238">
      <c r="A238" s="1">
        <v>5.0</v>
      </c>
      <c r="B238" s="48">
        <f t="shared" si="6"/>
        <v>12</v>
      </c>
      <c r="D238" s="2">
        <f>SUM(COUNTIF('2010'!K14:M14,'2010'!$K$7),COUNTIF('2010'!K14:M14,'2010'!$L$7),COUNTIF('2010'!K14:M14,'2010'!$M$7))</f>
        <v>0</v>
      </c>
      <c r="E238" s="2" t="str">
        <f t="shared" si="1"/>
        <v>0</v>
      </c>
    </row>
    <row r="239">
      <c r="A239" s="1">
        <v>5.0</v>
      </c>
      <c r="B239" s="48">
        <f t="shared" si="6"/>
        <v>13</v>
      </c>
      <c r="D239" s="2">
        <f>SUM(COUNTIF('2010'!K15:M15,'2010'!$K$7),COUNTIF('2010'!K15:M15,'2010'!$L$7),COUNTIF('2010'!K15:M15,'2010'!$M$7))</f>
        <v>0</v>
      </c>
      <c r="E239" s="2" t="str">
        <f t="shared" si="1"/>
        <v>0</v>
      </c>
    </row>
    <row r="240">
      <c r="A240" s="1">
        <v>5.0</v>
      </c>
      <c r="B240" s="48">
        <f t="shared" si="6"/>
        <v>14</v>
      </c>
      <c r="D240" s="2">
        <f>SUM(COUNTIF('2010'!K16:M16,'2010'!$K$7),COUNTIF('2010'!K16:M16,'2010'!$L$7),COUNTIF('2010'!K16:M16,'2010'!$M$7))</f>
        <v>0</v>
      </c>
      <c r="E240" s="2" t="str">
        <f t="shared" si="1"/>
        <v>0</v>
      </c>
    </row>
    <row r="241">
      <c r="A241" s="1">
        <v>5.0</v>
      </c>
      <c r="B241" s="48">
        <f t="shared" si="6"/>
        <v>15</v>
      </c>
      <c r="D241" s="2">
        <f>SUM(COUNTIF('2010'!K17:M17,'2010'!$K$7),COUNTIF('2010'!K17:M17,'2010'!$L$7),COUNTIF('2010'!K17:M17,'2010'!$M$7))</f>
        <v>0</v>
      </c>
      <c r="E241" s="2" t="str">
        <f t="shared" si="1"/>
        <v>0</v>
      </c>
    </row>
    <row r="242">
      <c r="A242" s="1">
        <v>5.0</v>
      </c>
      <c r="B242" s="48">
        <f t="shared" si="6"/>
        <v>16</v>
      </c>
      <c r="D242" s="2">
        <f>SUM(COUNTIF('2010'!K18:M18,'2010'!$K$7),COUNTIF('2010'!K18:M18,'2010'!$L$7),COUNTIF('2010'!K18:M18,'2010'!$M$7))</f>
        <v>0</v>
      </c>
      <c r="E242" s="2" t="str">
        <f t="shared" si="1"/>
        <v>0</v>
      </c>
    </row>
    <row r="243">
      <c r="A243" s="1">
        <v>5.0</v>
      </c>
      <c r="B243" s="48">
        <f t="shared" si="6"/>
        <v>17</v>
      </c>
      <c r="D243" s="2">
        <f>SUM(COUNTIF('2010'!K19:M19,'2010'!$K$7),COUNTIF('2010'!K19:M19,'2010'!$L$7),COUNTIF('2010'!K19:M19,'2010'!$M$7))</f>
        <v>0</v>
      </c>
      <c r="E243" s="2" t="str">
        <f t="shared" si="1"/>
        <v>0</v>
      </c>
    </row>
    <row r="244">
      <c r="A244" s="1">
        <v>5.0</v>
      </c>
      <c r="B244" s="48">
        <f t="shared" si="6"/>
        <v>18</v>
      </c>
      <c r="D244" s="2">
        <f>SUM(COUNTIF('2010'!K20:M20,'2010'!$K$7),COUNTIF('2010'!K20:M20,'2010'!$L$7),COUNTIF('2010'!K20:M20,'2010'!$M$7))</f>
        <v>0</v>
      </c>
      <c r="E244" s="2" t="str">
        <f t="shared" si="1"/>
        <v>0</v>
      </c>
    </row>
    <row r="245">
      <c r="A245" s="1">
        <v>5.0</v>
      </c>
      <c r="B245" s="48">
        <f t="shared" si="6"/>
        <v>19</v>
      </c>
      <c r="D245" s="2">
        <f>SUM(COUNTIF('2010'!K21:M21,'2010'!$K$7),COUNTIF('2010'!K21:M21,'2010'!$L$7),COUNTIF('2010'!K21:M21,'2010'!$M$7))</f>
        <v>0</v>
      </c>
      <c r="E245" s="2" t="str">
        <f t="shared" si="1"/>
        <v>0</v>
      </c>
    </row>
    <row r="246">
      <c r="A246" s="1">
        <v>5.0</v>
      </c>
      <c r="B246" s="48">
        <f t="shared" si="6"/>
        <v>20</v>
      </c>
      <c r="D246" s="2">
        <f>SUM(COUNTIF('2010'!K22:M22,'2010'!$K$7),COUNTIF('2010'!K22:M22,'2010'!$L$7),COUNTIF('2010'!K22:M22,'2010'!$M$7))</f>
        <v>0</v>
      </c>
      <c r="E246" s="2" t="str">
        <f t="shared" si="1"/>
        <v>0</v>
      </c>
    </row>
    <row r="247">
      <c r="A247" s="1">
        <v>5.0</v>
      </c>
      <c r="B247" s="48">
        <f t="shared" si="6"/>
        <v>21</v>
      </c>
      <c r="D247" s="2">
        <f>SUM(COUNTIF('2010'!K23:M23,'2010'!$K$7),COUNTIF('2010'!K23:M23,'2010'!$L$7),COUNTIF('2010'!K23:M23,'2010'!$M$7))</f>
        <v>1</v>
      </c>
      <c r="E247" s="2" t="str">
        <f t="shared" si="1"/>
        <v>1</v>
      </c>
    </row>
    <row r="248">
      <c r="A248" s="1">
        <v>5.0</v>
      </c>
      <c r="B248" s="48">
        <f t="shared" si="6"/>
        <v>22</v>
      </c>
      <c r="D248" s="2">
        <f>SUM(COUNTIF('2010'!K24:M24,'2010'!$K$7),COUNTIF('2010'!K24:M24,'2010'!$L$7),COUNTIF('2010'!K24:M24,'2010'!$M$7))</f>
        <v>0</v>
      </c>
      <c r="E248" s="2" t="str">
        <f t="shared" si="1"/>
        <v>0</v>
      </c>
    </row>
    <row r="249">
      <c r="A249" s="1">
        <v>5.0</v>
      </c>
      <c r="B249" s="48">
        <f t="shared" si="6"/>
        <v>23</v>
      </c>
      <c r="D249" s="2">
        <f>SUM(COUNTIF('2010'!K25:M25,'2010'!$K$7),COUNTIF('2010'!K25:M25,'2010'!$L$7),COUNTIF('2010'!K25:M25,'2010'!$M$7))</f>
        <v>1</v>
      </c>
      <c r="E249" s="2" t="str">
        <f t="shared" si="1"/>
        <v>1</v>
      </c>
    </row>
    <row r="250">
      <c r="A250" s="1">
        <v>5.0</v>
      </c>
      <c r="B250" s="48">
        <f t="shared" si="6"/>
        <v>24</v>
      </c>
      <c r="D250" s="2">
        <f>SUM(COUNTIF('2010'!K26:M26,'2010'!$K$7),COUNTIF('2010'!K26:M26,'2010'!$L$7),COUNTIF('2010'!K26:M26,'2010'!$M$7))</f>
        <v>0</v>
      </c>
      <c r="E250" s="2" t="str">
        <f t="shared" si="1"/>
        <v>0</v>
      </c>
    </row>
    <row r="251">
      <c r="A251" s="1">
        <v>5.0</v>
      </c>
      <c r="B251" s="48">
        <f t="shared" si="6"/>
        <v>25</v>
      </c>
      <c r="D251" s="2">
        <f>SUM(COUNTIF('2010'!K27:M27,'2010'!$K$7),COUNTIF('2010'!K27:M27,'2010'!$L$7),COUNTIF('2010'!K27:M27,'2010'!$M$7))</f>
        <v>0</v>
      </c>
      <c r="E251" s="2" t="str">
        <f t="shared" si="1"/>
        <v>0</v>
      </c>
    </row>
    <row r="252">
      <c r="A252" s="1">
        <v>5.0</v>
      </c>
      <c r="B252" s="48">
        <f t="shared" si="6"/>
        <v>26</v>
      </c>
      <c r="D252" s="2">
        <f>SUM(COUNTIF('2010'!K28:M28,'2010'!$K$7),COUNTIF('2010'!K28:M28,'2010'!$L$7),COUNTIF('2010'!K28:M28,'2010'!$M$7))</f>
        <v>0</v>
      </c>
      <c r="E252" s="2" t="str">
        <f t="shared" si="1"/>
        <v>0</v>
      </c>
    </row>
    <row r="253">
      <c r="A253" s="1">
        <v>5.0</v>
      </c>
      <c r="B253" s="48">
        <f t="shared" si="6"/>
        <v>27</v>
      </c>
      <c r="D253" s="2">
        <f>SUM(COUNTIF('2010'!K29:M29,'2010'!$K$7),COUNTIF('2010'!K29:M29,'2010'!$L$7),COUNTIF('2010'!K29:M29,'2010'!$M$7))</f>
        <v>0</v>
      </c>
      <c r="E253" s="2" t="str">
        <f t="shared" si="1"/>
        <v>0</v>
      </c>
    </row>
    <row r="254">
      <c r="A254" s="1">
        <v>5.0</v>
      </c>
      <c r="B254" s="48">
        <f t="shared" si="6"/>
        <v>28</v>
      </c>
      <c r="D254" s="2">
        <f>SUM(COUNTIF('2010'!K30:M30,'2010'!$K$7),COUNTIF('2010'!K30:M30,'2010'!$L$7),COUNTIF('2010'!K30:M30,'2010'!$M$7))</f>
        <v>4</v>
      </c>
      <c r="E254" s="2" t="str">
        <f t="shared" si="1"/>
        <v>2</v>
      </c>
    </row>
    <row r="255">
      <c r="A255" s="1">
        <v>5.0</v>
      </c>
      <c r="B255" s="48">
        <f t="shared" si="6"/>
        <v>29</v>
      </c>
      <c r="D255" s="2">
        <f>SUM(COUNTIF('2010'!K31:M31,'2010'!$K$7),COUNTIF('2010'!K31:M31,'2010'!$L$7),COUNTIF('2010'!K31:M31,'2010'!$M$7))</f>
        <v>0</v>
      </c>
      <c r="E255" s="2" t="str">
        <f t="shared" si="1"/>
        <v>0</v>
      </c>
    </row>
    <row r="256">
      <c r="A256" s="1">
        <v>5.0</v>
      </c>
      <c r="B256" s="48">
        <f t="shared" si="6"/>
        <v>30</v>
      </c>
      <c r="D256" s="2">
        <f>SUM(COUNTIF('2010'!K32:M32,'2010'!$K$7),COUNTIF('2010'!K32:M32,'2010'!$L$7),COUNTIF('2010'!K32:M32,'2010'!$M$7))</f>
        <v>0</v>
      </c>
      <c r="E256" s="2" t="str">
        <f t="shared" si="1"/>
        <v>0</v>
      </c>
    </row>
    <row r="257">
      <c r="A257" s="1">
        <v>5.0</v>
      </c>
      <c r="B257" s="48">
        <f t="shared" si="6"/>
        <v>31</v>
      </c>
      <c r="D257" s="2">
        <f>SUM(COUNTIF('2010'!K33:M33,'2010'!$K$7),COUNTIF('2010'!K33:M33,'2010'!$L$7),COUNTIF('2010'!K33:M33,'2010'!$M$7))</f>
        <v>0</v>
      </c>
      <c r="E257" s="2" t="str">
        <f t="shared" si="1"/>
        <v>0</v>
      </c>
    </row>
    <row r="258">
      <c r="A258" s="1">
        <v>5.0</v>
      </c>
      <c r="B258" s="48">
        <f t="shared" si="6"/>
        <v>32</v>
      </c>
      <c r="D258" s="2">
        <f>SUM(COUNTIF('2010'!K34:M34,'2010'!$K$7),COUNTIF('2010'!K34:M34,'2010'!$L$7),COUNTIF('2010'!K34:M34,'2010'!$M$7))</f>
        <v>0</v>
      </c>
      <c r="E258" s="2" t="str">
        <f t="shared" si="1"/>
        <v>0</v>
      </c>
    </row>
    <row r="259">
      <c r="A259" s="1">
        <v>5.0</v>
      </c>
      <c r="B259" s="48">
        <f t="shared" si="6"/>
        <v>33</v>
      </c>
      <c r="D259" s="2">
        <f>SUM(COUNTIF('2010'!K35:M35,'2010'!$K$7),COUNTIF('2010'!K35:M35,'2010'!$L$7),COUNTIF('2010'!K35:M35,'2010'!$M$7))</f>
        <v>0</v>
      </c>
      <c r="E259" s="2" t="str">
        <f t="shared" si="1"/>
        <v>0</v>
      </c>
    </row>
    <row r="260">
      <c r="A260" s="1">
        <v>5.0</v>
      </c>
      <c r="B260" s="48">
        <f t="shared" si="6"/>
        <v>34</v>
      </c>
      <c r="D260" s="2">
        <f>SUM(COUNTIF('2010'!K36:M36,'2010'!$K$7),COUNTIF('2010'!K36:M36,'2010'!$L$7),COUNTIF('2010'!K36:M36,'2010'!$M$7))</f>
        <v>1</v>
      </c>
      <c r="E260" s="2" t="str">
        <f t="shared" si="1"/>
        <v>1</v>
      </c>
    </row>
    <row r="261">
      <c r="A261" s="1">
        <v>5.0</v>
      </c>
      <c r="B261" s="48">
        <f t="shared" si="6"/>
        <v>35</v>
      </c>
      <c r="D261" s="2">
        <f>SUM(COUNTIF('2010'!K38:M38,'2010'!$K$7),COUNTIF('2010'!K38:M38,'2010'!$L$7),COUNTIF('2010'!K38:M38,'2010'!$M$7))</f>
        <v>0</v>
      </c>
      <c r="E261" s="2" t="str">
        <f t="shared" si="1"/>
        <v>0</v>
      </c>
    </row>
    <row r="262">
      <c r="A262" s="1">
        <v>5.0</v>
      </c>
      <c r="B262" s="48">
        <f t="shared" si="6"/>
        <v>36</v>
      </c>
      <c r="D262" s="2">
        <f>SUM(COUNTIF('2010'!K39:M39,'2010'!$K$7),COUNTIF('2010'!K39:M39,'2010'!$L$7),COUNTIF('2010'!K39:M39,'2010'!$M$7))</f>
        <v>1</v>
      </c>
      <c r="E262" s="2" t="str">
        <f t="shared" si="1"/>
        <v>1</v>
      </c>
    </row>
    <row r="263">
      <c r="A263" s="1">
        <v>5.0</v>
      </c>
      <c r="B263" s="48">
        <f t="shared" si="6"/>
        <v>37</v>
      </c>
      <c r="D263" s="2">
        <f>SUM(COUNTIF('2010'!K40:M40,'2010'!$K$7),COUNTIF('2010'!K40:M40,'2010'!$L$7),COUNTIF('2010'!K40:M40,'2010'!$M$7))</f>
        <v>0</v>
      </c>
      <c r="E263" s="2" t="str">
        <f t="shared" si="1"/>
        <v>0</v>
      </c>
    </row>
    <row r="264">
      <c r="A264" s="1">
        <v>5.0</v>
      </c>
      <c r="B264" s="48">
        <f t="shared" si="6"/>
        <v>38</v>
      </c>
      <c r="D264" s="2">
        <f>SUM(COUNTIF('2010'!K41:M41,'2010'!$K$7),COUNTIF('2010'!K41:M41,'2010'!$L$7),COUNTIF('2010'!K41:M41,'2010'!$M$7))</f>
        <v>0</v>
      </c>
      <c r="E264" s="2" t="str">
        <f t="shared" si="1"/>
        <v>0</v>
      </c>
    </row>
    <row r="265">
      <c r="A265" s="1">
        <v>5.0</v>
      </c>
      <c r="B265" s="48">
        <f t="shared" si="6"/>
        <v>39</v>
      </c>
      <c r="D265" s="2">
        <f>SUM(COUNTIF('2010'!K42:M42,'2010'!$K$7),COUNTIF('2010'!K42:M42,'2010'!$L$7),COUNTIF('2010'!K42:M42,'2010'!$M$7))</f>
        <v>0</v>
      </c>
      <c r="E265" s="2" t="str">
        <f t="shared" si="1"/>
        <v>0</v>
      </c>
    </row>
    <row r="266">
      <c r="A266" s="1">
        <v>5.0</v>
      </c>
      <c r="B266" s="48">
        <f t="shared" si="6"/>
        <v>40</v>
      </c>
      <c r="D266" s="2">
        <f>SUM(COUNTIF('2010'!K43:M43,'2010'!$K$7),COUNTIF('2010'!K43:M43,'2010'!$L$7),COUNTIF('2010'!K43:M43,'2010'!$M$7))</f>
        <v>0</v>
      </c>
      <c r="E266" s="2" t="str">
        <f t="shared" si="1"/>
        <v>0</v>
      </c>
    </row>
    <row r="267">
      <c r="A267" s="1">
        <v>5.0</v>
      </c>
      <c r="B267" s="48">
        <f t="shared" si="6"/>
        <v>41</v>
      </c>
      <c r="D267" s="2">
        <f>SUM(COUNTIF('2010'!K44:M44,'2010'!$K$7),COUNTIF('2010'!K44:M44,'2010'!$L$7),COUNTIF('2010'!K44:M44,'2010'!$M$7))</f>
        <v>0</v>
      </c>
      <c r="E267" s="2" t="str">
        <f t="shared" si="1"/>
        <v>0</v>
      </c>
    </row>
    <row r="268">
      <c r="A268" s="1">
        <v>5.0</v>
      </c>
      <c r="B268" s="48">
        <f t="shared" si="6"/>
        <v>42</v>
      </c>
      <c r="D268" s="2">
        <f>SUM(COUNTIF('2010'!K45:M45,'2010'!$K$7),COUNTIF('2010'!K45:M45,'2010'!$L$7),COUNTIF('2010'!K45:M45,'2010'!$M$7))</f>
        <v>0</v>
      </c>
      <c r="E268" s="2" t="str">
        <f t="shared" si="1"/>
        <v>0</v>
      </c>
    </row>
    <row r="269">
      <c r="A269" s="1">
        <v>5.0</v>
      </c>
      <c r="B269" s="48">
        <f t="shared" si="6"/>
        <v>43</v>
      </c>
      <c r="D269" s="2">
        <f>SUM(COUNTIF('2010'!K46:M46,'2010'!$K$7),COUNTIF('2010'!K46:M46,'2010'!$L$7),COUNTIF('2010'!K46:M46,'2010'!$M$7))</f>
        <v>0</v>
      </c>
      <c r="E269" s="2" t="str">
        <f t="shared" si="1"/>
        <v>0</v>
      </c>
    </row>
    <row r="270">
      <c r="A270" s="1">
        <v>5.0</v>
      </c>
      <c r="B270" s="48">
        <f t="shared" si="6"/>
        <v>44</v>
      </c>
      <c r="D270" s="2">
        <f>SUM(COUNTIF('2010'!K47:M47,'2010'!$K$7),COUNTIF('2010'!K47:M47,'2010'!$L$7),COUNTIF('2010'!K47:M47,'2010'!$M$7))</f>
        <v>0</v>
      </c>
      <c r="E270" s="2" t="str">
        <f t="shared" si="1"/>
        <v>0</v>
      </c>
    </row>
    <row r="271">
      <c r="A271" s="1">
        <v>5.0</v>
      </c>
      <c r="B271" s="48">
        <f t="shared" si="6"/>
        <v>45</v>
      </c>
      <c r="D271" s="2">
        <f>SUM(COUNTIF('2010'!K48:M48,'2010'!$K$7),COUNTIF('2010'!K48:M48,'2010'!$L$7),COUNTIF('2010'!K48:M48,'2010'!$M$7))</f>
        <v>0</v>
      </c>
      <c r="E271" s="2" t="str">
        <f t="shared" si="1"/>
        <v>0</v>
      </c>
    </row>
    <row r="272">
      <c r="A272" s="1">
        <v>5.0</v>
      </c>
      <c r="B272" s="48">
        <f t="shared" si="6"/>
        <v>46</v>
      </c>
      <c r="D272" s="2">
        <f>SUM(COUNTIF('2010'!K49:M49,'2010'!$K$7),COUNTIF('2010'!K49:M49,'2010'!$L$7),COUNTIF('2010'!K49:M49,'2010'!$M$7))</f>
        <v>0</v>
      </c>
      <c r="E272" s="2" t="str">
        <f t="shared" si="1"/>
        <v>0</v>
      </c>
    </row>
    <row r="273">
      <c r="A273" s="1">
        <v>5.0</v>
      </c>
      <c r="B273" s="48">
        <f t="shared" si="6"/>
        <v>47</v>
      </c>
      <c r="D273" s="2">
        <f>SUM(COUNTIF('2010'!K50:M50,'2010'!$K$7),COUNTIF('2010'!K50:M50,'2010'!$L$7),COUNTIF('2010'!K50:M50,'2010'!$M$7))</f>
        <v>0</v>
      </c>
      <c r="E273" s="2" t="str">
        <f t="shared" si="1"/>
        <v>0</v>
      </c>
    </row>
    <row r="274">
      <c r="A274" s="1">
        <v>5.0</v>
      </c>
      <c r="B274" s="48">
        <f t="shared" si="6"/>
        <v>48</v>
      </c>
      <c r="D274" s="2">
        <f>SUM(COUNTIF('2010'!K51:M51,'2010'!$K$7),COUNTIF('2010'!K51:M51,'2010'!$L$7),COUNTIF('2010'!K51:M51,'2010'!$M$7))</f>
        <v>0</v>
      </c>
      <c r="E274" s="2" t="str">
        <f t="shared" si="1"/>
        <v>0</v>
      </c>
    </row>
    <row r="275">
      <c r="A275" s="1">
        <v>5.0</v>
      </c>
      <c r="B275" s="48">
        <f t="shared" si="6"/>
        <v>49</v>
      </c>
      <c r="D275" s="2">
        <f>SUM(COUNTIF('2010'!K52:M52,'2010'!$K$7),COUNTIF('2010'!K52:M52,'2010'!$L$7),COUNTIF('2010'!K52:M52,'2010'!$M$7))</f>
        <v>0</v>
      </c>
      <c r="E275" s="2" t="str">
        <f t="shared" si="1"/>
        <v>0</v>
      </c>
    </row>
    <row r="276">
      <c r="A276" s="1">
        <v>5.0</v>
      </c>
      <c r="B276" s="48">
        <f t="shared" si="6"/>
        <v>50</v>
      </c>
      <c r="D276" s="2">
        <f>SUM(COUNTIF('2010'!K53:M53,'2010'!$K$7),COUNTIF('2010'!K53:M53,'2010'!$L$7),COUNTIF('2010'!K53:M53,'2010'!$M$7))</f>
        <v>0</v>
      </c>
      <c r="E276" s="2" t="str">
        <f t="shared" si="1"/>
        <v>0</v>
      </c>
    </row>
    <row r="277">
      <c r="A277" s="1">
        <v>5.0</v>
      </c>
      <c r="B277" s="48">
        <f t="shared" si="6"/>
        <v>51</v>
      </c>
      <c r="D277" s="2">
        <f>SUM(COUNTIF('2010'!K54:M54,'2010'!$K$7),COUNTIF('2010'!K54:M54,'2010'!$L$7),COUNTIF('2010'!K54:M54,'2010'!$M$7))</f>
        <v>0</v>
      </c>
      <c r="E277" s="2" t="str">
        <f t="shared" si="1"/>
        <v>0</v>
      </c>
    </row>
    <row r="278">
      <c r="A278" s="1">
        <v>5.0</v>
      </c>
      <c r="B278" s="48">
        <f t="shared" si="6"/>
        <v>52</v>
      </c>
      <c r="D278" s="2">
        <f>SUM(COUNTIF('2010'!K55:M55,'2010'!$K$7),COUNTIF('2010'!K55:M55,'2010'!$L$7),COUNTIF('2010'!K55:M55,'2010'!$M$7))</f>
        <v>0</v>
      </c>
      <c r="E278" s="2" t="str">
        <f t="shared" si="1"/>
        <v>0</v>
      </c>
    </row>
    <row r="279">
      <c r="A279" s="1">
        <v>5.0</v>
      </c>
      <c r="B279" s="48">
        <f t="shared" si="6"/>
        <v>53</v>
      </c>
      <c r="D279" s="2">
        <f>SUM(COUNTIF('2010'!K56:M56,'2010'!$K$7),COUNTIF('2010'!K56:M56,'2010'!$L$7),COUNTIF('2010'!K56:M56,'2010'!$M$7))</f>
        <v>0</v>
      </c>
      <c r="E279" s="2" t="str">
        <f t="shared" si="1"/>
        <v>0</v>
      </c>
    </row>
    <row r="280">
      <c r="A280" s="1">
        <v>5.0</v>
      </c>
      <c r="B280" s="48">
        <f t="shared" si="6"/>
        <v>54</v>
      </c>
      <c r="D280" s="2">
        <f>SUM(COUNTIF('2010'!K57:M57,'2010'!$K$7),COUNTIF('2010'!K57:M57,'2010'!$L$7),COUNTIF('2010'!K57:M57,'2010'!$M$7))</f>
        <v>0</v>
      </c>
      <c r="E280" s="2" t="str">
        <f t="shared" si="1"/>
        <v>0</v>
      </c>
    </row>
    <row r="281">
      <c r="A281" s="1">
        <v>5.0</v>
      </c>
      <c r="B281" s="48">
        <f t="shared" si="6"/>
        <v>55</v>
      </c>
      <c r="D281" s="2">
        <f>SUM(COUNTIF('2010'!K58:M58,'2010'!$K$7),COUNTIF('2010'!K58:M58,'2010'!$L$7),COUNTIF('2010'!K58:M58,'2010'!$M$7))</f>
        <v>0</v>
      </c>
      <c r="E281" s="2" t="str">
        <f t="shared" si="1"/>
        <v>0</v>
      </c>
    </row>
    <row r="282">
      <c r="A282" s="1">
        <v>5.0</v>
      </c>
      <c r="B282" s="48">
        <f t="shared" si="6"/>
        <v>56</v>
      </c>
      <c r="D282" s="2">
        <f>SUM(COUNTIF('2010'!K59:M59,'2010'!$K$7),COUNTIF('2010'!K59:M59,'2010'!$L$7),COUNTIF('2010'!K59:M59,'2010'!$M$7))</f>
        <v>0</v>
      </c>
      <c r="E282" s="2" t="str">
        <f t="shared" si="1"/>
        <v>0</v>
      </c>
    </row>
    <row r="283">
      <c r="A283" s="1">
        <v>5.0</v>
      </c>
      <c r="B283" s="48">
        <f t="shared" si="6"/>
        <v>57</v>
      </c>
      <c r="D283" s="2">
        <f>SUM(COUNTIF('2010'!K60:M60,'2010'!$K$7),COUNTIF('2010'!K60:M60,'2010'!$L$7),COUNTIF('2010'!K60:M60,'2010'!$M$7))</f>
        <v>0</v>
      </c>
      <c r="E283" s="2" t="str">
        <f t="shared" si="1"/>
        <v>0</v>
      </c>
    </row>
    <row r="284">
      <c r="A284" s="1">
        <v>5.0</v>
      </c>
      <c r="B284" s="48">
        <f t="shared" si="6"/>
        <v>58</v>
      </c>
      <c r="D284" s="2">
        <f>SUM(COUNTIF('2010'!K61:M61,'2010'!$K$7),COUNTIF('2010'!K61:M61,'2010'!$L$7),COUNTIF('2010'!K61:M61,'2010'!$M$7))</f>
        <v>0</v>
      </c>
      <c r="E284" s="2" t="str">
        <f t="shared" si="1"/>
        <v>0</v>
      </c>
    </row>
    <row r="285">
      <c r="A285" s="1">
        <v>5.0</v>
      </c>
      <c r="B285" s="48">
        <f t="shared" si="6"/>
        <v>59</v>
      </c>
      <c r="D285" s="2">
        <f>SUM(COUNTIF('2010'!K62:M62,'2010'!$K$7),COUNTIF('2010'!K62:M62,'2010'!$L$7),COUNTIF('2010'!K62:M62,'2010'!$M$7))</f>
        <v>0</v>
      </c>
      <c r="E285" s="2" t="str">
        <f t="shared" si="1"/>
        <v>0</v>
      </c>
    </row>
    <row r="286">
      <c r="A286" s="1">
        <v>5.0</v>
      </c>
      <c r="B286" s="48">
        <f t="shared" si="6"/>
        <v>60</v>
      </c>
      <c r="D286" s="2">
        <f>SUM(COUNTIF('2010'!K63:M63,'2010'!$K$7),COUNTIF('2010'!K63:M63,'2010'!$L$7),COUNTIF('2010'!K63:M63,'2010'!$M$7))</f>
        <v>0</v>
      </c>
      <c r="E286" s="2" t="str">
        <f t="shared" si="1"/>
        <v>0</v>
      </c>
    </row>
    <row r="287">
      <c r="A287" s="1">
        <v>6.0</v>
      </c>
      <c r="B287" s="1">
        <v>7.0</v>
      </c>
      <c r="D287" s="2">
        <f>SUM(COUNTIF('2010'!K9:M9,'2010'!$K$8),COUNTIF('2010'!K9:M9,'2010'!$L$8),COUNTIF('2010'!K9:M9,'2010'!$M$8))</f>
        <v>4</v>
      </c>
      <c r="E287" s="2" t="str">
        <f t="shared" si="1"/>
        <v>2</v>
      </c>
    </row>
    <row r="288">
      <c r="A288" s="1">
        <v>6.0</v>
      </c>
      <c r="B288" s="48">
        <f t="shared" ref="B288:B340" si="7">IF(A288&lt;&gt;"",B287+1,"")</f>
        <v>8</v>
      </c>
      <c r="D288" s="2">
        <f>SUM(COUNTIF('2010'!K10:M10,'2010'!$K$8),COUNTIF('2010'!K10:M10,'2010'!$L$8),COUNTIF('2010'!K10:M10,'2010'!$M$8))</f>
        <v>4</v>
      </c>
      <c r="E288" s="2" t="str">
        <f t="shared" si="1"/>
        <v>2</v>
      </c>
    </row>
    <row r="289">
      <c r="A289" s="1">
        <v>6.0</v>
      </c>
      <c r="B289" s="48">
        <f t="shared" si="7"/>
        <v>9</v>
      </c>
      <c r="D289" s="2">
        <f>SUM(COUNTIF('2010'!K11:M11,'2010'!$K$8),COUNTIF('2010'!K11:M11,'2010'!$L$8),COUNTIF('2010'!K11:M11,'2010'!$M$8))</f>
        <v>4</v>
      </c>
      <c r="E289" s="2" t="str">
        <f t="shared" si="1"/>
        <v>2</v>
      </c>
    </row>
    <row r="290">
      <c r="A290" s="1">
        <v>6.0</v>
      </c>
      <c r="B290" s="48">
        <f t="shared" si="7"/>
        <v>10</v>
      </c>
      <c r="D290" s="2">
        <f>SUM(COUNTIF('2010'!K12:M12,'2010'!$K$8),COUNTIF('2010'!K12:M12,'2010'!$L$8),COUNTIF('2010'!K12:M12,'2010'!$M$8))</f>
        <v>4</v>
      </c>
      <c r="E290" s="2" t="str">
        <f t="shared" si="1"/>
        <v>2</v>
      </c>
    </row>
    <row r="291">
      <c r="A291" s="1">
        <v>6.0</v>
      </c>
      <c r="B291" s="48">
        <f t="shared" si="7"/>
        <v>11</v>
      </c>
      <c r="D291" s="2">
        <f>SUM(COUNTIF('2010'!K13:M13,'2010'!$K$8),COUNTIF('2010'!K13:M13,'2010'!$L$8),COUNTIF('2010'!K13:M13,'2010'!$M$8))</f>
        <v>4</v>
      </c>
      <c r="E291" s="2" t="str">
        <f t="shared" si="1"/>
        <v>2</v>
      </c>
    </row>
    <row r="292">
      <c r="A292" s="1">
        <v>6.0</v>
      </c>
      <c r="B292" s="48">
        <f t="shared" si="7"/>
        <v>12</v>
      </c>
      <c r="D292" s="2">
        <f>SUM(COUNTIF('2010'!K14:M14,'2010'!$K$8),COUNTIF('2010'!K14:M14,'2010'!$L$8),COUNTIF('2010'!K14:M14,'2010'!$M$8))</f>
        <v>4</v>
      </c>
      <c r="E292" s="2" t="str">
        <f t="shared" si="1"/>
        <v>2</v>
      </c>
    </row>
    <row r="293">
      <c r="A293" s="1">
        <v>6.0</v>
      </c>
      <c r="B293" s="48">
        <f t="shared" si="7"/>
        <v>13</v>
      </c>
      <c r="D293" s="2">
        <f>SUM(COUNTIF('2010'!K15:M15,'2010'!$K$8),COUNTIF('2010'!K15:M15,'2010'!$L$8),COUNTIF('2010'!K15:M15,'2010'!$M$8))</f>
        <v>4</v>
      </c>
      <c r="E293" s="2" t="str">
        <f t="shared" si="1"/>
        <v>2</v>
      </c>
    </row>
    <row r="294">
      <c r="A294" s="1">
        <v>6.0</v>
      </c>
      <c r="B294" s="48">
        <f t="shared" si="7"/>
        <v>14</v>
      </c>
      <c r="D294" s="2">
        <f>SUM(COUNTIF('2010'!K16:M16,'2010'!$K$8),COUNTIF('2010'!K16:M16,'2010'!$L$8),COUNTIF('2010'!K16:M16,'2010'!$M$8))</f>
        <v>4</v>
      </c>
      <c r="E294" s="2" t="str">
        <f t="shared" si="1"/>
        <v>2</v>
      </c>
    </row>
    <row r="295">
      <c r="A295" s="1">
        <v>6.0</v>
      </c>
      <c r="B295" s="48">
        <f t="shared" si="7"/>
        <v>15</v>
      </c>
      <c r="D295" s="2">
        <f>SUM(COUNTIF('2010'!K17:M17,'2010'!$K$8),COUNTIF('2010'!K17:M17,'2010'!$L$8),COUNTIF('2010'!K17:M17,'2010'!$M$8))</f>
        <v>4</v>
      </c>
      <c r="E295" s="2" t="str">
        <f t="shared" si="1"/>
        <v>2</v>
      </c>
    </row>
    <row r="296">
      <c r="A296" s="1">
        <v>6.0</v>
      </c>
      <c r="B296" s="48">
        <f t="shared" si="7"/>
        <v>16</v>
      </c>
      <c r="D296" s="2">
        <f>SUM(COUNTIF('2010'!K18:M18,'2010'!$K$8),COUNTIF('2010'!K18:M18,'2010'!$L$8),COUNTIF('2010'!K18:M18,'2010'!$M$8))</f>
        <v>4</v>
      </c>
      <c r="E296" s="2" t="str">
        <f t="shared" si="1"/>
        <v>2</v>
      </c>
    </row>
    <row r="297">
      <c r="A297" s="1">
        <v>6.0</v>
      </c>
      <c r="B297" s="48">
        <f t="shared" si="7"/>
        <v>17</v>
      </c>
      <c r="D297" s="2">
        <f>SUM(COUNTIF('2010'!K19:M19,'2010'!$K$8),COUNTIF('2010'!K19:M19,'2010'!$L$8),COUNTIF('2010'!K19:M19,'2010'!$M$8))</f>
        <v>5</v>
      </c>
      <c r="E297" s="2" t="str">
        <f t="shared" si="1"/>
        <v>3</v>
      </c>
    </row>
    <row r="298">
      <c r="A298" s="1">
        <v>6.0</v>
      </c>
      <c r="B298" s="48">
        <f t="shared" si="7"/>
        <v>18</v>
      </c>
      <c r="D298" s="2">
        <f>SUM(COUNTIF('2010'!K20:M20,'2010'!$K$8),COUNTIF('2010'!K20:M20,'2010'!$L$8),COUNTIF('2010'!K20:M20,'2010'!$M$8))</f>
        <v>4</v>
      </c>
      <c r="E298" s="2" t="str">
        <f t="shared" si="1"/>
        <v>2</v>
      </c>
    </row>
    <row r="299">
      <c r="A299" s="1">
        <v>6.0</v>
      </c>
      <c r="B299" s="48">
        <f t="shared" si="7"/>
        <v>19</v>
      </c>
      <c r="D299" s="2">
        <f>SUM(COUNTIF('2010'!K21:M21,'2010'!$K$8),COUNTIF('2010'!K21:M21,'2010'!$L$8),COUNTIF('2010'!K21:M21,'2010'!$M$8))</f>
        <v>4</v>
      </c>
      <c r="E299" s="2" t="str">
        <f t="shared" si="1"/>
        <v>2</v>
      </c>
    </row>
    <row r="300">
      <c r="A300" s="1">
        <v>6.0</v>
      </c>
      <c r="B300" s="48">
        <f t="shared" si="7"/>
        <v>20</v>
      </c>
      <c r="D300" s="2">
        <f>SUM(COUNTIF('2010'!K22:M22,'2010'!$K$8),COUNTIF('2010'!K22:M22,'2010'!$L$8),COUNTIF('2010'!K22:M22,'2010'!$M$8))</f>
        <v>4</v>
      </c>
      <c r="E300" s="2" t="str">
        <f t="shared" si="1"/>
        <v>2</v>
      </c>
    </row>
    <row r="301">
      <c r="A301" s="1">
        <v>6.0</v>
      </c>
      <c r="B301" s="48">
        <f t="shared" si="7"/>
        <v>21</v>
      </c>
      <c r="D301" s="2">
        <f>SUM(COUNTIF('2010'!K23:M23,'2010'!$K$8),COUNTIF('2010'!K23:M23,'2010'!$L$8),COUNTIF('2010'!K23:M23,'2010'!$M$8))</f>
        <v>4</v>
      </c>
      <c r="E301" s="2" t="str">
        <f t="shared" si="1"/>
        <v>2</v>
      </c>
    </row>
    <row r="302">
      <c r="A302" s="1">
        <v>6.0</v>
      </c>
      <c r="B302" s="48">
        <f t="shared" si="7"/>
        <v>22</v>
      </c>
      <c r="D302" s="2">
        <f>SUM(COUNTIF('2010'!K24:M24,'2010'!$K$8),COUNTIF('2010'!K24:M24,'2010'!$L$8),COUNTIF('2010'!K24:M24,'2010'!$M$8))</f>
        <v>4</v>
      </c>
      <c r="E302" s="2" t="str">
        <f t="shared" si="1"/>
        <v>2</v>
      </c>
    </row>
    <row r="303">
      <c r="A303" s="1">
        <v>6.0</v>
      </c>
      <c r="B303" s="48">
        <f t="shared" si="7"/>
        <v>23</v>
      </c>
      <c r="D303" s="2">
        <f>SUM(COUNTIF('2010'!K25:M25,'2010'!$K$8),COUNTIF('2010'!K25:M25,'2010'!$L$8),COUNTIF('2010'!K25:M25,'2010'!$M$8))</f>
        <v>0</v>
      </c>
      <c r="E303" s="2" t="str">
        <f t="shared" si="1"/>
        <v>0</v>
      </c>
    </row>
    <row r="304">
      <c r="A304" s="1">
        <v>6.0</v>
      </c>
      <c r="B304" s="48">
        <f t="shared" si="7"/>
        <v>24</v>
      </c>
      <c r="D304" s="2">
        <f>SUM(COUNTIF('2010'!K26:M26,'2010'!$K$8),COUNTIF('2010'!K26:M26,'2010'!$L$8),COUNTIF('2010'!K26:M26,'2010'!$M$8))</f>
        <v>4</v>
      </c>
      <c r="E304" s="2" t="str">
        <f t="shared" si="1"/>
        <v>2</v>
      </c>
    </row>
    <row r="305">
      <c r="A305" s="1">
        <v>6.0</v>
      </c>
      <c r="B305" s="48">
        <f t="shared" si="7"/>
        <v>25</v>
      </c>
      <c r="D305" s="2">
        <f>SUM(COUNTIF('2010'!K27:M27,'2010'!$K$8),COUNTIF('2010'!K27:M27,'2010'!$L$8),COUNTIF('2010'!K27:M27,'2010'!$M$8))</f>
        <v>0</v>
      </c>
      <c r="E305" s="2" t="str">
        <f t="shared" si="1"/>
        <v>0</v>
      </c>
    </row>
    <row r="306">
      <c r="A306" s="1">
        <v>6.0</v>
      </c>
      <c r="B306" s="48">
        <f t="shared" si="7"/>
        <v>26</v>
      </c>
      <c r="D306" s="2">
        <f>SUM(COUNTIF('2010'!K28:M28,'2010'!$K$8),COUNTIF('2010'!K28:M28,'2010'!$L$8),COUNTIF('2010'!K28:M28,'2010'!$M$8))</f>
        <v>4</v>
      </c>
      <c r="E306" s="2" t="str">
        <f t="shared" si="1"/>
        <v>2</v>
      </c>
    </row>
    <row r="307">
      <c r="A307" s="1">
        <v>6.0</v>
      </c>
      <c r="B307" s="48">
        <f t="shared" si="7"/>
        <v>27</v>
      </c>
      <c r="D307" s="2">
        <f>SUM(COUNTIF('2010'!K29:M29,'2010'!$K$8),COUNTIF('2010'!K29:M29,'2010'!$L$8),COUNTIF('2010'!K29:M29,'2010'!$M$8))</f>
        <v>4</v>
      </c>
      <c r="E307" s="2" t="str">
        <f t="shared" si="1"/>
        <v>2</v>
      </c>
    </row>
    <row r="308">
      <c r="A308" s="1">
        <v>6.0</v>
      </c>
      <c r="B308" s="48">
        <f t="shared" si="7"/>
        <v>28</v>
      </c>
      <c r="D308" s="2">
        <f>SUM(COUNTIF('2010'!K30:M30,'2010'!$K$8),COUNTIF('2010'!K30:M30,'2010'!$L$8),COUNTIF('2010'!K30:M30,'2010'!$M$8))</f>
        <v>1</v>
      </c>
      <c r="E308" s="2" t="str">
        <f t="shared" si="1"/>
        <v>1</v>
      </c>
    </row>
    <row r="309">
      <c r="A309" s="1">
        <v>6.0</v>
      </c>
      <c r="B309" s="48">
        <f t="shared" si="7"/>
        <v>29</v>
      </c>
      <c r="D309" s="2">
        <f>SUM(COUNTIF('2010'!K31:M31,'2010'!$K$8),COUNTIF('2010'!K31:M31,'2010'!$L$8),COUNTIF('2010'!K31:M31,'2010'!$M$8))</f>
        <v>4</v>
      </c>
      <c r="E309" s="2" t="str">
        <f t="shared" si="1"/>
        <v>2</v>
      </c>
    </row>
    <row r="310">
      <c r="A310" s="1">
        <v>6.0</v>
      </c>
      <c r="B310" s="48">
        <f t="shared" si="7"/>
        <v>30</v>
      </c>
      <c r="D310" s="2">
        <f>SUM(COUNTIF('2010'!K32:M32,'2010'!$K$8),COUNTIF('2010'!K32:M32,'2010'!$L$8),COUNTIF('2010'!K32:M32,'2010'!$M$8))</f>
        <v>5</v>
      </c>
      <c r="E310" s="2" t="str">
        <f t="shared" si="1"/>
        <v>3</v>
      </c>
    </row>
    <row r="311">
      <c r="A311" s="1">
        <v>6.0</v>
      </c>
      <c r="B311" s="48">
        <f t="shared" si="7"/>
        <v>31</v>
      </c>
      <c r="D311" s="2">
        <f>SUM(COUNTIF('2010'!K33:M33,'2010'!$K$8),COUNTIF('2010'!K33:M33,'2010'!$L$8),COUNTIF('2010'!K33:M33,'2010'!$M$8))</f>
        <v>4</v>
      </c>
      <c r="E311" s="2" t="str">
        <f t="shared" si="1"/>
        <v>2</v>
      </c>
    </row>
    <row r="312">
      <c r="A312" s="1">
        <v>6.0</v>
      </c>
      <c r="B312" s="48">
        <f t="shared" si="7"/>
        <v>32</v>
      </c>
      <c r="D312" s="2">
        <f>SUM(COUNTIF('2010'!K34:M34,'2010'!$K$8),COUNTIF('2010'!K34:M34,'2010'!$L$8),COUNTIF('2010'!K34:M34,'2010'!$M$8))</f>
        <v>5</v>
      </c>
      <c r="E312" s="2" t="str">
        <f t="shared" si="1"/>
        <v>3</v>
      </c>
    </row>
    <row r="313">
      <c r="A313" s="1">
        <v>6.0</v>
      </c>
      <c r="B313" s="48">
        <f t="shared" si="7"/>
        <v>33</v>
      </c>
      <c r="D313" s="2">
        <f>SUM(COUNTIF('2010'!K35:M35,'2010'!$K$8),COUNTIF('2010'!K35:M35,'2010'!$L$8),COUNTIF('2010'!K35:M35,'2010'!$M$8))</f>
        <v>4</v>
      </c>
      <c r="E313" s="2" t="str">
        <f t="shared" si="1"/>
        <v>2</v>
      </c>
    </row>
    <row r="314">
      <c r="A314" s="1">
        <v>6.0</v>
      </c>
      <c r="B314" s="48">
        <f t="shared" si="7"/>
        <v>34</v>
      </c>
      <c r="D314" s="2">
        <f>SUM(COUNTIF('2010'!K36:M36,'2010'!$K$8),COUNTIF('2010'!K36:M36,'2010'!$L$8),COUNTIF('2010'!K36:M36,'2010'!$M$8))</f>
        <v>0</v>
      </c>
      <c r="E314" s="2" t="str">
        <f t="shared" si="1"/>
        <v>0</v>
      </c>
    </row>
    <row r="315">
      <c r="A315" s="1">
        <v>6.0</v>
      </c>
      <c r="B315" s="48">
        <f t="shared" si="7"/>
        <v>35</v>
      </c>
      <c r="D315" s="2">
        <f>SUM(COUNTIF('2010'!K38:M38,'2010'!$K$8),COUNTIF('2010'!K38:M38,'2010'!$L$8),COUNTIF('2010'!K38:M38,'2010'!$M$8))</f>
        <v>1</v>
      </c>
      <c r="E315" s="2" t="str">
        <f t="shared" si="1"/>
        <v>1</v>
      </c>
    </row>
    <row r="316">
      <c r="A316" s="1">
        <v>6.0</v>
      </c>
      <c r="B316" s="48">
        <f t="shared" si="7"/>
        <v>36</v>
      </c>
      <c r="D316" s="2">
        <f>SUM(COUNTIF('2010'!K39:M39,'2010'!$K$8),COUNTIF('2010'!K39:M39,'2010'!$L$8),COUNTIF('2010'!K39:M39,'2010'!$M$8))</f>
        <v>4</v>
      </c>
      <c r="E316" s="2" t="str">
        <f t="shared" si="1"/>
        <v>2</v>
      </c>
    </row>
    <row r="317">
      <c r="A317" s="1">
        <v>6.0</v>
      </c>
      <c r="B317" s="48">
        <f t="shared" si="7"/>
        <v>37</v>
      </c>
      <c r="D317" s="2">
        <f>SUM(COUNTIF('2010'!K40:M40,'2010'!$K$8),COUNTIF('2010'!K40:M40,'2010'!$L$8),COUNTIF('2010'!K40:M40,'2010'!$M$8))</f>
        <v>0</v>
      </c>
      <c r="E317" s="2" t="str">
        <f t="shared" si="1"/>
        <v>0</v>
      </c>
    </row>
    <row r="318">
      <c r="A318" s="1">
        <v>6.0</v>
      </c>
      <c r="B318" s="48">
        <f t="shared" si="7"/>
        <v>38</v>
      </c>
      <c r="D318" s="2">
        <f>SUM(COUNTIF('2010'!K41:M41,'2010'!$K$8),COUNTIF('2010'!K41:M41,'2010'!$L$8),COUNTIF('2010'!K41:M41,'2010'!$M$8))</f>
        <v>0</v>
      </c>
      <c r="E318" s="2" t="str">
        <f t="shared" si="1"/>
        <v>0</v>
      </c>
    </row>
    <row r="319">
      <c r="A319" s="1">
        <v>6.0</v>
      </c>
      <c r="B319" s="48">
        <f t="shared" si="7"/>
        <v>39</v>
      </c>
      <c r="D319" s="2">
        <f>SUM(COUNTIF('2010'!K42:M42,'2010'!$K$8),COUNTIF('2010'!K42:M42,'2010'!$L$8),COUNTIF('2010'!K42:M42,'2010'!$M$8))</f>
        <v>0</v>
      </c>
      <c r="E319" s="2" t="str">
        <f t="shared" si="1"/>
        <v>0</v>
      </c>
    </row>
    <row r="320">
      <c r="A320" s="1">
        <v>6.0</v>
      </c>
      <c r="B320" s="48">
        <f t="shared" si="7"/>
        <v>40</v>
      </c>
      <c r="D320" s="2">
        <f>SUM(COUNTIF('2010'!K43:M43,'2010'!$K$8),COUNTIF('2010'!K43:M43,'2010'!$L$8),COUNTIF('2010'!K43:M43,'2010'!$M$8))</f>
        <v>0</v>
      </c>
      <c r="E320" s="2" t="str">
        <f t="shared" si="1"/>
        <v>0</v>
      </c>
    </row>
    <row r="321">
      <c r="A321" s="1">
        <v>6.0</v>
      </c>
      <c r="B321" s="48">
        <f t="shared" si="7"/>
        <v>41</v>
      </c>
      <c r="D321" s="2">
        <f>SUM(COUNTIF('2010'!K44:M44,'2010'!$K$8),COUNTIF('2010'!K44:M44,'2010'!$L$8),COUNTIF('2010'!K44:M44,'2010'!$M$8))</f>
        <v>0</v>
      </c>
      <c r="E321" s="2" t="str">
        <f t="shared" si="1"/>
        <v>0</v>
      </c>
    </row>
    <row r="322">
      <c r="A322" s="1">
        <v>6.0</v>
      </c>
      <c r="B322" s="48">
        <f t="shared" si="7"/>
        <v>42</v>
      </c>
      <c r="D322" s="2">
        <f>SUM(COUNTIF('2010'!K45:M45,'2010'!$K$8),COUNTIF('2010'!K45:M45,'2010'!$L$8),COUNTIF('2010'!K45:M45,'2010'!$M$8))</f>
        <v>0</v>
      </c>
      <c r="E322" s="2" t="str">
        <f t="shared" si="1"/>
        <v>0</v>
      </c>
    </row>
    <row r="323">
      <c r="A323" s="1">
        <v>6.0</v>
      </c>
      <c r="B323" s="48">
        <f t="shared" si="7"/>
        <v>43</v>
      </c>
      <c r="D323" s="2">
        <f>SUM(COUNTIF('2010'!K46:M46,'2010'!$K$8),COUNTIF('2010'!K46:M46,'2010'!$L$8),COUNTIF('2010'!K46:M46,'2010'!$M$8))</f>
        <v>0</v>
      </c>
      <c r="E323" s="2" t="str">
        <f t="shared" si="1"/>
        <v>0</v>
      </c>
    </row>
    <row r="324">
      <c r="A324" s="1">
        <v>6.0</v>
      </c>
      <c r="B324" s="48">
        <f t="shared" si="7"/>
        <v>44</v>
      </c>
      <c r="D324" s="2">
        <f>SUM(COUNTIF('2010'!K47:M47,'2010'!$K$8),COUNTIF('2010'!K47:M47,'2010'!$L$8),COUNTIF('2010'!K47:M47,'2010'!$M$8))</f>
        <v>0</v>
      </c>
      <c r="E324" s="2" t="str">
        <f t="shared" si="1"/>
        <v>0</v>
      </c>
    </row>
    <row r="325">
      <c r="A325" s="1">
        <v>6.0</v>
      </c>
      <c r="B325" s="48">
        <f t="shared" si="7"/>
        <v>45</v>
      </c>
      <c r="D325" s="2">
        <f>SUM(COUNTIF('2010'!K48:M48,'2010'!$K$8),COUNTIF('2010'!K48:M48,'2010'!$L$8),COUNTIF('2010'!K48:M48,'2010'!$M$8))</f>
        <v>0</v>
      </c>
      <c r="E325" s="2" t="str">
        <f t="shared" si="1"/>
        <v>0</v>
      </c>
    </row>
    <row r="326">
      <c r="A326" s="1">
        <v>6.0</v>
      </c>
      <c r="B326" s="48">
        <f t="shared" si="7"/>
        <v>46</v>
      </c>
      <c r="D326" s="2">
        <f>SUM(COUNTIF('2010'!K49:M49,'2010'!$K$8),COUNTIF('2010'!K49:M49,'2010'!$L$8),COUNTIF('2010'!K49:M49,'2010'!$M$8))</f>
        <v>0</v>
      </c>
      <c r="E326" s="2" t="str">
        <f t="shared" si="1"/>
        <v>0</v>
      </c>
    </row>
    <row r="327">
      <c r="A327" s="1">
        <v>6.0</v>
      </c>
      <c r="B327" s="48">
        <f t="shared" si="7"/>
        <v>47</v>
      </c>
      <c r="D327" s="2">
        <f>SUM(COUNTIF('2010'!K50:M50,'2010'!$K$8),COUNTIF('2010'!K50:M50,'2010'!$L$8),COUNTIF('2010'!K50:M50,'2010'!$M$8))</f>
        <v>0</v>
      </c>
      <c r="E327" s="2" t="str">
        <f t="shared" si="1"/>
        <v>0</v>
      </c>
    </row>
    <row r="328">
      <c r="A328" s="1">
        <v>6.0</v>
      </c>
      <c r="B328" s="48">
        <f t="shared" si="7"/>
        <v>48</v>
      </c>
      <c r="D328" s="2">
        <f>SUM(COUNTIF('2010'!K51:M51,'2010'!$K$8),COUNTIF('2010'!K51:M51,'2010'!$L$8),COUNTIF('2010'!K51:M51,'2010'!$M$8))</f>
        <v>0</v>
      </c>
      <c r="E328" s="2" t="str">
        <f t="shared" si="1"/>
        <v>0</v>
      </c>
    </row>
    <row r="329">
      <c r="A329" s="1">
        <v>6.0</v>
      </c>
      <c r="B329" s="48">
        <f t="shared" si="7"/>
        <v>49</v>
      </c>
      <c r="D329" s="2">
        <f>SUM(COUNTIF('2010'!K52:M52,'2010'!$K$8),COUNTIF('2010'!K52:M52,'2010'!$L$8),COUNTIF('2010'!K52:M52,'2010'!$M$8))</f>
        <v>0</v>
      </c>
      <c r="E329" s="2" t="str">
        <f t="shared" si="1"/>
        <v>0</v>
      </c>
    </row>
    <row r="330">
      <c r="A330" s="1">
        <v>6.0</v>
      </c>
      <c r="B330" s="48">
        <f t="shared" si="7"/>
        <v>50</v>
      </c>
      <c r="D330" s="2">
        <f>SUM(COUNTIF('2010'!K53:M53,'2010'!$K$8),COUNTIF('2010'!K53:M53,'2010'!$L$8),COUNTIF('2010'!K53:M53,'2010'!$M$8))</f>
        <v>0</v>
      </c>
      <c r="E330" s="2" t="str">
        <f t="shared" si="1"/>
        <v>0</v>
      </c>
    </row>
    <row r="331">
      <c r="A331" s="1">
        <v>6.0</v>
      </c>
      <c r="B331" s="48">
        <f t="shared" si="7"/>
        <v>51</v>
      </c>
      <c r="D331" s="2">
        <f>SUM(COUNTIF('2010'!K54:M54,'2010'!$K$8),COUNTIF('2010'!K54:M54,'2010'!$L$8),COUNTIF('2010'!K54:M54,'2010'!$M$8))</f>
        <v>0</v>
      </c>
      <c r="E331" s="2" t="str">
        <f t="shared" si="1"/>
        <v>0</v>
      </c>
    </row>
    <row r="332">
      <c r="A332" s="1">
        <v>6.0</v>
      </c>
      <c r="B332" s="48">
        <f t="shared" si="7"/>
        <v>52</v>
      </c>
      <c r="D332" s="2">
        <f>SUM(COUNTIF('2010'!K55:M55,'2010'!$K$8),COUNTIF('2010'!K55:M55,'2010'!$L$8),COUNTIF('2010'!K55:M55,'2010'!$M$8))</f>
        <v>0</v>
      </c>
      <c r="E332" s="2" t="str">
        <f t="shared" si="1"/>
        <v>0</v>
      </c>
    </row>
    <row r="333">
      <c r="A333" s="1">
        <v>6.0</v>
      </c>
      <c r="B333" s="48">
        <f t="shared" si="7"/>
        <v>53</v>
      </c>
      <c r="D333" s="2">
        <f>SUM(COUNTIF('2010'!K56:M56,'2010'!$K$8),COUNTIF('2010'!K56:M56,'2010'!$L$8),COUNTIF('2010'!K56:M56,'2010'!$M$8))</f>
        <v>0</v>
      </c>
      <c r="E333" s="2" t="str">
        <f t="shared" si="1"/>
        <v>0</v>
      </c>
    </row>
    <row r="334">
      <c r="A334" s="1">
        <v>6.0</v>
      </c>
      <c r="B334" s="48">
        <f t="shared" si="7"/>
        <v>54</v>
      </c>
      <c r="D334" s="2">
        <f>SUM(COUNTIF('2010'!K57:M57,'2010'!$K$8),COUNTIF('2010'!K57:M57,'2010'!$L$8),COUNTIF('2010'!K57:M57,'2010'!$M$8))</f>
        <v>0</v>
      </c>
      <c r="E334" s="2" t="str">
        <f t="shared" si="1"/>
        <v>0</v>
      </c>
    </row>
    <row r="335">
      <c r="A335" s="1">
        <v>6.0</v>
      </c>
      <c r="B335" s="48">
        <f t="shared" si="7"/>
        <v>55</v>
      </c>
      <c r="D335" s="2">
        <f>SUM(COUNTIF('2010'!K58:M58,'2010'!$K$8),COUNTIF('2010'!K58:M58,'2010'!$L$8),COUNTIF('2010'!K58:M58,'2010'!$M$8))</f>
        <v>0</v>
      </c>
      <c r="E335" s="2" t="str">
        <f t="shared" si="1"/>
        <v>0</v>
      </c>
    </row>
    <row r="336">
      <c r="A336" s="1">
        <v>6.0</v>
      </c>
      <c r="B336" s="48">
        <f t="shared" si="7"/>
        <v>56</v>
      </c>
      <c r="D336" s="2">
        <f>SUM(COUNTIF('2010'!K59:M59,'2010'!$K$8),COUNTIF('2010'!K59:M59,'2010'!$L$8),COUNTIF('2010'!K59:M59,'2010'!$M$8))</f>
        <v>0</v>
      </c>
      <c r="E336" s="2" t="str">
        <f t="shared" si="1"/>
        <v>0</v>
      </c>
    </row>
    <row r="337">
      <c r="A337" s="1">
        <v>6.0</v>
      </c>
      <c r="B337" s="48">
        <f t="shared" si="7"/>
        <v>57</v>
      </c>
      <c r="D337" s="2">
        <f>SUM(COUNTIF('2010'!K60:M60,'2010'!$K$8),COUNTIF('2010'!K60:M60,'2010'!$L$8),COUNTIF('2010'!K60:M60,'2010'!$M$8))</f>
        <v>0</v>
      </c>
      <c r="E337" s="2" t="str">
        <f t="shared" si="1"/>
        <v>0</v>
      </c>
    </row>
    <row r="338">
      <c r="A338" s="1">
        <v>6.0</v>
      </c>
      <c r="B338" s="48">
        <f t="shared" si="7"/>
        <v>58</v>
      </c>
      <c r="D338" s="2">
        <f>SUM(COUNTIF('2010'!K61:M61,'2010'!$K$8),COUNTIF('2010'!K61:M61,'2010'!$L$8),COUNTIF('2010'!K61:M61,'2010'!$M$8))</f>
        <v>0</v>
      </c>
      <c r="E338" s="2" t="str">
        <f t="shared" si="1"/>
        <v>0</v>
      </c>
    </row>
    <row r="339">
      <c r="A339" s="1">
        <v>6.0</v>
      </c>
      <c r="B339" s="48">
        <f t="shared" si="7"/>
        <v>59</v>
      </c>
      <c r="D339" s="2">
        <f>SUM(COUNTIF('2010'!K62:M62,'2010'!$K$8),COUNTIF('2010'!K62:M62,'2010'!$L$8),COUNTIF('2010'!K62:M62,'2010'!$M$8))</f>
        <v>0</v>
      </c>
      <c r="E339" s="2" t="str">
        <f t="shared" si="1"/>
        <v>0</v>
      </c>
    </row>
    <row r="340">
      <c r="A340" s="1">
        <v>6.0</v>
      </c>
      <c r="B340" s="48">
        <f t="shared" si="7"/>
        <v>60</v>
      </c>
      <c r="D340" s="2">
        <f>SUM(COUNTIF('2010'!K63:M63,'2010'!$K$8),COUNTIF('2010'!K63:M63,'2010'!$L$8),COUNTIF('2010'!K63:M63,'2010'!$M$8))</f>
        <v>0</v>
      </c>
      <c r="E340" s="2" t="str">
        <f t="shared" si="1"/>
        <v>0</v>
      </c>
    </row>
    <row r="341">
      <c r="A341" s="1">
        <v>7.0</v>
      </c>
      <c r="B341" s="1">
        <v>8.0</v>
      </c>
      <c r="D341" s="2">
        <f>SUM(COUNTIF('2010'!K10:M10,'2010'!$K$9),COUNTIF('2010'!K10:M10,'2010'!$L$9),COUNTIF('2010'!K10:M10,'2010'!$M$9))</f>
        <v>4</v>
      </c>
      <c r="E341" s="2" t="str">
        <f t="shared" si="1"/>
        <v>2</v>
      </c>
    </row>
    <row r="342">
      <c r="A342" s="1">
        <v>7.0</v>
      </c>
      <c r="B342" s="48">
        <f t="shared" ref="B342:B393" si="8">IF(A342&lt;&gt;"",B341+1,"")</f>
        <v>9</v>
      </c>
      <c r="D342" s="2">
        <f>SUM(COUNTIF('2010'!K11:M11,'2010'!$K$9),COUNTIF('2010'!K11:M11,'2010'!$L$9),COUNTIF('2010'!K11:M11,'2010'!$M$9))</f>
        <v>4</v>
      </c>
      <c r="E342" s="2" t="str">
        <f t="shared" si="1"/>
        <v>2</v>
      </c>
    </row>
    <row r="343">
      <c r="A343" s="1">
        <v>7.0</v>
      </c>
      <c r="B343" s="48">
        <f t="shared" si="8"/>
        <v>10</v>
      </c>
      <c r="D343" s="2">
        <f>SUM(COUNTIF('2010'!K12:M12,'2010'!$K$9),COUNTIF('2010'!K12:M12,'2010'!$L$9),COUNTIF('2010'!K12:M12,'2010'!$M$9))</f>
        <v>5</v>
      </c>
      <c r="E343" s="2" t="str">
        <f t="shared" si="1"/>
        <v>3</v>
      </c>
    </row>
    <row r="344">
      <c r="A344" s="1">
        <v>7.0</v>
      </c>
      <c r="B344" s="48">
        <f t="shared" si="8"/>
        <v>11</v>
      </c>
      <c r="D344" s="2">
        <f>SUM(COUNTIF('2010'!K13:M13,'2010'!$K$9),COUNTIF('2010'!K13:M13,'2010'!$L$9),COUNTIF('2010'!K13:M13,'2010'!$M$9))</f>
        <v>4</v>
      </c>
      <c r="E344" s="2" t="str">
        <f t="shared" si="1"/>
        <v>2</v>
      </c>
    </row>
    <row r="345">
      <c r="A345" s="1">
        <v>7.0</v>
      </c>
      <c r="B345" s="48">
        <f t="shared" si="8"/>
        <v>12</v>
      </c>
      <c r="D345" s="2">
        <f>SUM(COUNTIF('2010'!K14:M14,'2010'!$K$9),COUNTIF('2010'!K14:M14,'2010'!$L$9),COUNTIF('2010'!K14:M14,'2010'!$M$9))</f>
        <v>4</v>
      </c>
      <c r="E345" s="2" t="str">
        <f t="shared" si="1"/>
        <v>2</v>
      </c>
    </row>
    <row r="346">
      <c r="A346" s="1">
        <v>7.0</v>
      </c>
      <c r="B346" s="48">
        <f t="shared" si="8"/>
        <v>13</v>
      </c>
      <c r="D346" s="2">
        <f>SUM(COUNTIF('2010'!K15:M15,'2010'!$K$9),COUNTIF('2010'!K15:M15,'2010'!$L$9),COUNTIF('2010'!K15:M15,'2010'!$M$9))</f>
        <v>4</v>
      </c>
      <c r="E346" s="2" t="str">
        <f t="shared" si="1"/>
        <v>2</v>
      </c>
    </row>
    <row r="347">
      <c r="A347" s="1">
        <v>7.0</v>
      </c>
      <c r="B347" s="48">
        <f t="shared" si="8"/>
        <v>14</v>
      </c>
      <c r="D347" s="2">
        <f>SUM(COUNTIF('2010'!K16:M16,'2010'!$K$9),COUNTIF('2010'!K16:M16,'2010'!$L$9),COUNTIF('2010'!K16:M16,'2010'!$M$9))</f>
        <v>4</v>
      </c>
      <c r="E347" s="2" t="str">
        <f t="shared" si="1"/>
        <v>2</v>
      </c>
    </row>
    <row r="348">
      <c r="A348" s="1">
        <v>7.0</v>
      </c>
      <c r="B348" s="48">
        <f t="shared" si="8"/>
        <v>15</v>
      </c>
      <c r="D348" s="2">
        <f>SUM(COUNTIF('2010'!K17:M17,'2010'!$K$9),COUNTIF('2010'!K17:M17,'2010'!$L$9),COUNTIF('2010'!K17:M17,'2010'!$M$9))</f>
        <v>4</v>
      </c>
      <c r="E348" s="2" t="str">
        <f t="shared" si="1"/>
        <v>2</v>
      </c>
    </row>
    <row r="349">
      <c r="A349" s="1">
        <v>7.0</v>
      </c>
      <c r="B349" s="48">
        <f t="shared" si="8"/>
        <v>16</v>
      </c>
      <c r="D349" s="2">
        <f>SUM(COUNTIF('2010'!K18:M18,'2010'!$K$9),COUNTIF('2010'!K18:M18,'2010'!$L$9),COUNTIF('2010'!K18:M18,'2010'!$M$9))</f>
        <v>4</v>
      </c>
      <c r="E349" s="2" t="str">
        <f t="shared" si="1"/>
        <v>2</v>
      </c>
    </row>
    <row r="350">
      <c r="A350" s="1">
        <v>7.0</v>
      </c>
      <c r="B350" s="48">
        <f t="shared" si="8"/>
        <v>17</v>
      </c>
      <c r="D350" s="2">
        <f>SUM(COUNTIF('2010'!K19:M19,'2010'!$K$9),COUNTIF('2010'!K19:M19,'2010'!$L$9),COUNTIF('2010'!K19:M19,'2010'!$M$9))</f>
        <v>4</v>
      </c>
      <c r="E350" s="2" t="str">
        <f t="shared" si="1"/>
        <v>2</v>
      </c>
    </row>
    <row r="351">
      <c r="A351" s="1">
        <v>7.0</v>
      </c>
      <c r="B351" s="48">
        <f t="shared" si="8"/>
        <v>18</v>
      </c>
      <c r="D351" s="2">
        <f>SUM(COUNTIF('2010'!K20:M20,'2010'!$K$9),COUNTIF('2010'!K20:M20,'2010'!$L$9),COUNTIF('2010'!K20:M20,'2010'!$M$9))</f>
        <v>4</v>
      </c>
      <c r="E351" s="2" t="str">
        <f t="shared" si="1"/>
        <v>2</v>
      </c>
    </row>
    <row r="352">
      <c r="A352" s="1">
        <v>7.0</v>
      </c>
      <c r="B352" s="48">
        <f t="shared" si="8"/>
        <v>19</v>
      </c>
      <c r="D352" s="2">
        <f>SUM(COUNTIF('2010'!K21:M21,'2010'!$K$9),COUNTIF('2010'!K21:M21,'2010'!$L$9),COUNTIF('2010'!K21:M21,'2010'!$M$9))</f>
        <v>4</v>
      </c>
      <c r="E352" s="2" t="str">
        <f t="shared" si="1"/>
        <v>2</v>
      </c>
    </row>
    <row r="353">
      <c r="A353" s="1">
        <v>7.0</v>
      </c>
      <c r="B353" s="48">
        <f t="shared" si="8"/>
        <v>20</v>
      </c>
      <c r="D353" s="2">
        <f>SUM(COUNTIF('2010'!K22:M22,'2010'!$K$9),COUNTIF('2010'!K22:M22,'2010'!$L$9),COUNTIF('2010'!K22:M22,'2010'!$M$9))</f>
        <v>4</v>
      </c>
      <c r="E353" s="2" t="str">
        <f t="shared" si="1"/>
        <v>2</v>
      </c>
    </row>
    <row r="354">
      <c r="A354" s="1">
        <v>7.0</v>
      </c>
      <c r="B354" s="48">
        <f t="shared" si="8"/>
        <v>21</v>
      </c>
      <c r="D354" s="2">
        <f>SUM(COUNTIF('2010'!K23:M23,'2010'!$K$9),COUNTIF('2010'!K23:M23,'2010'!$L$9),COUNTIF('2010'!K23:M23,'2010'!$M$9))</f>
        <v>5</v>
      </c>
      <c r="E354" s="2" t="str">
        <f t="shared" si="1"/>
        <v>3</v>
      </c>
    </row>
    <row r="355">
      <c r="A355" s="1">
        <v>7.0</v>
      </c>
      <c r="B355" s="48">
        <f t="shared" si="8"/>
        <v>22</v>
      </c>
      <c r="D355" s="2">
        <f>SUM(COUNTIF('2010'!K24:M24,'2010'!$K$9),COUNTIF('2010'!K24:M24,'2010'!$L$9),COUNTIF('2010'!K24:M24,'2010'!$M$9))</f>
        <v>4</v>
      </c>
      <c r="E355" s="2" t="str">
        <f t="shared" si="1"/>
        <v>2</v>
      </c>
    </row>
    <row r="356">
      <c r="A356" s="1">
        <v>7.0</v>
      </c>
      <c r="B356" s="48">
        <f t="shared" si="8"/>
        <v>23</v>
      </c>
      <c r="D356" s="2">
        <f>SUM(COUNTIF('2010'!K25:M25,'2010'!$K$9),COUNTIF('2010'!K25:M25,'2010'!$L$9),COUNTIF('2010'!K25:M25,'2010'!$M$9))</f>
        <v>1</v>
      </c>
      <c r="E356" s="2" t="str">
        <f t="shared" si="1"/>
        <v>1</v>
      </c>
    </row>
    <row r="357">
      <c r="A357" s="1">
        <v>7.0</v>
      </c>
      <c r="B357" s="48">
        <f t="shared" si="8"/>
        <v>24</v>
      </c>
      <c r="D357" s="2">
        <f>SUM(COUNTIF('2010'!K26:M26,'2010'!$K$9),COUNTIF('2010'!K26:M26,'2010'!$L$9),COUNTIF('2010'!K26:M26,'2010'!$M$9))</f>
        <v>4</v>
      </c>
      <c r="E357" s="2" t="str">
        <f t="shared" si="1"/>
        <v>2</v>
      </c>
    </row>
    <row r="358">
      <c r="A358" s="1">
        <v>7.0</v>
      </c>
      <c r="B358" s="48">
        <f t="shared" si="8"/>
        <v>25</v>
      </c>
      <c r="D358" s="2">
        <f>SUM(COUNTIF('2010'!K27:M27,'2010'!$K$9),COUNTIF('2010'!K27:M27,'2010'!$L$9),COUNTIF('2010'!K27:M27,'2010'!$M$9))</f>
        <v>0</v>
      </c>
      <c r="E358" s="2" t="str">
        <f t="shared" si="1"/>
        <v>0</v>
      </c>
    </row>
    <row r="359">
      <c r="A359" s="1">
        <v>7.0</v>
      </c>
      <c r="B359" s="48">
        <f t="shared" si="8"/>
        <v>26</v>
      </c>
      <c r="D359" s="2">
        <f>SUM(COUNTIF('2010'!K28:M28,'2010'!$K$9),COUNTIF('2010'!K28:M28,'2010'!$L$9),COUNTIF('2010'!K28:M28,'2010'!$M$9))</f>
        <v>4</v>
      </c>
      <c r="E359" s="2" t="str">
        <f t="shared" si="1"/>
        <v>2</v>
      </c>
    </row>
    <row r="360">
      <c r="A360" s="1">
        <v>7.0</v>
      </c>
      <c r="B360" s="48">
        <f t="shared" si="8"/>
        <v>27</v>
      </c>
      <c r="D360" s="2">
        <f>SUM(COUNTIF('2010'!K29:M29,'2010'!$K$9),COUNTIF('2010'!K29:M29,'2010'!$L$9),COUNTIF('2010'!K29:M29,'2010'!$M$9))</f>
        <v>4</v>
      </c>
      <c r="E360" s="2" t="str">
        <f t="shared" si="1"/>
        <v>2</v>
      </c>
    </row>
    <row r="361">
      <c r="A361" s="1">
        <v>7.0</v>
      </c>
      <c r="B361" s="48">
        <f t="shared" si="8"/>
        <v>28</v>
      </c>
      <c r="D361" s="2">
        <f>SUM(COUNTIF('2010'!K30:M30,'2010'!$K$9),COUNTIF('2010'!K30:M30,'2010'!$L$9),COUNTIF('2010'!K30:M30,'2010'!$M$9))</f>
        <v>0</v>
      </c>
      <c r="E361" s="2" t="str">
        <f t="shared" si="1"/>
        <v>0</v>
      </c>
    </row>
    <row r="362">
      <c r="A362" s="1">
        <v>7.0</v>
      </c>
      <c r="B362" s="48">
        <f t="shared" si="8"/>
        <v>29</v>
      </c>
      <c r="D362" s="2">
        <f>SUM(COUNTIF('2010'!K31:M31,'2010'!$K$9),COUNTIF('2010'!K31:M31,'2010'!$L$9),COUNTIF('2010'!K31:M31,'2010'!$M$9))</f>
        <v>4</v>
      </c>
      <c r="E362" s="2" t="str">
        <f t="shared" si="1"/>
        <v>2</v>
      </c>
    </row>
    <row r="363">
      <c r="A363" s="1">
        <v>7.0</v>
      </c>
      <c r="B363" s="48">
        <f t="shared" si="8"/>
        <v>30</v>
      </c>
      <c r="D363" s="2">
        <f>SUM(COUNTIF('2010'!K32:M32,'2010'!$K$9),COUNTIF('2010'!K32:M32,'2010'!$L$9),COUNTIF('2010'!K32:M32,'2010'!$M$9))</f>
        <v>4</v>
      </c>
      <c r="E363" s="2" t="str">
        <f t="shared" si="1"/>
        <v>2</v>
      </c>
    </row>
    <row r="364">
      <c r="A364" s="1">
        <v>7.0</v>
      </c>
      <c r="B364" s="48">
        <f t="shared" si="8"/>
        <v>31</v>
      </c>
      <c r="D364" s="2">
        <f>SUM(COUNTIF('2010'!K33:M33,'2010'!$K$9),COUNTIF('2010'!K33:M33,'2010'!$L$9),COUNTIF('2010'!K33:M33,'2010'!$M$9))</f>
        <v>4</v>
      </c>
      <c r="E364" s="2" t="str">
        <f t="shared" si="1"/>
        <v>2</v>
      </c>
    </row>
    <row r="365">
      <c r="A365" s="1">
        <v>7.0</v>
      </c>
      <c r="B365" s="48">
        <f t="shared" si="8"/>
        <v>32</v>
      </c>
      <c r="D365" s="2">
        <f>SUM(COUNTIF('2010'!K34:M34,'2010'!$K$9),COUNTIF('2010'!K34:M34,'2010'!$L$9),COUNTIF('2010'!K34:M34,'2010'!$M$9))</f>
        <v>4</v>
      </c>
      <c r="E365" s="2" t="str">
        <f t="shared" si="1"/>
        <v>2</v>
      </c>
    </row>
    <row r="366">
      <c r="A366" s="1">
        <v>7.0</v>
      </c>
      <c r="B366" s="48">
        <f t="shared" si="8"/>
        <v>33</v>
      </c>
      <c r="D366" s="2">
        <f>SUM(COUNTIF('2010'!K35:M35,'2010'!$K$9),COUNTIF('2010'!K35:M35,'2010'!$L$9),COUNTIF('2010'!K35:M35,'2010'!$M$9))</f>
        <v>4</v>
      </c>
      <c r="E366" s="2" t="str">
        <f t="shared" si="1"/>
        <v>2</v>
      </c>
    </row>
    <row r="367">
      <c r="A367" s="1">
        <v>7.0</v>
      </c>
      <c r="B367" s="48">
        <f t="shared" si="8"/>
        <v>34</v>
      </c>
      <c r="D367" s="2">
        <f>SUM(COUNTIF('2010'!K36:M36,'2010'!$K$9),COUNTIF('2010'!K36:M36,'2010'!$L$9),COUNTIF('2010'!K36:M36,'2010'!$M$9))</f>
        <v>1</v>
      </c>
      <c r="E367" s="2" t="str">
        <f t="shared" si="1"/>
        <v>1</v>
      </c>
    </row>
    <row r="368">
      <c r="A368" s="1">
        <v>7.0</v>
      </c>
      <c r="B368" s="48">
        <f t="shared" si="8"/>
        <v>35</v>
      </c>
      <c r="D368" s="2">
        <f>SUM(COUNTIF('2010'!K38:M38,'2010'!$K$9),COUNTIF('2010'!K38:M38,'2010'!$L$9),COUNTIF('2010'!K38:M38,'2010'!$M$9))</f>
        <v>0</v>
      </c>
      <c r="E368" s="2" t="str">
        <f t="shared" si="1"/>
        <v>0</v>
      </c>
    </row>
    <row r="369">
      <c r="A369" s="1">
        <v>7.0</v>
      </c>
      <c r="B369" s="48">
        <f t="shared" si="8"/>
        <v>36</v>
      </c>
      <c r="D369" s="2">
        <f>SUM(COUNTIF('2010'!K39:M39,'2010'!$K$9),COUNTIF('2010'!K39:M39,'2010'!$L$9),COUNTIF('2010'!K39:M39,'2010'!$M$9))</f>
        <v>5</v>
      </c>
      <c r="E369" s="2" t="str">
        <f t="shared" si="1"/>
        <v>3</v>
      </c>
    </row>
    <row r="370">
      <c r="A370" s="1">
        <v>7.0</v>
      </c>
      <c r="B370" s="48">
        <f t="shared" si="8"/>
        <v>37</v>
      </c>
      <c r="D370" s="2">
        <f>SUM(COUNTIF('2010'!K40:M40,'2010'!$K$9),COUNTIF('2010'!K40:M40,'2010'!$L$9),COUNTIF('2010'!K40:M40,'2010'!$M$9))</f>
        <v>0</v>
      </c>
      <c r="E370" s="2" t="str">
        <f t="shared" si="1"/>
        <v>0</v>
      </c>
    </row>
    <row r="371">
      <c r="A371" s="1">
        <v>7.0</v>
      </c>
      <c r="B371" s="48">
        <f t="shared" si="8"/>
        <v>38</v>
      </c>
      <c r="D371" s="2">
        <f>SUM(COUNTIF('2010'!K41:M41,'2010'!$K$9),COUNTIF('2010'!K41:M41,'2010'!$L$9),COUNTIF('2010'!K41:M41,'2010'!$M$9))</f>
        <v>0</v>
      </c>
      <c r="E371" s="2" t="str">
        <f t="shared" si="1"/>
        <v>0</v>
      </c>
    </row>
    <row r="372">
      <c r="A372" s="1">
        <v>7.0</v>
      </c>
      <c r="B372" s="48">
        <f t="shared" si="8"/>
        <v>39</v>
      </c>
      <c r="D372" s="2">
        <f>SUM(COUNTIF('2010'!K42:M42,'2010'!$K$9),COUNTIF('2010'!K42:M42,'2010'!$L$9),COUNTIF('2010'!K42:M42,'2010'!$M$9))</f>
        <v>0</v>
      </c>
      <c r="E372" s="2" t="str">
        <f t="shared" si="1"/>
        <v>0</v>
      </c>
    </row>
    <row r="373">
      <c r="A373" s="1">
        <v>7.0</v>
      </c>
      <c r="B373" s="48">
        <f t="shared" si="8"/>
        <v>40</v>
      </c>
      <c r="D373" s="2">
        <f>SUM(COUNTIF('2010'!K43:M43,'2010'!$K$9),COUNTIF('2010'!K43:M43,'2010'!$L$9),COUNTIF('2010'!K43:M43,'2010'!$M$9))</f>
        <v>0</v>
      </c>
      <c r="E373" s="2" t="str">
        <f t="shared" si="1"/>
        <v>0</v>
      </c>
    </row>
    <row r="374">
      <c r="A374" s="1">
        <v>7.0</v>
      </c>
      <c r="B374" s="48">
        <f t="shared" si="8"/>
        <v>41</v>
      </c>
      <c r="D374" s="2">
        <f>SUM(COUNTIF('2010'!K44:M44,'2010'!$K$9),COUNTIF('2010'!K44:M44,'2010'!$L$9),COUNTIF('2010'!K44:M44,'2010'!$M$9))</f>
        <v>0</v>
      </c>
      <c r="E374" s="2" t="str">
        <f t="shared" si="1"/>
        <v>0</v>
      </c>
    </row>
    <row r="375">
      <c r="A375" s="1">
        <v>7.0</v>
      </c>
      <c r="B375" s="48">
        <f t="shared" si="8"/>
        <v>42</v>
      </c>
      <c r="D375" s="2">
        <f>SUM(COUNTIF('2010'!K45:M45,'2010'!$K$9),COUNTIF('2010'!K45:M45,'2010'!$L$9),COUNTIF('2010'!K45:M45,'2010'!$M$9))</f>
        <v>0</v>
      </c>
      <c r="E375" s="2" t="str">
        <f t="shared" si="1"/>
        <v>0</v>
      </c>
    </row>
    <row r="376">
      <c r="A376" s="1">
        <v>7.0</v>
      </c>
      <c r="B376" s="48">
        <f t="shared" si="8"/>
        <v>43</v>
      </c>
      <c r="D376" s="2">
        <f>SUM(COUNTIF('2010'!K46:M46,'2010'!$K$9),COUNTIF('2010'!K46:M46,'2010'!$L$9),COUNTIF('2010'!K46:M46,'2010'!$M$9))</f>
        <v>0</v>
      </c>
      <c r="E376" s="2" t="str">
        <f t="shared" si="1"/>
        <v>0</v>
      </c>
    </row>
    <row r="377">
      <c r="A377" s="1">
        <v>7.0</v>
      </c>
      <c r="B377" s="48">
        <f t="shared" si="8"/>
        <v>44</v>
      </c>
      <c r="D377" s="2">
        <f>SUM(COUNTIF('2010'!K47:M47,'2010'!$K$9),COUNTIF('2010'!K47:M47,'2010'!$L$9),COUNTIF('2010'!K47:M47,'2010'!$M$9))</f>
        <v>0</v>
      </c>
      <c r="E377" s="2" t="str">
        <f t="shared" si="1"/>
        <v>0</v>
      </c>
    </row>
    <row r="378">
      <c r="A378" s="1">
        <v>7.0</v>
      </c>
      <c r="B378" s="48">
        <f t="shared" si="8"/>
        <v>45</v>
      </c>
      <c r="D378" s="2">
        <f>SUM(COUNTIF('2010'!K48:M48,'2010'!$K$9),COUNTIF('2010'!K48:M48,'2010'!$L$9),COUNTIF('2010'!K48:M48,'2010'!$M$9))</f>
        <v>0</v>
      </c>
      <c r="E378" s="2" t="str">
        <f t="shared" si="1"/>
        <v>0</v>
      </c>
    </row>
    <row r="379">
      <c r="A379" s="1">
        <v>7.0</v>
      </c>
      <c r="B379" s="48">
        <f t="shared" si="8"/>
        <v>46</v>
      </c>
      <c r="D379" s="2">
        <f>SUM(COUNTIF('2010'!K49:M49,'2010'!$K$9),COUNTIF('2010'!K49:M49,'2010'!$L$9),COUNTIF('2010'!K49:M49,'2010'!$M$9))</f>
        <v>0</v>
      </c>
      <c r="E379" s="2" t="str">
        <f t="shared" si="1"/>
        <v>0</v>
      </c>
    </row>
    <row r="380">
      <c r="A380" s="1">
        <v>7.0</v>
      </c>
      <c r="B380" s="48">
        <f t="shared" si="8"/>
        <v>47</v>
      </c>
      <c r="D380" s="2">
        <f>SUM(COUNTIF('2010'!K50:M50,'2010'!$K$9),COUNTIF('2010'!K50:M50,'2010'!$L$9),COUNTIF('2010'!K50:M50,'2010'!$M$9))</f>
        <v>0</v>
      </c>
      <c r="E380" s="2" t="str">
        <f t="shared" si="1"/>
        <v>0</v>
      </c>
    </row>
    <row r="381">
      <c r="A381" s="1">
        <v>7.0</v>
      </c>
      <c r="B381" s="48">
        <f t="shared" si="8"/>
        <v>48</v>
      </c>
      <c r="D381" s="2">
        <f>SUM(COUNTIF('2010'!K51:M51,'2010'!$K$9),COUNTIF('2010'!K51:M51,'2010'!$L$9),COUNTIF('2010'!K51:M51,'2010'!$M$9))</f>
        <v>0</v>
      </c>
      <c r="E381" s="2" t="str">
        <f t="shared" si="1"/>
        <v>0</v>
      </c>
    </row>
    <row r="382">
      <c r="A382" s="1">
        <v>7.0</v>
      </c>
      <c r="B382" s="48">
        <f t="shared" si="8"/>
        <v>49</v>
      </c>
      <c r="D382" s="2">
        <f>SUM(COUNTIF('2010'!K52:M52,'2010'!$K$9),COUNTIF('2010'!K52:M52,'2010'!$L$9),COUNTIF('2010'!K52:M52,'2010'!$M$9))</f>
        <v>0</v>
      </c>
      <c r="E382" s="2" t="str">
        <f t="shared" si="1"/>
        <v>0</v>
      </c>
    </row>
    <row r="383">
      <c r="A383" s="1">
        <v>7.0</v>
      </c>
      <c r="B383" s="48">
        <f t="shared" si="8"/>
        <v>50</v>
      </c>
      <c r="D383" s="2">
        <f>SUM(COUNTIF('2010'!K53:M53,'2010'!$K$9),COUNTIF('2010'!K53:M53,'2010'!$L$9),COUNTIF('2010'!K53:M53,'2010'!$M$9))</f>
        <v>0</v>
      </c>
      <c r="E383" s="2" t="str">
        <f t="shared" si="1"/>
        <v>0</v>
      </c>
    </row>
    <row r="384">
      <c r="A384" s="1">
        <v>7.0</v>
      </c>
      <c r="B384" s="48">
        <f t="shared" si="8"/>
        <v>51</v>
      </c>
      <c r="D384" s="2">
        <f>SUM(COUNTIF('2010'!K54:M54,'2010'!$K$9),COUNTIF('2010'!K54:M54,'2010'!$L$9),COUNTIF('2010'!K54:M54,'2010'!$M$9))</f>
        <v>0</v>
      </c>
      <c r="E384" s="2" t="str">
        <f t="shared" si="1"/>
        <v>0</v>
      </c>
    </row>
    <row r="385">
      <c r="A385" s="1">
        <v>7.0</v>
      </c>
      <c r="B385" s="48">
        <f t="shared" si="8"/>
        <v>52</v>
      </c>
      <c r="D385" s="2">
        <f>SUM(COUNTIF('2010'!K55:M55,'2010'!$K$9),COUNTIF('2010'!K55:M55,'2010'!$L$9),COUNTIF('2010'!K55:M55,'2010'!$M$9))</f>
        <v>0</v>
      </c>
      <c r="E385" s="2" t="str">
        <f t="shared" si="1"/>
        <v>0</v>
      </c>
    </row>
    <row r="386">
      <c r="A386" s="1">
        <v>7.0</v>
      </c>
      <c r="B386" s="48">
        <f t="shared" si="8"/>
        <v>53</v>
      </c>
      <c r="D386" s="2">
        <f>SUM(COUNTIF('2010'!K56:M56,'2010'!$K$9),COUNTIF('2010'!K56:M56,'2010'!$L$9),COUNTIF('2010'!K56:M56,'2010'!$M$9))</f>
        <v>0</v>
      </c>
      <c r="E386" s="2" t="str">
        <f t="shared" si="1"/>
        <v>0</v>
      </c>
    </row>
    <row r="387">
      <c r="A387" s="1">
        <v>7.0</v>
      </c>
      <c r="B387" s="48">
        <f t="shared" si="8"/>
        <v>54</v>
      </c>
      <c r="D387" s="2">
        <f>SUM(COUNTIF('2010'!K57:M57,'2010'!$K$9),COUNTIF('2010'!K57:M57,'2010'!$L$9),COUNTIF('2010'!K57:M57,'2010'!$M$9))</f>
        <v>0</v>
      </c>
      <c r="E387" s="2" t="str">
        <f t="shared" si="1"/>
        <v>0</v>
      </c>
    </row>
    <row r="388">
      <c r="A388" s="1">
        <v>7.0</v>
      </c>
      <c r="B388" s="48">
        <f t="shared" si="8"/>
        <v>55</v>
      </c>
      <c r="D388" s="2">
        <f>SUM(COUNTIF('2010'!K58:M58,'2010'!$K$9),COUNTIF('2010'!K58:M58,'2010'!$L$9),COUNTIF('2010'!K58:M58,'2010'!$M$9))</f>
        <v>0</v>
      </c>
      <c r="E388" s="2" t="str">
        <f t="shared" si="1"/>
        <v>0</v>
      </c>
    </row>
    <row r="389">
      <c r="A389" s="1">
        <v>7.0</v>
      </c>
      <c r="B389" s="48">
        <f t="shared" si="8"/>
        <v>56</v>
      </c>
      <c r="D389" s="2">
        <f>SUM(COUNTIF('2010'!K59:M59,'2010'!$K$9),COUNTIF('2010'!K59:M59,'2010'!$L$9),COUNTIF('2010'!K59:M59,'2010'!$M$9))</f>
        <v>0</v>
      </c>
      <c r="E389" s="2" t="str">
        <f t="shared" si="1"/>
        <v>0</v>
      </c>
    </row>
    <row r="390">
      <c r="A390" s="1">
        <v>7.0</v>
      </c>
      <c r="B390" s="48">
        <f t="shared" si="8"/>
        <v>57</v>
      </c>
      <c r="D390" s="2">
        <f>SUM(COUNTIF('2010'!K60:M60,'2010'!$K$9),COUNTIF('2010'!K60:M60,'2010'!$L$9),COUNTIF('2010'!K60:M60,'2010'!$M$9))</f>
        <v>0</v>
      </c>
      <c r="E390" s="2" t="str">
        <f t="shared" si="1"/>
        <v>0</v>
      </c>
    </row>
    <row r="391">
      <c r="A391" s="1">
        <v>7.0</v>
      </c>
      <c r="B391" s="48">
        <f t="shared" si="8"/>
        <v>58</v>
      </c>
      <c r="D391" s="2">
        <f>SUM(COUNTIF('2010'!K61:M61,'2010'!$K$9),COUNTIF('2010'!K61:M61,'2010'!$L$9),COUNTIF('2010'!K61:M61,'2010'!$M$9))</f>
        <v>0</v>
      </c>
      <c r="E391" s="2" t="str">
        <f t="shared" si="1"/>
        <v>0</v>
      </c>
    </row>
    <row r="392">
      <c r="A392" s="1">
        <v>7.0</v>
      </c>
      <c r="B392" s="48">
        <f t="shared" si="8"/>
        <v>59</v>
      </c>
      <c r="D392" s="2">
        <f>SUM(COUNTIF('2010'!K62:M62,'2010'!$K$9),COUNTIF('2010'!K62:M62,'2010'!$L$9),COUNTIF('2010'!K62:M62,'2010'!$M$9))</f>
        <v>0</v>
      </c>
      <c r="E392" s="2" t="str">
        <f t="shared" si="1"/>
        <v>0</v>
      </c>
    </row>
    <row r="393">
      <c r="A393" s="1">
        <v>7.0</v>
      </c>
      <c r="B393" s="48">
        <f t="shared" si="8"/>
        <v>60</v>
      </c>
      <c r="D393" s="2">
        <f>SUM(COUNTIF('2010'!K63:M63,'2010'!$K$9),COUNTIF('2010'!K63:M63,'2010'!$L$9),COUNTIF('2010'!K63:M63,'2010'!$M$9))</f>
        <v>0</v>
      </c>
      <c r="E393" s="2" t="str">
        <f t="shared" si="1"/>
        <v>0</v>
      </c>
    </row>
    <row r="394">
      <c r="A394" s="1">
        <v>8.0</v>
      </c>
      <c r="B394" s="49">
        <v>9.0</v>
      </c>
      <c r="D394" s="2">
        <f>SUM(COUNTIF('2010'!K11:M11,'2010'!$K$10),COUNTIF('2010'!K11:M11,'2010'!$L$10),COUNTIF('2010'!K11:M11,'2010'!$M$10))</f>
        <v>5</v>
      </c>
      <c r="E394" s="2" t="str">
        <f t="shared" si="1"/>
        <v>3</v>
      </c>
    </row>
    <row r="395">
      <c r="A395" s="1">
        <v>8.0</v>
      </c>
      <c r="B395" s="48">
        <f t="shared" ref="B395:B445" si="9">IF(A395&lt;&gt;"",B394+1,"")</f>
        <v>10</v>
      </c>
      <c r="D395" s="2">
        <f>SUM(COUNTIF('2010'!K12:M12,'2010'!$K$10),COUNTIF('2010'!K12:M12,'2010'!$L$10),COUNTIF('2010'!K12:M12,'2010'!$M$10))</f>
        <v>4</v>
      </c>
      <c r="E395" s="2" t="str">
        <f t="shared" si="1"/>
        <v>2</v>
      </c>
    </row>
    <row r="396">
      <c r="A396" s="1">
        <v>8.0</v>
      </c>
      <c r="B396" s="48">
        <f t="shared" si="9"/>
        <v>11</v>
      </c>
      <c r="D396" s="2">
        <f>SUM(COUNTIF('2010'!K13:M13,'2010'!$K$10),COUNTIF('2010'!K13:M13,'2010'!$L$10),COUNTIF('2010'!K13:M13,'2010'!$M$10))</f>
        <v>5</v>
      </c>
      <c r="E396" s="2" t="str">
        <f t="shared" si="1"/>
        <v>3</v>
      </c>
    </row>
    <row r="397">
      <c r="A397" s="1">
        <v>8.0</v>
      </c>
      <c r="B397" s="48">
        <f t="shared" si="9"/>
        <v>12</v>
      </c>
      <c r="D397" s="2">
        <f>SUM(COUNTIF('2010'!K14:M14,'2010'!$K$10),COUNTIF('2010'!K14:M14,'2010'!$L$10),COUNTIF('2010'!K14:M14,'2010'!$M$10))</f>
        <v>4</v>
      </c>
      <c r="E397" s="2" t="str">
        <f t="shared" si="1"/>
        <v>2</v>
      </c>
    </row>
    <row r="398">
      <c r="A398" s="1">
        <v>8.0</v>
      </c>
      <c r="B398" s="48">
        <f t="shared" si="9"/>
        <v>13</v>
      </c>
      <c r="D398" s="2">
        <f>SUM(COUNTIF('2010'!K15:M15,'2010'!$K$10),COUNTIF('2010'!K15:M15,'2010'!$L$10),COUNTIF('2010'!K15:M15,'2010'!$M$10))</f>
        <v>5</v>
      </c>
      <c r="E398" s="2" t="str">
        <f t="shared" si="1"/>
        <v>3</v>
      </c>
    </row>
    <row r="399">
      <c r="A399" s="1">
        <v>8.0</v>
      </c>
      <c r="B399" s="48">
        <f t="shared" si="9"/>
        <v>14</v>
      </c>
      <c r="D399" s="2">
        <f>SUM(COUNTIF('2010'!K16:M16,'2010'!$K$10),COUNTIF('2010'!K16:M16,'2010'!$L$10),COUNTIF('2010'!K16:M16,'2010'!$M$10))</f>
        <v>5</v>
      </c>
      <c r="E399" s="2" t="str">
        <f t="shared" si="1"/>
        <v>3</v>
      </c>
    </row>
    <row r="400">
      <c r="A400" s="1">
        <v>8.0</v>
      </c>
      <c r="B400" s="48">
        <f t="shared" si="9"/>
        <v>15</v>
      </c>
      <c r="D400" s="2">
        <f>SUM(COUNTIF('2010'!K17:M17,'2010'!$K$10),COUNTIF('2010'!K17:M17,'2010'!$L$10),COUNTIF('2010'!K17:M17,'2010'!$M$10))</f>
        <v>4</v>
      </c>
      <c r="E400" s="2" t="str">
        <f t="shared" si="1"/>
        <v>2</v>
      </c>
    </row>
    <row r="401">
      <c r="A401" s="1">
        <v>8.0</v>
      </c>
      <c r="B401" s="48">
        <f t="shared" si="9"/>
        <v>16</v>
      </c>
      <c r="D401" s="2">
        <f>SUM(COUNTIF('2010'!K18:M18,'2010'!$K$10),COUNTIF('2010'!K18:M18,'2010'!$L$10),COUNTIF('2010'!K18:M18,'2010'!$M$10))</f>
        <v>5</v>
      </c>
      <c r="E401" s="2" t="str">
        <f t="shared" si="1"/>
        <v>3</v>
      </c>
    </row>
    <row r="402">
      <c r="A402" s="1">
        <v>8.0</v>
      </c>
      <c r="B402" s="48">
        <f t="shared" si="9"/>
        <v>17</v>
      </c>
      <c r="D402" s="2">
        <f>SUM(COUNTIF('2010'!K19:M19,'2010'!$K$10),COUNTIF('2010'!K19:M19,'2010'!$L$10),COUNTIF('2010'!K19:M19,'2010'!$M$10))</f>
        <v>4</v>
      </c>
      <c r="E402" s="2" t="str">
        <f t="shared" si="1"/>
        <v>2</v>
      </c>
    </row>
    <row r="403">
      <c r="A403" s="1">
        <v>8.0</v>
      </c>
      <c r="B403" s="48">
        <f t="shared" si="9"/>
        <v>18</v>
      </c>
      <c r="D403" s="2">
        <f>SUM(COUNTIF('2010'!K20:M20,'2010'!$K$10),COUNTIF('2010'!K20:M20,'2010'!$L$10),COUNTIF('2010'!K20:M20,'2010'!$M$10))</f>
        <v>5</v>
      </c>
      <c r="E403" s="2" t="str">
        <f t="shared" si="1"/>
        <v>3</v>
      </c>
    </row>
    <row r="404">
      <c r="A404" s="1">
        <v>8.0</v>
      </c>
      <c r="B404" s="48">
        <f t="shared" si="9"/>
        <v>19</v>
      </c>
      <c r="D404" s="2">
        <f>SUM(COUNTIF('2010'!K21:M21,'2010'!$K$10),COUNTIF('2010'!K21:M21,'2010'!$L$10),COUNTIF('2010'!K21:M21,'2010'!$M$10))</f>
        <v>4</v>
      </c>
      <c r="E404" s="2" t="str">
        <f t="shared" si="1"/>
        <v>2</v>
      </c>
    </row>
    <row r="405">
      <c r="A405" s="1">
        <v>8.0</v>
      </c>
      <c r="B405" s="48">
        <f t="shared" si="9"/>
        <v>20</v>
      </c>
      <c r="D405" s="2">
        <f>SUM(COUNTIF('2010'!K22:M22,'2010'!$K$10),COUNTIF('2010'!K22:M22,'2010'!$L$10),COUNTIF('2010'!K22:M22,'2010'!$M$10))</f>
        <v>4</v>
      </c>
      <c r="E405" s="2" t="str">
        <f t="shared" si="1"/>
        <v>2</v>
      </c>
    </row>
    <row r="406">
      <c r="A406" s="1">
        <v>8.0</v>
      </c>
      <c r="B406" s="48">
        <f t="shared" si="9"/>
        <v>21</v>
      </c>
      <c r="D406" s="2">
        <f>SUM(COUNTIF('2010'!K23:M23,'2010'!$K$10),COUNTIF('2010'!K23:M23,'2010'!$L$10),COUNTIF('2010'!K23:M23,'2010'!$M$10))</f>
        <v>4</v>
      </c>
      <c r="E406" s="2" t="str">
        <f t="shared" si="1"/>
        <v>2</v>
      </c>
    </row>
    <row r="407">
      <c r="A407" s="1">
        <v>8.0</v>
      </c>
      <c r="B407" s="48">
        <f t="shared" si="9"/>
        <v>22</v>
      </c>
      <c r="D407" s="2">
        <f>SUM(COUNTIF('2010'!K24:M24,'2010'!$K$10),COUNTIF('2010'!K24:M24,'2010'!$L$10),COUNTIF('2010'!K24:M24,'2010'!$M$10))</f>
        <v>5</v>
      </c>
      <c r="E407" s="2" t="str">
        <f t="shared" si="1"/>
        <v>3</v>
      </c>
    </row>
    <row r="408">
      <c r="A408" s="1">
        <v>8.0</v>
      </c>
      <c r="B408" s="48">
        <f t="shared" si="9"/>
        <v>23</v>
      </c>
      <c r="D408" s="2">
        <f>SUM(COUNTIF('2010'!K25:M25,'2010'!$K$10),COUNTIF('2010'!K25:M25,'2010'!$L$10),COUNTIF('2010'!K25:M25,'2010'!$M$10))</f>
        <v>0</v>
      </c>
      <c r="E408" s="2" t="str">
        <f t="shared" si="1"/>
        <v>0</v>
      </c>
    </row>
    <row r="409">
      <c r="A409" s="1">
        <v>8.0</v>
      </c>
      <c r="B409" s="48">
        <f t="shared" si="9"/>
        <v>24</v>
      </c>
      <c r="D409" s="2">
        <f>SUM(COUNTIF('2010'!K26:M26,'2010'!$K$10),COUNTIF('2010'!K26:M26,'2010'!$L$10),COUNTIF('2010'!K26:M26,'2010'!$M$10))</f>
        <v>5</v>
      </c>
      <c r="E409" s="2" t="str">
        <f t="shared" si="1"/>
        <v>3</v>
      </c>
    </row>
    <row r="410">
      <c r="A410" s="1">
        <v>8.0</v>
      </c>
      <c r="B410" s="48">
        <f t="shared" si="9"/>
        <v>25</v>
      </c>
      <c r="D410" s="2">
        <f>SUM(COUNTIF('2010'!K27:M27,'2010'!$K$10),COUNTIF('2010'!K27:M27,'2010'!$L$10),COUNTIF('2010'!K27:M27,'2010'!$M$10))</f>
        <v>1</v>
      </c>
      <c r="E410" s="2" t="str">
        <f t="shared" si="1"/>
        <v>1</v>
      </c>
    </row>
    <row r="411">
      <c r="A411" s="1">
        <v>8.0</v>
      </c>
      <c r="B411" s="48">
        <f t="shared" si="9"/>
        <v>26</v>
      </c>
      <c r="D411" s="2">
        <f>SUM(COUNTIF('2010'!K28:M28,'2010'!$K$10),COUNTIF('2010'!K28:M28,'2010'!$L$10),COUNTIF('2010'!K28:M28,'2010'!$M$10))</f>
        <v>4</v>
      </c>
      <c r="E411" s="2" t="str">
        <f t="shared" si="1"/>
        <v>2</v>
      </c>
    </row>
    <row r="412">
      <c r="A412" s="1">
        <v>8.0</v>
      </c>
      <c r="B412" s="48">
        <f t="shared" si="9"/>
        <v>27</v>
      </c>
      <c r="D412" s="2">
        <f>SUM(COUNTIF('2010'!K29:M29,'2010'!$K$10),COUNTIF('2010'!K29:M29,'2010'!$L$10),COUNTIF('2010'!K29:M29,'2010'!$M$10))</f>
        <v>4</v>
      </c>
      <c r="E412" s="2" t="str">
        <f t="shared" si="1"/>
        <v>2</v>
      </c>
    </row>
    <row r="413">
      <c r="A413" s="1">
        <v>8.0</v>
      </c>
      <c r="B413" s="48">
        <f t="shared" si="9"/>
        <v>28</v>
      </c>
      <c r="D413" s="2">
        <f>SUM(COUNTIF('2010'!K30:M30,'2010'!$K$10),COUNTIF('2010'!K30:M30,'2010'!$L$10),COUNTIF('2010'!K30:M30,'2010'!$M$10))</f>
        <v>0</v>
      </c>
      <c r="E413" s="2" t="str">
        <f t="shared" si="1"/>
        <v>0</v>
      </c>
    </row>
    <row r="414">
      <c r="A414" s="1">
        <v>8.0</v>
      </c>
      <c r="B414" s="48">
        <f t="shared" si="9"/>
        <v>29</v>
      </c>
      <c r="D414" s="2">
        <f>SUM(COUNTIF('2010'!K31:M31,'2010'!$K$10),COUNTIF('2010'!K31:M31,'2010'!$L$10),COUNTIF('2010'!K31:M31,'2010'!$M$10))</f>
        <v>5</v>
      </c>
      <c r="E414" s="2" t="str">
        <f t="shared" si="1"/>
        <v>3</v>
      </c>
    </row>
    <row r="415">
      <c r="A415" s="1">
        <v>8.0</v>
      </c>
      <c r="B415" s="48">
        <f t="shared" si="9"/>
        <v>30</v>
      </c>
      <c r="D415" s="2">
        <f>SUM(COUNTIF('2010'!K32:M32,'2010'!$K$10),COUNTIF('2010'!K32:M32,'2010'!$L$10),COUNTIF('2010'!K32:M32,'2010'!$M$10))</f>
        <v>4</v>
      </c>
      <c r="E415" s="2" t="str">
        <f t="shared" si="1"/>
        <v>2</v>
      </c>
    </row>
    <row r="416">
      <c r="A416" s="1">
        <v>8.0</v>
      </c>
      <c r="B416" s="48">
        <f t="shared" si="9"/>
        <v>31</v>
      </c>
      <c r="D416" s="2">
        <f>SUM(COUNTIF('2010'!K33:M33,'2010'!$K$10),COUNTIF('2010'!K33:M33,'2010'!$L$10),COUNTIF('2010'!K33:M33,'2010'!$M$10))</f>
        <v>4</v>
      </c>
      <c r="E416" s="2" t="str">
        <f t="shared" si="1"/>
        <v>2</v>
      </c>
    </row>
    <row r="417">
      <c r="A417" s="1">
        <v>8.0</v>
      </c>
      <c r="B417" s="48">
        <f t="shared" si="9"/>
        <v>32</v>
      </c>
      <c r="D417" s="2">
        <f>SUM(COUNTIF('2010'!K34:M34,'2010'!$K$10),COUNTIF('2010'!K34:M34,'2010'!$L$10),COUNTIF('2010'!K34:M34,'2010'!$M$10))</f>
        <v>4</v>
      </c>
      <c r="E417" s="2" t="str">
        <f t="shared" si="1"/>
        <v>2</v>
      </c>
    </row>
    <row r="418">
      <c r="A418" s="1">
        <v>8.0</v>
      </c>
      <c r="B418" s="48">
        <f t="shared" si="9"/>
        <v>33</v>
      </c>
      <c r="D418" s="2">
        <f>SUM(COUNTIF('2010'!K35:M35,'2010'!$K$10),COUNTIF('2010'!K35:M35,'2010'!$L$10),COUNTIF('2010'!K35:M35,'2010'!$M$10))</f>
        <v>4</v>
      </c>
      <c r="E418" s="2" t="str">
        <f t="shared" si="1"/>
        <v>2</v>
      </c>
    </row>
    <row r="419">
      <c r="A419" s="1">
        <v>8.0</v>
      </c>
      <c r="B419" s="48">
        <f t="shared" si="9"/>
        <v>34</v>
      </c>
      <c r="D419" s="2">
        <f>SUM(COUNTIF('2010'!K36:M36,'2010'!$K$10),COUNTIF('2010'!K36:M36,'2010'!$L$10),COUNTIF('2010'!K36:M36,'2010'!$M$10))</f>
        <v>0</v>
      </c>
      <c r="E419" s="2" t="str">
        <f t="shared" si="1"/>
        <v>0</v>
      </c>
    </row>
    <row r="420">
      <c r="A420" s="1">
        <v>8.0</v>
      </c>
      <c r="B420" s="48">
        <f t="shared" si="9"/>
        <v>35</v>
      </c>
      <c r="D420" s="2">
        <f>SUM(COUNTIF('2010'!K38:M38,'2010'!$K$10),COUNTIF('2010'!K38:M38,'2010'!$L$10),COUNTIF('2010'!K38:M38,'2010'!$M$10))</f>
        <v>0</v>
      </c>
      <c r="E420" s="2" t="str">
        <f t="shared" si="1"/>
        <v>0</v>
      </c>
    </row>
    <row r="421">
      <c r="A421" s="1">
        <v>8.0</v>
      </c>
      <c r="B421" s="48">
        <f t="shared" si="9"/>
        <v>36</v>
      </c>
      <c r="D421" s="2">
        <f>SUM(COUNTIF('2010'!K39:M39,'2010'!$K$10),COUNTIF('2010'!K39:M39,'2010'!$L$10),COUNTIF('2010'!K39:M39,'2010'!$M$10))</f>
        <v>4</v>
      </c>
      <c r="E421" s="2" t="str">
        <f t="shared" si="1"/>
        <v>2</v>
      </c>
    </row>
    <row r="422">
      <c r="A422" s="1">
        <v>8.0</v>
      </c>
      <c r="B422" s="48">
        <f t="shared" si="9"/>
        <v>37</v>
      </c>
      <c r="D422" s="2">
        <f>SUM(COUNTIF('2010'!K40:M40,'2010'!$K$10),COUNTIF('2010'!K40:M40,'2010'!$L$10),COUNTIF('2010'!K40:M40,'2010'!$M$10))</f>
        <v>0</v>
      </c>
      <c r="E422" s="2" t="str">
        <f t="shared" si="1"/>
        <v>0</v>
      </c>
    </row>
    <row r="423">
      <c r="A423" s="1">
        <v>8.0</v>
      </c>
      <c r="B423" s="48">
        <f t="shared" si="9"/>
        <v>38</v>
      </c>
      <c r="D423" s="2">
        <f>SUM(COUNTIF('2010'!K41:M41,'2010'!$K$10),COUNTIF('2010'!K41:M41,'2010'!$L$10),COUNTIF('2010'!K41:M41,'2010'!$M$10))</f>
        <v>0</v>
      </c>
      <c r="E423" s="2" t="str">
        <f t="shared" si="1"/>
        <v>0</v>
      </c>
    </row>
    <row r="424">
      <c r="A424" s="1">
        <v>8.0</v>
      </c>
      <c r="B424" s="48">
        <f t="shared" si="9"/>
        <v>39</v>
      </c>
      <c r="D424" s="2">
        <f>SUM(COUNTIF('2010'!K42:M42,'2010'!$K$10),COUNTIF('2010'!K42:M42,'2010'!$L$10),COUNTIF('2010'!K42:M42,'2010'!$M$10))</f>
        <v>0</v>
      </c>
      <c r="E424" s="2" t="str">
        <f t="shared" si="1"/>
        <v>0</v>
      </c>
    </row>
    <row r="425">
      <c r="A425" s="1">
        <v>8.0</v>
      </c>
      <c r="B425" s="48">
        <f t="shared" si="9"/>
        <v>40</v>
      </c>
      <c r="D425" s="2">
        <f>SUM(COUNTIF('2010'!K43:M43,'2010'!$K$10),COUNTIF('2010'!K43:M43,'2010'!$L$10),COUNTIF('2010'!K43:M43,'2010'!$M$10))</f>
        <v>0</v>
      </c>
      <c r="E425" s="2" t="str">
        <f t="shared" si="1"/>
        <v>0</v>
      </c>
    </row>
    <row r="426">
      <c r="A426" s="1">
        <v>8.0</v>
      </c>
      <c r="B426" s="48">
        <f t="shared" si="9"/>
        <v>41</v>
      </c>
      <c r="D426" s="2">
        <f>SUM(COUNTIF('2010'!K44:M44,'2010'!$K$10),COUNTIF('2010'!K44:M44,'2010'!$L$10),COUNTIF('2010'!K44:M44,'2010'!$M$10))</f>
        <v>0</v>
      </c>
      <c r="E426" s="2" t="str">
        <f t="shared" si="1"/>
        <v>0</v>
      </c>
    </row>
    <row r="427">
      <c r="A427" s="1">
        <v>8.0</v>
      </c>
      <c r="B427" s="48">
        <f t="shared" si="9"/>
        <v>42</v>
      </c>
      <c r="D427" s="2">
        <f>SUM(COUNTIF('2010'!K45:M45,'2010'!$K$10),COUNTIF('2010'!K45:M45,'2010'!$L$10),COUNTIF('2010'!K45:M45,'2010'!$M$10))</f>
        <v>0</v>
      </c>
      <c r="E427" s="2" t="str">
        <f t="shared" si="1"/>
        <v>0</v>
      </c>
    </row>
    <row r="428">
      <c r="A428" s="1">
        <v>8.0</v>
      </c>
      <c r="B428" s="48">
        <f t="shared" si="9"/>
        <v>43</v>
      </c>
      <c r="D428" s="2">
        <f>SUM(COUNTIF('2010'!K46:M46,'2010'!$K$10),COUNTIF('2010'!K46:M46,'2010'!$L$10),COUNTIF('2010'!K46:M46,'2010'!$M$10))</f>
        <v>0</v>
      </c>
      <c r="E428" s="2" t="str">
        <f t="shared" si="1"/>
        <v>0</v>
      </c>
    </row>
    <row r="429">
      <c r="A429" s="1">
        <v>8.0</v>
      </c>
      <c r="B429" s="48">
        <f t="shared" si="9"/>
        <v>44</v>
      </c>
      <c r="D429" s="2">
        <f>SUM(COUNTIF('2010'!K47:M47,'2010'!$K$10),COUNTIF('2010'!K47:M47,'2010'!$L$10),COUNTIF('2010'!K47:M47,'2010'!$M$10))</f>
        <v>0</v>
      </c>
      <c r="E429" s="2" t="str">
        <f t="shared" si="1"/>
        <v>0</v>
      </c>
    </row>
    <row r="430">
      <c r="A430" s="1">
        <v>8.0</v>
      </c>
      <c r="B430" s="48">
        <f t="shared" si="9"/>
        <v>45</v>
      </c>
      <c r="D430" s="2">
        <f>SUM(COUNTIF('2010'!K48:M48,'2010'!$K$10),COUNTIF('2010'!K48:M48,'2010'!$L$10),COUNTIF('2010'!K48:M48,'2010'!$M$10))</f>
        <v>0</v>
      </c>
      <c r="E430" s="2" t="str">
        <f t="shared" si="1"/>
        <v>0</v>
      </c>
    </row>
    <row r="431">
      <c r="A431" s="1">
        <v>8.0</v>
      </c>
      <c r="B431" s="48">
        <f t="shared" si="9"/>
        <v>46</v>
      </c>
      <c r="D431" s="2">
        <f>SUM(COUNTIF('2010'!K49:M49,'2010'!$K$10),COUNTIF('2010'!K49:M49,'2010'!$L$10),COUNTIF('2010'!K49:M49,'2010'!$M$10))</f>
        <v>0</v>
      </c>
      <c r="E431" s="2" t="str">
        <f t="shared" si="1"/>
        <v>0</v>
      </c>
    </row>
    <row r="432">
      <c r="A432" s="1">
        <v>8.0</v>
      </c>
      <c r="B432" s="48">
        <f t="shared" si="9"/>
        <v>47</v>
      </c>
      <c r="D432" s="2">
        <f>SUM(COUNTIF('2010'!K50:M50,'2010'!$K$10),COUNTIF('2010'!K50:M50,'2010'!$L$10),COUNTIF('2010'!K50:M50,'2010'!$M$10))</f>
        <v>0</v>
      </c>
      <c r="E432" s="2" t="str">
        <f t="shared" si="1"/>
        <v>0</v>
      </c>
    </row>
    <row r="433">
      <c r="A433" s="1">
        <v>8.0</v>
      </c>
      <c r="B433" s="48">
        <f t="shared" si="9"/>
        <v>48</v>
      </c>
      <c r="D433" s="2">
        <f>SUM(COUNTIF('2010'!K51:M51,'2010'!$K$10),COUNTIF('2010'!K51:M51,'2010'!$L$10),COUNTIF('2010'!K51:M51,'2010'!$M$10))</f>
        <v>0</v>
      </c>
      <c r="E433" s="2" t="str">
        <f t="shared" si="1"/>
        <v>0</v>
      </c>
    </row>
    <row r="434">
      <c r="A434" s="1">
        <v>8.0</v>
      </c>
      <c r="B434" s="48">
        <f t="shared" si="9"/>
        <v>49</v>
      </c>
      <c r="D434" s="2">
        <f>SUM(COUNTIF('2010'!K52:M52,'2010'!$K$10),COUNTIF('2010'!K52:M52,'2010'!$L$10),COUNTIF('2010'!K52:M52,'2010'!$M$10))</f>
        <v>0</v>
      </c>
      <c r="E434" s="2" t="str">
        <f t="shared" si="1"/>
        <v>0</v>
      </c>
    </row>
    <row r="435">
      <c r="A435" s="1">
        <v>8.0</v>
      </c>
      <c r="B435" s="48">
        <f t="shared" si="9"/>
        <v>50</v>
      </c>
      <c r="D435" s="2">
        <f>SUM(COUNTIF('2010'!K53:M53,'2010'!$K$10),COUNTIF('2010'!K53:M53,'2010'!$L$10),COUNTIF('2010'!K53:M53,'2010'!$M$10))</f>
        <v>0</v>
      </c>
      <c r="E435" s="2" t="str">
        <f t="shared" si="1"/>
        <v>0</v>
      </c>
    </row>
    <row r="436">
      <c r="A436" s="1">
        <v>8.0</v>
      </c>
      <c r="B436" s="48">
        <f t="shared" si="9"/>
        <v>51</v>
      </c>
      <c r="D436" s="2">
        <f>SUM(COUNTIF('2010'!K54:M54,'2010'!$K$10),COUNTIF('2010'!K54:M54,'2010'!$L$10),COUNTIF('2010'!K54:M54,'2010'!$M$10))</f>
        <v>0</v>
      </c>
      <c r="E436" s="2" t="str">
        <f t="shared" si="1"/>
        <v>0</v>
      </c>
    </row>
    <row r="437">
      <c r="A437" s="1">
        <v>8.0</v>
      </c>
      <c r="B437" s="48">
        <f t="shared" si="9"/>
        <v>52</v>
      </c>
      <c r="D437" s="2">
        <f>SUM(COUNTIF('2010'!K55:M55,'2010'!$K$10),COUNTIF('2010'!K55:M55,'2010'!$L$10),COUNTIF('2010'!K55:M55,'2010'!$M$10))</f>
        <v>0</v>
      </c>
      <c r="E437" s="2" t="str">
        <f t="shared" si="1"/>
        <v>0</v>
      </c>
    </row>
    <row r="438">
      <c r="A438" s="1">
        <v>8.0</v>
      </c>
      <c r="B438" s="48">
        <f t="shared" si="9"/>
        <v>53</v>
      </c>
      <c r="D438" s="2">
        <f>SUM(COUNTIF('2010'!K56:M56,'2010'!$K$10),COUNTIF('2010'!K56:M56,'2010'!$L$10),COUNTIF('2010'!K56:M56,'2010'!$M$10))</f>
        <v>0</v>
      </c>
      <c r="E438" s="2" t="str">
        <f t="shared" si="1"/>
        <v>0</v>
      </c>
    </row>
    <row r="439">
      <c r="A439" s="1">
        <v>8.0</v>
      </c>
      <c r="B439" s="48">
        <f t="shared" si="9"/>
        <v>54</v>
      </c>
      <c r="D439" s="2">
        <f>SUM(COUNTIF('2010'!K57:M57,'2010'!$K$10),COUNTIF('2010'!K57:M57,'2010'!$L$10),COUNTIF('2010'!K57:M57,'2010'!$M$10))</f>
        <v>0</v>
      </c>
      <c r="E439" s="2" t="str">
        <f t="shared" si="1"/>
        <v>0</v>
      </c>
    </row>
    <row r="440">
      <c r="A440" s="1">
        <v>8.0</v>
      </c>
      <c r="B440" s="48">
        <f t="shared" si="9"/>
        <v>55</v>
      </c>
      <c r="D440" s="2">
        <f>SUM(COUNTIF('2010'!K58:M58,'2010'!$K$10),COUNTIF('2010'!K58:M58,'2010'!$L$10),COUNTIF('2010'!K58:M58,'2010'!$M$10))</f>
        <v>0</v>
      </c>
      <c r="E440" s="2" t="str">
        <f t="shared" si="1"/>
        <v>0</v>
      </c>
    </row>
    <row r="441">
      <c r="A441" s="1">
        <v>8.0</v>
      </c>
      <c r="B441" s="48">
        <f t="shared" si="9"/>
        <v>56</v>
      </c>
      <c r="D441" s="2">
        <f>SUM(COUNTIF('2010'!K59:M59,'2010'!$K$10),COUNTIF('2010'!K59:M59,'2010'!$L$10),COUNTIF('2010'!K59:M59,'2010'!$M$10))</f>
        <v>0</v>
      </c>
      <c r="E441" s="2" t="str">
        <f t="shared" si="1"/>
        <v>0</v>
      </c>
    </row>
    <row r="442">
      <c r="A442" s="1">
        <v>8.0</v>
      </c>
      <c r="B442" s="48">
        <f t="shared" si="9"/>
        <v>57</v>
      </c>
      <c r="D442" s="2">
        <f>SUM(COUNTIF('2010'!K60:M60,'2010'!$K$10),COUNTIF('2010'!K60:M60,'2010'!$L$10),COUNTIF('2010'!K60:M60,'2010'!$M$10))</f>
        <v>0</v>
      </c>
      <c r="E442" s="2" t="str">
        <f t="shared" si="1"/>
        <v>0</v>
      </c>
    </row>
    <row r="443">
      <c r="A443" s="1">
        <v>8.0</v>
      </c>
      <c r="B443" s="48">
        <f t="shared" si="9"/>
        <v>58</v>
      </c>
      <c r="D443" s="2">
        <f>SUM(COUNTIF('2010'!K61:M61,'2010'!$K$10),COUNTIF('2010'!K61:M61,'2010'!$L$10),COUNTIF('2010'!K61:M61,'2010'!$M$10))</f>
        <v>0</v>
      </c>
      <c r="E443" s="2" t="str">
        <f t="shared" si="1"/>
        <v>0</v>
      </c>
    </row>
    <row r="444">
      <c r="A444" s="1">
        <v>8.0</v>
      </c>
      <c r="B444" s="48">
        <f t="shared" si="9"/>
        <v>59</v>
      </c>
      <c r="D444" s="2">
        <f>SUM(COUNTIF('2010'!K62:M62,'2010'!$K$10),COUNTIF('2010'!K62:M62,'2010'!$L$10),COUNTIF('2010'!K62:M62,'2010'!$M$10))</f>
        <v>0</v>
      </c>
      <c r="E444" s="2" t="str">
        <f t="shared" si="1"/>
        <v>0</v>
      </c>
    </row>
    <row r="445">
      <c r="A445" s="1">
        <v>8.0</v>
      </c>
      <c r="B445" s="48">
        <f t="shared" si="9"/>
        <v>60</v>
      </c>
      <c r="D445" s="2">
        <f>SUM(COUNTIF('2010'!K63:M63,'2010'!$K$10),COUNTIF('2010'!K63:M63,'2010'!$L$10),COUNTIF('2010'!K63:M63,'2010'!$M$10))</f>
        <v>0</v>
      </c>
      <c r="E445" s="2" t="str">
        <f t="shared" si="1"/>
        <v>0</v>
      </c>
    </row>
    <row r="446">
      <c r="A446" s="1">
        <v>9.0</v>
      </c>
      <c r="B446" s="49">
        <v>10.0</v>
      </c>
      <c r="D446" s="2">
        <f>SUM(COUNTIF('2010'!K12:M12,'2010'!$K$11),COUNTIF('2010'!K12:M12,'2010'!$L$11),COUNTIF('2010'!K12:M12,'2010'!$M$11))</f>
        <v>4</v>
      </c>
      <c r="E446" s="2" t="str">
        <f t="shared" si="1"/>
        <v>2</v>
      </c>
    </row>
    <row r="447">
      <c r="A447" s="1">
        <v>9.0</v>
      </c>
      <c r="B447" s="48">
        <f t="shared" ref="B447:B496" si="10">IF(A447&lt;&gt;"",B446+1,"")</f>
        <v>11</v>
      </c>
      <c r="D447" s="2">
        <f>SUM(COUNTIF('2010'!K13:M13,'2010'!$K$11),COUNTIF('2010'!K13:M13,'2010'!$L$11),COUNTIF('2010'!K13:M13,'2010'!$M$11))</f>
        <v>5</v>
      </c>
      <c r="E447" s="2" t="str">
        <f t="shared" si="1"/>
        <v>3</v>
      </c>
    </row>
    <row r="448">
      <c r="A448" s="1">
        <v>9.0</v>
      </c>
      <c r="B448" s="48">
        <f t="shared" si="10"/>
        <v>12</v>
      </c>
      <c r="D448" s="2">
        <f>SUM(COUNTIF('2010'!K14:M14,'2010'!$K$11),COUNTIF('2010'!K14:M14,'2010'!$L$11),COUNTIF('2010'!K14:M14,'2010'!$M$11))</f>
        <v>4</v>
      </c>
      <c r="E448" s="2" t="str">
        <f t="shared" si="1"/>
        <v>2</v>
      </c>
    </row>
    <row r="449">
      <c r="A449" s="1">
        <v>9.0</v>
      </c>
      <c r="B449" s="48">
        <f t="shared" si="10"/>
        <v>13</v>
      </c>
      <c r="D449" s="2">
        <f>SUM(COUNTIF('2010'!K15:M15,'2010'!$K$11),COUNTIF('2010'!K15:M15,'2010'!$L$11),COUNTIF('2010'!K15:M15,'2010'!$M$11))</f>
        <v>5</v>
      </c>
      <c r="E449" s="2" t="str">
        <f t="shared" si="1"/>
        <v>3</v>
      </c>
    </row>
    <row r="450">
      <c r="A450" s="1">
        <v>9.0</v>
      </c>
      <c r="B450" s="48">
        <f t="shared" si="10"/>
        <v>14</v>
      </c>
      <c r="D450" s="2">
        <f>SUM(COUNTIF('2010'!K16:M16,'2010'!$K$11),COUNTIF('2010'!K16:M16,'2010'!$L$11),COUNTIF('2010'!K16:M16,'2010'!$M$11))</f>
        <v>5</v>
      </c>
      <c r="E450" s="2" t="str">
        <f t="shared" si="1"/>
        <v>3</v>
      </c>
    </row>
    <row r="451">
      <c r="A451" s="1">
        <v>9.0</v>
      </c>
      <c r="B451" s="48">
        <f t="shared" si="10"/>
        <v>15</v>
      </c>
      <c r="D451" s="2">
        <f>SUM(COUNTIF('2010'!K17:M17,'2010'!$K$11),COUNTIF('2010'!K17:M17,'2010'!$L$11),COUNTIF('2010'!K17:M17,'2010'!$M$11))</f>
        <v>4</v>
      </c>
      <c r="E451" s="2" t="str">
        <f t="shared" si="1"/>
        <v>2</v>
      </c>
    </row>
    <row r="452">
      <c r="A452" s="1">
        <v>9.0</v>
      </c>
      <c r="B452" s="48">
        <f t="shared" si="10"/>
        <v>16</v>
      </c>
      <c r="D452" s="2">
        <f>SUM(COUNTIF('2010'!K18:M18,'2010'!$K$11),COUNTIF('2010'!K18:M18,'2010'!$L$11),COUNTIF('2010'!K18:M18,'2010'!$M$11))</f>
        <v>5</v>
      </c>
      <c r="E452" s="2" t="str">
        <f t="shared" si="1"/>
        <v>3</v>
      </c>
    </row>
    <row r="453">
      <c r="A453" s="1">
        <v>9.0</v>
      </c>
      <c r="B453" s="48">
        <f t="shared" si="10"/>
        <v>17</v>
      </c>
      <c r="D453" s="2">
        <f>SUM(COUNTIF('2010'!K19:M19,'2010'!$K$11),COUNTIF('2010'!K19:M19,'2010'!$L$11),COUNTIF('2010'!K19:M19,'2010'!$M$11))</f>
        <v>4</v>
      </c>
      <c r="E453" s="2" t="str">
        <f t="shared" si="1"/>
        <v>2</v>
      </c>
    </row>
    <row r="454">
      <c r="A454" s="1">
        <v>9.0</v>
      </c>
      <c r="B454" s="48">
        <f t="shared" si="10"/>
        <v>18</v>
      </c>
      <c r="D454" s="2">
        <f>SUM(COUNTIF('2010'!K20:M20,'2010'!$K$11),COUNTIF('2010'!K20:M20,'2010'!$L$11),COUNTIF('2010'!K20:M20,'2010'!$M$11))</f>
        <v>5</v>
      </c>
      <c r="E454" s="2" t="str">
        <f t="shared" si="1"/>
        <v>3</v>
      </c>
    </row>
    <row r="455">
      <c r="A455" s="1">
        <v>9.0</v>
      </c>
      <c r="B455" s="48">
        <f t="shared" si="10"/>
        <v>19</v>
      </c>
      <c r="D455" s="2">
        <f>SUM(COUNTIF('2010'!K21:M21,'2010'!$K$11),COUNTIF('2010'!K21:M21,'2010'!$L$11),COUNTIF('2010'!K21:M21,'2010'!$M$11))</f>
        <v>4</v>
      </c>
      <c r="E455" s="2" t="str">
        <f t="shared" si="1"/>
        <v>2</v>
      </c>
    </row>
    <row r="456">
      <c r="A456" s="1">
        <v>9.0</v>
      </c>
      <c r="B456" s="48">
        <f t="shared" si="10"/>
        <v>20</v>
      </c>
      <c r="D456" s="2">
        <f>SUM(COUNTIF('2010'!K22:M22,'2010'!$K$11),COUNTIF('2010'!K22:M22,'2010'!$L$11),COUNTIF('2010'!K22:M22,'2010'!$M$11))</f>
        <v>4</v>
      </c>
      <c r="E456" s="2" t="str">
        <f t="shared" si="1"/>
        <v>2</v>
      </c>
    </row>
    <row r="457">
      <c r="A457" s="1">
        <v>9.0</v>
      </c>
      <c r="B457" s="48">
        <f t="shared" si="10"/>
        <v>21</v>
      </c>
      <c r="D457" s="2">
        <f>SUM(COUNTIF('2010'!K23:M23,'2010'!$K$11),COUNTIF('2010'!K23:M23,'2010'!$L$11),COUNTIF('2010'!K23:M23,'2010'!$M$11))</f>
        <v>4</v>
      </c>
      <c r="E457" s="2" t="str">
        <f t="shared" si="1"/>
        <v>2</v>
      </c>
    </row>
    <row r="458">
      <c r="A458" s="1">
        <v>9.0</v>
      </c>
      <c r="B458" s="48">
        <f t="shared" si="10"/>
        <v>22</v>
      </c>
      <c r="D458" s="2">
        <f>SUM(COUNTIF('2010'!K24:M24,'2010'!$K$11),COUNTIF('2010'!K24:M24,'2010'!$L$11),COUNTIF('2010'!K24:M24,'2010'!$M$11))</f>
        <v>5</v>
      </c>
      <c r="E458" s="2" t="str">
        <f t="shared" si="1"/>
        <v>3</v>
      </c>
    </row>
    <row r="459">
      <c r="A459" s="1">
        <v>9.0</v>
      </c>
      <c r="B459" s="48">
        <f t="shared" si="10"/>
        <v>23</v>
      </c>
      <c r="D459" s="2">
        <f>SUM(COUNTIF('2010'!K25:M25,'2010'!$K$11),COUNTIF('2010'!K25:M25,'2010'!$L$11),COUNTIF('2010'!K25:M25,'2010'!$M$11))</f>
        <v>0</v>
      </c>
      <c r="E459" s="2" t="str">
        <f t="shared" si="1"/>
        <v>0</v>
      </c>
    </row>
    <row r="460">
      <c r="A460" s="1">
        <v>9.0</v>
      </c>
      <c r="B460" s="48">
        <f t="shared" si="10"/>
        <v>24</v>
      </c>
      <c r="D460" s="2">
        <f>SUM(COUNTIF('2010'!K26:M26,'2010'!$K$11),COUNTIF('2010'!K26:M26,'2010'!$L$11),COUNTIF('2010'!K26:M26,'2010'!$M$11))</f>
        <v>5</v>
      </c>
      <c r="E460" s="2" t="str">
        <f t="shared" si="1"/>
        <v>3</v>
      </c>
    </row>
    <row r="461">
      <c r="A461" s="1">
        <v>9.0</v>
      </c>
      <c r="B461" s="48">
        <f t="shared" si="10"/>
        <v>25</v>
      </c>
      <c r="D461" s="2">
        <f>SUM(COUNTIF('2010'!K27:M27,'2010'!$K$11),COUNTIF('2010'!K27:M27,'2010'!$L$11),COUNTIF('2010'!K27:M27,'2010'!$M$11))</f>
        <v>1</v>
      </c>
      <c r="E461" s="2" t="str">
        <f t="shared" si="1"/>
        <v>1</v>
      </c>
    </row>
    <row r="462">
      <c r="A462" s="1">
        <v>9.0</v>
      </c>
      <c r="B462" s="48">
        <f t="shared" si="10"/>
        <v>26</v>
      </c>
      <c r="D462" s="2">
        <f>SUM(COUNTIF('2010'!K28:M28,'2010'!$K$11),COUNTIF('2010'!K28:M28,'2010'!$L$11),COUNTIF('2010'!K28:M28,'2010'!$M$11))</f>
        <v>4</v>
      </c>
      <c r="E462" s="2" t="str">
        <f t="shared" si="1"/>
        <v>2</v>
      </c>
    </row>
    <row r="463">
      <c r="A463" s="1">
        <v>9.0</v>
      </c>
      <c r="B463" s="48">
        <f t="shared" si="10"/>
        <v>27</v>
      </c>
      <c r="D463" s="2">
        <f>SUM(COUNTIF('2010'!K29:M29,'2010'!$K$11),COUNTIF('2010'!K29:M29,'2010'!$L$11),COUNTIF('2010'!K29:M29,'2010'!$M$11))</f>
        <v>4</v>
      </c>
      <c r="E463" s="2" t="str">
        <f t="shared" si="1"/>
        <v>2</v>
      </c>
    </row>
    <row r="464">
      <c r="A464" s="1">
        <v>9.0</v>
      </c>
      <c r="B464" s="48">
        <f t="shared" si="10"/>
        <v>28</v>
      </c>
      <c r="D464" s="2">
        <f>SUM(COUNTIF('2010'!K30:M30,'2010'!$K$11),COUNTIF('2010'!K30:M30,'2010'!$L$11),COUNTIF('2010'!K30:M30,'2010'!$M$11))</f>
        <v>0</v>
      </c>
      <c r="E464" s="2" t="str">
        <f t="shared" si="1"/>
        <v>0</v>
      </c>
    </row>
    <row r="465">
      <c r="A465" s="1">
        <v>9.0</v>
      </c>
      <c r="B465" s="48">
        <f t="shared" si="10"/>
        <v>29</v>
      </c>
      <c r="D465" s="2">
        <f>SUM(COUNTIF('2010'!K31:M31,'2010'!$K$11),COUNTIF('2010'!K31:M31,'2010'!$L$11),COUNTIF('2010'!K31:M31,'2010'!$M$11))</f>
        <v>5</v>
      </c>
      <c r="E465" s="2" t="str">
        <f t="shared" si="1"/>
        <v>3</v>
      </c>
    </row>
    <row r="466">
      <c r="A466" s="1">
        <v>9.0</v>
      </c>
      <c r="B466" s="48">
        <f t="shared" si="10"/>
        <v>30</v>
      </c>
      <c r="D466" s="2">
        <f>SUM(COUNTIF('2010'!K32:M32,'2010'!$K$11),COUNTIF('2010'!K32:M32,'2010'!$L$11),COUNTIF('2010'!K32:M32,'2010'!$M$11))</f>
        <v>4</v>
      </c>
      <c r="E466" s="2" t="str">
        <f t="shared" si="1"/>
        <v>2</v>
      </c>
    </row>
    <row r="467">
      <c r="A467" s="1">
        <v>9.0</v>
      </c>
      <c r="B467" s="48">
        <f t="shared" si="10"/>
        <v>31</v>
      </c>
      <c r="D467" s="2">
        <f>SUM(COUNTIF('2010'!K33:M33,'2010'!$K$11),COUNTIF('2010'!K33:M33,'2010'!$L$11),COUNTIF('2010'!K33:M33,'2010'!$M$11))</f>
        <v>4</v>
      </c>
      <c r="E467" s="2" t="str">
        <f t="shared" si="1"/>
        <v>2</v>
      </c>
    </row>
    <row r="468">
      <c r="A468" s="1">
        <v>9.0</v>
      </c>
      <c r="B468" s="48">
        <f t="shared" si="10"/>
        <v>32</v>
      </c>
      <c r="D468" s="2">
        <f>SUM(COUNTIF('2010'!K34:M34,'2010'!$K$11),COUNTIF('2010'!K34:M34,'2010'!$L$11),COUNTIF('2010'!K34:M34,'2010'!$M$11))</f>
        <v>4</v>
      </c>
      <c r="E468" s="2" t="str">
        <f t="shared" si="1"/>
        <v>2</v>
      </c>
    </row>
    <row r="469">
      <c r="A469" s="1">
        <v>9.0</v>
      </c>
      <c r="B469" s="48">
        <f t="shared" si="10"/>
        <v>33</v>
      </c>
      <c r="D469" s="2">
        <f>SUM(COUNTIF('2010'!K35:M35,'2010'!$K$11),COUNTIF('2010'!K35:M35,'2010'!$L$11),COUNTIF('2010'!K35:M35,'2010'!$M$11))</f>
        <v>4</v>
      </c>
      <c r="E469" s="2" t="str">
        <f t="shared" si="1"/>
        <v>2</v>
      </c>
    </row>
    <row r="470">
      <c r="A470" s="1">
        <v>9.0</v>
      </c>
      <c r="B470" s="48">
        <f t="shared" si="10"/>
        <v>34</v>
      </c>
      <c r="D470" s="2">
        <f>SUM(COUNTIF('2010'!K36:M36,'2010'!$K$11),COUNTIF('2010'!K36:M36,'2010'!$L$11),COUNTIF('2010'!K36:M36,'2010'!$M$11))</f>
        <v>0</v>
      </c>
      <c r="E470" s="2" t="str">
        <f t="shared" si="1"/>
        <v>0</v>
      </c>
    </row>
    <row r="471">
      <c r="A471" s="1">
        <v>9.0</v>
      </c>
      <c r="B471" s="48">
        <f t="shared" si="10"/>
        <v>35</v>
      </c>
      <c r="D471" s="2">
        <f>SUM(COUNTIF('2010'!K38:M38,'2010'!$K$11),COUNTIF('2010'!K38:M38,'2010'!$L$11),COUNTIF('2010'!K38:M38,'2010'!$M$11))</f>
        <v>0</v>
      </c>
      <c r="E471" s="2" t="str">
        <f t="shared" si="1"/>
        <v>0</v>
      </c>
    </row>
    <row r="472">
      <c r="A472" s="1">
        <v>9.0</v>
      </c>
      <c r="B472" s="48">
        <f t="shared" si="10"/>
        <v>36</v>
      </c>
      <c r="D472" s="2">
        <f>SUM(COUNTIF('2010'!K39:M39,'2010'!$K$11),COUNTIF('2010'!K39:M39,'2010'!$L$11),COUNTIF('2010'!K39:M39,'2010'!$M$11))</f>
        <v>4</v>
      </c>
      <c r="E472" s="2" t="str">
        <f t="shared" si="1"/>
        <v>2</v>
      </c>
    </row>
    <row r="473">
      <c r="A473" s="1">
        <v>9.0</v>
      </c>
      <c r="B473" s="48">
        <f t="shared" si="10"/>
        <v>37</v>
      </c>
      <c r="D473" s="2">
        <f>SUM(COUNTIF('2010'!K40:M40,'2010'!$K$11),COUNTIF('2010'!K40:M40,'2010'!$L$11),COUNTIF('2010'!K40:M40,'2010'!$M$11))</f>
        <v>0</v>
      </c>
      <c r="E473" s="2" t="str">
        <f t="shared" si="1"/>
        <v>0</v>
      </c>
    </row>
    <row r="474">
      <c r="A474" s="1">
        <v>9.0</v>
      </c>
      <c r="B474" s="48">
        <f t="shared" si="10"/>
        <v>38</v>
      </c>
      <c r="D474" s="2">
        <f>SUM(COUNTIF('2010'!K41:M41,'2010'!$K$11),COUNTIF('2010'!K41:M41,'2010'!$L$11),COUNTIF('2010'!K41:M41,'2010'!$M$11))</f>
        <v>0</v>
      </c>
      <c r="E474" s="2" t="str">
        <f t="shared" si="1"/>
        <v>0</v>
      </c>
    </row>
    <row r="475">
      <c r="A475" s="1">
        <v>9.0</v>
      </c>
      <c r="B475" s="48">
        <f t="shared" si="10"/>
        <v>39</v>
      </c>
      <c r="D475" s="2">
        <f>SUM(COUNTIF('2010'!K42:M42,'2010'!$K$11),COUNTIF('2010'!K42:M42,'2010'!$L$11),COUNTIF('2010'!K42:M42,'2010'!$M$11))</f>
        <v>0</v>
      </c>
      <c r="E475" s="2" t="str">
        <f t="shared" si="1"/>
        <v>0</v>
      </c>
    </row>
    <row r="476">
      <c r="A476" s="1">
        <v>9.0</v>
      </c>
      <c r="B476" s="48">
        <f t="shared" si="10"/>
        <v>40</v>
      </c>
      <c r="D476" s="2">
        <f>SUM(COUNTIF('2010'!K43:M43,'2010'!$K$11),COUNTIF('2010'!K43:M43,'2010'!$L$11),COUNTIF('2010'!K43:M43,'2010'!$M$11))</f>
        <v>0</v>
      </c>
      <c r="E476" s="2" t="str">
        <f t="shared" si="1"/>
        <v>0</v>
      </c>
    </row>
    <row r="477">
      <c r="A477" s="1">
        <v>9.0</v>
      </c>
      <c r="B477" s="48">
        <f t="shared" si="10"/>
        <v>41</v>
      </c>
      <c r="D477" s="2">
        <f>SUM(COUNTIF('2010'!K44:M44,'2010'!$K$11),COUNTIF('2010'!K44:M44,'2010'!$L$11),COUNTIF('2010'!K44:M44,'2010'!$M$11))</f>
        <v>0</v>
      </c>
      <c r="E477" s="2" t="str">
        <f t="shared" si="1"/>
        <v>0</v>
      </c>
    </row>
    <row r="478">
      <c r="A478" s="1">
        <v>9.0</v>
      </c>
      <c r="B478" s="48">
        <f t="shared" si="10"/>
        <v>42</v>
      </c>
      <c r="D478" s="2">
        <f>SUM(COUNTIF('2010'!K45:M45,'2010'!$K$11),COUNTIF('2010'!K45:M45,'2010'!$L$11),COUNTIF('2010'!K45:M45,'2010'!$M$11))</f>
        <v>0</v>
      </c>
      <c r="E478" s="2" t="str">
        <f t="shared" si="1"/>
        <v>0</v>
      </c>
    </row>
    <row r="479">
      <c r="A479" s="1">
        <v>9.0</v>
      </c>
      <c r="B479" s="48">
        <f t="shared" si="10"/>
        <v>43</v>
      </c>
      <c r="D479" s="2">
        <f>SUM(COUNTIF('2010'!K46:M46,'2010'!$K$11),COUNTIF('2010'!K46:M46,'2010'!$L$11),COUNTIF('2010'!K46:M46,'2010'!$M$11))</f>
        <v>0</v>
      </c>
      <c r="E479" s="2" t="str">
        <f t="shared" si="1"/>
        <v>0</v>
      </c>
    </row>
    <row r="480">
      <c r="A480" s="1">
        <v>9.0</v>
      </c>
      <c r="B480" s="48">
        <f t="shared" si="10"/>
        <v>44</v>
      </c>
      <c r="D480" s="2">
        <f>SUM(COUNTIF('2010'!K47:M47,'2010'!$K$11),COUNTIF('2010'!K47:M47,'2010'!$L$11),COUNTIF('2010'!K47:M47,'2010'!$M$11))</f>
        <v>0</v>
      </c>
      <c r="E480" s="2" t="str">
        <f t="shared" si="1"/>
        <v>0</v>
      </c>
    </row>
    <row r="481">
      <c r="A481" s="1">
        <v>9.0</v>
      </c>
      <c r="B481" s="48">
        <f t="shared" si="10"/>
        <v>45</v>
      </c>
      <c r="D481" s="2">
        <f>SUM(COUNTIF('2010'!K48:M48,'2010'!$K$11),COUNTIF('2010'!K48:M48,'2010'!$L$11),COUNTIF('2010'!K48:M48,'2010'!$M$11))</f>
        <v>0</v>
      </c>
      <c r="E481" s="2" t="str">
        <f t="shared" si="1"/>
        <v>0</v>
      </c>
    </row>
    <row r="482">
      <c r="A482" s="1">
        <v>9.0</v>
      </c>
      <c r="B482" s="48">
        <f t="shared" si="10"/>
        <v>46</v>
      </c>
      <c r="D482" s="2">
        <f>SUM(COUNTIF('2010'!K49:M49,'2010'!$K$11),COUNTIF('2010'!K49:M49,'2010'!$L$11),COUNTIF('2010'!K49:M49,'2010'!$M$11))</f>
        <v>0</v>
      </c>
      <c r="E482" s="2" t="str">
        <f t="shared" si="1"/>
        <v>0</v>
      </c>
    </row>
    <row r="483">
      <c r="A483" s="1">
        <v>9.0</v>
      </c>
      <c r="B483" s="48">
        <f t="shared" si="10"/>
        <v>47</v>
      </c>
      <c r="D483" s="2">
        <f>SUM(COUNTIF('2010'!K50:M50,'2010'!$K$11),COUNTIF('2010'!K50:M50,'2010'!$L$11),COUNTIF('2010'!K50:M50,'2010'!$M$11))</f>
        <v>0</v>
      </c>
      <c r="E483" s="2" t="str">
        <f t="shared" si="1"/>
        <v>0</v>
      </c>
    </row>
    <row r="484">
      <c r="A484" s="1">
        <v>9.0</v>
      </c>
      <c r="B484" s="48">
        <f t="shared" si="10"/>
        <v>48</v>
      </c>
      <c r="D484" s="2">
        <f>SUM(COUNTIF('2010'!K51:M51,'2010'!$K$11),COUNTIF('2010'!K51:M51,'2010'!$L$11),COUNTIF('2010'!K51:M51,'2010'!$M$11))</f>
        <v>0</v>
      </c>
      <c r="E484" s="2" t="str">
        <f t="shared" si="1"/>
        <v>0</v>
      </c>
    </row>
    <row r="485">
      <c r="A485" s="1">
        <v>9.0</v>
      </c>
      <c r="B485" s="48">
        <f t="shared" si="10"/>
        <v>49</v>
      </c>
      <c r="D485" s="2">
        <f>SUM(COUNTIF('2010'!K52:M52,'2010'!$K$11),COUNTIF('2010'!K52:M52,'2010'!$L$11),COUNTIF('2010'!K52:M52,'2010'!$M$11))</f>
        <v>0</v>
      </c>
      <c r="E485" s="2" t="str">
        <f t="shared" si="1"/>
        <v>0</v>
      </c>
    </row>
    <row r="486">
      <c r="A486" s="1">
        <v>9.0</v>
      </c>
      <c r="B486" s="48">
        <f t="shared" si="10"/>
        <v>50</v>
      </c>
      <c r="D486" s="2">
        <f>SUM(COUNTIF('2010'!K53:M53,'2010'!$K$11),COUNTIF('2010'!K53:M53,'2010'!$L$11),COUNTIF('2010'!K53:M53,'2010'!$M$11))</f>
        <v>0</v>
      </c>
      <c r="E486" s="2" t="str">
        <f t="shared" si="1"/>
        <v>0</v>
      </c>
    </row>
    <row r="487">
      <c r="A487" s="1">
        <v>9.0</v>
      </c>
      <c r="B487" s="48">
        <f t="shared" si="10"/>
        <v>51</v>
      </c>
      <c r="D487" s="2">
        <f>SUM(COUNTIF('2010'!K54:M54,'2010'!$K$11),COUNTIF('2010'!K54:M54,'2010'!$L$11),COUNTIF('2010'!K54:M54,'2010'!$M$11))</f>
        <v>0</v>
      </c>
      <c r="E487" s="2" t="str">
        <f t="shared" si="1"/>
        <v>0</v>
      </c>
    </row>
    <row r="488">
      <c r="A488" s="1">
        <v>9.0</v>
      </c>
      <c r="B488" s="48">
        <f t="shared" si="10"/>
        <v>52</v>
      </c>
      <c r="D488" s="2">
        <f>SUM(COUNTIF('2010'!K55:M55,'2010'!$K$11),COUNTIF('2010'!K55:M55,'2010'!$L$11),COUNTIF('2010'!K55:M55,'2010'!$M$11))</f>
        <v>0</v>
      </c>
      <c r="E488" s="2" t="str">
        <f t="shared" si="1"/>
        <v>0</v>
      </c>
    </row>
    <row r="489">
      <c r="A489" s="1">
        <v>9.0</v>
      </c>
      <c r="B489" s="48">
        <f t="shared" si="10"/>
        <v>53</v>
      </c>
      <c r="D489" s="2">
        <f>SUM(COUNTIF('2010'!K56:M56,'2010'!$K$11),COUNTIF('2010'!K56:M56,'2010'!$L$11),COUNTIF('2010'!K56:M56,'2010'!$M$11))</f>
        <v>0</v>
      </c>
      <c r="E489" s="2" t="str">
        <f t="shared" si="1"/>
        <v>0</v>
      </c>
    </row>
    <row r="490">
      <c r="A490" s="1">
        <v>9.0</v>
      </c>
      <c r="B490" s="48">
        <f t="shared" si="10"/>
        <v>54</v>
      </c>
      <c r="D490" s="2">
        <f>SUM(COUNTIF('2010'!K57:M57,'2010'!$K$11),COUNTIF('2010'!K57:M57,'2010'!$L$11),COUNTIF('2010'!K57:M57,'2010'!$M$11))</f>
        <v>0</v>
      </c>
      <c r="E490" s="2" t="str">
        <f t="shared" si="1"/>
        <v>0</v>
      </c>
    </row>
    <row r="491">
      <c r="A491" s="1">
        <v>9.0</v>
      </c>
      <c r="B491" s="48">
        <f t="shared" si="10"/>
        <v>55</v>
      </c>
      <c r="D491" s="2">
        <f>SUM(COUNTIF('2010'!K58:M58,'2010'!$K$11),COUNTIF('2010'!K58:M58,'2010'!$L$11),COUNTIF('2010'!K58:M58,'2010'!$M$11))</f>
        <v>0</v>
      </c>
      <c r="E491" s="2" t="str">
        <f t="shared" si="1"/>
        <v>0</v>
      </c>
    </row>
    <row r="492">
      <c r="A492" s="1">
        <v>9.0</v>
      </c>
      <c r="B492" s="48">
        <f t="shared" si="10"/>
        <v>56</v>
      </c>
      <c r="D492" s="2">
        <f>SUM(COUNTIF('2010'!K59:M59,'2010'!$K$11),COUNTIF('2010'!K59:M59,'2010'!$L$11),COUNTIF('2010'!K59:M59,'2010'!$M$11))</f>
        <v>0</v>
      </c>
      <c r="E492" s="2" t="str">
        <f t="shared" si="1"/>
        <v>0</v>
      </c>
    </row>
    <row r="493">
      <c r="A493" s="1">
        <v>9.0</v>
      </c>
      <c r="B493" s="48">
        <f t="shared" si="10"/>
        <v>57</v>
      </c>
      <c r="D493" s="2">
        <f>SUM(COUNTIF('2010'!K60:M60,'2010'!$K$11),COUNTIF('2010'!K60:M60,'2010'!$L$11),COUNTIF('2010'!K60:M60,'2010'!$M$11))</f>
        <v>0</v>
      </c>
      <c r="E493" s="2" t="str">
        <f t="shared" si="1"/>
        <v>0</v>
      </c>
    </row>
    <row r="494">
      <c r="A494" s="1">
        <v>9.0</v>
      </c>
      <c r="B494" s="48">
        <f t="shared" si="10"/>
        <v>58</v>
      </c>
      <c r="D494" s="2">
        <f>SUM(COUNTIF('2010'!K61:M61,'2010'!$K$11),COUNTIF('2010'!K61:M61,'2010'!$L$11),COUNTIF('2010'!K61:M61,'2010'!$M$11))</f>
        <v>0</v>
      </c>
      <c r="E494" s="2" t="str">
        <f t="shared" si="1"/>
        <v>0</v>
      </c>
    </row>
    <row r="495">
      <c r="A495" s="1">
        <v>9.0</v>
      </c>
      <c r="B495" s="48">
        <f t="shared" si="10"/>
        <v>59</v>
      </c>
      <c r="D495" s="2">
        <f>SUM(COUNTIF('2010'!K62:M62,'2010'!$K$11),COUNTIF('2010'!K62:M62,'2010'!$L$11),COUNTIF('2010'!K62:M62,'2010'!$M$11))</f>
        <v>0</v>
      </c>
      <c r="E495" s="2" t="str">
        <f t="shared" si="1"/>
        <v>0</v>
      </c>
    </row>
    <row r="496">
      <c r="A496" s="1">
        <v>9.0</v>
      </c>
      <c r="B496" s="48">
        <f t="shared" si="10"/>
        <v>60</v>
      </c>
      <c r="D496" s="2">
        <f>SUM(COUNTIF('2010'!K63:M63,'2010'!$K$11),COUNTIF('2010'!K63:M63,'2010'!$L$11),COUNTIF('2010'!K63:M63,'2010'!$M$11))</f>
        <v>0</v>
      </c>
      <c r="E496" s="2" t="str">
        <f t="shared" si="1"/>
        <v>0</v>
      </c>
    </row>
    <row r="497">
      <c r="A497" s="1">
        <v>10.0</v>
      </c>
      <c r="B497" s="1">
        <v>11.0</v>
      </c>
      <c r="D497" s="2">
        <f>SUM(COUNTIF('2010'!K13:M13,'2010'!$K$12),COUNTIF('2010'!K13:M13,'2010'!$L$12),COUNTIF('2010'!K13:M13,'2010'!$M$12))</f>
        <v>4</v>
      </c>
      <c r="E497" s="2" t="str">
        <f t="shared" si="1"/>
        <v>2</v>
      </c>
    </row>
    <row r="498">
      <c r="A498" s="1">
        <v>10.0</v>
      </c>
      <c r="B498" s="48">
        <f t="shared" ref="B498:B546" si="11">IF(A498&lt;&gt;"",B497+1,"")</f>
        <v>12</v>
      </c>
      <c r="D498" s="2">
        <f>SUM(COUNTIF('2010'!K14:M14,'2010'!$K$12),COUNTIF('2010'!K14:M14,'2010'!$L$12),COUNTIF('2010'!K14:M14,'2010'!$M$12))</f>
        <v>4</v>
      </c>
      <c r="E498" s="2" t="str">
        <f t="shared" si="1"/>
        <v>2</v>
      </c>
    </row>
    <row r="499">
      <c r="A499" s="1">
        <v>10.0</v>
      </c>
      <c r="B499" s="48">
        <f t="shared" si="11"/>
        <v>13</v>
      </c>
      <c r="D499" s="2">
        <f>SUM(COUNTIF('2010'!K15:M15,'2010'!$K$12),COUNTIF('2010'!K15:M15,'2010'!$L$12),COUNTIF('2010'!K15:M15,'2010'!$M$12))</f>
        <v>4</v>
      </c>
      <c r="E499" s="2" t="str">
        <f t="shared" si="1"/>
        <v>2</v>
      </c>
    </row>
    <row r="500">
      <c r="A500" s="1">
        <v>10.0</v>
      </c>
      <c r="B500" s="48">
        <f t="shared" si="11"/>
        <v>14</v>
      </c>
      <c r="D500" s="2">
        <f>SUM(COUNTIF('2010'!K16:M16,'2010'!$K$12),COUNTIF('2010'!K16:M16,'2010'!$L$12),COUNTIF('2010'!K16:M16,'2010'!$M$12))</f>
        <v>4</v>
      </c>
      <c r="E500" s="2" t="str">
        <f t="shared" si="1"/>
        <v>2</v>
      </c>
    </row>
    <row r="501">
      <c r="A501" s="1">
        <v>10.0</v>
      </c>
      <c r="B501" s="48">
        <f t="shared" si="11"/>
        <v>15</v>
      </c>
      <c r="D501" s="2">
        <f>SUM(COUNTIF('2010'!K17:M17,'2010'!$K$12),COUNTIF('2010'!K17:M17,'2010'!$L$12),COUNTIF('2010'!K17:M17,'2010'!$M$12))</f>
        <v>4</v>
      </c>
      <c r="E501" s="2" t="str">
        <f t="shared" si="1"/>
        <v>2</v>
      </c>
    </row>
    <row r="502">
      <c r="A502" s="1">
        <v>10.0</v>
      </c>
      <c r="B502" s="48">
        <f t="shared" si="11"/>
        <v>16</v>
      </c>
      <c r="D502" s="2">
        <f>SUM(COUNTIF('2010'!K18:M18,'2010'!$K$12),COUNTIF('2010'!K18:M18,'2010'!$L$12),COUNTIF('2010'!K18:M18,'2010'!$M$12))</f>
        <v>4</v>
      </c>
      <c r="E502" s="2" t="str">
        <f t="shared" si="1"/>
        <v>2</v>
      </c>
    </row>
    <row r="503">
      <c r="A503" s="1">
        <v>10.0</v>
      </c>
      <c r="B503" s="48">
        <f t="shared" si="11"/>
        <v>17</v>
      </c>
      <c r="D503" s="2">
        <f>SUM(COUNTIF('2010'!K19:M19,'2010'!$K$12),COUNTIF('2010'!K19:M19,'2010'!$L$12),COUNTIF('2010'!K19:M19,'2010'!$M$12))</f>
        <v>4</v>
      </c>
      <c r="E503" s="2" t="str">
        <f t="shared" si="1"/>
        <v>2</v>
      </c>
    </row>
    <row r="504">
      <c r="A504" s="1">
        <v>10.0</v>
      </c>
      <c r="B504" s="48">
        <f t="shared" si="11"/>
        <v>18</v>
      </c>
      <c r="D504" s="2">
        <f>SUM(COUNTIF('2010'!K20:M20,'2010'!$K$12),COUNTIF('2010'!K20:M20,'2010'!$L$12),COUNTIF('2010'!K20:M20,'2010'!$M$12))</f>
        <v>4</v>
      </c>
      <c r="E504" s="2" t="str">
        <f t="shared" si="1"/>
        <v>2</v>
      </c>
    </row>
    <row r="505">
      <c r="A505" s="1">
        <v>10.0</v>
      </c>
      <c r="B505" s="48">
        <f t="shared" si="11"/>
        <v>19</v>
      </c>
      <c r="D505" s="2">
        <f>SUM(COUNTIF('2010'!K21:M21,'2010'!$K$12),COUNTIF('2010'!K21:M21,'2010'!$L$12),COUNTIF('2010'!K21:M21,'2010'!$M$12))</f>
        <v>4</v>
      </c>
      <c r="E505" s="2" t="str">
        <f t="shared" si="1"/>
        <v>2</v>
      </c>
    </row>
    <row r="506">
      <c r="A506" s="1">
        <v>10.0</v>
      </c>
      <c r="B506" s="48">
        <f t="shared" si="11"/>
        <v>20</v>
      </c>
      <c r="D506" s="2">
        <f>SUM(COUNTIF('2010'!K22:M22,'2010'!$K$12),COUNTIF('2010'!K22:M22,'2010'!$L$12),COUNTIF('2010'!K22:M22,'2010'!$M$12))</f>
        <v>4</v>
      </c>
      <c r="E506" s="2" t="str">
        <f t="shared" si="1"/>
        <v>2</v>
      </c>
    </row>
    <row r="507">
      <c r="A507" s="1">
        <v>10.0</v>
      </c>
      <c r="B507" s="48">
        <f t="shared" si="11"/>
        <v>21</v>
      </c>
      <c r="D507" s="2">
        <f>SUM(COUNTIF('2010'!K23:M23,'2010'!$K$12),COUNTIF('2010'!K23:M23,'2010'!$L$12),COUNTIF('2010'!K23:M23,'2010'!$M$12))</f>
        <v>5</v>
      </c>
      <c r="E507" s="2" t="str">
        <f t="shared" si="1"/>
        <v>3</v>
      </c>
    </row>
    <row r="508">
      <c r="A508" s="1">
        <v>10.0</v>
      </c>
      <c r="B508" s="48">
        <f t="shared" si="11"/>
        <v>22</v>
      </c>
      <c r="D508" s="2">
        <f>SUM(COUNTIF('2010'!K24:M24,'2010'!$K$12),COUNTIF('2010'!K24:M24,'2010'!$L$12),COUNTIF('2010'!K24:M24,'2010'!$M$12))</f>
        <v>4</v>
      </c>
      <c r="E508" s="2" t="str">
        <f t="shared" si="1"/>
        <v>2</v>
      </c>
    </row>
    <row r="509">
      <c r="A509" s="1">
        <v>10.0</v>
      </c>
      <c r="B509" s="48">
        <f t="shared" si="11"/>
        <v>23</v>
      </c>
      <c r="D509" s="2">
        <f>SUM(COUNTIF('2010'!K25:M25,'2010'!$K$12),COUNTIF('2010'!K25:M25,'2010'!$L$12),COUNTIF('2010'!K25:M25,'2010'!$M$12))</f>
        <v>1</v>
      </c>
      <c r="E509" s="2" t="str">
        <f t="shared" si="1"/>
        <v>1</v>
      </c>
    </row>
    <row r="510">
      <c r="A510" s="1">
        <v>10.0</v>
      </c>
      <c r="B510" s="48">
        <f t="shared" si="11"/>
        <v>24</v>
      </c>
      <c r="D510" s="2">
        <f>SUM(COUNTIF('2010'!K26:M26,'2010'!$K$12),COUNTIF('2010'!K26:M26,'2010'!$L$12),COUNTIF('2010'!K26:M26,'2010'!$M$12))</f>
        <v>4</v>
      </c>
      <c r="E510" s="2" t="str">
        <f t="shared" si="1"/>
        <v>2</v>
      </c>
    </row>
    <row r="511">
      <c r="A511" s="1">
        <v>10.0</v>
      </c>
      <c r="B511" s="48">
        <f t="shared" si="11"/>
        <v>25</v>
      </c>
      <c r="D511" s="2">
        <f>SUM(COUNTIF('2010'!K27:M27,'2010'!$K$12),COUNTIF('2010'!K27:M27,'2010'!$L$12),COUNTIF('2010'!K27:M27,'2010'!$M$12))</f>
        <v>0</v>
      </c>
      <c r="E511" s="2" t="str">
        <f t="shared" si="1"/>
        <v>0</v>
      </c>
    </row>
    <row r="512">
      <c r="A512" s="1">
        <v>10.0</v>
      </c>
      <c r="B512" s="48">
        <f t="shared" si="11"/>
        <v>26</v>
      </c>
      <c r="D512" s="2">
        <f>SUM(COUNTIF('2010'!K28:M28,'2010'!$K$12),COUNTIF('2010'!K28:M28,'2010'!$L$12),COUNTIF('2010'!K28:M28,'2010'!$M$12))</f>
        <v>4</v>
      </c>
      <c r="E512" s="2" t="str">
        <f t="shared" si="1"/>
        <v>2</v>
      </c>
    </row>
    <row r="513">
      <c r="A513" s="1">
        <v>10.0</v>
      </c>
      <c r="B513" s="48">
        <f t="shared" si="11"/>
        <v>27</v>
      </c>
      <c r="D513" s="2">
        <f>SUM(COUNTIF('2010'!K29:M29,'2010'!$K$12),COUNTIF('2010'!K29:M29,'2010'!$L$12),COUNTIF('2010'!K29:M29,'2010'!$M$12))</f>
        <v>4</v>
      </c>
      <c r="E513" s="2" t="str">
        <f t="shared" si="1"/>
        <v>2</v>
      </c>
    </row>
    <row r="514">
      <c r="A514" s="1">
        <v>10.0</v>
      </c>
      <c r="B514" s="48">
        <f t="shared" si="11"/>
        <v>28</v>
      </c>
      <c r="D514" s="2">
        <f>SUM(COUNTIF('2010'!K30:M30,'2010'!$K$12),COUNTIF('2010'!K30:M30,'2010'!$L$12),COUNTIF('2010'!K30:M30,'2010'!$M$12))</f>
        <v>0</v>
      </c>
      <c r="E514" s="2" t="str">
        <f t="shared" si="1"/>
        <v>0</v>
      </c>
    </row>
    <row r="515">
      <c r="A515" s="1">
        <v>10.0</v>
      </c>
      <c r="B515" s="48">
        <f t="shared" si="11"/>
        <v>29</v>
      </c>
      <c r="D515" s="2">
        <f>SUM(COUNTIF('2010'!K31:M31,'2010'!$K$12),COUNTIF('2010'!K31:M31,'2010'!$L$12),COUNTIF('2010'!K31:M31,'2010'!$M$12))</f>
        <v>4</v>
      </c>
      <c r="E515" s="2" t="str">
        <f t="shared" si="1"/>
        <v>2</v>
      </c>
    </row>
    <row r="516">
      <c r="A516" s="1">
        <v>10.0</v>
      </c>
      <c r="B516" s="48">
        <f t="shared" si="11"/>
        <v>30</v>
      </c>
      <c r="D516" s="2">
        <f>SUM(COUNTIF('2010'!K32:M32,'2010'!$K$12),COUNTIF('2010'!K32:M32,'2010'!$L$12),COUNTIF('2010'!K32:M32,'2010'!$M$12))</f>
        <v>4</v>
      </c>
      <c r="E516" s="2" t="str">
        <f t="shared" si="1"/>
        <v>2</v>
      </c>
    </row>
    <row r="517">
      <c r="A517" s="1">
        <v>10.0</v>
      </c>
      <c r="B517" s="48">
        <f t="shared" si="11"/>
        <v>31</v>
      </c>
      <c r="D517" s="2">
        <f>SUM(COUNTIF('2010'!K33:M33,'2010'!$K$12),COUNTIF('2010'!K33:M33,'2010'!$L$12),COUNTIF('2010'!K33:M33,'2010'!$M$12))</f>
        <v>4</v>
      </c>
      <c r="E517" s="2" t="str">
        <f t="shared" si="1"/>
        <v>2</v>
      </c>
    </row>
    <row r="518">
      <c r="A518" s="1">
        <v>10.0</v>
      </c>
      <c r="B518" s="48">
        <f t="shared" si="11"/>
        <v>32</v>
      </c>
      <c r="D518" s="2">
        <f>SUM(COUNTIF('2010'!K34:M34,'2010'!$K$12),COUNTIF('2010'!K34:M34,'2010'!$L$12),COUNTIF('2010'!K34:M34,'2010'!$M$12))</f>
        <v>4</v>
      </c>
      <c r="E518" s="2" t="str">
        <f t="shared" si="1"/>
        <v>2</v>
      </c>
    </row>
    <row r="519">
      <c r="A519" s="1">
        <v>10.0</v>
      </c>
      <c r="B519" s="48">
        <f t="shared" si="11"/>
        <v>33</v>
      </c>
      <c r="D519" s="2">
        <f>SUM(COUNTIF('2010'!K35:M35,'2010'!$K$12),COUNTIF('2010'!K35:M35,'2010'!$L$12),COUNTIF('2010'!K35:M35,'2010'!$M$12))</f>
        <v>4</v>
      </c>
      <c r="E519" s="2" t="str">
        <f t="shared" si="1"/>
        <v>2</v>
      </c>
    </row>
    <row r="520">
      <c r="A520" s="1">
        <v>10.0</v>
      </c>
      <c r="B520" s="48">
        <f t="shared" si="11"/>
        <v>34</v>
      </c>
      <c r="D520" s="2">
        <f>SUM(COUNTIF('2010'!K36:M36,'2010'!$K$12),COUNTIF('2010'!K36:M36,'2010'!$L$12),COUNTIF('2010'!K36:M36,'2010'!$M$12))</f>
        <v>1</v>
      </c>
      <c r="E520" s="2" t="str">
        <f t="shared" si="1"/>
        <v>1</v>
      </c>
    </row>
    <row r="521">
      <c r="A521" s="1">
        <v>10.0</v>
      </c>
      <c r="B521" s="48">
        <f t="shared" si="11"/>
        <v>35</v>
      </c>
      <c r="D521" s="2">
        <f>SUM(COUNTIF('2010'!K38:M38,'2010'!$K$12),COUNTIF('2010'!K38:M38,'2010'!$L$12),COUNTIF('2010'!K38:M38,'2010'!$M$12))</f>
        <v>0</v>
      </c>
      <c r="E521" s="2" t="str">
        <f t="shared" si="1"/>
        <v>0</v>
      </c>
    </row>
    <row r="522">
      <c r="A522" s="1">
        <v>10.0</v>
      </c>
      <c r="B522" s="48">
        <f t="shared" si="11"/>
        <v>36</v>
      </c>
      <c r="D522" s="2">
        <f>SUM(COUNTIF('2010'!K39:M39,'2010'!$K$12),COUNTIF('2010'!K39:M39,'2010'!$L$12),COUNTIF('2010'!K39:M39,'2010'!$M$12))</f>
        <v>5</v>
      </c>
      <c r="E522" s="2" t="str">
        <f t="shared" si="1"/>
        <v>3</v>
      </c>
    </row>
    <row r="523">
      <c r="A523" s="1">
        <v>10.0</v>
      </c>
      <c r="B523" s="48">
        <f t="shared" si="11"/>
        <v>37</v>
      </c>
      <c r="D523" s="2">
        <f>SUM(COUNTIF('2010'!K40:M40,'2010'!$K$12),COUNTIF('2010'!K40:M40,'2010'!$L$12),COUNTIF('2010'!K40:M40,'2010'!$M$12))</f>
        <v>0</v>
      </c>
      <c r="E523" s="2" t="str">
        <f t="shared" si="1"/>
        <v>0</v>
      </c>
    </row>
    <row r="524">
      <c r="A524" s="1">
        <v>10.0</v>
      </c>
      <c r="B524" s="48">
        <f t="shared" si="11"/>
        <v>38</v>
      </c>
      <c r="D524" s="2">
        <f>SUM(COUNTIF('2010'!K41:M41,'2010'!$K$12),COUNTIF('2010'!K41:M41,'2010'!$L$12),COUNTIF('2010'!K41:M41,'2010'!$M$12))</f>
        <v>0</v>
      </c>
      <c r="E524" s="2" t="str">
        <f t="shared" si="1"/>
        <v>0</v>
      </c>
    </row>
    <row r="525">
      <c r="A525" s="1">
        <v>10.0</v>
      </c>
      <c r="B525" s="48">
        <f t="shared" si="11"/>
        <v>39</v>
      </c>
      <c r="D525" s="2">
        <f>SUM(COUNTIF('2010'!K42:M42,'2010'!$K$12),COUNTIF('2010'!K42:M42,'2010'!$L$12),COUNTIF('2010'!K42:M42,'2010'!$M$12))</f>
        <v>0</v>
      </c>
      <c r="E525" s="2" t="str">
        <f t="shared" si="1"/>
        <v>0</v>
      </c>
    </row>
    <row r="526">
      <c r="A526" s="1">
        <v>10.0</v>
      </c>
      <c r="B526" s="48">
        <f t="shared" si="11"/>
        <v>40</v>
      </c>
      <c r="D526" s="2">
        <f>SUM(COUNTIF('2010'!K43:M43,'2010'!$K$12),COUNTIF('2010'!K43:M43,'2010'!$L$12),COUNTIF('2010'!K43:M43,'2010'!$M$12))</f>
        <v>0</v>
      </c>
      <c r="E526" s="2" t="str">
        <f t="shared" si="1"/>
        <v>0</v>
      </c>
    </row>
    <row r="527">
      <c r="A527" s="1">
        <v>10.0</v>
      </c>
      <c r="B527" s="48">
        <f t="shared" si="11"/>
        <v>41</v>
      </c>
      <c r="D527" s="2">
        <f>SUM(COUNTIF('2010'!K44:M44,'2010'!$K$12),COUNTIF('2010'!K44:M44,'2010'!$L$12),COUNTIF('2010'!K44:M44,'2010'!$M$12))</f>
        <v>0</v>
      </c>
      <c r="E527" s="2" t="str">
        <f t="shared" si="1"/>
        <v>0</v>
      </c>
    </row>
    <row r="528">
      <c r="A528" s="1">
        <v>10.0</v>
      </c>
      <c r="B528" s="48">
        <f t="shared" si="11"/>
        <v>42</v>
      </c>
      <c r="D528" s="2">
        <f>SUM(COUNTIF('2010'!K45:M45,'2010'!$K$12),COUNTIF('2010'!K45:M45,'2010'!$L$12),COUNTIF('2010'!K45:M45,'2010'!$M$12))</f>
        <v>0</v>
      </c>
      <c r="E528" s="2" t="str">
        <f t="shared" si="1"/>
        <v>0</v>
      </c>
    </row>
    <row r="529">
      <c r="A529" s="1">
        <v>10.0</v>
      </c>
      <c r="B529" s="48">
        <f t="shared" si="11"/>
        <v>43</v>
      </c>
      <c r="D529" s="2">
        <f>SUM(COUNTIF('2010'!K46:M46,'2010'!$K$12),COUNTIF('2010'!K46:M46,'2010'!$L$12),COUNTIF('2010'!K46:M46,'2010'!$M$12))</f>
        <v>0</v>
      </c>
      <c r="E529" s="2" t="str">
        <f t="shared" si="1"/>
        <v>0</v>
      </c>
    </row>
    <row r="530">
      <c r="A530" s="1">
        <v>10.0</v>
      </c>
      <c r="B530" s="48">
        <f t="shared" si="11"/>
        <v>44</v>
      </c>
      <c r="D530" s="2">
        <f>SUM(COUNTIF('2010'!K47:M47,'2010'!$K$12),COUNTIF('2010'!K47:M47,'2010'!$L$12),COUNTIF('2010'!K47:M47,'2010'!$M$12))</f>
        <v>0</v>
      </c>
      <c r="E530" s="2" t="str">
        <f t="shared" si="1"/>
        <v>0</v>
      </c>
    </row>
    <row r="531">
      <c r="A531" s="1">
        <v>10.0</v>
      </c>
      <c r="B531" s="48">
        <f t="shared" si="11"/>
        <v>45</v>
      </c>
      <c r="D531" s="2">
        <f>SUM(COUNTIF('2010'!K48:M48,'2010'!$K$12),COUNTIF('2010'!K48:M48,'2010'!$L$12),COUNTIF('2010'!K48:M48,'2010'!$M$12))</f>
        <v>0</v>
      </c>
      <c r="E531" s="2" t="str">
        <f t="shared" si="1"/>
        <v>0</v>
      </c>
    </row>
    <row r="532">
      <c r="A532" s="1">
        <v>10.0</v>
      </c>
      <c r="B532" s="48">
        <f t="shared" si="11"/>
        <v>46</v>
      </c>
      <c r="D532" s="2">
        <f>SUM(COUNTIF('2010'!K49:M49,'2010'!$K$12),COUNTIF('2010'!K49:M49,'2010'!$L$12),COUNTIF('2010'!K49:M49,'2010'!$M$12))</f>
        <v>0</v>
      </c>
      <c r="E532" s="2" t="str">
        <f t="shared" si="1"/>
        <v>0</v>
      </c>
    </row>
    <row r="533">
      <c r="A533" s="1">
        <v>10.0</v>
      </c>
      <c r="B533" s="48">
        <f t="shared" si="11"/>
        <v>47</v>
      </c>
      <c r="D533" s="2">
        <f>SUM(COUNTIF('2010'!K50:M50,'2010'!$K$12),COUNTIF('2010'!K50:M50,'2010'!$L$12),COUNTIF('2010'!K50:M50,'2010'!$M$12))</f>
        <v>0</v>
      </c>
      <c r="E533" s="2" t="str">
        <f t="shared" si="1"/>
        <v>0</v>
      </c>
    </row>
    <row r="534">
      <c r="A534" s="1">
        <v>10.0</v>
      </c>
      <c r="B534" s="48">
        <f t="shared" si="11"/>
        <v>48</v>
      </c>
      <c r="D534" s="2">
        <f>SUM(COUNTIF('2010'!K51:M51,'2010'!$K$12),COUNTIF('2010'!K51:M51,'2010'!$L$12),COUNTIF('2010'!K51:M51,'2010'!$M$12))</f>
        <v>0</v>
      </c>
      <c r="E534" s="2" t="str">
        <f t="shared" si="1"/>
        <v>0</v>
      </c>
    </row>
    <row r="535">
      <c r="A535" s="1">
        <v>10.0</v>
      </c>
      <c r="B535" s="48">
        <f t="shared" si="11"/>
        <v>49</v>
      </c>
      <c r="D535" s="2">
        <f>SUM(COUNTIF('2010'!K52:M52,'2010'!$K$12),COUNTIF('2010'!K52:M52,'2010'!$L$12),COUNTIF('2010'!K52:M52,'2010'!$M$12))</f>
        <v>0</v>
      </c>
      <c r="E535" s="2" t="str">
        <f t="shared" si="1"/>
        <v>0</v>
      </c>
    </row>
    <row r="536">
      <c r="A536" s="1">
        <v>10.0</v>
      </c>
      <c r="B536" s="48">
        <f t="shared" si="11"/>
        <v>50</v>
      </c>
      <c r="D536" s="2">
        <f>SUM(COUNTIF('2010'!K53:M53,'2010'!$K$12),COUNTIF('2010'!K53:M53,'2010'!$L$12),COUNTIF('2010'!K53:M53,'2010'!$M$12))</f>
        <v>0</v>
      </c>
      <c r="E536" s="2" t="str">
        <f t="shared" si="1"/>
        <v>0</v>
      </c>
    </row>
    <row r="537">
      <c r="A537" s="1">
        <v>10.0</v>
      </c>
      <c r="B537" s="48">
        <f t="shared" si="11"/>
        <v>51</v>
      </c>
      <c r="D537" s="2">
        <f>SUM(COUNTIF('2010'!K54:M54,'2010'!$K$12),COUNTIF('2010'!K54:M54,'2010'!$L$12),COUNTIF('2010'!K54:M54,'2010'!$M$12))</f>
        <v>0</v>
      </c>
      <c r="E537" s="2" t="str">
        <f t="shared" si="1"/>
        <v>0</v>
      </c>
    </row>
    <row r="538">
      <c r="A538" s="1">
        <v>10.0</v>
      </c>
      <c r="B538" s="48">
        <f t="shared" si="11"/>
        <v>52</v>
      </c>
      <c r="D538" s="2">
        <f>SUM(COUNTIF('2010'!K55:M55,'2010'!$K$12),COUNTIF('2010'!K55:M55,'2010'!$L$12),COUNTIF('2010'!K55:M55,'2010'!$M$12))</f>
        <v>0</v>
      </c>
      <c r="E538" s="2" t="str">
        <f t="shared" si="1"/>
        <v>0</v>
      </c>
    </row>
    <row r="539">
      <c r="A539" s="1">
        <v>10.0</v>
      </c>
      <c r="B539" s="48">
        <f t="shared" si="11"/>
        <v>53</v>
      </c>
      <c r="D539" s="2">
        <f>SUM(COUNTIF('2010'!K56:M56,'2010'!$K$12),COUNTIF('2010'!K56:M56,'2010'!$L$12),COUNTIF('2010'!K56:M56,'2010'!$M$12))</f>
        <v>0</v>
      </c>
      <c r="E539" s="2" t="str">
        <f t="shared" si="1"/>
        <v>0</v>
      </c>
    </row>
    <row r="540">
      <c r="A540" s="1">
        <v>10.0</v>
      </c>
      <c r="B540" s="48">
        <f t="shared" si="11"/>
        <v>54</v>
      </c>
      <c r="D540" s="2">
        <f>SUM(COUNTIF('2010'!K57:M57,'2010'!$K$12),COUNTIF('2010'!K57:M57,'2010'!$L$12),COUNTIF('2010'!K57:M57,'2010'!$M$12))</f>
        <v>0</v>
      </c>
      <c r="E540" s="2" t="str">
        <f t="shared" si="1"/>
        <v>0</v>
      </c>
    </row>
    <row r="541">
      <c r="A541" s="1">
        <v>10.0</v>
      </c>
      <c r="B541" s="48">
        <f t="shared" si="11"/>
        <v>55</v>
      </c>
      <c r="D541" s="2">
        <f>SUM(COUNTIF('2010'!K58:M58,'2010'!$K$12),COUNTIF('2010'!K58:M58,'2010'!$L$12),COUNTIF('2010'!K58:M58,'2010'!$M$12))</f>
        <v>0</v>
      </c>
      <c r="E541" s="2" t="str">
        <f t="shared" si="1"/>
        <v>0</v>
      </c>
    </row>
    <row r="542">
      <c r="A542" s="1">
        <v>10.0</v>
      </c>
      <c r="B542" s="48">
        <f t="shared" si="11"/>
        <v>56</v>
      </c>
      <c r="D542" s="2">
        <f>SUM(COUNTIF('2010'!K59:M59,'2010'!$K$12),COUNTIF('2010'!K59:M59,'2010'!$L$12),COUNTIF('2010'!K59:M59,'2010'!$M$12))</f>
        <v>0</v>
      </c>
      <c r="E542" s="2" t="str">
        <f t="shared" si="1"/>
        <v>0</v>
      </c>
    </row>
    <row r="543">
      <c r="A543" s="1">
        <v>10.0</v>
      </c>
      <c r="B543" s="48">
        <f t="shared" si="11"/>
        <v>57</v>
      </c>
      <c r="D543" s="2">
        <f>SUM(COUNTIF('2010'!K60:M60,'2010'!$K$12),COUNTIF('2010'!K60:M60,'2010'!$L$12),COUNTIF('2010'!K60:M60,'2010'!$M$12))</f>
        <v>0</v>
      </c>
      <c r="E543" s="2" t="str">
        <f t="shared" si="1"/>
        <v>0</v>
      </c>
    </row>
    <row r="544">
      <c r="A544" s="1">
        <v>10.0</v>
      </c>
      <c r="B544" s="48">
        <f t="shared" si="11"/>
        <v>58</v>
      </c>
      <c r="D544" s="2">
        <f>SUM(COUNTIF('2010'!K61:M61,'2010'!$K$12),COUNTIF('2010'!K61:M61,'2010'!$L$12),COUNTIF('2010'!K61:M61,'2010'!$M$12))</f>
        <v>0</v>
      </c>
      <c r="E544" s="2" t="str">
        <f t="shared" si="1"/>
        <v>0</v>
      </c>
    </row>
    <row r="545">
      <c r="A545" s="1">
        <v>10.0</v>
      </c>
      <c r="B545" s="48">
        <f t="shared" si="11"/>
        <v>59</v>
      </c>
      <c r="D545" s="2">
        <f>SUM(COUNTIF('2010'!K62:M62,'2010'!$K$12),COUNTIF('2010'!K62:M62,'2010'!$L$12),COUNTIF('2010'!K62:M62,'2010'!$M$12))</f>
        <v>0</v>
      </c>
      <c r="E545" s="2" t="str">
        <f t="shared" si="1"/>
        <v>0</v>
      </c>
    </row>
    <row r="546">
      <c r="A546" s="1">
        <v>10.0</v>
      </c>
      <c r="B546" s="48">
        <f t="shared" si="11"/>
        <v>60</v>
      </c>
      <c r="D546" s="2">
        <f>SUM(COUNTIF('2010'!K63:M63,'2010'!$K$12),COUNTIF('2010'!K63:M63,'2010'!$L$12),COUNTIF('2010'!K63:M63,'2010'!$M$12))</f>
        <v>0</v>
      </c>
      <c r="E546" s="2" t="str">
        <f t="shared" si="1"/>
        <v>0</v>
      </c>
    </row>
    <row r="547">
      <c r="A547" s="1">
        <v>11.0</v>
      </c>
      <c r="B547" s="1">
        <v>12.0</v>
      </c>
      <c r="D547" s="2">
        <f>SUM(COUNTIF('2010'!K14:M14,'2010'!$K$13),COUNTIF('2010'!K14:M14,'2010'!$L$13),COUNTIF('2010'!K14:M14,'2010'!$M$13))</f>
        <v>4</v>
      </c>
      <c r="E547" s="2" t="str">
        <f t="shared" si="1"/>
        <v>2</v>
      </c>
    </row>
    <row r="548">
      <c r="A548" s="1">
        <v>11.0</v>
      </c>
      <c r="B548" s="48">
        <f t="shared" ref="B548:B595" si="12">IF(A548&lt;&gt;"",B547+1,"")</f>
        <v>13</v>
      </c>
      <c r="D548" s="2">
        <f>SUM(COUNTIF('2010'!K15:M15,'2010'!$K$13),COUNTIF('2010'!K15:M15,'2010'!$L$13),COUNTIF('2010'!K15:M15,'2010'!$M$13))</f>
        <v>5</v>
      </c>
      <c r="E548" s="2" t="str">
        <f t="shared" si="1"/>
        <v>3</v>
      </c>
    </row>
    <row r="549">
      <c r="A549" s="1">
        <v>11.0</v>
      </c>
      <c r="B549" s="48">
        <f t="shared" si="12"/>
        <v>14</v>
      </c>
      <c r="D549" s="2">
        <f>SUM(COUNTIF('2010'!K16:M16,'2010'!$K$13),COUNTIF('2010'!K16:M16,'2010'!$L$13),COUNTIF('2010'!K16:M16,'2010'!$M$13))</f>
        <v>5</v>
      </c>
      <c r="E549" s="2" t="str">
        <f t="shared" si="1"/>
        <v>3</v>
      </c>
    </row>
    <row r="550">
      <c r="A550" s="1">
        <v>11.0</v>
      </c>
      <c r="B550" s="48">
        <f t="shared" si="12"/>
        <v>15</v>
      </c>
      <c r="D550" s="2">
        <f>SUM(COUNTIF('2010'!K17:M17,'2010'!$K$13),COUNTIF('2010'!K17:M17,'2010'!$L$13),COUNTIF('2010'!K17:M17,'2010'!$M$13))</f>
        <v>4</v>
      </c>
      <c r="E550" s="2" t="str">
        <f t="shared" si="1"/>
        <v>2</v>
      </c>
    </row>
    <row r="551">
      <c r="A551" s="1">
        <v>11.0</v>
      </c>
      <c r="B551" s="48">
        <f t="shared" si="12"/>
        <v>16</v>
      </c>
      <c r="D551" s="2">
        <f>SUM(COUNTIF('2010'!K18:M18,'2010'!$K$13),COUNTIF('2010'!K18:M18,'2010'!$L$13),COUNTIF('2010'!K18:M18,'2010'!$M$13))</f>
        <v>5</v>
      </c>
      <c r="E551" s="2" t="str">
        <f t="shared" si="1"/>
        <v>3</v>
      </c>
    </row>
    <row r="552">
      <c r="A552" s="1">
        <v>11.0</v>
      </c>
      <c r="B552" s="48">
        <f t="shared" si="12"/>
        <v>17</v>
      </c>
      <c r="D552" s="2">
        <f>SUM(COUNTIF('2010'!K19:M19,'2010'!$K$13),COUNTIF('2010'!K19:M19,'2010'!$L$13),COUNTIF('2010'!K19:M19,'2010'!$M$13))</f>
        <v>4</v>
      </c>
      <c r="E552" s="2" t="str">
        <f t="shared" si="1"/>
        <v>2</v>
      </c>
    </row>
    <row r="553">
      <c r="A553" s="1">
        <v>11.0</v>
      </c>
      <c r="B553" s="48">
        <f t="shared" si="12"/>
        <v>18</v>
      </c>
      <c r="D553" s="2">
        <f>SUM(COUNTIF('2010'!K20:M20,'2010'!$K$13),COUNTIF('2010'!K20:M20,'2010'!$L$13),COUNTIF('2010'!K20:M20,'2010'!$M$13))</f>
        <v>5</v>
      </c>
      <c r="E553" s="2" t="str">
        <f t="shared" si="1"/>
        <v>3</v>
      </c>
    </row>
    <row r="554">
      <c r="A554" s="1">
        <v>11.0</v>
      </c>
      <c r="B554" s="48">
        <f t="shared" si="12"/>
        <v>19</v>
      </c>
      <c r="D554" s="2">
        <f>SUM(COUNTIF('2010'!K21:M21,'2010'!$K$13),COUNTIF('2010'!K21:M21,'2010'!$L$13),COUNTIF('2010'!K21:M21,'2010'!$M$13))</f>
        <v>4</v>
      </c>
      <c r="E554" s="2" t="str">
        <f t="shared" si="1"/>
        <v>2</v>
      </c>
    </row>
    <row r="555">
      <c r="A555" s="1">
        <v>11.0</v>
      </c>
      <c r="B555" s="48">
        <f t="shared" si="12"/>
        <v>20</v>
      </c>
      <c r="D555" s="2">
        <f>SUM(COUNTIF('2010'!K22:M22,'2010'!$K$13),COUNTIF('2010'!K22:M22,'2010'!$L$13),COUNTIF('2010'!K22:M22,'2010'!$M$13))</f>
        <v>4</v>
      </c>
      <c r="E555" s="2" t="str">
        <f t="shared" si="1"/>
        <v>2</v>
      </c>
    </row>
    <row r="556">
      <c r="A556" s="1">
        <v>11.0</v>
      </c>
      <c r="B556" s="48">
        <f t="shared" si="12"/>
        <v>21</v>
      </c>
      <c r="D556" s="2">
        <f>SUM(COUNTIF('2010'!K23:M23,'2010'!$K$13),COUNTIF('2010'!K23:M23,'2010'!$L$13),COUNTIF('2010'!K23:M23,'2010'!$M$13))</f>
        <v>4</v>
      </c>
      <c r="E556" s="2" t="str">
        <f t="shared" si="1"/>
        <v>2</v>
      </c>
    </row>
    <row r="557">
      <c r="A557" s="1">
        <v>11.0</v>
      </c>
      <c r="B557" s="48">
        <f t="shared" si="12"/>
        <v>22</v>
      </c>
      <c r="D557" s="2">
        <f>SUM(COUNTIF('2010'!K24:M24,'2010'!$K$13),COUNTIF('2010'!K24:M24,'2010'!$L$13),COUNTIF('2010'!K24:M24,'2010'!$M$13))</f>
        <v>5</v>
      </c>
      <c r="E557" s="2" t="str">
        <f t="shared" si="1"/>
        <v>3</v>
      </c>
    </row>
    <row r="558">
      <c r="A558" s="1">
        <v>11.0</v>
      </c>
      <c r="B558" s="48">
        <f t="shared" si="12"/>
        <v>23</v>
      </c>
      <c r="D558" s="2">
        <f>SUM(COUNTIF('2010'!K25:M25,'2010'!$K$13),COUNTIF('2010'!K25:M25,'2010'!$L$13),COUNTIF('2010'!K25:M25,'2010'!$M$13))</f>
        <v>0</v>
      </c>
      <c r="E558" s="2" t="str">
        <f t="shared" si="1"/>
        <v>0</v>
      </c>
    </row>
    <row r="559">
      <c r="A559" s="1">
        <v>11.0</v>
      </c>
      <c r="B559" s="48">
        <f t="shared" si="12"/>
        <v>24</v>
      </c>
      <c r="D559" s="2">
        <f>SUM(COUNTIF('2010'!K26:M26,'2010'!$K$13),COUNTIF('2010'!K26:M26,'2010'!$L$13),COUNTIF('2010'!K26:M26,'2010'!$M$13))</f>
        <v>5</v>
      </c>
      <c r="E559" s="2" t="str">
        <f t="shared" si="1"/>
        <v>3</v>
      </c>
    </row>
    <row r="560">
      <c r="A560" s="1">
        <v>11.0</v>
      </c>
      <c r="B560" s="48">
        <f t="shared" si="12"/>
        <v>25</v>
      </c>
      <c r="D560" s="2">
        <f>SUM(COUNTIF('2010'!K27:M27,'2010'!$K$13),COUNTIF('2010'!K27:M27,'2010'!$L$13),COUNTIF('2010'!K27:M27,'2010'!$M$13))</f>
        <v>1</v>
      </c>
      <c r="E560" s="2" t="str">
        <f t="shared" si="1"/>
        <v>1</v>
      </c>
    </row>
    <row r="561">
      <c r="A561" s="1">
        <v>11.0</v>
      </c>
      <c r="B561" s="48">
        <f t="shared" si="12"/>
        <v>26</v>
      </c>
      <c r="D561" s="2">
        <f>SUM(COUNTIF('2010'!K28:M28,'2010'!$K$13),COUNTIF('2010'!K28:M28,'2010'!$L$13),COUNTIF('2010'!K28:M28,'2010'!$M$13))</f>
        <v>4</v>
      </c>
      <c r="E561" s="2" t="str">
        <f t="shared" si="1"/>
        <v>2</v>
      </c>
    </row>
    <row r="562">
      <c r="A562" s="1">
        <v>11.0</v>
      </c>
      <c r="B562" s="48">
        <f t="shared" si="12"/>
        <v>27</v>
      </c>
      <c r="D562" s="2">
        <f>SUM(COUNTIF('2010'!K29:M29,'2010'!$K$13),COUNTIF('2010'!K29:M29,'2010'!$L$13),COUNTIF('2010'!K29:M29,'2010'!$M$13))</f>
        <v>4</v>
      </c>
      <c r="E562" s="2" t="str">
        <f t="shared" si="1"/>
        <v>2</v>
      </c>
    </row>
    <row r="563">
      <c r="A563" s="1">
        <v>11.0</v>
      </c>
      <c r="B563" s="48">
        <f t="shared" si="12"/>
        <v>28</v>
      </c>
      <c r="D563" s="2">
        <f>SUM(COUNTIF('2010'!K30:M30,'2010'!$K$13),COUNTIF('2010'!K30:M30,'2010'!$L$13),COUNTIF('2010'!K30:M30,'2010'!$M$13))</f>
        <v>0</v>
      </c>
      <c r="E563" s="2" t="str">
        <f t="shared" si="1"/>
        <v>0</v>
      </c>
    </row>
    <row r="564">
      <c r="A564" s="1">
        <v>11.0</v>
      </c>
      <c r="B564" s="48">
        <f t="shared" si="12"/>
        <v>29</v>
      </c>
      <c r="D564" s="2">
        <f>SUM(COUNTIF('2010'!K31:M31,'2010'!$K$13),COUNTIF('2010'!K31:M31,'2010'!$L$13),COUNTIF('2010'!K31:M31,'2010'!$M$13))</f>
        <v>5</v>
      </c>
      <c r="E564" s="2" t="str">
        <f t="shared" si="1"/>
        <v>3</v>
      </c>
    </row>
    <row r="565">
      <c r="A565" s="1">
        <v>11.0</v>
      </c>
      <c r="B565" s="48">
        <f t="shared" si="12"/>
        <v>30</v>
      </c>
      <c r="D565" s="2">
        <f>SUM(COUNTIF('2010'!K32:M32,'2010'!$K$13),COUNTIF('2010'!K32:M32,'2010'!$L$13),COUNTIF('2010'!K32:M32,'2010'!$M$13))</f>
        <v>4</v>
      </c>
      <c r="E565" s="2" t="str">
        <f t="shared" si="1"/>
        <v>2</v>
      </c>
    </row>
    <row r="566">
      <c r="A566" s="1">
        <v>11.0</v>
      </c>
      <c r="B566" s="48">
        <f t="shared" si="12"/>
        <v>31</v>
      </c>
      <c r="D566" s="2">
        <f>SUM(COUNTIF('2010'!K33:M33,'2010'!$K$13),COUNTIF('2010'!K33:M33,'2010'!$L$13),COUNTIF('2010'!K33:M33,'2010'!$M$13))</f>
        <v>4</v>
      </c>
      <c r="E566" s="2" t="str">
        <f t="shared" si="1"/>
        <v>2</v>
      </c>
    </row>
    <row r="567">
      <c r="A567" s="1">
        <v>11.0</v>
      </c>
      <c r="B567" s="48">
        <f t="shared" si="12"/>
        <v>32</v>
      </c>
      <c r="D567" s="2">
        <f>SUM(COUNTIF('2010'!K34:M34,'2010'!$K$13),COUNTIF('2010'!K34:M34,'2010'!$L$13),COUNTIF('2010'!K34:M34,'2010'!$M$13))</f>
        <v>4</v>
      </c>
      <c r="E567" s="2" t="str">
        <f t="shared" si="1"/>
        <v>2</v>
      </c>
    </row>
    <row r="568">
      <c r="A568" s="1">
        <v>11.0</v>
      </c>
      <c r="B568" s="48">
        <f t="shared" si="12"/>
        <v>33</v>
      </c>
      <c r="D568" s="2">
        <f>SUM(COUNTIF('2010'!K35:M35,'2010'!$K$13),COUNTIF('2010'!K35:M35,'2010'!$L$13),COUNTIF('2010'!K35:M35,'2010'!$M$13))</f>
        <v>4</v>
      </c>
      <c r="E568" s="2" t="str">
        <f t="shared" si="1"/>
        <v>2</v>
      </c>
    </row>
    <row r="569">
      <c r="A569" s="1">
        <v>11.0</v>
      </c>
      <c r="B569" s="48">
        <f t="shared" si="12"/>
        <v>34</v>
      </c>
      <c r="D569" s="2">
        <f>SUM(COUNTIF('2010'!K36:M36,'2010'!$K$13),COUNTIF('2010'!K36:M36,'2010'!$L$13),COUNTIF('2010'!K36:M36,'2010'!$M$13))</f>
        <v>0</v>
      </c>
      <c r="E569" s="2" t="str">
        <f t="shared" si="1"/>
        <v>0</v>
      </c>
    </row>
    <row r="570">
      <c r="A570" s="1">
        <v>11.0</v>
      </c>
      <c r="B570" s="48">
        <f t="shared" si="12"/>
        <v>35</v>
      </c>
      <c r="D570" s="2">
        <f>SUM(COUNTIF('2010'!K38:M38,'2010'!$K$13),COUNTIF('2010'!K38:M38,'2010'!$L$13),COUNTIF('2010'!K38:M38,'2010'!$M$13))</f>
        <v>0</v>
      </c>
      <c r="E570" s="2" t="str">
        <f t="shared" si="1"/>
        <v>0</v>
      </c>
    </row>
    <row r="571">
      <c r="A571" s="1">
        <v>11.0</v>
      </c>
      <c r="B571" s="48">
        <f t="shared" si="12"/>
        <v>36</v>
      </c>
      <c r="D571" s="2">
        <f>SUM(COUNTIF('2010'!K39:M39,'2010'!$K$13),COUNTIF('2010'!K39:M39,'2010'!$L$13),COUNTIF('2010'!K39:M39,'2010'!$M$13))</f>
        <v>4</v>
      </c>
      <c r="E571" s="2" t="str">
        <f t="shared" si="1"/>
        <v>2</v>
      </c>
    </row>
    <row r="572">
      <c r="A572" s="1">
        <v>11.0</v>
      </c>
      <c r="B572" s="48">
        <f t="shared" si="12"/>
        <v>37</v>
      </c>
      <c r="D572" s="2">
        <f>SUM(COUNTIF('2010'!K40:M40,'2010'!$K$13),COUNTIF('2010'!K40:M40,'2010'!$L$13),COUNTIF('2010'!K40:M40,'2010'!$M$13))</f>
        <v>0</v>
      </c>
      <c r="E572" s="2" t="str">
        <f t="shared" si="1"/>
        <v>0</v>
      </c>
    </row>
    <row r="573">
      <c r="A573" s="1">
        <v>11.0</v>
      </c>
      <c r="B573" s="48">
        <f t="shared" si="12"/>
        <v>38</v>
      </c>
      <c r="D573" s="2">
        <f>SUM(COUNTIF('2010'!K41:M41,'2010'!$K$13),COUNTIF('2010'!K41:M41,'2010'!$L$13),COUNTIF('2010'!K41:M41,'2010'!$M$13))</f>
        <v>0</v>
      </c>
      <c r="E573" s="2" t="str">
        <f t="shared" si="1"/>
        <v>0</v>
      </c>
    </row>
    <row r="574">
      <c r="A574" s="1">
        <v>11.0</v>
      </c>
      <c r="B574" s="48">
        <f t="shared" si="12"/>
        <v>39</v>
      </c>
      <c r="D574" s="2">
        <f>SUM(COUNTIF('2010'!K42:M42,'2010'!$K$13),COUNTIF('2010'!K42:M42,'2010'!$L$13),COUNTIF('2010'!K42:M42,'2010'!$M$13))</f>
        <v>0</v>
      </c>
      <c r="E574" s="2" t="str">
        <f t="shared" si="1"/>
        <v>0</v>
      </c>
    </row>
    <row r="575">
      <c r="A575" s="1">
        <v>11.0</v>
      </c>
      <c r="B575" s="48">
        <f t="shared" si="12"/>
        <v>40</v>
      </c>
      <c r="D575" s="2">
        <f>SUM(COUNTIF('2010'!K43:M43,'2010'!$K$13),COUNTIF('2010'!K43:M43,'2010'!$L$13),COUNTIF('2010'!K43:M43,'2010'!$M$13))</f>
        <v>0</v>
      </c>
      <c r="E575" s="2" t="str">
        <f t="shared" si="1"/>
        <v>0</v>
      </c>
    </row>
    <row r="576">
      <c r="A576" s="1">
        <v>11.0</v>
      </c>
      <c r="B576" s="48">
        <f t="shared" si="12"/>
        <v>41</v>
      </c>
      <c r="D576" s="2">
        <f>SUM(COUNTIF('2010'!K44:M44,'2010'!$K$13),COUNTIF('2010'!K44:M44,'2010'!$L$13),COUNTIF('2010'!K44:M44,'2010'!$M$13))</f>
        <v>0</v>
      </c>
      <c r="E576" s="2" t="str">
        <f t="shared" si="1"/>
        <v>0</v>
      </c>
    </row>
    <row r="577">
      <c r="A577" s="1">
        <v>11.0</v>
      </c>
      <c r="B577" s="48">
        <f t="shared" si="12"/>
        <v>42</v>
      </c>
      <c r="D577" s="2">
        <f>SUM(COUNTIF('2010'!K45:M45,'2010'!$K$13),COUNTIF('2010'!K45:M45,'2010'!$L$13),COUNTIF('2010'!K45:M45,'2010'!$M$13))</f>
        <v>0</v>
      </c>
      <c r="E577" s="2" t="str">
        <f t="shared" si="1"/>
        <v>0</v>
      </c>
    </row>
    <row r="578">
      <c r="A578" s="1">
        <v>11.0</v>
      </c>
      <c r="B578" s="48">
        <f t="shared" si="12"/>
        <v>43</v>
      </c>
      <c r="D578" s="2">
        <f>SUM(COUNTIF('2010'!K46:M46,'2010'!$K$13),COUNTIF('2010'!K46:M46,'2010'!$L$13),COUNTIF('2010'!K46:M46,'2010'!$M$13))</f>
        <v>0</v>
      </c>
      <c r="E578" s="2" t="str">
        <f t="shared" si="1"/>
        <v>0</v>
      </c>
    </row>
    <row r="579">
      <c r="A579" s="1">
        <v>11.0</v>
      </c>
      <c r="B579" s="48">
        <f t="shared" si="12"/>
        <v>44</v>
      </c>
      <c r="D579" s="2">
        <f>SUM(COUNTIF('2010'!K47:M47,'2010'!$K$13),COUNTIF('2010'!K47:M47,'2010'!$L$13),COUNTIF('2010'!K47:M47,'2010'!$M$13))</f>
        <v>0</v>
      </c>
      <c r="E579" s="2" t="str">
        <f t="shared" si="1"/>
        <v>0</v>
      </c>
    </row>
    <row r="580">
      <c r="A580" s="1">
        <v>11.0</v>
      </c>
      <c r="B580" s="48">
        <f t="shared" si="12"/>
        <v>45</v>
      </c>
      <c r="D580" s="2">
        <f>SUM(COUNTIF('2010'!K48:M48,'2010'!$K$13),COUNTIF('2010'!K48:M48,'2010'!$L$13),COUNTIF('2010'!K48:M48,'2010'!$M$13))</f>
        <v>0</v>
      </c>
      <c r="E580" s="2" t="str">
        <f t="shared" si="1"/>
        <v>0</v>
      </c>
    </row>
    <row r="581">
      <c r="A581" s="1">
        <v>11.0</v>
      </c>
      <c r="B581" s="48">
        <f t="shared" si="12"/>
        <v>46</v>
      </c>
      <c r="D581" s="2">
        <f>SUM(COUNTIF('2010'!K49:M49,'2010'!$K$13),COUNTIF('2010'!K49:M49,'2010'!$L$13),COUNTIF('2010'!K49:M49,'2010'!$M$13))</f>
        <v>0</v>
      </c>
      <c r="E581" s="2" t="str">
        <f t="shared" si="1"/>
        <v>0</v>
      </c>
    </row>
    <row r="582">
      <c r="A582" s="1">
        <v>11.0</v>
      </c>
      <c r="B582" s="48">
        <f t="shared" si="12"/>
        <v>47</v>
      </c>
      <c r="D582" s="2">
        <f>SUM(COUNTIF('2010'!K50:M50,'2010'!$K$13),COUNTIF('2010'!K50:M50,'2010'!$L$13),COUNTIF('2010'!K50:M50,'2010'!$M$13))</f>
        <v>0</v>
      </c>
      <c r="E582" s="2" t="str">
        <f t="shared" si="1"/>
        <v>0</v>
      </c>
    </row>
    <row r="583">
      <c r="A583" s="1">
        <v>11.0</v>
      </c>
      <c r="B583" s="48">
        <f t="shared" si="12"/>
        <v>48</v>
      </c>
      <c r="D583" s="2">
        <f>SUM(COUNTIF('2010'!K51:M51,'2010'!$K$13),COUNTIF('2010'!K51:M51,'2010'!$L$13),COUNTIF('2010'!K51:M51,'2010'!$M$13))</f>
        <v>0</v>
      </c>
      <c r="E583" s="2" t="str">
        <f t="shared" si="1"/>
        <v>0</v>
      </c>
    </row>
    <row r="584">
      <c r="A584" s="1">
        <v>11.0</v>
      </c>
      <c r="B584" s="48">
        <f t="shared" si="12"/>
        <v>49</v>
      </c>
      <c r="D584" s="2">
        <f>SUM(COUNTIF('2010'!K52:M52,'2010'!$K$13),COUNTIF('2010'!K52:M52,'2010'!$L$13),COUNTIF('2010'!K52:M52,'2010'!$M$13))</f>
        <v>0</v>
      </c>
      <c r="E584" s="2" t="str">
        <f t="shared" si="1"/>
        <v>0</v>
      </c>
    </row>
    <row r="585">
      <c r="A585" s="1">
        <v>11.0</v>
      </c>
      <c r="B585" s="48">
        <f t="shared" si="12"/>
        <v>50</v>
      </c>
      <c r="D585" s="2">
        <f>SUM(COUNTIF('2010'!K53:M53,'2010'!$K$13),COUNTIF('2010'!K53:M53,'2010'!$L$13),COUNTIF('2010'!K53:M53,'2010'!$M$13))</f>
        <v>0</v>
      </c>
      <c r="E585" s="2" t="str">
        <f t="shared" si="1"/>
        <v>0</v>
      </c>
    </row>
    <row r="586">
      <c r="A586" s="1">
        <v>11.0</v>
      </c>
      <c r="B586" s="48">
        <f t="shared" si="12"/>
        <v>51</v>
      </c>
      <c r="D586" s="2">
        <f>SUM(COUNTIF('2010'!K54:M54,'2010'!$K$13),COUNTIF('2010'!K54:M54,'2010'!$L$13),COUNTIF('2010'!K54:M54,'2010'!$M$13))</f>
        <v>0</v>
      </c>
      <c r="E586" s="2" t="str">
        <f t="shared" si="1"/>
        <v>0</v>
      </c>
    </row>
    <row r="587">
      <c r="A587" s="1">
        <v>11.0</v>
      </c>
      <c r="B587" s="48">
        <f t="shared" si="12"/>
        <v>52</v>
      </c>
      <c r="D587" s="2">
        <f>SUM(COUNTIF('2010'!K55:M55,'2010'!$K$13),COUNTIF('2010'!K55:M55,'2010'!$L$13),COUNTIF('2010'!K55:M55,'2010'!$M$13))</f>
        <v>0</v>
      </c>
      <c r="E587" s="2" t="str">
        <f t="shared" si="1"/>
        <v>0</v>
      </c>
    </row>
    <row r="588">
      <c r="A588" s="1">
        <v>11.0</v>
      </c>
      <c r="B588" s="48">
        <f t="shared" si="12"/>
        <v>53</v>
      </c>
      <c r="D588" s="2">
        <f>SUM(COUNTIF('2010'!K56:M56,'2010'!$K$13),COUNTIF('2010'!K56:M56,'2010'!$L$13),COUNTIF('2010'!K56:M56,'2010'!$M$13))</f>
        <v>0</v>
      </c>
      <c r="E588" s="2" t="str">
        <f t="shared" si="1"/>
        <v>0</v>
      </c>
    </row>
    <row r="589">
      <c r="A589" s="1">
        <v>11.0</v>
      </c>
      <c r="B589" s="48">
        <f t="shared" si="12"/>
        <v>54</v>
      </c>
      <c r="D589" s="2">
        <f>SUM(COUNTIF('2010'!K57:M57,'2010'!$K$13),COUNTIF('2010'!K57:M57,'2010'!$L$13),COUNTIF('2010'!K57:M57,'2010'!$M$13))</f>
        <v>0</v>
      </c>
      <c r="E589" s="2" t="str">
        <f t="shared" si="1"/>
        <v>0</v>
      </c>
    </row>
    <row r="590">
      <c r="A590" s="1">
        <v>11.0</v>
      </c>
      <c r="B590" s="48">
        <f t="shared" si="12"/>
        <v>55</v>
      </c>
      <c r="D590" s="2">
        <f>SUM(COUNTIF('2010'!K58:M58,'2010'!$K$13),COUNTIF('2010'!K58:M58,'2010'!$L$13),COUNTIF('2010'!K58:M58,'2010'!$M$13))</f>
        <v>0</v>
      </c>
      <c r="E590" s="2" t="str">
        <f t="shared" si="1"/>
        <v>0</v>
      </c>
    </row>
    <row r="591">
      <c r="A591" s="1">
        <v>11.0</v>
      </c>
      <c r="B591" s="48">
        <f t="shared" si="12"/>
        <v>56</v>
      </c>
      <c r="D591" s="2">
        <f>SUM(COUNTIF('2010'!K59:M59,'2010'!$K$13),COUNTIF('2010'!K59:M59,'2010'!$L$13),COUNTIF('2010'!K59:M59,'2010'!$M$13))</f>
        <v>0</v>
      </c>
      <c r="E591" s="2" t="str">
        <f t="shared" si="1"/>
        <v>0</v>
      </c>
    </row>
    <row r="592">
      <c r="A592" s="1">
        <v>11.0</v>
      </c>
      <c r="B592" s="48">
        <f t="shared" si="12"/>
        <v>57</v>
      </c>
      <c r="D592" s="2">
        <f>SUM(COUNTIF('2010'!K60:M60,'2010'!$K$13),COUNTIF('2010'!K60:M60,'2010'!$L$13),COUNTIF('2010'!K60:M60,'2010'!$M$13))</f>
        <v>0</v>
      </c>
      <c r="E592" s="2" t="str">
        <f t="shared" si="1"/>
        <v>0</v>
      </c>
    </row>
    <row r="593">
      <c r="A593" s="1">
        <v>11.0</v>
      </c>
      <c r="B593" s="48">
        <f t="shared" si="12"/>
        <v>58</v>
      </c>
      <c r="D593" s="2">
        <f>SUM(COUNTIF('2010'!K61:M61,'2010'!$K$13),COUNTIF('2010'!K61:M61,'2010'!$L$13),COUNTIF('2010'!K61:M61,'2010'!$M$13))</f>
        <v>0</v>
      </c>
      <c r="E593" s="2" t="str">
        <f t="shared" si="1"/>
        <v>0</v>
      </c>
    </row>
    <row r="594">
      <c r="A594" s="1">
        <v>11.0</v>
      </c>
      <c r="B594" s="48">
        <f t="shared" si="12"/>
        <v>59</v>
      </c>
      <c r="D594" s="2">
        <f>SUM(COUNTIF('2010'!K62:M62,'2010'!$K$13),COUNTIF('2010'!K62:M62,'2010'!$L$13),COUNTIF('2010'!K62:M62,'2010'!$M$13))</f>
        <v>0</v>
      </c>
      <c r="E594" s="2" t="str">
        <f t="shared" si="1"/>
        <v>0</v>
      </c>
    </row>
    <row r="595">
      <c r="A595" s="1">
        <v>11.0</v>
      </c>
      <c r="B595" s="48">
        <f t="shared" si="12"/>
        <v>60</v>
      </c>
      <c r="D595" s="2">
        <f>SUM(COUNTIF('2010'!K63:M63,'2010'!$K$13),COUNTIF('2010'!K63:M63,'2010'!$L$13),COUNTIF('2010'!K63:M63,'2010'!$M$13))</f>
        <v>0</v>
      </c>
      <c r="E595" s="2" t="str">
        <f t="shared" si="1"/>
        <v>0</v>
      </c>
    </row>
    <row r="596">
      <c r="A596" s="1">
        <v>12.0</v>
      </c>
      <c r="B596" s="1">
        <v>13.0</v>
      </c>
      <c r="D596" s="2">
        <f>SUM(COUNTIF('2010'!K15:M15,'2010'!$K$14),COUNTIF('2010'!K15:M15,'2010'!$L$14),COUNTIF('2010'!K15:M15,'2010'!$M$14))</f>
        <v>4</v>
      </c>
      <c r="E596" s="2" t="str">
        <f t="shared" si="1"/>
        <v>2</v>
      </c>
    </row>
    <row r="597">
      <c r="A597" s="1">
        <v>12.0</v>
      </c>
      <c r="B597" s="48">
        <f t="shared" ref="B597:B643" si="13">IF(A597&lt;&gt;"",B596+1,"")</f>
        <v>14</v>
      </c>
      <c r="D597" s="2">
        <f>SUM(COUNTIF('2010'!K16:M16,'2010'!$K$14),COUNTIF('2010'!K16:M16,'2010'!$L$14),COUNTIF('2010'!K16:M16,'2010'!$M$14))</f>
        <v>4</v>
      </c>
      <c r="E597" s="2" t="str">
        <f t="shared" si="1"/>
        <v>2</v>
      </c>
    </row>
    <row r="598">
      <c r="A598" s="1">
        <v>12.0</v>
      </c>
      <c r="B598" s="48">
        <f t="shared" si="13"/>
        <v>15</v>
      </c>
      <c r="D598" s="2">
        <f>SUM(COUNTIF('2010'!K17:M17,'2010'!$K$14),COUNTIF('2010'!K17:M17,'2010'!$L$14),COUNTIF('2010'!K17:M17,'2010'!$M$14))</f>
        <v>4</v>
      </c>
      <c r="E598" s="2" t="str">
        <f t="shared" si="1"/>
        <v>2</v>
      </c>
    </row>
    <row r="599">
      <c r="A599" s="1">
        <v>12.0</v>
      </c>
      <c r="B599" s="48">
        <f t="shared" si="13"/>
        <v>16</v>
      </c>
      <c r="D599" s="2">
        <f>SUM(COUNTIF('2010'!K18:M18,'2010'!$K$14),COUNTIF('2010'!K18:M18,'2010'!$L$14),COUNTIF('2010'!K18:M18,'2010'!$M$14))</f>
        <v>4</v>
      </c>
      <c r="E599" s="2" t="str">
        <f t="shared" si="1"/>
        <v>2</v>
      </c>
    </row>
    <row r="600">
      <c r="A600" s="1">
        <v>12.0</v>
      </c>
      <c r="B600" s="48">
        <f t="shared" si="13"/>
        <v>17</v>
      </c>
      <c r="D600" s="2">
        <f>SUM(COUNTIF('2010'!K19:M19,'2010'!$K$14),COUNTIF('2010'!K19:M19,'2010'!$L$14),COUNTIF('2010'!K19:M19,'2010'!$M$14))</f>
        <v>4</v>
      </c>
      <c r="E600" s="2" t="str">
        <f t="shared" si="1"/>
        <v>2</v>
      </c>
    </row>
    <row r="601">
      <c r="A601" s="1">
        <v>12.0</v>
      </c>
      <c r="B601" s="48">
        <f t="shared" si="13"/>
        <v>18</v>
      </c>
      <c r="D601" s="2">
        <f>SUM(COUNTIF('2010'!K20:M20,'2010'!$K$14),COUNTIF('2010'!K20:M20,'2010'!$L$14),COUNTIF('2010'!K20:M20,'2010'!$M$14))</f>
        <v>4</v>
      </c>
      <c r="E601" s="2" t="str">
        <f t="shared" si="1"/>
        <v>2</v>
      </c>
    </row>
    <row r="602">
      <c r="A602" s="1">
        <v>12.0</v>
      </c>
      <c r="B602" s="48">
        <f t="shared" si="13"/>
        <v>19</v>
      </c>
      <c r="D602" s="2">
        <f>SUM(COUNTIF('2010'!K21:M21,'2010'!$K$14),COUNTIF('2010'!K21:M21,'2010'!$L$14),COUNTIF('2010'!K21:M21,'2010'!$M$14))</f>
        <v>4</v>
      </c>
      <c r="E602" s="2" t="str">
        <f t="shared" si="1"/>
        <v>2</v>
      </c>
    </row>
    <row r="603">
      <c r="A603" s="1">
        <v>12.0</v>
      </c>
      <c r="B603" s="48">
        <f t="shared" si="13"/>
        <v>20</v>
      </c>
      <c r="D603" s="2">
        <f>SUM(COUNTIF('2010'!K22:M22,'2010'!$K$14),COUNTIF('2010'!K22:M22,'2010'!$L$14),COUNTIF('2010'!K22:M22,'2010'!$M$14))</f>
        <v>4</v>
      </c>
      <c r="E603" s="2" t="str">
        <f t="shared" si="1"/>
        <v>2</v>
      </c>
    </row>
    <row r="604">
      <c r="A604" s="1">
        <v>12.0</v>
      </c>
      <c r="B604" s="48">
        <f t="shared" si="13"/>
        <v>21</v>
      </c>
      <c r="D604" s="2">
        <f>SUM(COUNTIF('2010'!K23:M23,'2010'!$K$14),COUNTIF('2010'!K23:M23,'2010'!$L$14),COUNTIF('2010'!K23:M23,'2010'!$M$14))</f>
        <v>4</v>
      </c>
      <c r="E604" s="2" t="str">
        <f t="shared" si="1"/>
        <v>2</v>
      </c>
    </row>
    <row r="605">
      <c r="A605" s="1">
        <v>12.0</v>
      </c>
      <c r="B605" s="48">
        <f t="shared" si="13"/>
        <v>22</v>
      </c>
      <c r="D605" s="2">
        <f>SUM(COUNTIF('2010'!K24:M24,'2010'!$K$14),COUNTIF('2010'!K24:M24,'2010'!$L$14),COUNTIF('2010'!K24:M24,'2010'!$M$14))</f>
        <v>4</v>
      </c>
      <c r="E605" s="2" t="str">
        <f t="shared" si="1"/>
        <v>2</v>
      </c>
    </row>
    <row r="606">
      <c r="A606" s="1">
        <v>12.0</v>
      </c>
      <c r="B606" s="48">
        <f t="shared" si="13"/>
        <v>23</v>
      </c>
      <c r="D606" s="2">
        <f>SUM(COUNTIF('2010'!K25:M25,'2010'!$K$14),COUNTIF('2010'!K25:M25,'2010'!$L$14),COUNTIF('2010'!K25:M25,'2010'!$M$14))</f>
        <v>0</v>
      </c>
      <c r="E606" s="2" t="str">
        <f t="shared" si="1"/>
        <v>0</v>
      </c>
    </row>
    <row r="607">
      <c r="A607" s="1">
        <v>12.0</v>
      </c>
      <c r="B607" s="48">
        <f t="shared" si="13"/>
        <v>24</v>
      </c>
      <c r="D607" s="2">
        <f>SUM(COUNTIF('2010'!K26:M26,'2010'!$K$14),COUNTIF('2010'!K26:M26,'2010'!$L$14),COUNTIF('2010'!K26:M26,'2010'!$M$14))</f>
        <v>4</v>
      </c>
      <c r="E607" s="2" t="str">
        <f t="shared" si="1"/>
        <v>2</v>
      </c>
    </row>
    <row r="608">
      <c r="A608" s="1">
        <v>12.0</v>
      </c>
      <c r="B608" s="48">
        <f t="shared" si="13"/>
        <v>25</v>
      </c>
      <c r="D608" s="2">
        <f>SUM(COUNTIF('2010'!K27:M27,'2010'!$K$14),COUNTIF('2010'!K27:M27,'2010'!$L$14),COUNTIF('2010'!K27:M27,'2010'!$M$14))</f>
        <v>0</v>
      </c>
      <c r="E608" s="2" t="str">
        <f t="shared" si="1"/>
        <v>0</v>
      </c>
    </row>
    <row r="609">
      <c r="A609" s="1">
        <v>12.0</v>
      </c>
      <c r="B609" s="48">
        <f t="shared" si="13"/>
        <v>26</v>
      </c>
      <c r="D609" s="2">
        <f>SUM(COUNTIF('2010'!K28:M28,'2010'!$K$14),COUNTIF('2010'!K28:M28,'2010'!$L$14),COUNTIF('2010'!K28:M28,'2010'!$M$14))</f>
        <v>4</v>
      </c>
      <c r="E609" s="2" t="str">
        <f t="shared" si="1"/>
        <v>2</v>
      </c>
    </row>
    <row r="610">
      <c r="A610" s="1">
        <v>12.0</v>
      </c>
      <c r="B610" s="48">
        <f t="shared" si="13"/>
        <v>27</v>
      </c>
      <c r="D610" s="2">
        <f>SUM(COUNTIF('2010'!K29:M29,'2010'!$K$14),COUNTIF('2010'!K29:M29,'2010'!$L$14),COUNTIF('2010'!K29:M29,'2010'!$M$14))</f>
        <v>5</v>
      </c>
      <c r="E610" s="2" t="str">
        <f t="shared" si="1"/>
        <v>3</v>
      </c>
    </row>
    <row r="611">
      <c r="A611" s="1">
        <v>12.0</v>
      </c>
      <c r="B611" s="48">
        <f t="shared" si="13"/>
        <v>28</v>
      </c>
      <c r="D611" s="2">
        <f>SUM(COUNTIF('2010'!K30:M30,'2010'!$K$14),COUNTIF('2010'!K30:M30,'2010'!$L$14),COUNTIF('2010'!K30:M30,'2010'!$M$14))</f>
        <v>0</v>
      </c>
      <c r="E611" s="2" t="str">
        <f t="shared" si="1"/>
        <v>0</v>
      </c>
    </row>
    <row r="612">
      <c r="A612" s="1">
        <v>12.0</v>
      </c>
      <c r="B612" s="48">
        <f t="shared" si="13"/>
        <v>29</v>
      </c>
      <c r="D612" s="2">
        <f>SUM(COUNTIF('2010'!K31:M31,'2010'!$K$14),COUNTIF('2010'!K31:M31,'2010'!$L$14),COUNTIF('2010'!K31:M31,'2010'!$M$14))</f>
        <v>4</v>
      </c>
      <c r="E612" s="2" t="str">
        <f t="shared" si="1"/>
        <v>2</v>
      </c>
    </row>
    <row r="613">
      <c r="A613" s="1">
        <v>12.0</v>
      </c>
      <c r="B613" s="48">
        <f t="shared" si="13"/>
        <v>30</v>
      </c>
      <c r="D613" s="2">
        <f>SUM(COUNTIF('2010'!K32:M32,'2010'!$K$14),COUNTIF('2010'!K32:M32,'2010'!$L$14),COUNTIF('2010'!K32:M32,'2010'!$M$14))</f>
        <v>4</v>
      </c>
      <c r="E613" s="2" t="str">
        <f t="shared" si="1"/>
        <v>2</v>
      </c>
    </row>
    <row r="614">
      <c r="A614" s="1">
        <v>12.0</v>
      </c>
      <c r="B614" s="48">
        <f t="shared" si="13"/>
        <v>31</v>
      </c>
      <c r="D614" s="2">
        <f>SUM(COUNTIF('2010'!K33:M33,'2010'!$K$14),COUNTIF('2010'!K33:M33,'2010'!$L$14),COUNTIF('2010'!K33:M33,'2010'!$M$14))</f>
        <v>4</v>
      </c>
      <c r="E614" s="2" t="str">
        <f t="shared" si="1"/>
        <v>2</v>
      </c>
    </row>
    <row r="615">
      <c r="A615" s="1">
        <v>12.0</v>
      </c>
      <c r="B615" s="48">
        <f t="shared" si="13"/>
        <v>32</v>
      </c>
      <c r="D615" s="2">
        <f>SUM(COUNTIF('2010'!K34:M34,'2010'!$K$14),COUNTIF('2010'!K34:M34,'2010'!$L$14),COUNTIF('2010'!K34:M34,'2010'!$M$14))</f>
        <v>4</v>
      </c>
      <c r="E615" s="2" t="str">
        <f t="shared" si="1"/>
        <v>2</v>
      </c>
    </row>
    <row r="616">
      <c r="A616" s="1">
        <v>12.0</v>
      </c>
      <c r="B616" s="48">
        <f t="shared" si="13"/>
        <v>33</v>
      </c>
      <c r="D616" s="2">
        <f>SUM(COUNTIF('2010'!K35:M35,'2010'!$K$14),COUNTIF('2010'!K35:M35,'2010'!$L$14),COUNTIF('2010'!K35:M35,'2010'!$M$14))</f>
        <v>4</v>
      </c>
      <c r="E616" s="2" t="str">
        <f t="shared" si="1"/>
        <v>2</v>
      </c>
    </row>
    <row r="617">
      <c r="A617" s="1">
        <v>12.0</v>
      </c>
      <c r="B617" s="48">
        <f t="shared" si="13"/>
        <v>34</v>
      </c>
      <c r="D617" s="2">
        <f>SUM(COUNTIF('2010'!K36:M36,'2010'!$K$14),COUNTIF('2010'!K36:M36,'2010'!$L$14),COUNTIF('2010'!K36:M36,'2010'!$M$14))</f>
        <v>0</v>
      </c>
      <c r="E617" s="2" t="str">
        <f t="shared" si="1"/>
        <v>0</v>
      </c>
    </row>
    <row r="618">
      <c r="A618" s="1">
        <v>12.0</v>
      </c>
      <c r="B618" s="48">
        <f t="shared" si="13"/>
        <v>35</v>
      </c>
      <c r="D618" s="2">
        <f>SUM(COUNTIF('2010'!K38:M38,'2010'!$K$14),COUNTIF('2010'!K38:M38,'2010'!$L$14),COUNTIF('2010'!K38:M38,'2010'!$M$14))</f>
        <v>0</v>
      </c>
      <c r="E618" s="2" t="str">
        <f t="shared" si="1"/>
        <v>0</v>
      </c>
    </row>
    <row r="619">
      <c r="A619" s="1">
        <v>12.0</v>
      </c>
      <c r="B619" s="48">
        <f t="shared" si="13"/>
        <v>36</v>
      </c>
      <c r="D619" s="2">
        <f>SUM(COUNTIF('2010'!K39:M39,'2010'!$K$14),COUNTIF('2010'!K39:M39,'2010'!$L$14),COUNTIF('2010'!K39:M39,'2010'!$M$14))</f>
        <v>4</v>
      </c>
      <c r="E619" s="2" t="str">
        <f t="shared" si="1"/>
        <v>2</v>
      </c>
    </row>
    <row r="620">
      <c r="A620" s="1">
        <v>12.0</v>
      </c>
      <c r="B620" s="48">
        <f t="shared" si="13"/>
        <v>37</v>
      </c>
      <c r="D620" s="2">
        <f>SUM(COUNTIF('2010'!K40:M40,'2010'!$K$14),COUNTIF('2010'!K40:M40,'2010'!$L$14),COUNTIF('2010'!K40:M40,'2010'!$M$14))</f>
        <v>0</v>
      </c>
      <c r="E620" s="2" t="str">
        <f t="shared" si="1"/>
        <v>0</v>
      </c>
    </row>
    <row r="621">
      <c r="A621" s="1">
        <v>12.0</v>
      </c>
      <c r="B621" s="48">
        <f t="shared" si="13"/>
        <v>38</v>
      </c>
      <c r="D621" s="2">
        <f>SUM(COUNTIF('2010'!K41:M41,'2010'!$K$14),COUNTIF('2010'!K41:M41,'2010'!$L$14),COUNTIF('2010'!K41:M41,'2010'!$M$14))</f>
        <v>0</v>
      </c>
      <c r="E621" s="2" t="str">
        <f t="shared" si="1"/>
        <v>0</v>
      </c>
    </row>
    <row r="622">
      <c r="A622" s="1">
        <v>12.0</v>
      </c>
      <c r="B622" s="48">
        <f t="shared" si="13"/>
        <v>39</v>
      </c>
      <c r="D622" s="2">
        <f>SUM(COUNTIF('2010'!K42:M42,'2010'!$K$14),COUNTIF('2010'!K42:M42,'2010'!$L$14),COUNTIF('2010'!K42:M42,'2010'!$M$14))</f>
        <v>0</v>
      </c>
      <c r="E622" s="2" t="str">
        <f t="shared" si="1"/>
        <v>0</v>
      </c>
    </row>
    <row r="623">
      <c r="A623" s="1">
        <v>12.0</v>
      </c>
      <c r="B623" s="48">
        <f t="shared" si="13"/>
        <v>40</v>
      </c>
      <c r="D623" s="2">
        <f>SUM(COUNTIF('2010'!K43:M43,'2010'!$K$14),COUNTIF('2010'!K43:M43,'2010'!$L$14),COUNTIF('2010'!K43:M43,'2010'!$M$14))</f>
        <v>0</v>
      </c>
      <c r="E623" s="2" t="str">
        <f t="shared" si="1"/>
        <v>0</v>
      </c>
    </row>
    <row r="624">
      <c r="A624" s="1">
        <v>12.0</v>
      </c>
      <c r="B624" s="48">
        <f t="shared" si="13"/>
        <v>41</v>
      </c>
      <c r="D624" s="2">
        <f>SUM(COUNTIF('2010'!K44:M44,'2010'!$K$14),COUNTIF('2010'!K44:M44,'2010'!$L$14),COUNTIF('2010'!K44:M44,'2010'!$M$14))</f>
        <v>0</v>
      </c>
      <c r="E624" s="2" t="str">
        <f t="shared" si="1"/>
        <v>0</v>
      </c>
    </row>
    <row r="625">
      <c r="A625" s="1">
        <v>12.0</v>
      </c>
      <c r="B625" s="48">
        <f t="shared" si="13"/>
        <v>42</v>
      </c>
      <c r="D625" s="2">
        <f>SUM(COUNTIF('2010'!K45:M45,'2010'!$K$14),COUNTIF('2010'!K45:M45,'2010'!$L$14),COUNTIF('2010'!K45:M45,'2010'!$M$14))</f>
        <v>0</v>
      </c>
      <c r="E625" s="2" t="str">
        <f t="shared" si="1"/>
        <v>0</v>
      </c>
    </row>
    <row r="626">
      <c r="A626" s="1">
        <v>12.0</v>
      </c>
      <c r="B626" s="48">
        <f t="shared" si="13"/>
        <v>43</v>
      </c>
      <c r="D626" s="2">
        <f>SUM(COUNTIF('2010'!K46:M46,'2010'!$K$14),COUNTIF('2010'!K46:M46,'2010'!$L$14),COUNTIF('2010'!K46:M46,'2010'!$M$14))</f>
        <v>0</v>
      </c>
      <c r="E626" s="2" t="str">
        <f t="shared" si="1"/>
        <v>0</v>
      </c>
    </row>
    <row r="627">
      <c r="A627" s="1">
        <v>12.0</v>
      </c>
      <c r="B627" s="48">
        <f t="shared" si="13"/>
        <v>44</v>
      </c>
      <c r="D627" s="2">
        <f>SUM(COUNTIF('2010'!K47:M47,'2010'!$K$14),COUNTIF('2010'!K47:M47,'2010'!$L$14),COUNTIF('2010'!K47:M47,'2010'!$M$14))</f>
        <v>0</v>
      </c>
      <c r="E627" s="2" t="str">
        <f t="shared" si="1"/>
        <v>0</v>
      </c>
    </row>
    <row r="628">
      <c r="A628" s="1">
        <v>12.0</v>
      </c>
      <c r="B628" s="48">
        <f t="shared" si="13"/>
        <v>45</v>
      </c>
      <c r="D628" s="2">
        <f>SUM(COUNTIF('2010'!K48:M48,'2010'!$K$14),COUNTIF('2010'!K48:M48,'2010'!$L$14),COUNTIF('2010'!K48:M48,'2010'!$M$14))</f>
        <v>0</v>
      </c>
      <c r="E628" s="2" t="str">
        <f t="shared" si="1"/>
        <v>0</v>
      </c>
    </row>
    <row r="629">
      <c r="A629" s="1">
        <v>12.0</v>
      </c>
      <c r="B629" s="48">
        <f t="shared" si="13"/>
        <v>46</v>
      </c>
      <c r="D629" s="2">
        <f>SUM(COUNTIF('2010'!K49:M49,'2010'!$K$14),COUNTIF('2010'!K49:M49,'2010'!$L$14),COUNTIF('2010'!K49:M49,'2010'!$M$14))</f>
        <v>0</v>
      </c>
      <c r="E629" s="2" t="str">
        <f t="shared" si="1"/>
        <v>0</v>
      </c>
    </row>
    <row r="630">
      <c r="A630" s="1">
        <v>12.0</v>
      </c>
      <c r="B630" s="48">
        <f t="shared" si="13"/>
        <v>47</v>
      </c>
      <c r="D630" s="2">
        <f>SUM(COUNTIF('2010'!K50:M50,'2010'!$K$14),COUNTIF('2010'!K50:M50,'2010'!$L$14),COUNTIF('2010'!K50:M50,'2010'!$M$14))</f>
        <v>0</v>
      </c>
      <c r="E630" s="2" t="str">
        <f t="shared" si="1"/>
        <v>0</v>
      </c>
    </row>
    <row r="631">
      <c r="A631" s="1">
        <v>12.0</v>
      </c>
      <c r="B631" s="48">
        <f t="shared" si="13"/>
        <v>48</v>
      </c>
      <c r="D631" s="2">
        <f>SUM(COUNTIF('2010'!K51:M51,'2010'!$K$14),COUNTIF('2010'!K51:M51,'2010'!$L$14),COUNTIF('2010'!K51:M51,'2010'!$M$14))</f>
        <v>0</v>
      </c>
      <c r="E631" s="2" t="str">
        <f t="shared" si="1"/>
        <v>0</v>
      </c>
    </row>
    <row r="632">
      <c r="A632" s="1">
        <v>12.0</v>
      </c>
      <c r="B632" s="48">
        <f t="shared" si="13"/>
        <v>49</v>
      </c>
      <c r="D632" s="2">
        <f>SUM(COUNTIF('2010'!K52:M52,'2010'!$K$14),COUNTIF('2010'!K52:M52,'2010'!$L$14),COUNTIF('2010'!K52:M52,'2010'!$M$14))</f>
        <v>0</v>
      </c>
      <c r="E632" s="2" t="str">
        <f t="shared" si="1"/>
        <v>0</v>
      </c>
    </row>
    <row r="633">
      <c r="A633" s="1">
        <v>12.0</v>
      </c>
      <c r="B633" s="48">
        <f t="shared" si="13"/>
        <v>50</v>
      </c>
      <c r="D633" s="2">
        <f>SUM(COUNTIF('2010'!K53:M53,'2010'!$K$14),COUNTIF('2010'!K53:M53,'2010'!$L$14),COUNTIF('2010'!K53:M53,'2010'!$M$14))</f>
        <v>0</v>
      </c>
      <c r="E633" s="2" t="str">
        <f t="shared" si="1"/>
        <v>0</v>
      </c>
    </row>
    <row r="634">
      <c r="A634" s="1">
        <v>12.0</v>
      </c>
      <c r="B634" s="48">
        <f t="shared" si="13"/>
        <v>51</v>
      </c>
      <c r="D634" s="2">
        <f>SUM(COUNTIF('2010'!K54:M54,'2010'!$K$14),COUNTIF('2010'!K54:M54,'2010'!$L$14),COUNTIF('2010'!K54:M54,'2010'!$M$14))</f>
        <v>0</v>
      </c>
      <c r="E634" s="2" t="str">
        <f t="shared" si="1"/>
        <v>0</v>
      </c>
    </row>
    <row r="635">
      <c r="A635" s="1">
        <v>12.0</v>
      </c>
      <c r="B635" s="48">
        <f t="shared" si="13"/>
        <v>52</v>
      </c>
      <c r="D635" s="2">
        <f>SUM(COUNTIF('2010'!K55:M55,'2010'!$K$14),COUNTIF('2010'!K55:M55,'2010'!$L$14),COUNTIF('2010'!K55:M55,'2010'!$M$14))</f>
        <v>0</v>
      </c>
      <c r="E635" s="2" t="str">
        <f t="shared" si="1"/>
        <v>0</v>
      </c>
    </row>
    <row r="636">
      <c r="A636" s="1">
        <v>12.0</v>
      </c>
      <c r="B636" s="48">
        <f t="shared" si="13"/>
        <v>53</v>
      </c>
      <c r="D636" s="2">
        <f>SUM(COUNTIF('2010'!K56:M56,'2010'!$K$14),COUNTIF('2010'!K56:M56,'2010'!$L$14),COUNTIF('2010'!K56:M56,'2010'!$M$14))</f>
        <v>0</v>
      </c>
      <c r="E636" s="2" t="str">
        <f t="shared" si="1"/>
        <v>0</v>
      </c>
    </row>
    <row r="637">
      <c r="A637" s="1">
        <v>12.0</v>
      </c>
      <c r="B637" s="48">
        <f t="shared" si="13"/>
        <v>54</v>
      </c>
      <c r="D637" s="2">
        <f>SUM(COUNTIF('2010'!K57:M57,'2010'!$K$14),COUNTIF('2010'!K57:M57,'2010'!$L$14),COUNTIF('2010'!K57:M57,'2010'!$M$14))</f>
        <v>0</v>
      </c>
      <c r="E637" s="2" t="str">
        <f t="shared" si="1"/>
        <v>0</v>
      </c>
    </row>
    <row r="638">
      <c r="A638" s="1">
        <v>12.0</v>
      </c>
      <c r="B638" s="48">
        <f t="shared" si="13"/>
        <v>55</v>
      </c>
      <c r="D638" s="2">
        <f>SUM(COUNTIF('2010'!K58:M58,'2010'!$K$14),COUNTIF('2010'!K58:M58,'2010'!$L$14),COUNTIF('2010'!K58:M58,'2010'!$M$14))</f>
        <v>0</v>
      </c>
      <c r="E638" s="2" t="str">
        <f t="shared" si="1"/>
        <v>0</v>
      </c>
    </row>
    <row r="639">
      <c r="A639" s="1">
        <v>12.0</v>
      </c>
      <c r="B639" s="48">
        <f t="shared" si="13"/>
        <v>56</v>
      </c>
      <c r="D639" s="2">
        <f>SUM(COUNTIF('2010'!K59:M59,'2010'!$K$14),COUNTIF('2010'!K59:M59,'2010'!$L$14),COUNTIF('2010'!K59:M59,'2010'!$M$14))</f>
        <v>0</v>
      </c>
      <c r="E639" s="2" t="str">
        <f t="shared" si="1"/>
        <v>0</v>
      </c>
    </row>
    <row r="640">
      <c r="A640" s="1">
        <v>12.0</v>
      </c>
      <c r="B640" s="48">
        <f t="shared" si="13"/>
        <v>57</v>
      </c>
      <c r="D640" s="2">
        <f>SUM(COUNTIF('2010'!K60:M60,'2010'!$K$14),COUNTIF('2010'!K60:M60,'2010'!$L$14),COUNTIF('2010'!K60:M60,'2010'!$M$14))</f>
        <v>0</v>
      </c>
      <c r="E640" s="2" t="str">
        <f t="shared" si="1"/>
        <v>0</v>
      </c>
    </row>
    <row r="641">
      <c r="A641" s="1">
        <v>12.0</v>
      </c>
      <c r="B641" s="48">
        <f t="shared" si="13"/>
        <v>58</v>
      </c>
      <c r="D641" s="2">
        <f>SUM(COUNTIF('2010'!K61:M61,'2010'!$K$14),COUNTIF('2010'!K61:M61,'2010'!$L$14),COUNTIF('2010'!K61:M61,'2010'!$M$14))</f>
        <v>0</v>
      </c>
      <c r="E641" s="2" t="str">
        <f t="shared" si="1"/>
        <v>0</v>
      </c>
    </row>
    <row r="642">
      <c r="A642" s="1">
        <v>12.0</v>
      </c>
      <c r="B642" s="48">
        <f t="shared" si="13"/>
        <v>59</v>
      </c>
      <c r="D642" s="2">
        <f>SUM(COUNTIF('2010'!K62:M62,'2010'!$K$14),COUNTIF('2010'!K62:M62,'2010'!$L$14),COUNTIF('2010'!K62:M62,'2010'!$M$14))</f>
        <v>0</v>
      </c>
      <c r="E642" s="2" t="str">
        <f t="shared" si="1"/>
        <v>0</v>
      </c>
    </row>
    <row r="643">
      <c r="A643" s="1">
        <v>12.0</v>
      </c>
      <c r="B643" s="48">
        <f t="shared" si="13"/>
        <v>60</v>
      </c>
      <c r="D643" s="2">
        <f>SUM(COUNTIF('2010'!K63:M63,'2010'!$K$14),COUNTIF('2010'!K63:M63,'2010'!$L$14),COUNTIF('2010'!K63:M63,'2010'!$M$14))</f>
        <v>0</v>
      </c>
      <c r="E643" s="2" t="str">
        <f t="shared" si="1"/>
        <v>0</v>
      </c>
    </row>
    <row r="644">
      <c r="A644" s="1">
        <v>13.0</v>
      </c>
      <c r="B644" s="49">
        <v>14.0</v>
      </c>
      <c r="D644" s="2">
        <f>SUM(COUNTIF('2010'!K16:M16,'2010'!$K$15),COUNTIF('2010'!K16:M16,'2010'!$L$15),COUNTIF('2010'!K16:M16,'2010'!$M$15))</f>
        <v>5</v>
      </c>
      <c r="E644" s="2" t="str">
        <f t="shared" si="1"/>
        <v>3</v>
      </c>
    </row>
    <row r="645">
      <c r="A645" s="1">
        <v>13.0</v>
      </c>
      <c r="B645" s="48">
        <f t="shared" ref="B645:B690" si="14">IF(A645&lt;&gt;"",B644+1,"")</f>
        <v>15</v>
      </c>
      <c r="D645" s="2">
        <f>SUM(COUNTIF('2010'!K17:M17,'2010'!$K$15),COUNTIF('2010'!K17:M17,'2010'!$L$15),COUNTIF('2010'!K17:M17,'2010'!$M$15))</f>
        <v>4</v>
      </c>
      <c r="E645" s="2" t="str">
        <f t="shared" si="1"/>
        <v>2</v>
      </c>
    </row>
    <row r="646">
      <c r="A646" s="1">
        <v>13.0</v>
      </c>
      <c r="B646" s="48">
        <f t="shared" si="14"/>
        <v>16</v>
      </c>
      <c r="D646" s="2">
        <f>SUM(COUNTIF('2010'!K18:M18,'2010'!$K$15),COUNTIF('2010'!K18:M18,'2010'!$L$15),COUNTIF('2010'!K18:M18,'2010'!$M$15))</f>
        <v>5</v>
      </c>
      <c r="E646" s="2" t="str">
        <f t="shared" si="1"/>
        <v>3</v>
      </c>
    </row>
    <row r="647">
      <c r="A647" s="1">
        <v>13.0</v>
      </c>
      <c r="B647" s="48">
        <f t="shared" si="14"/>
        <v>17</v>
      </c>
      <c r="D647" s="2">
        <f>SUM(COUNTIF('2010'!K19:M19,'2010'!$K$15),COUNTIF('2010'!K19:M19,'2010'!$L$15),COUNTIF('2010'!K19:M19,'2010'!$M$15))</f>
        <v>4</v>
      </c>
      <c r="E647" s="2" t="str">
        <f t="shared" si="1"/>
        <v>2</v>
      </c>
    </row>
    <row r="648">
      <c r="A648" s="1">
        <v>13.0</v>
      </c>
      <c r="B648" s="48">
        <f t="shared" si="14"/>
        <v>18</v>
      </c>
      <c r="D648" s="2">
        <f>SUM(COUNTIF('2010'!K20:M20,'2010'!$K$15),COUNTIF('2010'!K20:M20,'2010'!$L$15),COUNTIF('2010'!K20:M20,'2010'!$M$15))</f>
        <v>5</v>
      </c>
      <c r="E648" s="2" t="str">
        <f t="shared" si="1"/>
        <v>3</v>
      </c>
    </row>
    <row r="649">
      <c r="A649" s="1">
        <v>13.0</v>
      </c>
      <c r="B649" s="48">
        <f t="shared" si="14"/>
        <v>19</v>
      </c>
      <c r="D649" s="2">
        <f>SUM(COUNTIF('2010'!K21:M21,'2010'!$K$15),COUNTIF('2010'!K21:M21,'2010'!$L$15),COUNTIF('2010'!K21:M21,'2010'!$M$15))</f>
        <v>4</v>
      </c>
      <c r="E649" s="2" t="str">
        <f t="shared" si="1"/>
        <v>2</v>
      </c>
    </row>
    <row r="650">
      <c r="A650" s="1">
        <v>13.0</v>
      </c>
      <c r="B650" s="48">
        <f t="shared" si="14"/>
        <v>20</v>
      </c>
      <c r="D650" s="2">
        <f>SUM(COUNTIF('2010'!K22:M22,'2010'!$K$15),COUNTIF('2010'!K22:M22,'2010'!$L$15),COUNTIF('2010'!K22:M22,'2010'!$M$15))</f>
        <v>4</v>
      </c>
      <c r="E650" s="2" t="str">
        <f t="shared" si="1"/>
        <v>2</v>
      </c>
    </row>
    <row r="651">
      <c r="A651" s="1">
        <v>13.0</v>
      </c>
      <c r="B651" s="48">
        <f t="shared" si="14"/>
        <v>21</v>
      </c>
      <c r="D651" s="2">
        <f>SUM(COUNTIF('2010'!K23:M23,'2010'!$K$15),COUNTIF('2010'!K23:M23,'2010'!$L$15),COUNTIF('2010'!K23:M23,'2010'!$M$15))</f>
        <v>4</v>
      </c>
      <c r="E651" s="2" t="str">
        <f t="shared" si="1"/>
        <v>2</v>
      </c>
    </row>
    <row r="652">
      <c r="A652" s="1">
        <v>13.0</v>
      </c>
      <c r="B652" s="48">
        <f t="shared" si="14"/>
        <v>22</v>
      </c>
      <c r="D652" s="2">
        <f>SUM(COUNTIF('2010'!K24:M24,'2010'!$K$15),COUNTIF('2010'!K24:M24,'2010'!$L$15),COUNTIF('2010'!K24:M24,'2010'!$M$15))</f>
        <v>5</v>
      </c>
      <c r="E652" s="2" t="str">
        <f t="shared" si="1"/>
        <v>3</v>
      </c>
    </row>
    <row r="653">
      <c r="A653" s="1">
        <v>13.0</v>
      </c>
      <c r="B653" s="48">
        <f t="shared" si="14"/>
        <v>23</v>
      </c>
      <c r="D653" s="2">
        <f>SUM(COUNTIF('2010'!K25:M25,'2010'!$K$15),COUNTIF('2010'!K25:M25,'2010'!$L$15),COUNTIF('2010'!K25:M25,'2010'!$M$15))</f>
        <v>0</v>
      </c>
      <c r="E653" s="2" t="str">
        <f t="shared" si="1"/>
        <v>0</v>
      </c>
    </row>
    <row r="654">
      <c r="A654" s="1">
        <v>13.0</v>
      </c>
      <c r="B654" s="48">
        <f t="shared" si="14"/>
        <v>24</v>
      </c>
      <c r="D654" s="2">
        <f>SUM(COUNTIF('2010'!K26:M26,'2010'!$K$15),COUNTIF('2010'!K26:M26,'2010'!$L$15),COUNTIF('2010'!K26:M26,'2010'!$M$15))</f>
        <v>5</v>
      </c>
      <c r="E654" s="2" t="str">
        <f t="shared" si="1"/>
        <v>3</v>
      </c>
    </row>
    <row r="655">
      <c r="A655" s="1">
        <v>13.0</v>
      </c>
      <c r="B655" s="48">
        <f t="shared" si="14"/>
        <v>25</v>
      </c>
      <c r="D655" s="2">
        <f>SUM(COUNTIF('2010'!K27:M27,'2010'!$K$15),COUNTIF('2010'!K27:M27,'2010'!$L$15),COUNTIF('2010'!K27:M27,'2010'!$M$15))</f>
        <v>1</v>
      </c>
      <c r="E655" s="2" t="str">
        <f t="shared" si="1"/>
        <v>1</v>
      </c>
    </row>
    <row r="656">
      <c r="A656" s="1">
        <v>13.0</v>
      </c>
      <c r="B656" s="48">
        <f t="shared" si="14"/>
        <v>26</v>
      </c>
      <c r="D656" s="2">
        <f>SUM(COUNTIF('2010'!K28:M28,'2010'!$K$15),COUNTIF('2010'!K28:M28,'2010'!$L$15),COUNTIF('2010'!K28:M28,'2010'!$M$15))</f>
        <v>4</v>
      </c>
      <c r="E656" s="2" t="str">
        <f t="shared" si="1"/>
        <v>2</v>
      </c>
    </row>
    <row r="657">
      <c r="A657" s="1">
        <v>13.0</v>
      </c>
      <c r="B657" s="48">
        <f t="shared" si="14"/>
        <v>27</v>
      </c>
      <c r="D657" s="2">
        <f>SUM(COUNTIF('2010'!K29:M29,'2010'!$K$15),COUNTIF('2010'!K29:M29,'2010'!$L$15),COUNTIF('2010'!K29:M29,'2010'!$M$15))</f>
        <v>4</v>
      </c>
      <c r="E657" s="2" t="str">
        <f t="shared" si="1"/>
        <v>2</v>
      </c>
    </row>
    <row r="658">
      <c r="A658" s="1">
        <v>13.0</v>
      </c>
      <c r="B658" s="48">
        <f t="shared" si="14"/>
        <v>28</v>
      </c>
      <c r="D658" s="2">
        <f>SUM(COUNTIF('2010'!K30:M30,'2010'!$K$15),COUNTIF('2010'!K30:M30,'2010'!$L$15),COUNTIF('2010'!K30:M30,'2010'!$M$15))</f>
        <v>0</v>
      </c>
      <c r="E658" s="2" t="str">
        <f t="shared" si="1"/>
        <v>0</v>
      </c>
    </row>
    <row r="659">
      <c r="A659" s="1">
        <v>13.0</v>
      </c>
      <c r="B659" s="48">
        <f t="shared" si="14"/>
        <v>29</v>
      </c>
      <c r="D659" s="2">
        <f>SUM(COUNTIF('2010'!K31:M31,'2010'!$K$15),COUNTIF('2010'!K31:M31,'2010'!$L$15),COUNTIF('2010'!K31:M31,'2010'!$M$15))</f>
        <v>5</v>
      </c>
      <c r="E659" s="2" t="str">
        <f t="shared" si="1"/>
        <v>3</v>
      </c>
    </row>
    <row r="660">
      <c r="A660" s="1">
        <v>13.0</v>
      </c>
      <c r="B660" s="48">
        <f t="shared" si="14"/>
        <v>30</v>
      </c>
      <c r="D660" s="2">
        <f>SUM(COUNTIF('2010'!K32:M32,'2010'!$K$15),COUNTIF('2010'!K32:M32,'2010'!$L$15),COUNTIF('2010'!K32:M32,'2010'!$M$15))</f>
        <v>4</v>
      </c>
      <c r="E660" s="2" t="str">
        <f t="shared" si="1"/>
        <v>2</v>
      </c>
    </row>
    <row r="661">
      <c r="A661" s="1">
        <v>13.0</v>
      </c>
      <c r="B661" s="48">
        <f t="shared" si="14"/>
        <v>31</v>
      </c>
      <c r="D661" s="2">
        <f>SUM(COUNTIF('2010'!K33:M33,'2010'!$K$15),COUNTIF('2010'!K33:M33,'2010'!$L$15),COUNTIF('2010'!K33:M33,'2010'!$M$15))</f>
        <v>4</v>
      </c>
      <c r="E661" s="2" t="str">
        <f t="shared" si="1"/>
        <v>2</v>
      </c>
    </row>
    <row r="662">
      <c r="A662" s="1">
        <v>13.0</v>
      </c>
      <c r="B662" s="48">
        <f t="shared" si="14"/>
        <v>32</v>
      </c>
      <c r="D662" s="2">
        <f>SUM(COUNTIF('2010'!K34:M34,'2010'!$K$15),COUNTIF('2010'!K34:M34,'2010'!$L$15),COUNTIF('2010'!K34:M34,'2010'!$M$15))</f>
        <v>4</v>
      </c>
      <c r="E662" s="2" t="str">
        <f t="shared" si="1"/>
        <v>2</v>
      </c>
    </row>
    <row r="663">
      <c r="A663" s="1">
        <v>13.0</v>
      </c>
      <c r="B663" s="48">
        <f t="shared" si="14"/>
        <v>33</v>
      </c>
      <c r="D663" s="2">
        <f>SUM(COUNTIF('2010'!K35:M35,'2010'!$K$15),COUNTIF('2010'!K35:M35,'2010'!$L$15),COUNTIF('2010'!K35:M35,'2010'!$M$15))</f>
        <v>4</v>
      </c>
      <c r="E663" s="2" t="str">
        <f t="shared" si="1"/>
        <v>2</v>
      </c>
    </row>
    <row r="664">
      <c r="A664" s="1">
        <v>13.0</v>
      </c>
      <c r="B664" s="48">
        <f t="shared" si="14"/>
        <v>34</v>
      </c>
      <c r="D664" s="2">
        <f>SUM(COUNTIF('2010'!K36:M36,'2010'!$K$15),COUNTIF('2010'!K36:M36,'2010'!$L$15),COUNTIF('2010'!K36:M36,'2010'!$M$15))</f>
        <v>0</v>
      </c>
      <c r="E664" s="2" t="str">
        <f t="shared" si="1"/>
        <v>0</v>
      </c>
    </row>
    <row r="665">
      <c r="A665" s="1">
        <v>13.0</v>
      </c>
      <c r="B665" s="48">
        <f t="shared" si="14"/>
        <v>35</v>
      </c>
      <c r="D665" s="2">
        <f>SUM(COUNTIF('2010'!K38:M38,'2010'!$K$15),COUNTIF('2010'!K38:M38,'2010'!$L$15),COUNTIF('2010'!K38:M38,'2010'!$M$15))</f>
        <v>0</v>
      </c>
      <c r="E665" s="2" t="str">
        <f t="shared" si="1"/>
        <v>0</v>
      </c>
    </row>
    <row r="666">
      <c r="A666" s="1">
        <v>13.0</v>
      </c>
      <c r="B666" s="48">
        <f t="shared" si="14"/>
        <v>36</v>
      </c>
      <c r="D666" s="2">
        <f>SUM(COUNTIF('2010'!K39:M39,'2010'!$K$15),COUNTIF('2010'!K39:M39,'2010'!$L$15),COUNTIF('2010'!K39:M39,'2010'!$M$15))</f>
        <v>4</v>
      </c>
      <c r="E666" s="2" t="str">
        <f t="shared" si="1"/>
        <v>2</v>
      </c>
    </row>
    <row r="667">
      <c r="A667" s="1">
        <v>13.0</v>
      </c>
      <c r="B667" s="48">
        <f t="shared" si="14"/>
        <v>37</v>
      </c>
      <c r="D667" s="2">
        <f>SUM(COUNTIF('2010'!K40:M40,'2010'!$K$15),COUNTIF('2010'!K40:M40,'2010'!$L$15),COUNTIF('2010'!K40:M40,'2010'!$M$15))</f>
        <v>0</v>
      </c>
      <c r="E667" s="2" t="str">
        <f t="shared" si="1"/>
        <v>0</v>
      </c>
    </row>
    <row r="668">
      <c r="A668" s="1">
        <v>13.0</v>
      </c>
      <c r="B668" s="48">
        <f t="shared" si="14"/>
        <v>38</v>
      </c>
      <c r="D668" s="2">
        <f>SUM(COUNTIF('2010'!K41:M41,'2010'!$K$15),COUNTIF('2010'!K41:M41,'2010'!$L$15),COUNTIF('2010'!K41:M41,'2010'!$M$15))</f>
        <v>0</v>
      </c>
      <c r="E668" s="2" t="str">
        <f t="shared" si="1"/>
        <v>0</v>
      </c>
    </row>
    <row r="669">
      <c r="A669" s="1">
        <v>13.0</v>
      </c>
      <c r="B669" s="48">
        <f t="shared" si="14"/>
        <v>39</v>
      </c>
      <c r="D669" s="2">
        <f>SUM(COUNTIF('2010'!K42:M42,'2010'!$K$15),COUNTIF('2010'!K42:M42,'2010'!$L$15),COUNTIF('2010'!K42:M42,'2010'!$M$15))</f>
        <v>0</v>
      </c>
      <c r="E669" s="2" t="str">
        <f t="shared" si="1"/>
        <v>0</v>
      </c>
    </row>
    <row r="670">
      <c r="A670" s="1">
        <v>13.0</v>
      </c>
      <c r="B670" s="48">
        <f t="shared" si="14"/>
        <v>40</v>
      </c>
      <c r="D670" s="2">
        <f>SUM(COUNTIF('2010'!K43:M43,'2010'!$K$15),COUNTIF('2010'!K43:M43,'2010'!$L$15),COUNTIF('2010'!K43:M43,'2010'!$M$15))</f>
        <v>0</v>
      </c>
      <c r="E670" s="2" t="str">
        <f t="shared" si="1"/>
        <v>0</v>
      </c>
    </row>
    <row r="671">
      <c r="A671" s="1">
        <v>13.0</v>
      </c>
      <c r="B671" s="48">
        <f t="shared" si="14"/>
        <v>41</v>
      </c>
      <c r="D671" s="2">
        <f>SUM(COUNTIF('2010'!K44:M44,'2010'!$K$15),COUNTIF('2010'!K44:M44,'2010'!$L$15),COUNTIF('2010'!K44:M44,'2010'!$M$15))</f>
        <v>0</v>
      </c>
      <c r="E671" s="2" t="str">
        <f t="shared" si="1"/>
        <v>0</v>
      </c>
    </row>
    <row r="672">
      <c r="A672" s="1">
        <v>13.0</v>
      </c>
      <c r="B672" s="48">
        <f t="shared" si="14"/>
        <v>42</v>
      </c>
      <c r="D672" s="2">
        <f>SUM(COUNTIF('2010'!K45:M45,'2010'!$K$15),COUNTIF('2010'!K45:M45,'2010'!$L$15),COUNTIF('2010'!K45:M45,'2010'!$M$15))</f>
        <v>0</v>
      </c>
      <c r="E672" s="2" t="str">
        <f t="shared" si="1"/>
        <v>0</v>
      </c>
    </row>
    <row r="673">
      <c r="A673" s="1">
        <v>13.0</v>
      </c>
      <c r="B673" s="48">
        <f t="shared" si="14"/>
        <v>43</v>
      </c>
      <c r="D673" s="2">
        <f>SUM(COUNTIF('2010'!K46:M46,'2010'!$K$15),COUNTIF('2010'!K46:M46,'2010'!$L$15),COUNTIF('2010'!K46:M46,'2010'!$M$15))</f>
        <v>0</v>
      </c>
      <c r="E673" s="2" t="str">
        <f t="shared" si="1"/>
        <v>0</v>
      </c>
    </row>
    <row r="674">
      <c r="A674" s="1">
        <v>13.0</v>
      </c>
      <c r="B674" s="48">
        <f t="shared" si="14"/>
        <v>44</v>
      </c>
      <c r="D674" s="2">
        <f>SUM(COUNTIF('2010'!K47:M47,'2010'!$K$15),COUNTIF('2010'!K47:M47,'2010'!$L$15),COUNTIF('2010'!K47:M47,'2010'!$M$15))</f>
        <v>0</v>
      </c>
      <c r="E674" s="2" t="str">
        <f t="shared" si="1"/>
        <v>0</v>
      </c>
    </row>
    <row r="675">
      <c r="A675" s="1">
        <v>13.0</v>
      </c>
      <c r="B675" s="48">
        <f t="shared" si="14"/>
        <v>45</v>
      </c>
      <c r="D675" s="2">
        <f>SUM(COUNTIF('2010'!K48:M48,'2010'!$K$15),COUNTIF('2010'!K48:M48,'2010'!$L$15),COUNTIF('2010'!K48:M48,'2010'!$M$15))</f>
        <v>0</v>
      </c>
      <c r="E675" s="2" t="str">
        <f t="shared" si="1"/>
        <v>0</v>
      </c>
    </row>
    <row r="676">
      <c r="A676" s="1">
        <v>13.0</v>
      </c>
      <c r="B676" s="48">
        <f t="shared" si="14"/>
        <v>46</v>
      </c>
      <c r="D676" s="2">
        <f>SUM(COUNTIF('2010'!K49:M49,'2010'!$K$15),COUNTIF('2010'!K49:M49,'2010'!$L$15),COUNTIF('2010'!K49:M49,'2010'!$M$15))</f>
        <v>0</v>
      </c>
      <c r="E676" s="2" t="str">
        <f t="shared" si="1"/>
        <v>0</v>
      </c>
    </row>
    <row r="677">
      <c r="A677" s="1">
        <v>13.0</v>
      </c>
      <c r="B677" s="48">
        <f t="shared" si="14"/>
        <v>47</v>
      </c>
      <c r="D677" s="2">
        <f>SUM(COUNTIF('2010'!K50:M50,'2010'!$K$15),COUNTIF('2010'!K50:M50,'2010'!$L$15),COUNTIF('2010'!K50:M50,'2010'!$M$15))</f>
        <v>0</v>
      </c>
      <c r="E677" s="2" t="str">
        <f t="shared" si="1"/>
        <v>0</v>
      </c>
    </row>
    <row r="678">
      <c r="A678" s="1">
        <v>13.0</v>
      </c>
      <c r="B678" s="48">
        <f t="shared" si="14"/>
        <v>48</v>
      </c>
      <c r="D678" s="2">
        <f>SUM(COUNTIF('2010'!K51:M51,'2010'!$K$15),COUNTIF('2010'!K51:M51,'2010'!$L$15),COUNTIF('2010'!K51:M51,'2010'!$M$15))</f>
        <v>0</v>
      </c>
      <c r="E678" s="2" t="str">
        <f t="shared" si="1"/>
        <v>0</v>
      </c>
    </row>
    <row r="679">
      <c r="A679" s="1">
        <v>13.0</v>
      </c>
      <c r="B679" s="48">
        <f t="shared" si="14"/>
        <v>49</v>
      </c>
      <c r="D679" s="2">
        <f>SUM(COUNTIF('2010'!K52:M52,'2010'!$K$15),COUNTIF('2010'!K52:M52,'2010'!$L$15),COUNTIF('2010'!K52:M52,'2010'!$M$15))</f>
        <v>0</v>
      </c>
      <c r="E679" s="2" t="str">
        <f t="shared" si="1"/>
        <v>0</v>
      </c>
    </row>
    <row r="680">
      <c r="A680" s="1">
        <v>13.0</v>
      </c>
      <c r="B680" s="48">
        <f t="shared" si="14"/>
        <v>50</v>
      </c>
      <c r="D680" s="2">
        <f>SUM(COUNTIF('2010'!K53:M53,'2010'!$K$15),COUNTIF('2010'!K53:M53,'2010'!$L$15),COUNTIF('2010'!K53:M53,'2010'!$M$15))</f>
        <v>0</v>
      </c>
      <c r="E680" s="2" t="str">
        <f t="shared" si="1"/>
        <v>0</v>
      </c>
    </row>
    <row r="681">
      <c r="A681" s="1">
        <v>13.0</v>
      </c>
      <c r="B681" s="48">
        <f t="shared" si="14"/>
        <v>51</v>
      </c>
      <c r="D681" s="2">
        <f>SUM(COUNTIF('2010'!K54:M54,'2010'!$K$15),COUNTIF('2010'!K54:M54,'2010'!$L$15),COUNTIF('2010'!K54:M54,'2010'!$M$15))</f>
        <v>0</v>
      </c>
      <c r="E681" s="2" t="str">
        <f t="shared" si="1"/>
        <v>0</v>
      </c>
    </row>
    <row r="682">
      <c r="A682" s="1">
        <v>13.0</v>
      </c>
      <c r="B682" s="48">
        <f t="shared" si="14"/>
        <v>52</v>
      </c>
      <c r="D682" s="2">
        <f>SUM(COUNTIF('2010'!K55:M55,'2010'!$K$15),COUNTIF('2010'!K55:M55,'2010'!$L$15),COUNTIF('2010'!K55:M55,'2010'!$M$15))</f>
        <v>0</v>
      </c>
      <c r="E682" s="2" t="str">
        <f t="shared" si="1"/>
        <v>0</v>
      </c>
    </row>
    <row r="683">
      <c r="A683" s="1">
        <v>13.0</v>
      </c>
      <c r="B683" s="48">
        <f t="shared" si="14"/>
        <v>53</v>
      </c>
      <c r="D683" s="2">
        <f>SUM(COUNTIF('2010'!K56:M56,'2010'!$K$15),COUNTIF('2010'!K56:M56,'2010'!$L$15),COUNTIF('2010'!K56:M56,'2010'!$M$15))</f>
        <v>0</v>
      </c>
      <c r="E683" s="2" t="str">
        <f t="shared" si="1"/>
        <v>0</v>
      </c>
    </row>
    <row r="684">
      <c r="A684" s="1">
        <v>13.0</v>
      </c>
      <c r="B684" s="48">
        <f t="shared" si="14"/>
        <v>54</v>
      </c>
      <c r="D684" s="2">
        <f>SUM(COUNTIF('2010'!K57:M57,'2010'!$K$15),COUNTIF('2010'!K57:M57,'2010'!$L$15),COUNTIF('2010'!K57:M57,'2010'!$M$15))</f>
        <v>0</v>
      </c>
      <c r="E684" s="2" t="str">
        <f t="shared" si="1"/>
        <v>0</v>
      </c>
    </row>
    <row r="685">
      <c r="A685" s="1">
        <v>13.0</v>
      </c>
      <c r="B685" s="48">
        <f t="shared" si="14"/>
        <v>55</v>
      </c>
      <c r="D685" s="2">
        <f>SUM(COUNTIF('2010'!K58:M58,'2010'!$K$15),COUNTIF('2010'!K58:M58,'2010'!$L$15),COUNTIF('2010'!K58:M58,'2010'!$M$15))</f>
        <v>0</v>
      </c>
      <c r="E685" s="2" t="str">
        <f t="shared" si="1"/>
        <v>0</v>
      </c>
    </row>
    <row r="686">
      <c r="A686" s="1">
        <v>13.0</v>
      </c>
      <c r="B686" s="48">
        <f t="shared" si="14"/>
        <v>56</v>
      </c>
      <c r="D686" s="2">
        <f>SUM(COUNTIF('2010'!K59:M59,'2010'!$K$15),COUNTIF('2010'!K59:M59,'2010'!$L$15),COUNTIF('2010'!K59:M59,'2010'!$M$15))</f>
        <v>0</v>
      </c>
      <c r="E686" s="2" t="str">
        <f t="shared" si="1"/>
        <v>0</v>
      </c>
    </row>
    <row r="687">
      <c r="A687" s="1">
        <v>13.0</v>
      </c>
      <c r="B687" s="48">
        <f t="shared" si="14"/>
        <v>57</v>
      </c>
      <c r="D687" s="2">
        <f>SUM(COUNTIF('2010'!K60:M60,'2010'!$K$15),COUNTIF('2010'!K60:M60,'2010'!$L$15),COUNTIF('2010'!K60:M60,'2010'!$M$15))</f>
        <v>0</v>
      </c>
      <c r="E687" s="2" t="str">
        <f t="shared" si="1"/>
        <v>0</v>
      </c>
    </row>
    <row r="688">
      <c r="A688" s="1">
        <v>13.0</v>
      </c>
      <c r="B688" s="48">
        <f t="shared" si="14"/>
        <v>58</v>
      </c>
      <c r="D688" s="2">
        <f>SUM(COUNTIF('2010'!K61:M61,'2010'!$K$15),COUNTIF('2010'!K61:M61,'2010'!$L$15),COUNTIF('2010'!K61:M61,'2010'!$M$15))</f>
        <v>0</v>
      </c>
      <c r="E688" s="2" t="str">
        <f t="shared" si="1"/>
        <v>0</v>
      </c>
    </row>
    <row r="689">
      <c r="A689" s="1">
        <v>13.0</v>
      </c>
      <c r="B689" s="48">
        <f t="shared" si="14"/>
        <v>59</v>
      </c>
      <c r="D689" s="2">
        <f>SUM(COUNTIF('2010'!K62:M62,'2010'!$K$15),COUNTIF('2010'!K62:M62,'2010'!$L$15),COUNTIF('2010'!K62:M62,'2010'!$M$15))</f>
        <v>0</v>
      </c>
      <c r="E689" s="2" t="str">
        <f t="shared" si="1"/>
        <v>0</v>
      </c>
    </row>
    <row r="690">
      <c r="A690" s="1">
        <v>13.0</v>
      </c>
      <c r="B690" s="48">
        <f t="shared" si="14"/>
        <v>60</v>
      </c>
      <c r="D690" s="2">
        <f>SUM(COUNTIF('2010'!K63:M63,'2010'!$K$15),COUNTIF('2010'!K63:M63,'2010'!$L$15),COUNTIF('2010'!K63:M63,'2010'!$M$15))</f>
        <v>0</v>
      </c>
      <c r="E690" s="2" t="str">
        <f t="shared" si="1"/>
        <v>0</v>
      </c>
    </row>
    <row r="691">
      <c r="A691" s="1">
        <v>14.0</v>
      </c>
      <c r="B691" s="1">
        <v>15.0</v>
      </c>
      <c r="D691" s="2">
        <f>SUM(COUNTIF('2010'!K17:M17,'2010'!$K$16),COUNTIF('2010'!K17:M17,'2010'!$L$16),COUNTIF('2010'!K17:M17,'2010'!$M$16))</f>
        <v>4</v>
      </c>
      <c r="E691" s="2" t="str">
        <f t="shared" si="1"/>
        <v>2</v>
      </c>
    </row>
    <row r="692">
      <c r="A692" s="1">
        <v>14.0</v>
      </c>
      <c r="B692" s="48">
        <f t="shared" ref="B692:B736" si="15">IF(A692&lt;&gt;"",B691+1,"")</f>
        <v>16</v>
      </c>
      <c r="D692" s="2">
        <f>SUM(COUNTIF('2010'!K18:M18,'2010'!$K$16),COUNTIF('2010'!K18:M18,'2010'!$L$16),COUNTIF('2010'!K18:M18,'2010'!$M$16))</f>
        <v>5</v>
      </c>
      <c r="E692" s="2" t="str">
        <f t="shared" si="1"/>
        <v>3</v>
      </c>
    </row>
    <row r="693">
      <c r="A693" s="1">
        <v>14.0</v>
      </c>
      <c r="B693" s="48">
        <f t="shared" si="15"/>
        <v>17</v>
      </c>
      <c r="D693" s="2">
        <f>SUM(COUNTIF('2010'!K19:M19,'2010'!$K$16),COUNTIF('2010'!K19:M19,'2010'!$L$16),COUNTIF('2010'!K19:M19,'2010'!$M$16))</f>
        <v>4</v>
      </c>
      <c r="E693" s="2" t="str">
        <f t="shared" si="1"/>
        <v>2</v>
      </c>
    </row>
    <row r="694">
      <c r="A694" s="1">
        <v>14.0</v>
      </c>
      <c r="B694" s="48">
        <f t="shared" si="15"/>
        <v>18</v>
      </c>
      <c r="D694" s="2">
        <f>SUM(COUNTIF('2010'!K20:M20,'2010'!$K$16),COUNTIF('2010'!K20:M20,'2010'!$L$16),COUNTIF('2010'!K20:M20,'2010'!$M$16))</f>
        <v>5</v>
      </c>
      <c r="E694" s="2" t="str">
        <f t="shared" si="1"/>
        <v>3</v>
      </c>
    </row>
    <row r="695">
      <c r="A695" s="1">
        <v>14.0</v>
      </c>
      <c r="B695" s="48">
        <f t="shared" si="15"/>
        <v>19</v>
      </c>
      <c r="D695" s="2">
        <f>SUM(COUNTIF('2010'!K21:M21,'2010'!$K$16),COUNTIF('2010'!K21:M21,'2010'!$L$16),COUNTIF('2010'!K21:M21,'2010'!$M$16))</f>
        <v>4</v>
      </c>
      <c r="E695" s="2" t="str">
        <f t="shared" si="1"/>
        <v>2</v>
      </c>
    </row>
    <row r="696">
      <c r="A696" s="1">
        <v>14.0</v>
      </c>
      <c r="B696" s="48">
        <f t="shared" si="15"/>
        <v>20</v>
      </c>
      <c r="D696" s="2">
        <f>SUM(COUNTIF('2010'!K22:M22,'2010'!$K$16),COUNTIF('2010'!K22:M22,'2010'!$L$16),COUNTIF('2010'!K22:M22,'2010'!$M$16))</f>
        <v>4</v>
      </c>
      <c r="E696" s="2" t="str">
        <f t="shared" si="1"/>
        <v>2</v>
      </c>
    </row>
    <row r="697">
      <c r="A697" s="1">
        <v>14.0</v>
      </c>
      <c r="B697" s="48">
        <f t="shared" si="15"/>
        <v>21</v>
      </c>
      <c r="D697" s="2">
        <f>SUM(COUNTIF('2010'!K23:M23,'2010'!$K$16),COUNTIF('2010'!K23:M23,'2010'!$L$16),COUNTIF('2010'!K23:M23,'2010'!$M$16))</f>
        <v>4</v>
      </c>
      <c r="E697" s="2" t="str">
        <f t="shared" si="1"/>
        <v>2</v>
      </c>
    </row>
    <row r="698">
      <c r="A698" s="1">
        <v>14.0</v>
      </c>
      <c r="B698" s="48">
        <f t="shared" si="15"/>
        <v>22</v>
      </c>
      <c r="D698" s="2">
        <f>SUM(COUNTIF('2010'!K24:M24,'2010'!$K$16),COUNTIF('2010'!K24:M24,'2010'!$L$16),COUNTIF('2010'!K24:M24,'2010'!$M$16))</f>
        <v>5</v>
      </c>
      <c r="E698" s="2" t="str">
        <f t="shared" si="1"/>
        <v>3</v>
      </c>
    </row>
    <row r="699">
      <c r="A699" s="1">
        <v>14.0</v>
      </c>
      <c r="B699" s="48">
        <f t="shared" si="15"/>
        <v>23</v>
      </c>
      <c r="D699" s="2">
        <f>SUM(COUNTIF('2010'!K25:M25,'2010'!$K$16),COUNTIF('2010'!K25:M25,'2010'!$L$16),COUNTIF('2010'!K25:M25,'2010'!$M$16))</f>
        <v>0</v>
      </c>
      <c r="E699" s="2" t="str">
        <f t="shared" si="1"/>
        <v>0</v>
      </c>
    </row>
    <row r="700">
      <c r="A700" s="1">
        <v>14.0</v>
      </c>
      <c r="B700" s="48">
        <f t="shared" si="15"/>
        <v>24</v>
      </c>
      <c r="D700" s="2">
        <f>SUM(COUNTIF('2010'!K26:M26,'2010'!$K$16),COUNTIF('2010'!K26:M26,'2010'!$L$16),COUNTIF('2010'!K26:M26,'2010'!$M$16))</f>
        <v>5</v>
      </c>
      <c r="E700" s="2" t="str">
        <f t="shared" si="1"/>
        <v>3</v>
      </c>
    </row>
    <row r="701">
      <c r="A701" s="1">
        <v>14.0</v>
      </c>
      <c r="B701" s="48">
        <f t="shared" si="15"/>
        <v>25</v>
      </c>
      <c r="D701" s="2">
        <f>SUM(COUNTIF('2010'!K27:M27,'2010'!$K$16),COUNTIF('2010'!K27:M27,'2010'!$L$16),COUNTIF('2010'!K27:M27,'2010'!$M$16))</f>
        <v>1</v>
      </c>
      <c r="E701" s="2" t="str">
        <f t="shared" si="1"/>
        <v>1</v>
      </c>
    </row>
    <row r="702">
      <c r="A702" s="1">
        <v>14.0</v>
      </c>
      <c r="B702" s="48">
        <f t="shared" si="15"/>
        <v>26</v>
      </c>
      <c r="D702" s="2">
        <f>SUM(COUNTIF('2010'!K28:M28,'2010'!$K$16),COUNTIF('2010'!K28:M28,'2010'!$L$16),COUNTIF('2010'!K28:M28,'2010'!$M$16))</f>
        <v>4</v>
      </c>
      <c r="E702" s="2" t="str">
        <f t="shared" si="1"/>
        <v>2</v>
      </c>
    </row>
    <row r="703">
      <c r="A703" s="1">
        <v>14.0</v>
      </c>
      <c r="B703" s="48">
        <f t="shared" si="15"/>
        <v>27</v>
      </c>
      <c r="D703" s="2">
        <f>SUM(COUNTIF('2010'!K29:M29,'2010'!$K$16),COUNTIF('2010'!K29:M29,'2010'!$L$16),COUNTIF('2010'!K29:M29,'2010'!$M$16))</f>
        <v>4</v>
      </c>
      <c r="E703" s="2" t="str">
        <f t="shared" si="1"/>
        <v>2</v>
      </c>
    </row>
    <row r="704">
      <c r="A704" s="1">
        <v>14.0</v>
      </c>
      <c r="B704" s="48">
        <f t="shared" si="15"/>
        <v>28</v>
      </c>
      <c r="D704" s="2">
        <f>SUM(COUNTIF('2010'!K30:M30,'2010'!$K$16),COUNTIF('2010'!K30:M30,'2010'!$L$16),COUNTIF('2010'!K30:M30,'2010'!$M$16))</f>
        <v>0</v>
      </c>
      <c r="E704" s="2" t="str">
        <f t="shared" si="1"/>
        <v>0</v>
      </c>
    </row>
    <row r="705">
      <c r="A705" s="1">
        <v>14.0</v>
      </c>
      <c r="B705" s="48">
        <f t="shared" si="15"/>
        <v>29</v>
      </c>
      <c r="D705" s="2">
        <f>SUM(COUNTIF('2010'!K31:M31,'2010'!$K$16),COUNTIF('2010'!K31:M31,'2010'!$L$16),COUNTIF('2010'!K31:M31,'2010'!$M$16))</f>
        <v>5</v>
      </c>
      <c r="E705" s="2" t="str">
        <f t="shared" si="1"/>
        <v>3</v>
      </c>
    </row>
    <row r="706">
      <c r="A706" s="1">
        <v>14.0</v>
      </c>
      <c r="B706" s="48">
        <f t="shared" si="15"/>
        <v>30</v>
      </c>
      <c r="D706" s="2">
        <f>SUM(COUNTIF('2010'!K32:M32,'2010'!$K$16),COUNTIF('2010'!K32:M32,'2010'!$L$16),COUNTIF('2010'!K32:M32,'2010'!$M$16))</f>
        <v>4</v>
      </c>
      <c r="E706" s="2" t="str">
        <f t="shared" si="1"/>
        <v>2</v>
      </c>
    </row>
    <row r="707">
      <c r="A707" s="1">
        <v>14.0</v>
      </c>
      <c r="B707" s="48">
        <f t="shared" si="15"/>
        <v>31</v>
      </c>
      <c r="D707" s="2">
        <f>SUM(COUNTIF('2010'!K33:M33,'2010'!$K$16),COUNTIF('2010'!K33:M33,'2010'!$L$16),COUNTIF('2010'!K33:M33,'2010'!$M$16))</f>
        <v>4</v>
      </c>
      <c r="E707" s="2" t="str">
        <f t="shared" si="1"/>
        <v>2</v>
      </c>
    </row>
    <row r="708">
      <c r="A708" s="1">
        <v>14.0</v>
      </c>
      <c r="B708" s="48">
        <f t="shared" si="15"/>
        <v>32</v>
      </c>
      <c r="D708" s="2">
        <f>SUM(COUNTIF('2010'!K34:M34,'2010'!$K$16),COUNTIF('2010'!K34:M34,'2010'!$L$16),COUNTIF('2010'!K34:M34,'2010'!$M$16))</f>
        <v>4</v>
      </c>
      <c r="E708" s="2" t="str">
        <f t="shared" si="1"/>
        <v>2</v>
      </c>
    </row>
    <row r="709">
      <c r="A709" s="1">
        <v>14.0</v>
      </c>
      <c r="B709" s="48">
        <f t="shared" si="15"/>
        <v>33</v>
      </c>
      <c r="D709" s="2">
        <f>SUM(COUNTIF('2010'!K35:M35,'2010'!$K$16),COUNTIF('2010'!K35:M35,'2010'!$L$16),COUNTIF('2010'!K35:M35,'2010'!$M$16))</f>
        <v>4</v>
      </c>
      <c r="E709" s="2" t="str">
        <f t="shared" si="1"/>
        <v>2</v>
      </c>
    </row>
    <row r="710">
      <c r="A710" s="1">
        <v>14.0</v>
      </c>
      <c r="B710" s="48">
        <f t="shared" si="15"/>
        <v>34</v>
      </c>
      <c r="D710" s="2">
        <f>SUM(COUNTIF('2010'!K36:M36,'2010'!$K$16),COUNTIF('2010'!K36:M36,'2010'!$L$16),COUNTIF('2010'!K36:M36,'2010'!$M$16))</f>
        <v>0</v>
      </c>
      <c r="E710" s="2" t="str">
        <f t="shared" si="1"/>
        <v>0</v>
      </c>
    </row>
    <row r="711">
      <c r="A711" s="1">
        <v>14.0</v>
      </c>
      <c r="B711" s="48">
        <f t="shared" si="15"/>
        <v>35</v>
      </c>
      <c r="D711" s="2">
        <f>SUM(COUNTIF('2010'!K38:M38,'2010'!$K$16),COUNTIF('2010'!K38:M38,'2010'!$L$16),COUNTIF('2010'!K38:M38,'2010'!$M$16))</f>
        <v>0</v>
      </c>
      <c r="E711" s="2" t="str">
        <f t="shared" si="1"/>
        <v>0</v>
      </c>
    </row>
    <row r="712">
      <c r="A712" s="1">
        <v>14.0</v>
      </c>
      <c r="B712" s="48">
        <f t="shared" si="15"/>
        <v>36</v>
      </c>
      <c r="D712" s="2">
        <f>SUM(COUNTIF('2010'!K39:M39,'2010'!$K$16),COUNTIF('2010'!K39:M39,'2010'!$L$16),COUNTIF('2010'!K39:M39,'2010'!$M$16))</f>
        <v>4</v>
      </c>
      <c r="E712" s="2" t="str">
        <f t="shared" si="1"/>
        <v>2</v>
      </c>
    </row>
    <row r="713">
      <c r="A713" s="1">
        <v>14.0</v>
      </c>
      <c r="B713" s="48">
        <f t="shared" si="15"/>
        <v>37</v>
      </c>
      <c r="D713" s="2">
        <f>SUM(COUNTIF('2010'!K40:M40,'2010'!$K$16),COUNTIF('2010'!K40:M40,'2010'!$L$16),COUNTIF('2010'!K40:M40,'2010'!$M$16))</f>
        <v>0</v>
      </c>
      <c r="E713" s="2" t="str">
        <f t="shared" si="1"/>
        <v>0</v>
      </c>
    </row>
    <row r="714">
      <c r="A714" s="1">
        <v>14.0</v>
      </c>
      <c r="B714" s="48">
        <f t="shared" si="15"/>
        <v>38</v>
      </c>
      <c r="D714" s="2">
        <f>SUM(COUNTIF('2010'!K41:M41,'2010'!$K$16),COUNTIF('2010'!K41:M41,'2010'!$L$16),COUNTIF('2010'!K41:M41,'2010'!$M$16))</f>
        <v>0</v>
      </c>
      <c r="E714" s="2" t="str">
        <f t="shared" si="1"/>
        <v>0</v>
      </c>
    </row>
    <row r="715">
      <c r="A715" s="1">
        <v>14.0</v>
      </c>
      <c r="B715" s="48">
        <f t="shared" si="15"/>
        <v>39</v>
      </c>
      <c r="D715" s="2">
        <f>SUM(COUNTIF('2010'!K42:M42,'2010'!$K$16),COUNTIF('2010'!K42:M42,'2010'!$L$16),COUNTIF('2010'!K42:M42,'2010'!$M$16))</f>
        <v>0</v>
      </c>
      <c r="E715" s="2" t="str">
        <f t="shared" si="1"/>
        <v>0</v>
      </c>
    </row>
    <row r="716">
      <c r="A716" s="1">
        <v>14.0</v>
      </c>
      <c r="B716" s="48">
        <f t="shared" si="15"/>
        <v>40</v>
      </c>
      <c r="D716" s="2">
        <f>SUM(COUNTIF('2010'!K43:M43,'2010'!$K$16),COUNTIF('2010'!K43:M43,'2010'!$L$16),COUNTIF('2010'!K43:M43,'2010'!$M$16))</f>
        <v>0</v>
      </c>
      <c r="E716" s="2" t="str">
        <f t="shared" si="1"/>
        <v>0</v>
      </c>
    </row>
    <row r="717">
      <c r="A717" s="1">
        <v>14.0</v>
      </c>
      <c r="B717" s="48">
        <f t="shared" si="15"/>
        <v>41</v>
      </c>
      <c r="D717" s="2">
        <f>SUM(COUNTIF('2010'!K44:M44,'2010'!$K$16),COUNTIF('2010'!K44:M44,'2010'!$L$16),COUNTIF('2010'!K44:M44,'2010'!$M$16))</f>
        <v>0</v>
      </c>
      <c r="E717" s="2" t="str">
        <f t="shared" si="1"/>
        <v>0</v>
      </c>
    </row>
    <row r="718">
      <c r="A718" s="1">
        <v>14.0</v>
      </c>
      <c r="B718" s="48">
        <f t="shared" si="15"/>
        <v>42</v>
      </c>
      <c r="D718" s="2">
        <f>SUM(COUNTIF('2010'!K45:M45,'2010'!$K$16),COUNTIF('2010'!K45:M45,'2010'!$L$16),COUNTIF('2010'!K45:M45,'2010'!$M$16))</f>
        <v>0</v>
      </c>
      <c r="E718" s="2" t="str">
        <f t="shared" si="1"/>
        <v>0</v>
      </c>
    </row>
    <row r="719">
      <c r="A719" s="1">
        <v>14.0</v>
      </c>
      <c r="B719" s="48">
        <f t="shared" si="15"/>
        <v>43</v>
      </c>
      <c r="D719" s="2">
        <f>SUM(COUNTIF('2010'!K46:M46,'2010'!$K$16),COUNTIF('2010'!K46:M46,'2010'!$L$16),COUNTIF('2010'!K46:M46,'2010'!$M$16))</f>
        <v>0</v>
      </c>
      <c r="E719" s="2" t="str">
        <f t="shared" si="1"/>
        <v>0</v>
      </c>
    </row>
    <row r="720">
      <c r="A720" s="1">
        <v>14.0</v>
      </c>
      <c r="B720" s="48">
        <f t="shared" si="15"/>
        <v>44</v>
      </c>
      <c r="D720" s="2">
        <f>SUM(COUNTIF('2010'!K47:M47,'2010'!$K$16),COUNTIF('2010'!K47:M47,'2010'!$L$16),COUNTIF('2010'!K47:M47,'2010'!$M$16))</f>
        <v>0</v>
      </c>
      <c r="E720" s="2" t="str">
        <f t="shared" si="1"/>
        <v>0</v>
      </c>
    </row>
    <row r="721">
      <c r="A721" s="1">
        <v>14.0</v>
      </c>
      <c r="B721" s="48">
        <f t="shared" si="15"/>
        <v>45</v>
      </c>
      <c r="D721" s="2">
        <f>SUM(COUNTIF('2010'!K48:M48,'2010'!$K$16),COUNTIF('2010'!K48:M48,'2010'!$L$16),COUNTIF('2010'!K48:M48,'2010'!$M$16))</f>
        <v>0</v>
      </c>
      <c r="E721" s="2" t="str">
        <f t="shared" si="1"/>
        <v>0</v>
      </c>
    </row>
    <row r="722">
      <c r="A722" s="1">
        <v>14.0</v>
      </c>
      <c r="B722" s="48">
        <f t="shared" si="15"/>
        <v>46</v>
      </c>
      <c r="D722" s="2">
        <f>SUM(COUNTIF('2010'!K49:M49,'2010'!$K$16),COUNTIF('2010'!K49:M49,'2010'!$L$16),COUNTIF('2010'!K49:M49,'2010'!$M$16))</f>
        <v>0</v>
      </c>
      <c r="E722" s="2" t="str">
        <f t="shared" si="1"/>
        <v>0</v>
      </c>
    </row>
    <row r="723">
      <c r="A723" s="1">
        <v>14.0</v>
      </c>
      <c r="B723" s="48">
        <f t="shared" si="15"/>
        <v>47</v>
      </c>
      <c r="D723" s="2">
        <f>SUM(COUNTIF('2010'!K50:M50,'2010'!$K$16),COUNTIF('2010'!K50:M50,'2010'!$L$16),COUNTIF('2010'!K50:M50,'2010'!$M$16))</f>
        <v>0</v>
      </c>
      <c r="E723" s="2" t="str">
        <f t="shared" si="1"/>
        <v>0</v>
      </c>
    </row>
    <row r="724">
      <c r="A724" s="1">
        <v>14.0</v>
      </c>
      <c r="B724" s="48">
        <f t="shared" si="15"/>
        <v>48</v>
      </c>
      <c r="D724" s="2">
        <f>SUM(COUNTIF('2010'!K51:M51,'2010'!$K$16),COUNTIF('2010'!K51:M51,'2010'!$L$16),COUNTIF('2010'!K51:M51,'2010'!$M$16))</f>
        <v>0</v>
      </c>
      <c r="E724" s="2" t="str">
        <f t="shared" si="1"/>
        <v>0</v>
      </c>
    </row>
    <row r="725">
      <c r="A725" s="1">
        <v>14.0</v>
      </c>
      <c r="B725" s="48">
        <f t="shared" si="15"/>
        <v>49</v>
      </c>
      <c r="D725" s="2">
        <f>SUM(COUNTIF('2010'!K52:M52,'2010'!$K$16),COUNTIF('2010'!K52:M52,'2010'!$L$16),COUNTIF('2010'!K52:M52,'2010'!$M$16))</f>
        <v>0</v>
      </c>
      <c r="E725" s="2" t="str">
        <f t="shared" si="1"/>
        <v>0</v>
      </c>
    </row>
    <row r="726">
      <c r="A726" s="1">
        <v>14.0</v>
      </c>
      <c r="B726" s="48">
        <f t="shared" si="15"/>
        <v>50</v>
      </c>
      <c r="D726" s="2">
        <f>SUM(COUNTIF('2010'!K53:M53,'2010'!$K$16),COUNTIF('2010'!K53:M53,'2010'!$L$16),COUNTIF('2010'!K53:M53,'2010'!$M$16))</f>
        <v>0</v>
      </c>
      <c r="E726" s="2" t="str">
        <f t="shared" si="1"/>
        <v>0</v>
      </c>
    </row>
    <row r="727">
      <c r="A727" s="1">
        <v>14.0</v>
      </c>
      <c r="B727" s="48">
        <f t="shared" si="15"/>
        <v>51</v>
      </c>
      <c r="D727" s="2">
        <f>SUM(COUNTIF('2010'!K54:M54,'2010'!$K$16),COUNTIF('2010'!K54:M54,'2010'!$L$16),COUNTIF('2010'!K54:M54,'2010'!$M$16))</f>
        <v>0</v>
      </c>
      <c r="E727" s="2" t="str">
        <f t="shared" si="1"/>
        <v>0</v>
      </c>
    </row>
    <row r="728">
      <c r="A728" s="1">
        <v>14.0</v>
      </c>
      <c r="B728" s="48">
        <f t="shared" si="15"/>
        <v>52</v>
      </c>
      <c r="D728" s="2">
        <f>SUM(COUNTIF('2010'!K55:M55,'2010'!$K$16),COUNTIF('2010'!K55:M55,'2010'!$L$16),COUNTIF('2010'!K55:M55,'2010'!$M$16))</f>
        <v>0</v>
      </c>
      <c r="E728" s="2" t="str">
        <f t="shared" si="1"/>
        <v>0</v>
      </c>
    </row>
    <row r="729">
      <c r="A729" s="1">
        <v>14.0</v>
      </c>
      <c r="B729" s="48">
        <f t="shared" si="15"/>
        <v>53</v>
      </c>
      <c r="D729" s="2">
        <f>SUM(COUNTIF('2010'!K56:M56,'2010'!$K$16),COUNTIF('2010'!K56:M56,'2010'!$L$16),COUNTIF('2010'!K56:M56,'2010'!$M$16))</f>
        <v>0</v>
      </c>
      <c r="E729" s="2" t="str">
        <f t="shared" si="1"/>
        <v>0</v>
      </c>
    </row>
    <row r="730">
      <c r="A730" s="1">
        <v>14.0</v>
      </c>
      <c r="B730" s="48">
        <f t="shared" si="15"/>
        <v>54</v>
      </c>
      <c r="D730" s="2">
        <f>SUM(COUNTIF('2010'!K57:M57,'2010'!$K$16),COUNTIF('2010'!K57:M57,'2010'!$L$16),COUNTIF('2010'!K57:M57,'2010'!$M$16))</f>
        <v>0</v>
      </c>
      <c r="E730" s="2" t="str">
        <f t="shared" si="1"/>
        <v>0</v>
      </c>
    </row>
    <row r="731">
      <c r="A731" s="1">
        <v>14.0</v>
      </c>
      <c r="B731" s="48">
        <f t="shared" si="15"/>
        <v>55</v>
      </c>
      <c r="D731" s="2">
        <f>SUM(COUNTIF('2010'!K58:M58,'2010'!$K$16),COUNTIF('2010'!K58:M58,'2010'!$L$16),COUNTIF('2010'!K58:M58,'2010'!$M$16))</f>
        <v>0</v>
      </c>
      <c r="E731" s="2" t="str">
        <f t="shared" si="1"/>
        <v>0</v>
      </c>
    </row>
    <row r="732">
      <c r="A732" s="1">
        <v>14.0</v>
      </c>
      <c r="B732" s="48">
        <f t="shared" si="15"/>
        <v>56</v>
      </c>
      <c r="D732" s="2">
        <f>SUM(COUNTIF('2010'!K59:M59,'2010'!$K$16),COUNTIF('2010'!K59:M59,'2010'!$L$16),COUNTIF('2010'!K59:M59,'2010'!$M$16))</f>
        <v>0</v>
      </c>
      <c r="E732" s="2" t="str">
        <f t="shared" si="1"/>
        <v>0</v>
      </c>
    </row>
    <row r="733">
      <c r="A733" s="1">
        <v>14.0</v>
      </c>
      <c r="B733" s="48">
        <f t="shared" si="15"/>
        <v>57</v>
      </c>
      <c r="D733" s="2">
        <f>SUM(COUNTIF('2010'!K60:M60,'2010'!$K$16),COUNTIF('2010'!K60:M60,'2010'!$L$16),COUNTIF('2010'!K60:M60,'2010'!$M$16))</f>
        <v>0</v>
      </c>
      <c r="E733" s="2" t="str">
        <f t="shared" si="1"/>
        <v>0</v>
      </c>
    </row>
    <row r="734">
      <c r="A734" s="1">
        <v>14.0</v>
      </c>
      <c r="B734" s="48">
        <f t="shared" si="15"/>
        <v>58</v>
      </c>
      <c r="D734" s="2">
        <f>SUM(COUNTIF('2010'!K61:M61,'2010'!$K$16),COUNTIF('2010'!K61:M61,'2010'!$L$16),COUNTIF('2010'!K61:M61,'2010'!$M$16))</f>
        <v>0</v>
      </c>
      <c r="E734" s="2" t="str">
        <f t="shared" si="1"/>
        <v>0</v>
      </c>
    </row>
    <row r="735">
      <c r="A735" s="1">
        <v>14.0</v>
      </c>
      <c r="B735" s="48">
        <f t="shared" si="15"/>
        <v>59</v>
      </c>
      <c r="D735" s="2">
        <f>SUM(COUNTIF('2010'!K62:M62,'2010'!$K$16),COUNTIF('2010'!K62:M62,'2010'!$L$16),COUNTIF('2010'!K62:M62,'2010'!$M$16))</f>
        <v>0</v>
      </c>
      <c r="E735" s="2" t="str">
        <f t="shared" si="1"/>
        <v>0</v>
      </c>
    </row>
    <row r="736">
      <c r="A736" s="1">
        <v>14.0</v>
      </c>
      <c r="B736" s="48">
        <f t="shared" si="15"/>
        <v>60</v>
      </c>
      <c r="D736" s="2">
        <f>SUM(COUNTIF('2010'!K63:M63,'2010'!$K$16),COUNTIF('2010'!K63:M63,'2010'!$L$16),COUNTIF('2010'!K63:M63,'2010'!$M$16))</f>
        <v>0</v>
      </c>
      <c r="E736" s="2" t="str">
        <f t="shared" si="1"/>
        <v>0</v>
      </c>
    </row>
    <row r="737">
      <c r="A737" s="1">
        <v>15.0</v>
      </c>
      <c r="B737" s="1">
        <v>16.0</v>
      </c>
      <c r="D737" s="2">
        <f>SUM(COUNTIF('2010'!K18:M18,'2010'!$K$17),COUNTIF('2010'!K18:M18,'2010'!$L$17),COUNTIF('2010'!K18:M18,'2010'!$M$17))</f>
        <v>4</v>
      </c>
      <c r="E737" s="2" t="str">
        <f t="shared" si="1"/>
        <v>2</v>
      </c>
    </row>
    <row r="738">
      <c r="A738" s="1">
        <v>15.0</v>
      </c>
      <c r="B738" s="48">
        <f t="shared" ref="B738:B746" si="16">IF(A738&lt;&gt;"",B737+1,"")</f>
        <v>17</v>
      </c>
      <c r="D738" s="2">
        <f>SUM(COUNTIF('2010'!K19:M19,'2010'!$K$17),COUNTIF('2010'!K19:M19,'2010'!$L$17),COUNTIF('2010'!K19:M19,'2010'!$M$17))</f>
        <v>4</v>
      </c>
      <c r="E738" s="2" t="str">
        <f t="shared" si="1"/>
        <v>2</v>
      </c>
    </row>
    <row r="739">
      <c r="A739" s="1">
        <v>15.0</v>
      </c>
      <c r="B739" s="48">
        <f t="shared" si="16"/>
        <v>18</v>
      </c>
      <c r="D739" s="2">
        <f>SUM(COUNTIF('2010'!K20:M20,'2010'!$K$17),COUNTIF('2010'!K20:M20,'2010'!$L$17),COUNTIF('2010'!K20:M20,'2010'!$M$17))</f>
        <v>4</v>
      </c>
      <c r="E739" s="2" t="str">
        <f t="shared" si="1"/>
        <v>2</v>
      </c>
    </row>
    <row r="740">
      <c r="A740" s="1">
        <v>15.0</v>
      </c>
      <c r="B740" s="48">
        <f t="shared" si="16"/>
        <v>19</v>
      </c>
      <c r="D740" s="2">
        <f>SUM(COUNTIF('2010'!K21:M21,'2010'!$K$17),COUNTIF('2010'!K21:M21,'2010'!$L$17),COUNTIF('2010'!K21:M21,'2010'!$M$17))</f>
        <v>4</v>
      </c>
      <c r="E740" s="2" t="str">
        <f t="shared" si="1"/>
        <v>2</v>
      </c>
    </row>
    <row r="741">
      <c r="A741" s="1">
        <v>15.0</v>
      </c>
      <c r="B741" s="48">
        <f t="shared" si="16"/>
        <v>20</v>
      </c>
      <c r="D741" s="2">
        <f>SUM(COUNTIF('2010'!K22:M22,'2010'!$K$17),COUNTIF('2010'!K22:M22,'2010'!$L$17),COUNTIF('2010'!K22:M22,'2010'!$M$17))</f>
        <v>4</v>
      </c>
      <c r="E741" s="2" t="str">
        <f t="shared" si="1"/>
        <v>2</v>
      </c>
    </row>
    <row r="742">
      <c r="A742" s="1">
        <v>15.0</v>
      </c>
      <c r="B742" s="48">
        <f t="shared" si="16"/>
        <v>21</v>
      </c>
      <c r="D742" s="2">
        <f>SUM(COUNTIF('2010'!K23:M23,'2010'!$K$17),COUNTIF('2010'!K23:M23,'2010'!$L$17),COUNTIF('2010'!K23:M23,'2010'!$M$17))</f>
        <v>4</v>
      </c>
      <c r="E742" s="2" t="str">
        <f t="shared" si="1"/>
        <v>2</v>
      </c>
    </row>
    <row r="743">
      <c r="A743" s="1">
        <v>15.0</v>
      </c>
      <c r="B743" s="48">
        <f t="shared" si="16"/>
        <v>22</v>
      </c>
      <c r="D743" s="2">
        <f>SUM(COUNTIF('2010'!K24:M24,'2010'!$K$17),COUNTIF('2010'!K24:M24,'2010'!$L$17),COUNTIF('2010'!K24:M24,'2010'!$M$17))</f>
        <v>4</v>
      </c>
      <c r="E743" s="2" t="str">
        <f t="shared" si="1"/>
        <v>2</v>
      </c>
    </row>
    <row r="744">
      <c r="A744" s="1">
        <v>15.0</v>
      </c>
      <c r="B744" s="48">
        <f t="shared" si="16"/>
        <v>23</v>
      </c>
      <c r="D744" s="2">
        <f>SUM(COUNTIF('2010'!K25:M25,'2010'!$K$17),COUNTIF('2010'!K25:M25,'2010'!$L$17),COUNTIF('2010'!K25:M25,'2010'!$M$17))</f>
        <v>0</v>
      </c>
      <c r="E744" s="2" t="str">
        <f t="shared" si="1"/>
        <v>0</v>
      </c>
    </row>
    <row r="745">
      <c r="A745" s="1">
        <v>15.0</v>
      </c>
      <c r="B745" s="48">
        <f t="shared" si="16"/>
        <v>24</v>
      </c>
      <c r="D745" s="2">
        <f>SUM(COUNTIF('2010'!K26:M26,'2010'!$K$17),COUNTIF('2010'!K26:M26,'2010'!$L$17),COUNTIF('2010'!K26:M26,'2010'!$M$17))</f>
        <v>4</v>
      </c>
      <c r="E745" s="2" t="str">
        <f t="shared" si="1"/>
        <v>2</v>
      </c>
    </row>
    <row r="746">
      <c r="A746" s="1">
        <v>15.0</v>
      </c>
      <c r="B746" s="48">
        <f t="shared" si="16"/>
        <v>25</v>
      </c>
      <c r="D746" s="2">
        <f>SUM(COUNTIF('2010'!K27:M27,'2010'!$K$17),COUNTIF('2010'!K27:M27,'2010'!$L$17),COUNTIF('2010'!K27:M27,'2010'!$M$17))</f>
        <v>0</v>
      </c>
      <c r="E746" s="2" t="str">
        <f t="shared" si="1"/>
        <v>0</v>
      </c>
    </row>
    <row r="747">
      <c r="A747" s="1">
        <v>16.0</v>
      </c>
      <c r="B747" s="49">
        <v>17.0</v>
      </c>
      <c r="D747" s="2">
        <f>SUM(COUNTIF('2010'!K19:M19,'2010'!$K$18),COUNTIF('2010'!K19:M19,'2010'!$L$18),COUNTIF('2010'!K19:M19,'2010'!$M$18))</f>
        <v>4</v>
      </c>
      <c r="E747" s="2" t="str">
        <f t="shared" si="1"/>
        <v>2</v>
      </c>
    </row>
    <row r="748">
      <c r="A748" s="1">
        <v>16.0</v>
      </c>
      <c r="B748" s="48">
        <f t="shared" ref="B748:B790" si="17">IF(A748&lt;&gt;"",B747+1,"")</f>
        <v>18</v>
      </c>
      <c r="D748" s="2">
        <f>SUM(COUNTIF('2010'!K20:M20,'2010'!$K$18),COUNTIF('2010'!K20:M20,'2010'!$L$18),COUNTIF('2010'!K20:M20,'2010'!$M$18))</f>
        <v>5</v>
      </c>
      <c r="E748" s="2" t="str">
        <f t="shared" si="1"/>
        <v>3</v>
      </c>
    </row>
    <row r="749">
      <c r="A749" s="1">
        <v>16.0</v>
      </c>
      <c r="B749" s="48">
        <f t="shared" si="17"/>
        <v>19</v>
      </c>
      <c r="D749" s="2">
        <f>SUM(COUNTIF('2010'!K21:M21,'2010'!$K$18),COUNTIF('2010'!K21:M21,'2010'!$L$18),COUNTIF('2010'!K21:M21,'2010'!$M$18))</f>
        <v>4</v>
      </c>
      <c r="E749" s="2" t="str">
        <f t="shared" si="1"/>
        <v>2</v>
      </c>
    </row>
    <row r="750">
      <c r="A750" s="1">
        <v>16.0</v>
      </c>
      <c r="B750" s="48">
        <f t="shared" si="17"/>
        <v>20</v>
      </c>
      <c r="D750" s="2">
        <f>SUM(COUNTIF('2010'!K22:M22,'2010'!$K$18),COUNTIF('2010'!K22:M22,'2010'!$L$18),COUNTIF('2010'!K22:M22,'2010'!$M$18))</f>
        <v>4</v>
      </c>
      <c r="E750" s="2" t="str">
        <f t="shared" si="1"/>
        <v>2</v>
      </c>
    </row>
    <row r="751">
      <c r="A751" s="1">
        <v>16.0</v>
      </c>
      <c r="B751" s="48">
        <f t="shared" si="17"/>
        <v>21</v>
      </c>
      <c r="D751" s="2">
        <f>SUM(COUNTIF('2010'!K23:M23,'2010'!$K$18),COUNTIF('2010'!K23:M23,'2010'!$L$18),COUNTIF('2010'!K23:M23,'2010'!$M$18))</f>
        <v>4</v>
      </c>
      <c r="E751" s="2" t="str">
        <f t="shared" si="1"/>
        <v>2</v>
      </c>
    </row>
    <row r="752">
      <c r="A752" s="1">
        <v>16.0</v>
      </c>
      <c r="B752" s="48">
        <f t="shared" si="17"/>
        <v>22</v>
      </c>
      <c r="D752" s="2">
        <f>SUM(COUNTIF('2010'!K24:M24,'2010'!$K$18),COUNTIF('2010'!K24:M24,'2010'!$L$18),COUNTIF('2010'!K24:M24,'2010'!$M$18))</f>
        <v>5</v>
      </c>
      <c r="E752" s="2" t="str">
        <f t="shared" si="1"/>
        <v>3</v>
      </c>
    </row>
    <row r="753">
      <c r="A753" s="1">
        <v>16.0</v>
      </c>
      <c r="B753" s="48">
        <f t="shared" si="17"/>
        <v>23</v>
      </c>
      <c r="D753" s="2">
        <f>SUM(COUNTIF('2010'!K25:M25,'2010'!$K$18),COUNTIF('2010'!K25:M25,'2010'!$L$18),COUNTIF('2010'!K25:M25,'2010'!$M$18))</f>
        <v>0</v>
      </c>
      <c r="E753" s="2" t="str">
        <f t="shared" si="1"/>
        <v>0</v>
      </c>
    </row>
    <row r="754">
      <c r="A754" s="1">
        <v>16.0</v>
      </c>
      <c r="B754" s="48">
        <f t="shared" si="17"/>
        <v>24</v>
      </c>
      <c r="D754" s="2">
        <f>SUM(COUNTIF('2010'!K26:M26,'2010'!$K$18),COUNTIF('2010'!K26:M26,'2010'!$L$18),COUNTIF('2010'!K26:M26,'2010'!$M$18))</f>
        <v>5</v>
      </c>
      <c r="E754" s="2" t="str">
        <f t="shared" si="1"/>
        <v>3</v>
      </c>
    </row>
    <row r="755">
      <c r="A755" s="1">
        <v>16.0</v>
      </c>
      <c r="B755" s="48">
        <f t="shared" si="17"/>
        <v>25</v>
      </c>
      <c r="D755" s="2">
        <f>SUM(COUNTIF('2010'!K27:M27,'2010'!$K$18),COUNTIF('2010'!K27:M27,'2010'!$L$18),COUNTIF('2010'!K27:M27,'2010'!$M$18))</f>
        <v>1</v>
      </c>
      <c r="E755" s="2" t="str">
        <f t="shared" si="1"/>
        <v>1</v>
      </c>
    </row>
    <row r="756">
      <c r="A756" s="1">
        <v>16.0</v>
      </c>
      <c r="B756" s="48">
        <f t="shared" si="17"/>
        <v>26</v>
      </c>
      <c r="D756" s="2">
        <f>SUM(COUNTIF('2010'!K28:M28,'2010'!$K$18),COUNTIF('2010'!K28:M28,'2010'!$L$18),COUNTIF('2010'!K28:M28,'2010'!$M$18))</f>
        <v>4</v>
      </c>
      <c r="E756" s="2" t="str">
        <f t="shared" si="1"/>
        <v>2</v>
      </c>
    </row>
    <row r="757">
      <c r="A757" s="1">
        <v>16.0</v>
      </c>
      <c r="B757" s="48">
        <f t="shared" si="17"/>
        <v>27</v>
      </c>
      <c r="D757" s="2">
        <f>SUM(COUNTIF('2010'!K29:M29,'2010'!$K$18),COUNTIF('2010'!K29:M29,'2010'!$L$18),COUNTIF('2010'!K29:M29,'2010'!$M$18))</f>
        <v>4</v>
      </c>
      <c r="E757" s="2" t="str">
        <f t="shared" si="1"/>
        <v>2</v>
      </c>
    </row>
    <row r="758">
      <c r="A758" s="1">
        <v>16.0</v>
      </c>
      <c r="B758" s="48">
        <f t="shared" si="17"/>
        <v>28</v>
      </c>
      <c r="D758" s="2">
        <f>SUM(COUNTIF('2010'!K30:M30,'2010'!$K$18),COUNTIF('2010'!K30:M30,'2010'!$L$18),COUNTIF('2010'!K30:M30,'2010'!$M$18))</f>
        <v>0</v>
      </c>
      <c r="E758" s="2" t="str">
        <f t="shared" si="1"/>
        <v>0</v>
      </c>
    </row>
    <row r="759">
      <c r="A759" s="1">
        <v>16.0</v>
      </c>
      <c r="B759" s="48">
        <f t="shared" si="17"/>
        <v>29</v>
      </c>
      <c r="D759" s="2">
        <f>SUM(COUNTIF('2010'!K31:M31,'2010'!$K$18),COUNTIF('2010'!K31:M31,'2010'!$L$18),COUNTIF('2010'!K31:M31,'2010'!$M$18))</f>
        <v>5</v>
      </c>
      <c r="E759" s="2" t="str">
        <f t="shared" si="1"/>
        <v>3</v>
      </c>
    </row>
    <row r="760">
      <c r="A760" s="1">
        <v>16.0</v>
      </c>
      <c r="B760" s="48">
        <f t="shared" si="17"/>
        <v>30</v>
      </c>
      <c r="D760" s="2">
        <f>SUM(COUNTIF('2010'!K32:M32,'2010'!$K$18),COUNTIF('2010'!K32:M32,'2010'!$L$18),COUNTIF('2010'!K32:M32,'2010'!$M$18))</f>
        <v>4</v>
      </c>
      <c r="E760" s="2" t="str">
        <f t="shared" si="1"/>
        <v>2</v>
      </c>
    </row>
    <row r="761">
      <c r="A761" s="1">
        <v>16.0</v>
      </c>
      <c r="B761" s="48">
        <f t="shared" si="17"/>
        <v>31</v>
      </c>
      <c r="D761" s="2">
        <f>SUM(COUNTIF('2010'!K33:M33,'2010'!$K$18),COUNTIF('2010'!K33:M33,'2010'!$L$18),COUNTIF('2010'!K33:M33,'2010'!$M$18))</f>
        <v>4</v>
      </c>
      <c r="E761" s="2" t="str">
        <f t="shared" si="1"/>
        <v>2</v>
      </c>
    </row>
    <row r="762">
      <c r="A762" s="1">
        <v>16.0</v>
      </c>
      <c r="B762" s="48">
        <f t="shared" si="17"/>
        <v>32</v>
      </c>
      <c r="D762" s="2">
        <f>SUM(COUNTIF('2010'!K34:M34,'2010'!$K$18),COUNTIF('2010'!K34:M34,'2010'!$L$18),COUNTIF('2010'!K34:M34,'2010'!$M$18))</f>
        <v>4</v>
      </c>
      <c r="E762" s="2" t="str">
        <f t="shared" si="1"/>
        <v>2</v>
      </c>
    </row>
    <row r="763">
      <c r="A763" s="1">
        <v>16.0</v>
      </c>
      <c r="B763" s="48">
        <f t="shared" si="17"/>
        <v>33</v>
      </c>
      <c r="D763" s="2">
        <f>SUM(COUNTIF('2010'!K35:M35,'2010'!$K$18),COUNTIF('2010'!K35:M35,'2010'!$L$18),COUNTIF('2010'!K35:M35,'2010'!$M$18))</f>
        <v>4</v>
      </c>
      <c r="E763" s="2" t="str">
        <f t="shared" si="1"/>
        <v>2</v>
      </c>
    </row>
    <row r="764">
      <c r="A764" s="1">
        <v>16.0</v>
      </c>
      <c r="B764" s="48">
        <f t="shared" si="17"/>
        <v>34</v>
      </c>
      <c r="D764" s="2">
        <f>SUM(COUNTIF('2010'!K36:M36,'2010'!$K$18),COUNTIF('2010'!K36:M36,'2010'!$L$18),COUNTIF('2010'!K36:M36,'2010'!$M$18))</f>
        <v>0</v>
      </c>
      <c r="E764" s="2" t="str">
        <f t="shared" si="1"/>
        <v>0</v>
      </c>
    </row>
    <row r="765">
      <c r="A765" s="1">
        <v>16.0</v>
      </c>
      <c r="B765" s="48">
        <f t="shared" si="17"/>
        <v>35</v>
      </c>
      <c r="D765" s="2">
        <f>SUM(COUNTIF('2010'!K38:M38,'2010'!$K$18),COUNTIF('2010'!K38:M38,'2010'!$L$18),COUNTIF('2010'!K38:M38,'2010'!$M$18))</f>
        <v>0</v>
      </c>
      <c r="E765" s="2" t="str">
        <f t="shared" si="1"/>
        <v>0</v>
      </c>
    </row>
    <row r="766">
      <c r="A766" s="1">
        <v>16.0</v>
      </c>
      <c r="B766" s="48">
        <f t="shared" si="17"/>
        <v>36</v>
      </c>
      <c r="D766" s="2">
        <f>SUM(COUNTIF('2010'!K39:M39,'2010'!$K$18),COUNTIF('2010'!K39:M39,'2010'!$L$18),COUNTIF('2010'!K39:M39,'2010'!$M$18))</f>
        <v>4</v>
      </c>
      <c r="E766" s="2" t="str">
        <f t="shared" si="1"/>
        <v>2</v>
      </c>
    </row>
    <row r="767">
      <c r="A767" s="1">
        <v>16.0</v>
      </c>
      <c r="B767" s="48">
        <f t="shared" si="17"/>
        <v>37</v>
      </c>
      <c r="D767" s="2">
        <f>SUM(COUNTIF('2010'!K40:M40,'2010'!$K$18),COUNTIF('2010'!K40:M40,'2010'!$L$18),COUNTIF('2010'!K40:M40,'2010'!$M$18))</f>
        <v>0</v>
      </c>
      <c r="E767" s="2" t="str">
        <f t="shared" si="1"/>
        <v>0</v>
      </c>
    </row>
    <row r="768">
      <c r="A768" s="1">
        <v>16.0</v>
      </c>
      <c r="B768" s="48">
        <f t="shared" si="17"/>
        <v>38</v>
      </c>
      <c r="D768" s="2">
        <f>SUM(COUNTIF('2010'!K41:M41,'2010'!$K$18),COUNTIF('2010'!K41:M41,'2010'!$L$18),COUNTIF('2010'!K41:M41,'2010'!$M$18))</f>
        <v>0</v>
      </c>
      <c r="E768" s="2" t="str">
        <f t="shared" si="1"/>
        <v>0</v>
      </c>
    </row>
    <row r="769">
      <c r="A769" s="1">
        <v>16.0</v>
      </c>
      <c r="B769" s="48">
        <f t="shared" si="17"/>
        <v>39</v>
      </c>
      <c r="D769" s="2">
        <f>SUM(COUNTIF('2010'!K42:M42,'2010'!$K$18),COUNTIF('2010'!K42:M42,'2010'!$L$18),COUNTIF('2010'!K42:M42,'2010'!$M$18))</f>
        <v>0</v>
      </c>
      <c r="E769" s="2" t="str">
        <f t="shared" si="1"/>
        <v>0</v>
      </c>
    </row>
    <row r="770">
      <c r="A770" s="1">
        <v>16.0</v>
      </c>
      <c r="B770" s="48">
        <f t="shared" si="17"/>
        <v>40</v>
      </c>
      <c r="D770" s="2">
        <f>SUM(COUNTIF('2010'!K43:M43,'2010'!$K$18),COUNTIF('2010'!K43:M43,'2010'!$L$18),COUNTIF('2010'!K43:M43,'2010'!$M$18))</f>
        <v>0</v>
      </c>
      <c r="E770" s="2" t="str">
        <f t="shared" si="1"/>
        <v>0</v>
      </c>
    </row>
    <row r="771">
      <c r="A771" s="1">
        <v>16.0</v>
      </c>
      <c r="B771" s="48">
        <f t="shared" si="17"/>
        <v>41</v>
      </c>
      <c r="D771" s="2">
        <f>SUM(COUNTIF('2010'!K44:M44,'2010'!$K$18),COUNTIF('2010'!K44:M44,'2010'!$L$18),COUNTIF('2010'!K44:M44,'2010'!$M$18))</f>
        <v>0</v>
      </c>
      <c r="E771" s="2" t="str">
        <f t="shared" si="1"/>
        <v>0</v>
      </c>
    </row>
    <row r="772">
      <c r="A772" s="1">
        <v>16.0</v>
      </c>
      <c r="B772" s="48">
        <f t="shared" si="17"/>
        <v>42</v>
      </c>
      <c r="D772" s="2">
        <f>SUM(COUNTIF('2010'!K45:M45,'2010'!$K$18),COUNTIF('2010'!K45:M45,'2010'!$L$18),COUNTIF('2010'!K45:M45,'2010'!$M$18))</f>
        <v>0</v>
      </c>
      <c r="E772" s="2" t="str">
        <f t="shared" si="1"/>
        <v>0</v>
      </c>
    </row>
    <row r="773">
      <c r="A773" s="1">
        <v>16.0</v>
      </c>
      <c r="B773" s="48">
        <f t="shared" si="17"/>
        <v>43</v>
      </c>
      <c r="D773" s="2">
        <f>SUM(COUNTIF('2010'!K46:M46,'2010'!$K$18),COUNTIF('2010'!K46:M46,'2010'!$L$18),COUNTIF('2010'!K46:M46,'2010'!$M$18))</f>
        <v>0</v>
      </c>
      <c r="E773" s="2" t="str">
        <f t="shared" si="1"/>
        <v>0</v>
      </c>
    </row>
    <row r="774">
      <c r="A774" s="1">
        <v>16.0</v>
      </c>
      <c r="B774" s="48">
        <f t="shared" si="17"/>
        <v>44</v>
      </c>
      <c r="D774" s="2">
        <f>SUM(COUNTIF('2010'!K47:M47,'2010'!$K$18),COUNTIF('2010'!K47:M47,'2010'!$L$18),COUNTIF('2010'!K47:M47,'2010'!$M$18))</f>
        <v>0</v>
      </c>
      <c r="E774" s="2" t="str">
        <f t="shared" si="1"/>
        <v>0</v>
      </c>
    </row>
    <row r="775">
      <c r="A775" s="1">
        <v>16.0</v>
      </c>
      <c r="B775" s="48">
        <f t="shared" si="17"/>
        <v>45</v>
      </c>
      <c r="D775" s="2">
        <f>SUM(COUNTIF('2010'!K48:M48,'2010'!$K$18),COUNTIF('2010'!K48:M48,'2010'!$L$18),COUNTIF('2010'!K48:M48,'2010'!$M$18))</f>
        <v>0</v>
      </c>
      <c r="E775" s="2" t="str">
        <f t="shared" si="1"/>
        <v>0</v>
      </c>
    </row>
    <row r="776">
      <c r="A776" s="1">
        <v>16.0</v>
      </c>
      <c r="B776" s="48">
        <f t="shared" si="17"/>
        <v>46</v>
      </c>
      <c r="D776" s="2">
        <f>SUM(COUNTIF('2010'!K49:M49,'2010'!$K$18),COUNTIF('2010'!K49:M49,'2010'!$L$18),COUNTIF('2010'!K49:M49,'2010'!$M$18))</f>
        <v>0</v>
      </c>
      <c r="E776" s="2" t="str">
        <f t="shared" si="1"/>
        <v>0</v>
      </c>
    </row>
    <row r="777">
      <c r="A777" s="1">
        <v>16.0</v>
      </c>
      <c r="B777" s="48">
        <f t="shared" si="17"/>
        <v>47</v>
      </c>
      <c r="D777" s="2">
        <f>SUM(COUNTIF('2010'!K50:M50,'2010'!$K$18),COUNTIF('2010'!K50:M50,'2010'!$L$18),COUNTIF('2010'!K50:M50,'2010'!$M$18))</f>
        <v>0</v>
      </c>
      <c r="E777" s="2" t="str">
        <f t="shared" si="1"/>
        <v>0</v>
      </c>
    </row>
    <row r="778">
      <c r="A778" s="1">
        <v>16.0</v>
      </c>
      <c r="B778" s="48">
        <f t="shared" si="17"/>
        <v>48</v>
      </c>
      <c r="D778" s="2">
        <f>SUM(COUNTIF('2010'!K51:M51,'2010'!$K$18),COUNTIF('2010'!K51:M51,'2010'!$L$18),COUNTIF('2010'!K51:M51,'2010'!$M$18))</f>
        <v>0</v>
      </c>
      <c r="E778" s="2" t="str">
        <f t="shared" si="1"/>
        <v>0</v>
      </c>
    </row>
    <row r="779">
      <c r="A779" s="1">
        <v>16.0</v>
      </c>
      <c r="B779" s="48">
        <f t="shared" si="17"/>
        <v>49</v>
      </c>
      <c r="D779" s="2">
        <f>SUM(COUNTIF('2010'!K52:M52,'2010'!$K$18),COUNTIF('2010'!K52:M52,'2010'!$L$18),COUNTIF('2010'!K52:M52,'2010'!$M$18))</f>
        <v>0</v>
      </c>
      <c r="E779" s="2" t="str">
        <f t="shared" si="1"/>
        <v>0</v>
      </c>
    </row>
    <row r="780">
      <c r="A780" s="1">
        <v>16.0</v>
      </c>
      <c r="B780" s="48">
        <f t="shared" si="17"/>
        <v>50</v>
      </c>
      <c r="D780" s="2">
        <f>SUM(COUNTIF('2010'!K53:M53,'2010'!$K$18),COUNTIF('2010'!K53:M53,'2010'!$L$18),COUNTIF('2010'!K53:M53,'2010'!$M$18))</f>
        <v>0</v>
      </c>
      <c r="E780" s="2" t="str">
        <f t="shared" si="1"/>
        <v>0</v>
      </c>
    </row>
    <row r="781">
      <c r="A781" s="1">
        <v>16.0</v>
      </c>
      <c r="B781" s="48">
        <f t="shared" si="17"/>
        <v>51</v>
      </c>
      <c r="D781" s="2">
        <f>SUM(COUNTIF('2010'!K54:M54,'2010'!$K$18),COUNTIF('2010'!K54:M54,'2010'!$L$18),COUNTIF('2010'!K54:M54,'2010'!$M$18))</f>
        <v>0</v>
      </c>
      <c r="E781" s="2" t="str">
        <f t="shared" si="1"/>
        <v>0</v>
      </c>
    </row>
    <row r="782">
      <c r="A782" s="1">
        <v>16.0</v>
      </c>
      <c r="B782" s="48">
        <f t="shared" si="17"/>
        <v>52</v>
      </c>
      <c r="D782" s="2">
        <f>SUM(COUNTIF('2010'!K55:M55,'2010'!$K$18),COUNTIF('2010'!K55:M55,'2010'!$L$18),COUNTIF('2010'!K55:M55,'2010'!$M$18))</f>
        <v>0</v>
      </c>
      <c r="E782" s="2" t="str">
        <f t="shared" si="1"/>
        <v>0</v>
      </c>
    </row>
    <row r="783">
      <c r="A783" s="1">
        <v>16.0</v>
      </c>
      <c r="B783" s="48">
        <f t="shared" si="17"/>
        <v>53</v>
      </c>
      <c r="D783" s="2">
        <f>SUM(COUNTIF('2010'!K56:M56,'2010'!$K$18),COUNTIF('2010'!K56:M56,'2010'!$L$18),COUNTIF('2010'!K56:M56,'2010'!$M$18))</f>
        <v>0</v>
      </c>
      <c r="E783" s="2" t="str">
        <f t="shared" si="1"/>
        <v>0</v>
      </c>
    </row>
    <row r="784">
      <c r="A784" s="1">
        <v>16.0</v>
      </c>
      <c r="B784" s="48">
        <f t="shared" si="17"/>
        <v>54</v>
      </c>
      <c r="D784" s="2">
        <f>SUM(COUNTIF('2010'!K57:M57,'2010'!$K$18),COUNTIF('2010'!K57:M57,'2010'!$L$18),COUNTIF('2010'!K57:M57,'2010'!$M$18))</f>
        <v>0</v>
      </c>
      <c r="E784" s="2" t="str">
        <f t="shared" si="1"/>
        <v>0</v>
      </c>
    </row>
    <row r="785">
      <c r="A785" s="1">
        <v>16.0</v>
      </c>
      <c r="B785" s="48">
        <f t="shared" si="17"/>
        <v>55</v>
      </c>
      <c r="D785" s="2">
        <f>SUM(COUNTIF('2010'!K58:M58,'2010'!$K$18),COUNTIF('2010'!K58:M58,'2010'!$L$18),COUNTIF('2010'!K58:M58,'2010'!$M$18))</f>
        <v>0</v>
      </c>
      <c r="E785" s="2" t="str">
        <f t="shared" si="1"/>
        <v>0</v>
      </c>
    </row>
    <row r="786">
      <c r="A786" s="1">
        <v>16.0</v>
      </c>
      <c r="B786" s="48">
        <f t="shared" si="17"/>
        <v>56</v>
      </c>
      <c r="D786" s="2">
        <f>SUM(COUNTIF('2010'!K59:M59,'2010'!$K$18),COUNTIF('2010'!K59:M59,'2010'!$L$18),COUNTIF('2010'!K59:M59,'2010'!$M$18))</f>
        <v>0</v>
      </c>
      <c r="E786" s="2" t="str">
        <f t="shared" si="1"/>
        <v>0</v>
      </c>
    </row>
    <row r="787">
      <c r="A787" s="1">
        <v>16.0</v>
      </c>
      <c r="B787" s="48">
        <f t="shared" si="17"/>
        <v>57</v>
      </c>
      <c r="D787" s="2">
        <f>SUM(COUNTIF('2010'!K60:M60,'2010'!$K$18),COUNTIF('2010'!K60:M60,'2010'!$L$18),COUNTIF('2010'!K60:M60,'2010'!$M$18))</f>
        <v>0</v>
      </c>
      <c r="E787" s="2" t="str">
        <f t="shared" si="1"/>
        <v>0</v>
      </c>
    </row>
    <row r="788">
      <c r="A788" s="1">
        <v>16.0</v>
      </c>
      <c r="B788" s="48">
        <f t="shared" si="17"/>
        <v>58</v>
      </c>
      <c r="D788" s="2">
        <f>SUM(COUNTIF('2010'!K61:M61,'2010'!$K$18),COUNTIF('2010'!K61:M61,'2010'!$L$18),COUNTIF('2010'!K61:M61,'2010'!$M$18))</f>
        <v>0</v>
      </c>
      <c r="E788" s="2" t="str">
        <f t="shared" si="1"/>
        <v>0</v>
      </c>
    </row>
    <row r="789">
      <c r="A789" s="1">
        <v>16.0</v>
      </c>
      <c r="B789" s="48">
        <f t="shared" si="17"/>
        <v>59</v>
      </c>
      <c r="D789" s="2">
        <f>SUM(COUNTIF('2010'!K62:M62,'2010'!$K$18),COUNTIF('2010'!K62:M62,'2010'!$L$18),COUNTIF('2010'!K62:M62,'2010'!$M$18))</f>
        <v>0</v>
      </c>
      <c r="E789" s="2" t="str">
        <f t="shared" si="1"/>
        <v>0</v>
      </c>
    </row>
    <row r="790">
      <c r="A790" s="1">
        <v>16.0</v>
      </c>
      <c r="B790" s="48">
        <f t="shared" si="17"/>
        <v>60</v>
      </c>
      <c r="D790" s="2">
        <f>SUM(COUNTIF('2010'!K63:M63,'2010'!$K$18),COUNTIF('2010'!K63:M63,'2010'!$L$18),COUNTIF('2010'!K63:M63,'2010'!$M$18))</f>
        <v>0</v>
      </c>
      <c r="E790" s="2" t="str">
        <f t="shared" si="1"/>
        <v>0</v>
      </c>
    </row>
    <row r="791">
      <c r="A791" s="1">
        <v>17.0</v>
      </c>
      <c r="B791" s="49">
        <v>18.0</v>
      </c>
      <c r="D791" s="2">
        <f>SUM(COUNTIF('2010'!K20:M20,'2010'!$K$19),COUNTIF('2010'!K20:M20,'2010'!$L$19),COUNTIF('2010'!K20:M20,'2010'!$M$19))</f>
        <v>4</v>
      </c>
      <c r="E791" s="2" t="str">
        <f t="shared" si="1"/>
        <v>2</v>
      </c>
    </row>
    <row r="792">
      <c r="A792" s="1">
        <v>17.0</v>
      </c>
      <c r="B792" s="48">
        <f t="shared" ref="B792:B833" si="18">IF(A792&lt;&gt;"",B791+1,"")</f>
        <v>19</v>
      </c>
      <c r="D792" s="2">
        <f>SUM(COUNTIF('2010'!K21:M21,'2010'!$K$19),COUNTIF('2010'!K21:M21,'2010'!$L$19),COUNTIF('2010'!K21:M21,'2010'!$M$19))</f>
        <v>4</v>
      </c>
      <c r="E792" s="2" t="str">
        <f t="shared" si="1"/>
        <v>2</v>
      </c>
    </row>
    <row r="793">
      <c r="A793" s="1">
        <v>17.0</v>
      </c>
      <c r="B793" s="48">
        <f t="shared" si="18"/>
        <v>20</v>
      </c>
      <c r="D793" s="2">
        <f>SUM(COUNTIF('2010'!K22:M22,'2010'!$K$19),COUNTIF('2010'!K22:M22,'2010'!$L$19),COUNTIF('2010'!K22:M22,'2010'!$M$19))</f>
        <v>4</v>
      </c>
      <c r="E793" s="2" t="str">
        <f t="shared" si="1"/>
        <v>2</v>
      </c>
    </row>
    <row r="794">
      <c r="A794" s="1">
        <v>17.0</v>
      </c>
      <c r="B794" s="48">
        <f t="shared" si="18"/>
        <v>21</v>
      </c>
      <c r="D794" s="2">
        <f>SUM(COUNTIF('2010'!K23:M23,'2010'!$K$19),COUNTIF('2010'!K23:M23,'2010'!$L$19),COUNTIF('2010'!K23:M23,'2010'!$M$19))</f>
        <v>4</v>
      </c>
      <c r="E794" s="2" t="str">
        <f t="shared" si="1"/>
        <v>2</v>
      </c>
    </row>
    <row r="795">
      <c r="A795" s="1">
        <v>17.0</v>
      </c>
      <c r="B795" s="48">
        <f t="shared" si="18"/>
        <v>22</v>
      </c>
      <c r="D795" s="2">
        <f>SUM(COUNTIF('2010'!K24:M24,'2010'!$K$19),COUNTIF('2010'!K24:M24,'2010'!$L$19),COUNTIF('2010'!K24:M24,'2010'!$M$19))</f>
        <v>4</v>
      </c>
      <c r="E795" s="2" t="str">
        <f t="shared" si="1"/>
        <v>2</v>
      </c>
    </row>
    <row r="796">
      <c r="A796" s="1">
        <v>17.0</v>
      </c>
      <c r="B796" s="48">
        <f t="shared" si="18"/>
        <v>23</v>
      </c>
      <c r="D796" s="2">
        <f>SUM(COUNTIF('2010'!K25:M25,'2010'!$K$19),COUNTIF('2010'!K25:M25,'2010'!$L$19),COUNTIF('2010'!K25:M25,'2010'!$M$19))</f>
        <v>0</v>
      </c>
      <c r="E796" s="2" t="str">
        <f t="shared" si="1"/>
        <v>0</v>
      </c>
    </row>
    <row r="797">
      <c r="A797" s="1">
        <v>17.0</v>
      </c>
      <c r="B797" s="48">
        <f t="shared" si="18"/>
        <v>24</v>
      </c>
      <c r="D797" s="2">
        <f>SUM(COUNTIF('2010'!K26:M26,'2010'!$K$19),COUNTIF('2010'!K26:M26,'2010'!$L$19),COUNTIF('2010'!K26:M26,'2010'!$M$19))</f>
        <v>4</v>
      </c>
      <c r="E797" s="2" t="str">
        <f t="shared" si="1"/>
        <v>2</v>
      </c>
    </row>
    <row r="798">
      <c r="A798" s="1">
        <v>17.0</v>
      </c>
      <c r="B798" s="48">
        <f t="shared" si="18"/>
        <v>25</v>
      </c>
      <c r="D798" s="2">
        <f>SUM(COUNTIF('2010'!K27:M27,'2010'!$K$19),COUNTIF('2010'!K27:M27,'2010'!$L$19),COUNTIF('2010'!K27:M27,'2010'!$M$19))</f>
        <v>0</v>
      </c>
      <c r="E798" s="2" t="str">
        <f t="shared" si="1"/>
        <v>0</v>
      </c>
    </row>
    <row r="799">
      <c r="A799" s="1">
        <v>17.0</v>
      </c>
      <c r="B799" s="48">
        <f t="shared" si="18"/>
        <v>26</v>
      </c>
      <c r="D799" s="2">
        <f>SUM(COUNTIF('2010'!K28:M28,'2010'!$K$19),COUNTIF('2010'!K28:M28,'2010'!$L$19),COUNTIF('2010'!K28:M28,'2010'!$M$19))</f>
        <v>4</v>
      </c>
      <c r="E799" s="2" t="str">
        <f t="shared" si="1"/>
        <v>2</v>
      </c>
    </row>
    <row r="800">
      <c r="A800" s="1">
        <v>17.0</v>
      </c>
      <c r="B800" s="48">
        <f t="shared" si="18"/>
        <v>27</v>
      </c>
      <c r="D800" s="2">
        <f>SUM(COUNTIF('2010'!K29:M29,'2010'!$K$19),COUNTIF('2010'!K29:M29,'2010'!$L$19),COUNTIF('2010'!K29:M29,'2010'!$M$19))</f>
        <v>4</v>
      </c>
      <c r="E800" s="2" t="str">
        <f t="shared" si="1"/>
        <v>2</v>
      </c>
    </row>
    <row r="801">
      <c r="A801" s="1">
        <v>17.0</v>
      </c>
      <c r="B801" s="48">
        <f t="shared" si="18"/>
        <v>28</v>
      </c>
      <c r="D801" s="2">
        <f>SUM(COUNTIF('2010'!K30:M30,'2010'!$K$19),COUNTIF('2010'!K30:M30,'2010'!$L$19),COUNTIF('2010'!K30:M30,'2010'!$M$19))</f>
        <v>1</v>
      </c>
      <c r="E801" s="2" t="str">
        <f t="shared" si="1"/>
        <v>1</v>
      </c>
    </row>
    <row r="802">
      <c r="A802" s="1">
        <v>17.0</v>
      </c>
      <c r="B802" s="48">
        <f t="shared" si="18"/>
        <v>29</v>
      </c>
      <c r="D802" s="2">
        <f>SUM(COUNTIF('2010'!K31:M31,'2010'!$K$19),COUNTIF('2010'!K31:M31,'2010'!$L$19),COUNTIF('2010'!K31:M31,'2010'!$M$19))</f>
        <v>4</v>
      </c>
      <c r="E802" s="2" t="str">
        <f t="shared" si="1"/>
        <v>2</v>
      </c>
    </row>
    <row r="803">
      <c r="A803" s="1">
        <v>17.0</v>
      </c>
      <c r="B803" s="48">
        <f t="shared" si="18"/>
        <v>30</v>
      </c>
      <c r="D803" s="2">
        <f>SUM(COUNTIF('2010'!K32:M32,'2010'!$K$19),COUNTIF('2010'!K32:M32,'2010'!$L$19),COUNTIF('2010'!K32:M32,'2010'!$M$19))</f>
        <v>5</v>
      </c>
      <c r="E803" s="2" t="str">
        <f t="shared" si="1"/>
        <v>3</v>
      </c>
    </row>
    <row r="804">
      <c r="A804" s="1">
        <v>17.0</v>
      </c>
      <c r="B804" s="48">
        <f t="shared" si="18"/>
        <v>31</v>
      </c>
      <c r="D804" s="2">
        <f>SUM(COUNTIF('2010'!K33:M33,'2010'!$K$19),COUNTIF('2010'!K33:M33,'2010'!$L$19),COUNTIF('2010'!K33:M33,'2010'!$M$19))</f>
        <v>4</v>
      </c>
      <c r="E804" s="2" t="str">
        <f t="shared" si="1"/>
        <v>2</v>
      </c>
    </row>
    <row r="805">
      <c r="A805" s="1">
        <v>17.0</v>
      </c>
      <c r="B805" s="48">
        <f t="shared" si="18"/>
        <v>32</v>
      </c>
      <c r="D805" s="2">
        <f>SUM(COUNTIF('2010'!K34:M34,'2010'!$K$19),COUNTIF('2010'!K34:M34,'2010'!$L$19),COUNTIF('2010'!K34:M34,'2010'!$M$19))</f>
        <v>5</v>
      </c>
      <c r="E805" s="2" t="str">
        <f t="shared" si="1"/>
        <v>3</v>
      </c>
    </row>
    <row r="806">
      <c r="A806" s="1">
        <v>17.0</v>
      </c>
      <c r="B806" s="48">
        <f t="shared" si="18"/>
        <v>33</v>
      </c>
      <c r="D806" s="2">
        <f>SUM(COUNTIF('2010'!K35:M35,'2010'!$K$19),COUNTIF('2010'!K35:M35,'2010'!$L$19),COUNTIF('2010'!K35:M35,'2010'!$M$19))</f>
        <v>4</v>
      </c>
      <c r="E806" s="2" t="str">
        <f t="shared" si="1"/>
        <v>2</v>
      </c>
    </row>
    <row r="807">
      <c r="A807" s="1">
        <v>17.0</v>
      </c>
      <c r="B807" s="48">
        <f t="shared" si="18"/>
        <v>34</v>
      </c>
      <c r="D807" s="2">
        <f>SUM(COUNTIF('2010'!K36:M36,'2010'!$K$19),COUNTIF('2010'!K36:M36,'2010'!$L$19),COUNTIF('2010'!K36:M36,'2010'!$M$19))</f>
        <v>0</v>
      </c>
      <c r="E807" s="2" t="str">
        <f t="shared" si="1"/>
        <v>0</v>
      </c>
    </row>
    <row r="808">
      <c r="A808" s="1">
        <v>17.0</v>
      </c>
      <c r="B808" s="48">
        <f t="shared" si="18"/>
        <v>35</v>
      </c>
      <c r="D808" s="2">
        <f>SUM(COUNTIF('2010'!K38:M38,'2010'!$K$19),COUNTIF('2010'!K38:M38,'2010'!$L$19),COUNTIF('2010'!K38:M38,'2010'!$M$19))</f>
        <v>1</v>
      </c>
      <c r="E808" s="2" t="str">
        <f t="shared" si="1"/>
        <v>1</v>
      </c>
    </row>
    <row r="809">
      <c r="A809" s="1">
        <v>17.0</v>
      </c>
      <c r="B809" s="48">
        <f t="shared" si="18"/>
        <v>36</v>
      </c>
      <c r="D809" s="2">
        <f>SUM(COUNTIF('2010'!K39:M39,'2010'!$K$19),COUNTIF('2010'!K39:M39,'2010'!$L$19),COUNTIF('2010'!K39:M39,'2010'!$M$19))</f>
        <v>4</v>
      </c>
      <c r="E809" s="2" t="str">
        <f t="shared" si="1"/>
        <v>2</v>
      </c>
    </row>
    <row r="810">
      <c r="A810" s="1">
        <v>17.0</v>
      </c>
      <c r="B810" s="48">
        <f t="shared" si="18"/>
        <v>37</v>
      </c>
      <c r="D810" s="2">
        <f>SUM(COUNTIF('2010'!K40:M40,'2010'!$K$19),COUNTIF('2010'!K40:M40,'2010'!$L$19),COUNTIF('2010'!K40:M40,'2010'!$M$19))</f>
        <v>0</v>
      </c>
      <c r="E810" s="2" t="str">
        <f t="shared" si="1"/>
        <v>0</v>
      </c>
    </row>
    <row r="811">
      <c r="A811" s="1">
        <v>17.0</v>
      </c>
      <c r="B811" s="48">
        <f t="shared" si="18"/>
        <v>38</v>
      </c>
      <c r="D811" s="2">
        <f>SUM(COUNTIF('2010'!K41:M41,'2010'!$K$19),COUNTIF('2010'!K41:M41,'2010'!$L$19),COUNTIF('2010'!K41:M41,'2010'!$M$19))</f>
        <v>0</v>
      </c>
      <c r="E811" s="2" t="str">
        <f t="shared" si="1"/>
        <v>0</v>
      </c>
    </row>
    <row r="812">
      <c r="A812" s="1">
        <v>17.0</v>
      </c>
      <c r="B812" s="48">
        <f t="shared" si="18"/>
        <v>39</v>
      </c>
      <c r="D812" s="2">
        <f>SUM(COUNTIF('2010'!K42:M42,'2010'!$K$19),COUNTIF('2010'!K42:M42,'2010'!$L$19),COUNTIF('2010'!K42:M42,'2010'!$M$19))</f>
        <v>0</v>
      </c>
      <c r="E812" s="2" t="str">
        <f t="shared" si="1"/>
        <v>0</v>
      </c>
    </row>
    <row r="813">
      <c r="A813" s="1">
        <v>17.0</v>
      </c>
      <c r="B813" s="48">
        <f t="shared" si="18"/>
        <v>40</v>
      </c>
      <c r="D813" s="2">
        <f>SUM(COUNTIF('2010'!K43:M43,'2010'!$K$19),COUNTIF('2010'!K43:M43,'2010'!$L$19),COUNTIF('2010'!K43:M43,'2010'!$M$19))</f>
        <v>0</v>
      </c>
      <c r="E813" s="2" t="str">
        <f t="shared" si="1"/>
        <v>0</v>
      </c>
    </row>
    <row r="814">
      <c r="A814" s="1">
        <v>17.0</v>
      </c>
      <c r="B814" s="48">
        <f t="shared" si="18"/>
        <v>41</v>
      </c>
      <c r="D814" s="2">
        <f>SUM(COUNTIF('2010'!K44:M44,'2010'!$K$19),COUNTIF('2010'!K44:M44,'2010'!$L$19),COUNTIF('2010'!K44:M44,'2010'!$M$19))</f>
        <v>0</v>
      </c>
      <c r="E814" s="2" t="str">
        <f t="shared" si="1"/>
        <v>0</v>
      </c>
    </row>
    <row r="815">
      <c r="A815" s="1">
        <v>17.0</v>
      </c>
      <c r="B815" s="48">
        <f t="shared" si="18"/>
        <v>42</v>
      </c>
      <c r="D815" s="2">
        <f>SUM(COUNTIF('2010'!K45:M45,'2010'!$K$19),COUNTIF('2010'!K45:M45,'2010'!$L$19),COUNTIF('2010'!K45:M45,'2010'!$M$19))</f>
        <v>0</v>
      </c>
      <c r="E815" s="2" t="str">
        <f t="shared" si="1"/>
        <v>0</v>
      </c>
    </row>
    <row r="816">
      <c r="A816" s="1">
        <v>17.0</v>
      </c>
      <c r="B816" s="48">
        <f t="shared" si="18"/>
        <v>43</v>
      </c>
      <c r="D816" s="2">
        <f>SUM(COUNTIF('2010'!K46:M46,'2010'!$K$19),COUNTIF('2010'!K46:M46,'2010'!$L$19),COUNTIF('2010'!K46:M46,'2010'!$M$19))</f>
        <v>0</v>
      </c>
      <c r="E816" s="2" t="str">
        <f t="shared" si="1"/>
        <v>0</v>
      </c>
    </row>
    <row r="817">
      <c r="A817" s="1">
        <v>17.0</v>
      </c>
      <c r="B817" s="48">
        <f t="shared" si="18"/>
        <v>44</v>
      </c>
      <c r="D817" s="2">
        <f>SUM(COUNTIF('2010'!K47:M47,'2010'!$K$19),COUNTIF('2010'!K47:M47,'2010'!$L$19),COUNTIF('2010'!K47:M47,'2010'!$M$19))</f>
        <v>0</v>
      </c>
      <c r="E817" s="2" t="str">
        <f t="shared" si="1"/>
        <v>0</v>
      </c>
    </row>
    <row r="818">
      <c r="A818" s="1">
        <v>17.0</v>
      </c>
      <c r="B818" s="48">
        <f t="shared" si="18"/>
        <v>45</v>
      </c>
      <c r="D818" s="2">
        <f>SUM(COUNTIF('2010'!K48:M48,'2010'!$K$19),COUNTIF('2010'!K48:M48,'2010'!$L$19),COUNTIF('2010'!K48:M48,'2010'!$M$19))</f>
        <v>0</v>
      </c>
      <c r="E818" s="2" t="str">
        <f t="shared" si="1"/>
        <v>0</v>
      </c>
    </row>
    <row r="819">
      <c r="A819" s="1">
        <v>17.0</v>
      </c>
      <c r="B819" s="48">
        <f t="shared" si="18"/>
        <v>46</v>
      </c>
      <c r="D819" s="2">
        <f>SUM(COUNTIF('2010'!K49:M49,'2010'!$K$19),COUNTIF('2010'!K49:M49,'2010'!$L$19),COUNTIF('2010'!K49:M49,'2010'!$M$19))</f>
        <v>0</v>
      </c>
      <c r="E819" s="2" t="str">
        <f t="shared" si="1"/>
        <v>0</v>
      </c>
    </row>
    <row r="820">
      <c r="A820" s="1">
        <v>17.0</v>
      </c>
      <c r="B820" s="48">
        <f t="shared" si="18"/>
        <v>47</v>
      </c>
      <c r="D820" s="2">
        <f>SUM(COUNTIF('2010'!K50:M50,'2010'!$K$19),COUNTIF('2010'!K50:M50,'2010'!$L$19),COUNTIF('2010'!K50:M50,'2010'!$M$19))</f>
        <v>0</v>
      </c>
      <c r="E820" s="2" t="str">
        <f t="shared" si="1"/>
        <v>0</v>
      </c>
    </row>
    <row r="821">
      <c r="A821" s="1">
        <v>17.0</v>
      </c>
      <c r="B821" s="48">
        <f t="shared" si="18"/>
        <v>48</v>
      </c>
      <c r="D821" s="2">
        <f>SUM(COUNTIF('2010'!K51:M51,'2010'!$K$19),COUNTIF('2010'!K51:M51,'2010'!$L$19),COUNTIF('2010'!K51:M51,'2010'!$M$19))</f>
        <v>0</v>
      </c>
      <c r="E821" s="2" t="str">
        <f t="shared" si="1"/>
        <v>0</v>
      </c>
    </row>
    <row r="822">
      <c r="A822" s="1">
        <v>17.0</v>
      </c>
      <c r="B822" s="48">
        <f t="shared" si="18"/>
        <v>49</v>
      </c>
      <c r="D822" s="2">
        <f>SUM(COUNTIF('2010'!K52:M52,'2010'!$K$19),COUNTIF('2010'!K52:M52,'2010'!$L$19),COUNTIF('2010'!K52:M52,'2010'!$M$19))</f>
        <v>0</v>
      </c>
      <c r="E822" s="2" t="str">
        <f t="shared" si="1"/>
        <v>0</v>
      </c>
    </row>
    <row r="823">
      <c r="A823" s="1">
        <v>17.0</v>
      </c>
      <c r="B823" s="48">
        <f t="shared" si="18"/>
        <v>50</v>
      </c>
      <c r="D823" s="2">
        <f>SUM(COUNTIF('2010'!K53:M53,'2010'!$K$19),COUNTIF('2010'!K53:M53,'2010'!$L$19),COUNTIF('2010'!K53:M53,'2010'!$M$19))</f>
        <v>0</v>
      </c>
      <c r="E823" s="2" t="str">
        <f t="shared" si="1"/>
        <v>0</v>
      </c>
    </row>
    <row r="824">
      <c r="A824" s="1">
        <v>17.0</v>
      </c>
      <c r="B824" s="48">
        <f t="shared" si="18"/>
        <v>51</v>
      </c>
      <c r="D824" s="2">
        <f>SUM(COUNTIF('2010'!K54:M54,'2010'!$K$19),COUNTIF('2010'!K54:M54,'2010'!$L$19),COUNTIF('2010'!K54:M54,'2010'!$M$19))</f>
        <v>0</v>
      </c>
      <c r="E824" s="2" t="str">
        <f t="shared" si="1"/>
        <v>0</v>
      </c>
    </row>
    <row r="825">
      <c r="A825" s="1">
        <v>17.0</v>
      </c>
      <c r="B825" s="48">
        <f t="shared" si="18"/>
        <v>52</v>
      </c>
      <c r="D825" s="2">
        <f>SUM(COUNTIF('2010'!K55:M55,'2010'!$K$19),COUNTIF('2010'!K55:M55,'2010'!$L$19),COUNTIF('2010'!K55:M55,'2010'!$M$19))</f>
        <v>0</v>
      </c>
      <c r="E825" s="2" t="str">
        <f t="shared" si="1"/>
        <v>0</v>
      </c>
    </row>
    <row r="826">
      <c r="A826" s="1">
        <v>17.0</v>
      </c>
      <c r="B826" s="48">
        <f t="shared" si="18"/>
        <v>53</v>
      </c>
      <c r="D826" s="2">
        <f>SUM(COUNTIF('2010'!K56:M56,'2010'!$K$19),COUNTIF('2010'!K56:M56,'2010'!$L$19),COUNTIF('2010'!K56:M56,'2010'!$M$19))</f>
        <v>0</v>
      </c>
      <c r="E826" s="2" t="str">
        <f t="shared" si="1"/>
        <v>0</v>
      </c>
    </row>
    <row r="827">
      <c r="A827" s="1">
        <v>17.0</v>
      </c>
      <c r="B827" s="48">
        <f t="shared" si="18"/>
        <v>54</v>
      </c>
      <c r="D827" s="2">
        <f>SUM(COUNTIF('2010'!K57:M57,'2010'!$K$19),COUNTIF('2010'!K57:M57,'2010'!$L$19),COUNTIF('2010'!K57:M57,'2010'!$M$19))</f>
        <v>0</v>
      </c>
      <c r="E827" s="2" t="str">
        <f t="shared" si="1"/>
        <v>0</v>
      </c>
    </row>
    <row r="828">
      <c r="A828" s="1">
        <v>17.0</v>
      </c>
      <c r="B828" s="48">
        <f t="shared" si="18"/>
        <v>55</v>
      </c>
      <c r="D828" s="2">
        <f>SUM(COUNTIF('2010'!K58:M58,'2010'!$K$19),COUNTIF('2010'!K58:M58,'2010'!$L$19),COUNTIF('2010'!K58:M58,'2010'!$M$19))</f>
        <v>0</v>
      </c>
      <c r="E828" s="2" t="str">
        <f t="shared" si="1"/>
        <v>0</v>
      </c>
    </row>
    <row r="829">
      <c r="A829" s="1">
        <v>17.0</v>
      </c>
      <c r="B829" s="48">
        <f t="shared" si="18"/>
        <v>56</v>
      </c>
      <c r="D829" s="2">
        <f>SUM(COUNTIF('2010'!K59:M59,'2010'!$K$19),COUNTIF('2010'!K59:M59,'2010'!$L$19),COUNTIF('2010'!K59:M59,'2010'!$M$19))</f>
        <v>0</v>
      </c>
      <c r="E829" s="2" t="str">
        <f t="shared" si="1"/>
        <v>0</v>
      </c>
    </row>
    <row r="830">
      <c r="A830" s="1">
        <v>17.0</v>
      </c>
      <c r="B830" s="48">
        <f t="shared" si="18"/>
        <v>57</v>
      </c>
      <c r="D830" s="2">
        <f>SUM(COUNTIF('2010'!K60:M60,'2010'!$K$19),COUNTIF('2010'!K60:M60,'2010'!$L$19),COUNTIF('2010'!K60:M60,'2010'!$M$19))</f>
        <v>0</v>
      </c>
      <c r="E830" s="2" t="str">
        <f t="shared" si="1"/>
        <v>0</v>
      </c>
    </row>
    <row r="831">
      <c r="A831" s="1">
        <v>17.0</v>
      </c>
      <c r="B831" s="48">
        <f t="shared" si="18"/>
        <v>58</v>
      </c>
      <c r="D831" s="2">
        <f>SUM(COUNTIF('2010'!K61:M61,'2010'!$K$19),COUNTIF('2010'!K61:M61,'2010'!$L$19),COUNTIF('2010'!K61:M61,'2010'!$M$19))</f>
        <v>0</v>
      </c>
      <c r="E831" s="2" t="str">
        <f t="shared" si="1"/>
        <v>0</v>
      </c>
    </row>
    <row r="832">
      <c r="A832" s="1">
        <v>17.0</v>
      </c>
      <c r="B832" s="48">
        <f t="shared" si="18"/>
        <v>59</v>
      </c>
      <c r="D832" s="2">
        <f>SUM(COUNTIF('2010'!K62:M62,'2010'!$K$19),COUNTIF('2010'!K62:M62,'2010'!$L$19),COUNTIF('2010'!K62:M62,'2010'!$M$19))</f>
        <v>0</v>
      </c>
      <c r="E832" s="2" t="str">
        <f t="shared" si="1"/>
        <v>0</v>
      </c>
    </row>
    <row r="833">
      <c r="A833" s="1">
        <v>17.0</v>
      </c>
      <c r="B833" s="48">
        <f t="shared" si="18"/>
        <v>60</v>
      </c>
      <c r="D833" s="2">
        <f>SUM(COUNTIF('2010'!K63:M63,'2010'!$K$19),COUNTIF('2010'!K63:M63,'2010'!$L$19),COUNTIF('2010'!K63:M63,'2010'!$M$19))</f>
        <v>0</v>
      </c>
      <c r="E833" s="2" t="str">
        <f t="shared" si="1"/>
        <v>0</v>
      </c>
    </row>
    <row r="834">
      <c r="A834" s="1">
        <v>18.0</v>
      </c>
      <c r="B834" s="1">
        <v>19.0</v>
      </c>
      <c r="D834" s="2">
        <f>SUM(COUNTIF('2010'!K21:M21,'2010'!$K$20),COUNTIF('2010'!K21:M21,'2010'!$L$20),COUNTIF('2010'!K21:M21,'2010'!$M$20))</f>
        <v>4</v>
      </c>
      <c r="E834" s="2" t="str">
        <f t="shared" si="1"/>
        <v>2</v>
      </c>
    </row>
    <row r="835">
      <c r="A835" s="1">
        <v>18.0</v>
      </c>
      <c r="B835" s="48">
        <f t="shared" ref="B835:B875" si="19">IF(A835&lt;&gt;"",B834+1,"")</f>
        <v>20</v>
      </c>
      <c r="D835" s="2">
        <f>SUM(COUNTIF('2010'!K22:M22,'2010'!$K$20),COUNTIF('2010'!K22:M22,'2010'!$L$20),COUNTIF('2010'!K22:M22,'2010'!$M$20))</f>
        <v>4</v>
      </c>
      <c r="E835" s="2" t="str">
        <f t="shared" si="1"/>
        <v>2</v>
      </c>
    </row>
    <row r="836">
      <c r="A836" s="1">
        <v>18.0</v>
      </c>
      <c r="B836" s="48">
        <f t="shared" si="19"/>
        <v>21</v>
      </c>
      <c r="D836" s="2">
        <f>SUM(COUNTIF('2010'!K23:M23,'2010'!$K$20),COUNTIF('2010'!K23:M23,'2010'!$L$20),COUNTIF('2010'!K23:M23,'2010'!$M$20))</f>
        <v>4</v>
      </c>
      <c r="E836" s="2" t="str">
        <f t="shared" si="1"/>
        <v>2</v>
      </c>
    </row>
    <row r="837">
      <c r="A837" s="1">
        <v>18.0</v>
      </c>
      <c r="B837" s="48">
        <f t="shared" si="19"/>
        <v>22</v>
      </c>
      <c r="D837" s="2">
        <f>SUM(COUNTIF('2010'!K24:M24,'2010'!$K$20),COUNTIF('2010'!K24:M24,'2010'!$L$20),COUNTIF('2010'!K24:M24,'2010'!$M$20))</f>
        <v>5</v>
      </c>
      <c r="E837" s="2" t="str">
        <f t="shared" si="1"/>
        <v>3</v>
      </c>
    </row>
    <row r="838">
      <c r="A838" s="1">
        <v>18.0</v>
      </c>
      <c r="B838" s="48">
        <f t="shared" si="19"/>
        <v>23</v>
      </c>
      <c r="D838" s="2">
        <f>SUM(COUNTIF('2010'!K25:M25,'2010'!$K$20),COUNTIF('2010'!K25:M25,'2010'!$L$20),COUNTIF('2010'!K25:M25,'2010'!$M$20))</f>
        <v>0</v>
      </c>
      <c r="E838" s="2" t="str">
        <f t="shared" si="1"/>
        <v>0</v>
      </c>
    </row>
    <row r="839">
      <c r="A839" s="1">
        <v>18.0</v>
      </c>
      <c r="B839" s="48">
        <f t="shared" si="19"/>
        <v>24</v>
      </c>
      <c r="D839" s="2">
        <f>SUM(COUNTIF('2010'!K26:M26,'2010'!$K$20),COUNTIF('2010'!K26:M26,'2010'!$L$20),COUNTIF('2010'!K26:M26,'2010'!$M$20))</f>
        <v>5</v>
      </c>
      <c r="E839" s="2" t="str">
        <f t="shared" si="1"/>
        <v>3</v>
      </c>
    </row>
    <row r="840">
      <c r="A840" s="1">
        <v>18.0</v>
      </c>
      <c r="B840" s="48">
        <f t="shared" si="19"/>
        <v>25</v>
      </c>
      <c r="D840" s="2">
        <f>SUM(COUNTIF('2010'!K27:M27,'2010'!$K$20),COUNTIF('2010'!K27:M27,'2010'!$L$20),COUNTIF('2010'!K27:M27,'2010'!$M$20))</f>
        <v>1</v>
      </c>
      <c r="E840" s="2" t="str">
        <f t="shared" si="1"/>
        <v>1</v>
      </c>
    </row>
    <row r="841">
      <c r="A841" s="1">
        <v>18.0</v>
      </c>
      <c r="B841" s="48">
        <f t="shared" si="19"/>
        <v>26</v>
      </c>
      <c r="D841" s="2">
        <f>SUM(COUNTIF('2010'!K28:M28,'2010'!$K$20),COUNTIF('2010'!K28:M28,'2010'!$L$20),COUNTIF('2010'!K28:M28,'2010'!$M$20))</f>
        <v>4</v>
      </c>
      <c r="E841" s="2" t="str">
        <f t="shared" si="1"/>
        <v>2</v>
      </c>
    </row>
    <row r="842">
      <c r="A842" s="1">
        <v>18.0</v>
      </c>
      <c r="B842" s="48">
        <f t="shared" si="19"/>
        <v>27</v>
      </c>
      <c r="D842" s="2">
        <f>SUM(COUNTIF('2010'!K29:M29,'2010'!$K$20),COUNTIF('2010'!K29:M29,'2010'!$L$20),COUNTIF('2010'!K29:M29,'2010'!$M$20))</f>
        <v>4</v>
      </c>
      <c r="E842" s="2" t="str">
        <f t="shared" si="1"/>
        <v>2</v>
      </c>
    </row>
    <row r="843">
      <c r="A843" s="1">
        <v>18.0</v>
      </c>
      <c r="B843" s="48">
        <f t="shared" si="19"/>
        <v>28</v>
      </c>
      <c r="D843" s="2">
        <f>SUM(COUNTIF('2010'!K30:M30,'2010'!$K$20),COUNTIF('2010'!K30:M30,'2010'!$L$20),COUNTIF('2010'!K30:M30,'2010'!$M$20))</f>
        <v>0</v>
      </c>
      <c r="E843" s="2" t="str">
        <f t="shared" si="1"/>
        <v>0</v>
      </c>
    </row>
    <row r="844">
      <c r="A844" s="1">
        <v>18.0</v>
      </c>
      <c r="B844" s="48">
        <f t="shared" si="19"/>
        <v>29</v>
      </c>
      <c r="D844" s="2">
        <f>SUM(COUNTIF('2010'!K31:M31,'2010'!$K$20),COUNTIF('2010'!K31:M31,'2010'!$L$20),COUNTIF('2010'!K31:M31,'2010'!$M$20))</f>
        <v>5</v>
      </c>
      <c r="E844" s="2" t="str">
        <f t="shared" si="1"/>
        <v>3</v>
      </c>
    </row>
    <row r="845">
      <c r="A845" s="1">
        <v>18.0</v>
      </c>
      <c r="B845" s="48">
        <f t="shared" si="19"/>
        <v>30</v>
      </c>
      <c r="D845" s="2">
        <f>SUM(COUNTIF('2010'!K32:M32,'2010'!$K$20),COUNTIF('2010'!K32:M32,'2010'!$L$20),COUNTIF('2010'!K32:M32,'2010'!$M$20))</f>
        <v>4</v>
      </c>
      <c r="E845" s="2" t="str">
        <f t="shared" si="1"/>
        <v>2</v>
      </c>
    </row>
    <row r="846">
      <c r="A846" s="1">
        <v>18.0</v>
      </c>
      <c r="B846" s="48">
        <f t="shared" si="19"/>
        <v>31</v>
      </c>
      <c r="D846" s="2">
        <f>SUM(COUNTIF('2010'!K33:M33,'2010'!$K$20),COUNTIF('2010'!K33:M33,'2010'!$L$20),COUNTIF('2010'!K33:M33,'2010'!$M$20))</f>
        <v>4</v>
      </c>
      <c r="E846" s="2" t="str">
        <f t="shared" si="1"/>
        <v>2</v>
      </c>
    </row>
    <row r="847">
      <c r="A847" s="1">
        <v>18.0</v>
      </c>
      <c r="B847" s="48">
        <f t="shared" si="19"/>
        <v>32</v>
      </c>
      <c r="D847" s="2">
        <f>SUM(COUNTIF('2010'!K34:M34,'2010'!$K$20),COUNTIF('2010'!K34:M34,'2010'!$L$20),COUNTIF('2010'!K34:M34,'2010'!$M$20))</f>
        <v>4</v>
      </c>
      <c r="E847" s="2" t="str">
        <f t="shared" si="1"/>
        <v>2</v>
      </c>
    </row>
    <row r="848">
      <c r="A848" s="1">
        <v>18.0</v>
      </c>
      <c r="B848" s="48">
        <f t="shared" si="19"/>
        <v>33</v>
      </c>
      <c r="D848" s="2">
        <f>SUM(COUNTIF('2010'!K35:M35,'2010'!$K$20),COUNTIF('2010'!K35:M35,'2010'!$L$20),COUNTIF('2010'!K35:M35,'2010'!$M$20))</f>
        <v>4</v>
      </c>
      <c r="E848" s="2" t="str">
        <f t="shared" si="1"/>
        <v>2</v>
      </c>
    </row>
    <row r="849">
      <c r="A849" s="1">
        <v>18.0</v>
      </c>
      <c r="B849" s="48">
        <f t="shared" si="19"/>
        <v>34</v>
      </c>
      <c r="D849" s="2">
        <f>SUM(COUNTIF('2010'!K36:M36,'2010'!$K$20),COUNTIF('2010'!K36:M36,'2010'!$L$20),COUNTIF('2010'!K36:M36,'2010'!$M$20))</f>
        <v>0</v>
      </c>
      <c r="E849" s="2" t="str">
        <f t="shared" si="1"/>
        <v>0</v>
      </c>
    </row>
    <row r="850">
      <c r="A850" s="1">
        <v>18.0</v>
      </c>
      <c r="B850" s="48">
        <f t="shared" si="19"/>
        <v>35</v>
      </c>
      <c r="D850" s="2">
        <f>SUM(COUNTIF('2010'!K38:M38,'2010'!$K$20),COUNTIF('2010'!K38:M38,'2010'!$L$20),COUNTIF('2010'!K38:M38,'2010'!$M$20))</f>
        <v>0</v>
      </c>
      <c r="E850" s="2" t="str">
        <f t="shared" si="1"/>
        <v>0</v>
      </c>
    </row>
    <row r="851">
      <c r="A851" s="1">
        <v>18.0</v>
      </c>
      <c r="B851" s="48">
        <f t="shared" si="19"/>
        <v>36</v>
      </c>
      <c r="D851" s="2">
        <f>SUM(COUNTIF('2010'!K39:M39,'2010'!$K$20),COUNTIF('2010'!K39:M39,'2010'!$L$20),COUNTIF('2010'!K39:M39,'2010'!$M$20))</f>
        <v>4</v>
      </c>
      <c r="E851" s="2" t="str">
        <f t="shared" si="1"/>
        <v>2</v>
      </c>
    </row>
    <row r="852">
      <c r="A852" s="1">
        <v>18.0</v>
      </c>
      <c r="B852" s="48">
        <f t="shared" si="19"/>
        <v>37</v>
      </c>
      <c r="D852" s="2">
        <f>SUM(COUNTIF('2010'!K40:M40,'2010'!$K$20),COUNTIF('2010'!K40:M40,'2010'!$L$20),COUNTIF('2010'!K40:M40,'2010'!$M$20))</f>
        <v>0</v>
      </c>
      <c r="E852" s="2" t="str">
        <f t="shared" si="1"/>
        <v>0</v>
      </c>
    </row>
    <row r="853">
      <c r="A853" s="1">
        <v>18.0</v>
      </c>
      <c r="B853" s="48">
        <f t="shared" si="19"/>
        <v>38</v>
      </c>
      <c r="D853" s="2">
        <f>SUM(COUNTIF('2010'!K41:M41,'2010'!$K$20),COUNTIF('2010'!K41:M41,'2010'!$L$20),COUNTIF('2010'!K41:M41,'2010'!$M$20))</f>
        <v>0</v>
      </c>
      <c r="E853" s="2" t="str">
        <f t="shared" si="1"/>
        <v>0</v>
      </c>
    </row>
    <row r="854">
      <c r="A854" s="1">
        <v>18.0</v>
      </c>
      <c r="B854" s="48">
        <f t="shared" si="19"/>
        <v>39</v>
      </c>
      <c r="D854" s="2">
        <f>SUM(COUNTIF('2010'!K42:M42,'2010'!$K$20),COUNTIF('2010'!K42:M42,'2010'!$L$20),COUNTIF('2010'!K42:M42,'2010'!$M$20))</f>
        <v>0</v>
      </c>
      <c r="E854" s="2" t="str">
        <f t="shared" si="1"/>
        <v>0</v>
      </c>
    </row>
    <row r="855">
      <c r="A855" s="1">
        <v>18.0</v>
      </c>
      <c r="B855" s="48">
        <f t="shared" si="19"/>
        <v>40</v>
      </c>
      <c r="D855" s="2">
        <f>SUM(COUNTIF('2010'!K43:M43,'2010'!$K$20),COUNTIF('2010'!K43:M43,'2010'!$L$20),COUNTIF('2010'!K43:M43,'2010'!$M$20))</f>
        <v>0</v>
      </c>
      <c r="E855" s="2" t="str">
        <f t="shared" si="1"/>
        <v>0</v>
      </c>
    </row>
    <row r="856">
      <c r="A856" s="1">
        <v>18.0</v>
      </c>
      <c r="B856" s="48">
        <f t="shared" si="19"/>
        <v>41</v>
      </c>
      <c r="D856" s="2">
        <f>SUM(COUNTIF('2010'!K44:M44,'2010'!$K$20),COUNTIF('2010'!K44:M44,'2010'!$L$20),COUNTIF('2010'!K44:M44,'2010'!$M$20))</f>
        <v>0</v>
      </c>
      <c r="E856" s="2" t="str">
        <f t="shared" si="1"/>
        <v>0</v>
      </c>
    </row>
    <row r="857">
      <c r="A857" s="1">
        <v>18.0</v>
      </c>
      <c r="B857" s="48">
        <f t="shared" si="19"/>
        <v>42</v>
      </c>
      <c r="D857" s="2">
        <f>SUM(COUNTIF('2010'!K45:M45,'2010'!$K$20),COUNTIF('2010'!K45:M45,'2010'!$L$20),COUNTIF('2010'!K45:M45,'2010'!$M$20))</f>
        <v>0</v>
      </c>
      <c r="E857" s="2" t="str">
        <f t="shared" si="1"/>
        <v>0</v>
      </c>
    </row>
    <row r="858">
      <c r="A858" s="1">
        <v>18.0</v>
      </c>
      <c r="B858" s="48">
        <f t="shared" si="19"/>
        <v>43</v>
      </c>
      <c r="D858" s="2">
        <f>SUM(COUNTIF('2010'!K46:M46,'2010'!$K$20),COUNTIF('2010'!K46:M46,'2010'!$L$20),COUNTIF('2010'!K46:M46,'2010'!$M$20))</f>
        <v>0</v>
      </c>
      <c r="E858" s="2" t="str">
        <f t="shared" si="1"/>
        <v>0</v>
      </c>
    </row>
    <row r="859">
      <c r="A859" s="1">
        <v>18.0</v>
      </c>
      <c r="B859" s="48">
        <f t="shared" si="19"/>
        <v>44</v>
      </c>
      <c r="D859" s="2">
        <f>SUM(COUNTIF('2010'!K47:M47,'2010'!$K$20),COUNTIF('2010'!K47:M47,'2010'!$L$20),COUNTIF('2010'!K47:M47,'2010'!$M$20))</f>
        <v>0</v>
      </c>
      <c r="E859" s="2" t="str">
        <f t="shared" si="1"/>
        <v>0</v>
      </c>
    </row>
    <row r="860">
      <c r="A860" s="1">
        <v>18.0</v>
      </c>
      <c r="B860" s="48">
        <f t="shared" si="19"/>
        <v>45</v>
      </c>
      <c r="D860" s="2">
        <f>SUM(COUNTIF('2010'!K48:M48,'2010'!$K$20),COUNTIF('2010'!K48:M48,'2010'!$L$20),COUNTIF('2010'!K48:M48,'2010'!$M$20))</f>
        <v>0</v>
      </c>
      <c r="E860" s="2" t="str">
        <f t="shared" si="1"/>
        <v>0</v>
      </c>
    </row>
    <row r="861">
      <c r="A861" s="1">
        <v>18.0</v>
      </c>
      <c r="B861" s="48">
        <f t="shared" si="19"/>
        <v>46</v>
      </c>
      <c r="D861" s="2">
        <f>SUM(COUNTIF('2010'!K49:M49,'2010'!$K$20),COUNTIF('2010'!K49:M49,'2010'!$L$20),COUNTIF('2010'!K49:M49,'2010'!$M$20))</f>
        <v>0</v>
      </c>
      <c r="E861" s="2" t="str">
        <f t="shared" si="1"/>
        <v>0</v>
      </c>
    </row>
    <row r="862">
      <c r="A862" s="1">
        <v>18.0</v>
      </c>
      <c r="B862" s="48">
        <f t="shared" si="19"/>
        <v>47</v>
      </c>
      <c r="D862" s="2">
        <f>SUM(COUNTIF('2010'!K50:M50,'2010'!$K$20),COUNTIF('2010'!K50:M50,'2010'!$L$20),COUNTIF('2010'!K50:M50,'2010'!$M$20))</f>
        <v>0</v>
      </c>
      <c r="E862" s="2" t="str">
        <f t="shared" si="1"/>
        <v>0</v>
      </c>
    </row>
    <row r="863">
      <c r="A863" s="1">
        <v>18.0</v>
      </c>
      <c r="B863" s="48">
        <f t="shared" si="19"/>
        <v>48</v>
      </c>
      <c r="D863" s="2">
        <f>SUM(COUNTIF('2010'!K51:M51,'2010'!$K$20),COUNTIF('2010'!K51:M51,'2010'!$L$20),COUNTIF('2010'!K51:M51,'2010'!$M$20))</f>
        <v>0</v>
      </c>
      <c r="E863" s="2" t="str">
        <f t="shared" si="1"/>
        <v>0</v>
      </c>
    </row>
    <row r="864">
      <c r="A864" s="1">
        <v>18.0</v>
      </c>
      <c r="B864" s="48">
        <f t="shared" si="19"/>
        <v>49</v>
      </c>
      <c r="D864" s="2">
        <f>SUM(COUNTIF('2010'!K52:M52,'2010'!$K$20),COUNTIF('2010'!K52:M52,'2010'!$L$20),COUNTIF('2010'!K52:M52,'2010'!$M$20))</f>
        <v>0</v>
      </c>
      <c r="E864" s="2" t="str">
        <f t="shared" si="1"/>
        <v>0</v>
      </c>
    </row>
    <row r="865">
      <c r="A865" s="1">
        <v>18.0</v>
      </c>
      <c r="B865" s="48">
        <f t="shared" si="19"/>
        <v>50</v>
      </c>
      <c r="D865" s="2">
        <f>SUM(COUNTIF('2010'!K53:M53,'2010'!$K$20),COUNTIF('2010'!K53:M53,'2010'!$L$20),COUNTIF('2010'!K53:M53,'2010'!$M$20))</f>
        <v>0</v>
      </c>
      <c r="E865" s="2" t="str">
        <f t="shared" si="1"/>
        <v>0</v>
      </c>
    </row>
    <row r="866">
      <c r="A866" s="1">
        <v>18.0</v>
      </c>
      <c r="B866" s="48">
        <f t="shared" si="19"/>
        <v>51</v>
      </c>
      <c r="D866" s="2">
        <f>SUM(COUNTIF('2010'!K54:M54,'2010'!$K$20),COUNTIF('2010'!K54:M54,'2010'!$L$20),COUNTIF('2010'!K54:M54,'2010'!$M$20))</f>
        <v>0</v>
      </c>
      <c r="E866" s="2" t="str">
        <f t="shared" si="1"/>
        <v>0</v>
      </c>
    </row>
    <row r="867">
      <c r="A867" s="1">
        <v>18.0</v>
      </c>
      <c r="B867" s="48">
        <f t="shared" si="19"/>
        <v>52</v>
      </c>
      <c r="D867" s="2">
        <f>SUM(COUNTIF('2010'!K55:M55,'2010'!$K$20),COUNTIF('2010'!K55:M55,'2010'!$L$20),COUNTIF('2010'!K55:M55,'2010'!$M$20))</f>
        <v>0</v>
      </c>
      <c r="E867" s="2" t="str">
        <f t="shared" si="1"/>
        <v>0</v>
      </c>
    </row>
    <row r="868">
      <c r="A868" s="1">
        <v>18.0</v>
      </c>
      <c r="B868" s="48">
        <f t="shared" si="19"/>
        <v>53</v>
      </c>
      <c r="D868" s="2">
        <f>SUM(COUNTIF('2010'!K56:M56,'2010'!$K$20),COUNTIF('2010'!K56:M56,'2010'!$L$20),COUNTIF('2010'!K56:M56,'2010'!$M$20))</f>
        <v>0</v>
      </c>
      <c r="E868" s="2" t="str">
        <f t="shared" si="1"/>
        <v>0</v>
      </c>
    </row>
    <row r="869">
      <c r="A869" s="1">
        <v>18.0</v>
      </c>
      <c r="B869" s="48">
        <f t="shared" si="19"/>
        <v>54</v>
      </c>
      <c r="D869" s="2">
        <f>SUM(COUNTIF('2010'!K57:M57,'2010'!$K$20),COUNTIF('2010'!K57:M57,'2010'!$L$20),COUNTIF('2010'!K57:M57,'2010'!$M$20))</f>
        <v>0</v>
      </c>
      <c r="E869" s="2" t="str">
        <f t="shared" si="1"/>
        <v>0</v>
      </c>
    </row>
    <row r="870">
      <c r="A870" s="1">
        <v>18.0</v>
      </c>
      <c r="B870" s="48">
        <f t="shared" si="19"/>
        <v>55</v>
      </c>
      <c r="D870" s="2">
        <f>SUM(COUNTIF('2010'!K58:M58,'2010'!$K$20),COUNTIF('2010'!K58:M58,'2010'!$L$20),COUNTIF('2010'!K58:M58,'2010'!$M$20))</f>
        <v>0</v>
      </c>
      <c r="E870" s="2" t="str">
        <f t="shared" si="1"/>
        <v>0</v>
      </c>
    </row>
    <row r="871">
      <c r="A871" s="1">
        <v>18.0</v>
      </c>
      <c r="B871" s="48">
        <f t="shared" si="19"/>
        <v>56</v>
      </c>
      <c r="D871" s="2">
        <f>SUM(COUNTIF('2010'!K59:M59,'2010'!$K$20),COUNTIF('2010'!K59:M59,'2010'!$L$20),COUNTIF('2010'!K59:M59,'2010'!$M$20))</f>
        <v>0</v>
      </c>
      <c r="E871" s="2" t="str">
        <f t="shared" si="1"/>
        <v>0</v>
      </c>
    </row>
    <row r="872">
      <c r="A872" s="1">
        <v>18.0</v>
      </c>
      <c r="B872" s="48">
        <f t="shared" si="19"/>
        <v>57</v>
      </c>
      <c r="D872" s="2">
        <f>SUM(COUNTIF('2010'!K60:M60,'2010'!$K$20),COUNTIF('2010'!K60:M60,'2010'!$L$20),COUNTIF('2010'!K60:M60,'2010'!$M$20))</f>
        <v>0</v>
      </c>
      <c r="E872" s="2" t="str">
        <f t="shared" si="1"/>
        <v>0</v>
      </c>
    </row>
    <row r="873">
      <c r="A873" s="1">
        <v>18.0</v>
      </c>
      <c r="B873" s="48">
        <f t="shared" si="19"/>
        <v>58</v>
      </c>
      <c r="D873" s="2">
        <f>SUM(COUNTIF('2010'!K61:M61,'2010'!$K$20),COUNTIF('2010'!K61:M61,'2010'!$L$20),COUNTIF('2010'!K61:M61,'2010'!$M$20))</f>
        <v>0</v>
      </c>
      <c r="E873" s="2" t="str">
        <f t="shared" si="1"/>
        <v>0</v>
      </c>
    </row>
    <row r="874">
      <c r="A874" s="1">
        <v>18.0</v>
      </c>
      <c r="B874" s="48">
        <f t="shared" si="19"/>
        <v>59</v>
      </c>
      <c r="D874" s="2">
        <f>SUM(COUNTIF('2010'!K62:M62,'2010'!$K$20),COUNTIF('2010'!K62:M62,'2010'!$L$20),COUNTIF('2010'!K62:M62,'2010'!$M$20))</f>
        <v>0</v>
      </c>
      <c r="E874" s="2" t="str">
        <f t="shared" si="1"/>
        <v>0</v>
      </c>
    </row>
    <row r="875">
      <c r="A875" s="1">
        <v>18.0</v>
      </c>
      <c r="B875" s="48">
        <f t="shared" si="19"/>
        <v>60</v>
      </c>
      <c r="D875" s="2">
        <f>SUM(COUNTIF('2010'!K63:M63,'2010'!$K$20),COUNTIF('2010'!K63:M63,'2010'!$L$20),COUNTIF('2010'!K63:M63,'2010'!$M$20))</f>
        <v>0</v>
      </c>
      <c r="E875" s="2" t="str">
        <f t="shared" si="1"/>
        <v>0</v>
      </c>
    </row>
    <row r="876">
      <c r="A876" s="1">
        <v>19.0</v>
      </c>
      <c r="B876" s="1">
        <v>20.0</v>
      </c>
      <c r="D876" s="2">
        <f>SUM(COUNTIF('2010'!K22:M22,'2010'!$K$21),COUNTIF('2010'!K22:M22,'2010'!$L$21),COUNTIF('2010'!K22:M22,'2010'!$M$21))</f>
        <v>4</v>
      </c>
      <c r="E876" s="2" t="str">
        <f t="shared" si="1"/>
        <v>2</v>
      </c>
    </row>
    <row r="877">
      <c r="A877" s="1">
        <v>19.0</v>
      </c>
      <c r="B877" s="48">
        <f t="shared" ref="B877:B916" si="20">IF(A877&lt;&gt;"",B876+1,"")</f>
        <v>21</v>
      </c>
      <c r="D877" s="2">
        <f>SUM(COUNTIF('2010'!K23:M23,'2010'!$K$21),COUNTIF('2010'!K23:M23,'2010'!$L$21),COUNTIF('2010'!K23:M23,'2010'!$M$21))</f>
        <v>4</v>
      </c>
      <c r="E877" s="2" t="str">
        <f t="shared" si="1"/>
        <v>2</v>
      </c>
    </row>
    <row r="878">
      <c r="A878" s="1">
        <v>19.0</v>
      </c>
      <c r="B878" s="48">
        <f t="shared" si="20"/>
        <v>22</v>
      </c>
      <c r="D878" s="2">
        <f>SUM(COUNTIF('2010'!K24:M24,'2010'!$K$21),COUNTIF('2010'!K24:M24,'2010'!$L$21),COUNTIF('2010'!K24:M24,'2010'!$M$21))</f>
        <v>4</v>
      </c>
      <c r="E878" s="2" t="str">
        <f t="shared" si="1"/>
        <v>2</v>
      </c>
    </row>
    <row r="879">
      <c r="A879" s="1">
        <v>19.0</v>
      </c>
      <c r="B879" s="48">
        <f t="shared" si="20"/>
        <v>23</v>
      </c>
      <c r="D879" s="2">
        <f>SUM(COUNTIF('2010'!K25:M25,'2010'!$K$21),COUNTIF('2010'!K25:M25,'2010'!$L$21),COUNTIF('2010'!K25:M25,'2010'!$M$21))</f>
        <v>0</v>
      </c>
      <c r="E879" s="2" t="str">
        <f t="shared" si="1"/>
        <v>0</v>
      </c>
    </row>
    <row r="880">
      <c r="A880" s="1">
        <v>19.0</v>
      </c>
      <c r="B880" s="48">
        <f t="shared" si="20"/>
        <v>24</v>
      </c>
      <c r="D880" s="2">
        <f>SUM(COUNTIF('2010'!K26:M26,'2010'!$K$21),COUNTIF('2010'!K26:M26,'2010'!$L$21),COUNTIF('2010'!K26:M26,'2010'!$M$21))</f>
        <v>4</v>
      </c>
      <c r="E880" s="2" t="str">
        <f t="shared" si="1"/>
        <v>2</v>
      </c>
    </row>
    <row r="881">
      <c r="A881" s="1">
        <v>19.0</v>
      </c>
      <c r="B881" s="48">
        <f t="shared" si="20"/>
        <v>25</v>
      </c>
      <c r="D881" s="2">
        <f>SUM(COUNTIF('2010'!K27:M27,'2010'!$K$21),COUNTIF('2010'!K27:M27,'2010'!$L$21),COUNTIF('2010'!K27:M27,'2010'!$M$21))</f>
        <v>0</v>
      </c>
      <c r="E881" s="2" t="str">
        <f t="shared" si="1"/>
        <v>0</v>
      </c>
    </row>
    <row r="882">
      <c r="A882" s="1">
        <v>19.0</v>
      </c>
      <c r="B882" s="48">
        <f t="shared" si="20"/>
        <v>26</v>
      </c>
      <c r="D882" s="2">
        <f>SUM(COUNTIF('2010'!K28:M28,'2010'!$K$21),COUNTIF('2010'!K28:M28,'2010'!$L$21),COUNTIF('2010'!K28:M28,'2010'!$M$21))</f>
        <v>4</v>
      </c>
      <c r="E882" s="2" t="str">
        <f t="shared" si="1"/>
        <v>2</v>
      </c>
    </row>
    <row r="883">
      <c r="A883" s="1">
        <v>19.0</v>
      </c>
      <c r="B883" s="48">
        <f t="shared" si="20"/>
        <v>27</v>
      </c>
      <c r="D883" s="2">
        <f>SUM(COUNTIF('2010'!K29:M29,'2010'!$K$21),COUNTIF('2010'!K29:M29,'2010'!$L$21),COUNTIF('2010'!K29:M29,'2010'!$M$21))</f>
        <v>4</v>
      </c>
      <c r="E883" s="2" t="str">
        <f t="shared" si="1"/>
        <v>2</v>
      </c>
    </row>
    <row r="884">
      <c r="A884" s="1">
        <v>19.0</v>
      </c>
      <c r="B884" s="48">
        <f t="shared" si="20"/>
        <v>28</v>
      </c>
      <c r="D884" s="2">
        <f>SUM(COUNTIF('2010'!K30:M30,'2010'!$K$21),COUNTIF('2010'!K30:M30,'2010'!$L$21),COUNTIF('2010'!K30:M30,'2010'!$M$21))</f>
        <v>0</v>
      </c>
      <c r="E884" s="2" t="str">
        <f t="shared" si="1"/>
        <v>0</v>
      </c>
    </row>
    <row r="885">
      <c r="A885" s="1">
        <v>19.0</v>
      </c>
      <c r="B885" s="48">
        <f t="shared" si="20"/>
        <v>29</v>
      </c>
      <c r="D885" s="2">
        <f>SUM(COUNTIF('2010'!K31:M31,'2010'!$K$21),COUNTIF('2010'!K31:M31,'2010'!$L$21),COUNTIF('2010'!K31:M31,'2010'!$M$21))</f>
        <v>4</v>
      </c>
      <c r="E885" s="2" t="str">
        <f t="shared" si="1"/>
        <v>2</v>
      </c>
    </row>
    <row r="886">
      <c r="A886" s="1">
        <v>19.0</v>
      </c>
      <c r="B886" s="48">
        <f t="shared" si="20"/>
        <v>30</v>
      </c>
      <c r="D886" s="2">
        <f>SUM(COUNTIF('2010'!K32:M32,'2010'!$K$21),COUNTIF('2010'!K32:M32,'2010'!$L$21),COUNTIF('2010'!K32:M32,'2010'!$M$21))</f>
        <v>4</v>
      </c>
      <c r="E886" s="2" t="str">
        <f t="shared" si="1"/>
        <v>2</v>
      </c>
    </row>
    <row r="887">
      <c r="A887" s="1">
        <v>19.0</v>
      </c>
      <c r="B887" s="48">
        <f t="shared" si="20"/>
        <v>31</v>
      </c>
      <c r="D887" s="2">
        <f>SUM(COUNTIF('2010'!K33:M33,'2010'!$K$21),COUNTIF('2010'!K33:M33,'2010'!$L$21),COUNTIF('2010'!K33:M33,'2010'!$M$21))</f>
        <v>4</v>
      </c>
      <c r="E887" s="2" t="str">
        <f t="shared" si="1"/>
        <v>2</v>
      </c>
    </row>
    <row r="888">
      <c r="A888" s="1">
        <v>19.0</v>
      </c>
      <c r="B888" s="48">
        <f t="shared" si="20"/>
        <v>32</v>
      </c>
      <c r="D888" s="2">
        <f>SUM(COUNTIF('2010'!K34:M34,'2010'!$K$21),COUNTIF('2010'!K34:M34,'2010'!$L$21),COUNTIF('2010'!K34:M34,'2010'!$M$21))</f>
        <v>4</v>
      </c>
      <c r="E888" s="2" t="str">
        <f t="shared" si="1"/>
        <v>2</v>
      </c>
    </row>
    <row r="889">
      <c r="A889" s="1">
        <v>19.0</v>
      </c>
      <c r="B889" s="48">
        <f t="shared" si="20"/>
        <v>33</v>
      </c>
      <c r="D889" s="2">
        <f>SUM(COUNTIF('2010'!K35:M35,'2010'!$K$21),COUNTIF('2010'!K35:M35,'2010'!$L$21),COUNTIF('2010'!K35:M35,'2010'!$M$21))</f>
        <v>4</v>
      </c>
      <c r="E889" s="2" t="str">
        <f t="shared" si="1"/>
        <v>2</v>
      </c>
    </row>
    <row r="890">
      <c r="A890" s="1">
        <v>19.0</v>
      </c>
      <c r="B890" s="48">
        <f t="shared" si="20"/>
        <v>34</v>
      </c>
      <c r="D890" s="2">
        <f>SUM(COUNTIF('2010'!K36:M36,'2010'!$K$21),COUNTIF('2010'!K36:M36,'2010'!$L$21),COUNTIF('2010'!K36:M36,'2010'!$M$21))</f>
        <v>0</v>
      </c>
      <c r="E890" s="2" t="str">
        <f t="shared" si="1"/>
        <v>0</v>
      </c>
    </row>
    <row r="891">
      <c r="A891" s="1">
        <v>19.0</v>
      </c>
      <c r="B891" s="48">
        <f t="shared" si="20"/>
        <v>35</v>
      </c>
      <c r="D891" s="2">
        <f>SUM(COUNTIF('2010'!K38:M38,'2010'!$K$21),COUNTIF('2010'!K38:M38,'2010'!$L$21),COUNTIF('2010'!K38:M38,'2010'!$M$21))</f>
        <v>0</v>
      </c>
      <c r="E891" s="2" t="str">
        <f t="shared" si="1"/>
        <v>0</v>
      </c>
    </row>
    <row r="892">
      <c r="A892" s="1">
        <v>19.0</v>
      </c>
      <c r="B892" s="48">
        <f t="shared" si="20"/>
        <v>36</v>
      </c>
      <c r="D892" s="2">
        <f>SUM(COUNTIF('2010'!K39:M39,'2010'!$K$21),COUNTIF('2010'!K39:M39,'2010'!$L$21),COUNTIF('2010'!K39:M39,'2010'!$M$21))</f>
        <v>4</v>
      </c>
      <c r="E892" s="2" t="str">
        <f t="shared" si="1"/>
        <v>2</v>
      </c>
    </row>
    <row r="893">
      <c r="A893" s="1">
        <v>19.0</v>
      </c>
      <c r="B893" s="48">
        <f t="shared" si="20"/>
        <v>37</v>
      </c>
      <c r="D893" s="2">
        <f>SUM(COUNTIF('2010'!K40:M40,'2010'!$K$21),COUNTIF('2010'!K40:M40,'2010'!$L$21),COUNTIF('2010'!K40:M40,'2010'!$M$21))</f>
        <v>0</v>
      </c>
      <c r="E893" s="2" t="str">
        <f t="shared" si="1"/>
        <v>0</v>
      </c>
    </row>
    <row r="894">
      <c r="A894" s="1">
        <v>19.0</v>
      </c>
      <c r="B894" s="48">
        <f t="shared" si="20"/>
        <v>38</v>
      </c>
      <c r="D894" s="2">
        <f>SUM(COUNTIF('2010'!K41:M41,'2010'!$K$21),COUNTIF('2010'!K41:M41,'2010'!$L$21),COUNTIF('2010'!K41:M41,'2010'!$M$21))</f>
        <v>0</v>
      </c>
      <c r="E894" s="2" t="str">
        <f t="shared" si="1"/>
        <v>0</v>
      </c>
    </row>
    <row r="895">
      <c r="A895" s="1">
        <v>19.0</v>
      </c>
      <c r="B895" s="48">
        <f t="shared" si="20"/>
        <v>39</v>
      </c>
      <c r="D895" s="2">
        <f>SUM(COUNTIF('2010'!K42:M42,'2010'!$K$21),COUNTIF('2010'!K42:M42,'2010'!$L$21),COUNTIF('2010'!K42:M42,'2010'!$M$21))</f>
        <v>0</v>
      </c>
      <c r="E895" s="2" t="str">
        <f t="shared" si="1"/>
        <v>0</v>
      </c>
    </row>
    <row r="896">
      <c r="A896" s="1">
        <v>19.0</v>
      </c>
      <c r="B896" s="48">
        <f t="shared" si="20"/>
        <v>40</v>
      </c>
      <c r="D896" s="2">
        <f>SUM(COUNTIF('2010'!K43:M43,'2010'!$K$21),COUNTIF('2010'!K43:M43,'2010'!$L$21),COUNTIF('2010'!K43:M43,'2010'!$M$21))</f>
        <v>0</v>
      </c>
      <c r="E896" s="2" t="str">
        <f t="shared" si="1"/>
        <v>0</v>
      </c>
    </row>
    <row r="897">
      <c r="A897" s="1">
        <v>19.0</v>
      </c>
      <c r="B897" s="48">
        <f t="shared" si="20"/>
        <v>41</v>
      </c>
      <c r="D897" s="2">
        <f>SUM(COUNTIF('2010'!K44:M44,'2010'!$K$21),COUNTIF('2010'!K44:M44,'2010'!$L$21),COUNTIF('2010'!K44:M44,'2010'!$M$21))</f>
        <v>0</v>
      </c>
      <c r="E897" s="2" t="str">
        <f t="shared" si="1"/>
        <v>0</v>
      </c>
    </row>
    <row r="898">
      <c r="A898" s="1">
        <v>19.0</v>
      </c>
      <c r="B898" s="48">
        <f t="shared" si="20"/>
        <v>42</v>
      </c>
      <c r="D898" s="2">
        <f>SUM(COUNTIF('2010'!K45:M45,'2010'!$K$21),COUNTIF('2010'!K45:M45,'2010'!$L$21),COUNTIF('2010'!K45:M45,'2010'!$M$21))</f>
        <v>0</v>
      </c>
      <c r="E898" s="2" t="str">
        <f t="shared" si="1"/>
        <v>0</v>
      </c>
    </row>
    <row r="899">
      <c r="A899" s="1">
        <v>19.0</v>
      </c>
      <c r="B899" s="48">
        <f t="shared" si="20"/>
        <v>43</v>
      </c>
      <c r="D899" s="2">
        <f>SUM(COUNTIF('2010'!K46:M46,'2010'!$K$21),COUNTIF('2010'!K46:M46,'2010'!$L$21),COUNTIF('2010'!K46:M46,'2010'!$M$21))</f>
        <v>0</v>
      </c>
      <c r="E899" s="2" t="str">
        <f t="shared" si="1"/>
        <v>0</v>
      </c>
    </row>
    <row r="900">
      <c r="A900" s="1">
        <v>19.0</v>
      </c>
      <c r="B900" s="48">
        <f t="shared" si="20"/>
        <v>44</v>
      </c>
      <c r="D900" s="2">
        <f>SUM(COUNTIF('2010'!K47:M47,'2010'!$K$21),COUNTIF('2010'!K47:M47,'2010'!$L$21),COUNTIF('2010'!K47:M47,'2010'!$M$21))</f>
        <v>0</v>
      </c>
      <c r="E900" s="2" t="str">
        <f t="shared" si="1"/>
        <v>0</v>
      </c>
    </row>
    <row r="901">
      <c r="A901" s="1">
        <v>19.0</v>
      </c>
      <c r="B901" s="48">
        <f t="shared" si="20"/>
        <v>45</v>
      </c>
      <c r="D901" s="2">
        <f>SUM(COUNTIF('2010'!K48:M48,'2010'!$K$21),COUNTIF('2010'!K48:M48,'2010'!$L$21),COUNTIF('2010'!K48:M48,'2010'!$M$21))</f>
        <v>0</v>
      </c>
      <c r="E901" s="2" t="str">
        <f t="shared" si="1"/>
        <v>0</v>
      </c>
    </row>
    <row r="902">
      <c r="A902" s="1">
        <v>19.0</v>
      </c>
      <c r="B902" s="48">
        <f t="shared" si="20"/>
        <v>46</v>
      </c>
      <c r="D902" s="2">
        <f>SUM(COUNTIF('2010'!K49:M49,'2010'!$K$21),COUNTIF('2010'!K49:M49,'2010'!$L$21),COUNTIF('2010'!K49:M49,'2010'!$M$21))</f>
        <v>0</v>
      </c>
      <c r="E902" s="2" t="str">
        <f t="shared" si="1"/>
        <v>0</v>
      </c>
    </row>
    <row r="903">
      <c r="A903" s="1">
        <v>19.0</v>
      </c>
      <c r="B903" s="48">
        <f t="shared" si="20"/>
        <v>47</v>
      </c>
      <c r="D903" s="2">
        <f>SUM(COUNTIF('2010'!K50:M50,'2010'!$K$21),COUNTIF('2010'!K50:M50,'2010'!$L$21),COUNTIF('2010'!K50:M50,'2010'!$M$21))</f>
        <v>0</v>
      </c>
      <c r="E903" s="2" t="str">
        <f t="shared" si="1"/>
        <v>0</v>
      </c>
    </row>
    <row r="904">
      <c r="A904" s="1">
        <v>19.0</v>
      </c>
      <c r="B904" s="48">
        <f t="shared" si="20"/>
        <v>48</v>
      </c>
      <c r="D904" s="2">
        <f>SUM(COUNTIF('2010'!K51:M51,'2010'!$K$21),COUNTIF('2010'!K51:M51,'2010'!$L$21),COUNTIF('2010'!K51:M51,'2010'!$M$21))</f>
        <v>0</v>
      </c>
      <c r="E904" s="2" t="str">
        <f t="shared" si="1"/>
        <v>0</v>
      </c>
    </row>
    <row r="905">
      <c r="A905" s="1">
        <v>19.0</v>
      </c>
      <c r="B905" s="48">
        <f t="shared" si="20"/>
        <v>49</v>
      </c>
      <c r="D905" s="2">
        <f>SUM(COUNTIF('2010'!K52:M52,'2010'!$K$21),COUNTIF('2010'!K52:M52,'2010'!$L$21),COUNTIF('2010'!K52:M52,'2010'!$M$21))</f>
        <v>0</v>
      </c>
      <c r="E905" s="2" t="str">
        <f t="shared" si="1"/>
        <v>0</v>
      </c>
    </row>
    <row r="906">
      <c r="A906" s="1">
        <v>19.0</v>
      </c>
      <c r="B906" s="48">
        <f t="shared" si="20"/>
        <v>50</v>
      </c>
      <c r="D906" s="2">
        <f>SUM(COUNTIF('2010'!K53:M53,'2010'!$K$21),COUNTIF('2010'!K53:M53,'2010'!$L$21),COUNTIF('2010'!K53:M53,'2010'!$M$21))</f>
        <v>0</v>
      </c>
      <c r="E906" s="2" t="str">
        <f t="shared" si="1"/>
        <v>0</v>
      </c>
    </row>
    <row r="907">
      <c r="A907" s="1">
        <v>19.0</v>
      </c>
      <c r="B907" s="48">
        <f t="shared" si="20"/>
        <v>51</v>
      </c>
      <c r="D907" s="2">
        <f>SUM(COUNTIF('2010'!K54:M54,'2010'!$K$21),COUNTIF('2010'!K54:M54,'2010'!$L$21),COUNTIF('2010'!K54:M54,'2010'!$M$21))</f>
        <v>0</v>
      </c>
      <c r="E907" s="2" t="str">
        <f t="shared" si="1"/>
        <v>0</v>
      </c>
    </row>
    <row r="908">
      <c r="A908" s="1">
        <v>19.0</v>
      </c>
      <c r="B908" s="48">
        <f t="shared" si="20"/>
        <v>52</v>
      </c>
      <c r="D908" s="2">
        <f>SUM(COUNTIF('2010'!K55:M55,'2010'!$K$21),COUNTIF('2010'!K55:M55,'2010'!$L$21),COUNTIF('2010'!K55:M55,'2010'!$M$21))</f>
        <v>0</v>
      </c>
      <c r="E908" s="2" t="str">
        <f t="shared" si="1"/>
        <v>0</v>
      </c>
    </row>
    <row r="909">
      <c r="A909" s="1">
        <v>19.0</v>
      </c>
      <c r="B909" s="48">
        <f t="shared" si="20"/>
        <v>53</v>
      </c>
      <c r="D909" s="2">
        <f>SUM(COUNTIF('2010'!K56:M56,'2010'!$K$21),COUNTIF('2010'!K56:M56,'2010'!$L$21),COUNTIF('2010'!K56:M56,'2010'!$M$21))</f>
        <v>0</v>
      </c>
      <c r="E909" s="2" t="str">
        <f t="shared" si="1"/>
        <v>0</v>
      </c>
    </row>
    <row r="910">
      <c r="A910" s="1">
        <v>19.0</v>
      </c>
      <c r="B910" s="48">
        <f t="shared" si="20"/>
        <v>54</v>
      </c>
      <c r="D910" s="2">
        <f>SUM(COUNTIF('2010'!K57:M57,'2010'!$K$21),COUNTIF('2010'!K57:M57,'2010'!$L$21),COUNTIF('2010'!K57:M57,'2010'!$M$21))</f>
        <v>0</v>
      </c>
      <c r="E910" s="2" t="str">
        <f t="shared" si="1"/>
        <v>0</v>
      </c>
    </row>
    <row r="911">
      <c r="A911" s="1">
        <v>19.0</v>
      </c>
      <c r="B911" s="48">
        <f t="shared" si="20"/>
        <v>55</v>
      </c>
      <c r="D911" s="2">
        <f>SUM(COUNTIF('2010'!K58:M58,'2010'!$K$21),COUNTIF('2010'!K58:M58,'2010'!$L$21),COUNTIF('2010'!K58:M58,'2010'!$M$21))</f>
        <v>0</v>
      </c>
      <c r="E911" s="2" t="str">
        <f t="shared" si="1"/>
        <v>0</v>
      </c>
    </row>
    <row r="912">
      <c r="A912" s="1">
        <v>19.0</v>
      </c>
      <c r="B912" s="48">
        <f t="shared" si="20"/>
        <v>56</v>
      </c>
      <c r="D912" s="2">
        <f>SUM(COUNTIF('2010'!K59:M59,'2010'!$K$21),COUNTIF('2010'!K59:M59,'2010'!$L$21),COUNTIF('2010'!K59:M59,'2010'!$M$21))</f>
        <v>0</v>
      </c>
      <c r="E912" s="2" t="str">
        <f t="shared" si="1"/>
        <v>0</v>
      </c>
    </row>
    <row r="913">
      <c r="A913" s="1">
        <v>19.0</v>
      </c>
      <c r="B913" s="48">
        <f t="shared" si="20"/>
        <v>57</v>
      </c>
      <c r="D913" s="2">
        <f>SUM(COUNTIF('2010'!K60:M60,'2010'!$K$21),COUNTIF('2010'!K60:M60,'2010'!$L$21),COUNTIF('2010'!K60:M60,'2010'!$M$21))</f>
        <v>0</v>
      </c>
      <c r="E913" s="2" t="str">
        <f t="shared" si="1"/>
        <v>0</v>
      </c>
    </row>
    <row r="914">
      <c r="A914" s="1">
        <v>19.0</v>
      </c>
      <c r="B914" s="48">
        <f t="shared" si="20"/>
        <v>58</v>
      </c>
      <c r="D914" s="2">
        <f>SUM(COUNTIF('2010'!K61:M61,'2010'!$K$21),COUNTIF('2010'!K61:M61,'2010'!$L$21),COUNTIF('2010'!K61:M61,'2010'!$M$21))</f>
        <v>0</v>
      </c>
      <c r="E914" s="2" t="str">
        <f t="shared" si="1"/>
        <v>0</v>
      </c>
    </row>
    <row r="915">
      <c r="A915" s="1">
        <v>19.0</v>
      </c>
      <c r="B915" s="48">
        <f t="shared" si="20"/>
        <v>59</v>
      </c>
      <c r="D915" s="2">
        <f>SUM(COUNTIF('2010'!K62:M62,'2010'!$K$21),COUNTIF('2010'!K62:M62,'2010'!$L$21),COUNTIF('2010'!K62:M62,'2010'!$M$21))</f>
        <v>0</v>
      </c>
      <c r="E915" s="2" t="str">
        <f t="shared" si="1"/>
        <v>0</v>
      </c>
    </row>
    <row r="916">
      <c r="A916" s="1">
        <v>19.0</v>
      </c>
      <c r="B916" s="48">
        <f t="shared" si="20"/>
        <v>60</v>
      </c>
      <c r="D916" s="2">
        <f>SUM(COUNTIF('2010'!K63:M63,'2010'!$K$21),COUNTIF('2010'!K63:M63,'2010'!$L$21),COUNTIF('2010'!K63:M63,'2010'!$M$21))</f>
        <v>0</v>
      </c>
      <c r="E916" s="2" t="str">
        <f t="shared" si="1"/>
        <v>0</v>
      </c>
    </row>
    <row r="917">
      <c r="A917" s="1">
        <v>20.0</v>
      </c>
      <c r="B917" s="1">
        <v>21.0</v>
      </c>
      <c r="D917" s="2">
        <f>SUM(COUNTIF('2010'!K23:M23,'2010'!$K$22),COUNTIF('2010'!K23:M23,'2010'!$L$22),COUNTIF('2010'!K23:M23,'2010'!$M$22))</f>
        <v>4</v>
      </c>
      <c r="E917" s="2" t="str">
        <f t="shared" si="1"/>
        <v>2</v>
      </c>
    </row>
    <row r="918">
      <c r="A918" s="1">
        <v>20.0</v>
      </c>
      <c r="B918" s="48">
        <f t="shared" ref="B918:B956" si="21">IF(A918&lt;&gt;"",B917+1,"")</f>
        <v>22</v>
      </c>
      <c r="D918" s="2">
        <f>SUM(COUNTIF('2010'!K24:M24,'2010'!$K$22),COUNTIF('2010'!K24:M24,'2010'!$L$22),COUNTIF('2010'!K24:M24,'2010'!$M$22))</f>
        <v>4</v>
      </c>
      <c r="E918" s="2" t="str">
        <f t="shared" si="1"/>
        <v>2</v>
      </c>
    </row>
    <row r="919">
      <c r="A919" s="1">
        <v>20.0</v>
      </c>
      <c r="B919" s="48">
        <f t="shared" si="21"/>
        <v>23</v>
      </c>
      <c r="D919" s="2">
        <f>SUM(COUNTIF('2010'!K25:M25,'2010'!$K$22),COUNTIF('2010'!K25:M25,'2010'!$L$22),COUNTIF('2010'!K25:M25,'2010'!$M$22))</f>
        <v>0</v>
      </c>
      <c r="E919" s="2" t="str">
        <f t="shared" si="1"/>
        <v>0</v>
      </c>
    </row>
    <row r="920">
      <c r="A920" s="1">
        <v>20.0</v>
      </c>
      <c r="B920" s="48">
        <f t="shared" si="21"/>
        <v>24</v>
      </c>
      <c r="D920" s="2">
        <f>SUM(COUNTIF('2010'!K26:M26,'2010'!$K$22),COUNTIF('2010'!K26:M26,'2010'!$L$22),COUNTIF('2010'!K26:M26,'2010'!$M$22))</f>
        <v>4</v>
      </c>
      <c r="E920" s="2" t="str">
        <f t="shared" si="1"/>
        <v>2</v>
      </c>
    </row>
    <row r="921">
      <c r="A921" s="1">
        <v>20.0</v>
      </c>
      <c r="B921" s="48">
        <f t="shared" si="21"/>
        <v>25</v>
      </c>
      <c r="D921" s="2">
        <f>SUM(COUNTIF('2010'!K27:M27,'2010'!$K$22),COUNTIF('2010'!K27:M27,'2010'!$L$22),COUNTIF('2010'!K27:M27,'2010'!$M$22))</f>
        <v>0</v>
      </c>
      <c r="E921" s="2" t="str">
        <f t="shared" si="1"/>
        <v>0</v>
      </c>
    </row>
    <row r="922">
      <c r="A922" s="1">
        <v>20.0</v>
      </c>
      <c r="B922" s="48">
        <f t="shared" si="21"/>
        <v>26</v>
      </c>
      <c r="D922" s="2">
        <f>SUM(COUNTIF('2010'!K28:M28,'2010'!$K$22),COUNTIF('2010'!K28:M28,'2010'!$L$22),COUNTIF('2010'!K28:M28,'2010'!$M$22))</f>
        <v>4</v>
      </c>
      <c r="E922" s="2" t="str">
        <f t="shared" si="1"/>
        <v>2</v>
      </c>
    </row>
    <row r="923">
      <c r="A923" s="1">
        <v>20.0</v>
      </c>
      <c r="B923" s="48">
        <f t="shared" si="21"/>
        <v>27</v>
      </c>
      <c r="D923" s="2">
        <f>SUM(COUNTIF('2010'!K29:M29,'2010'!$K$22),COUNTIF('2010'!K29:M29,'2010'!$L$22),COUNTIF('2010'!K29:M29,'2010'!$M$22))</f>
        <v>4</v>
      </c>
      <c r="E923" s="2" t="str">
        <f t="shared" si="1"/>
        <v>2</v>
      </c>
    </row>
    <row r="924">
      <c r="A924" s="1">
        <v>20.0</v>
      </c>
      <c r="B924" s="48">
        <f t="shared" si="21"/>
        <v>28</v>
      </c>
      <c r="D924" s="2">
        <f>SUM(COUNTIF('2010'!K30:M30,'2010'!$K$22),COUNTIF('2010'!K30:M30,'2010'!$L$22),COUNTIF('2010'!K30:M30,'2010'!$M$22))</f>
        <v>0</v>
      </c>
      <c r="E924" s="2" t="str">
        <f t="shared" si="1"/>
        <v>0</v>
      </c>
    </row>
    <row r="925">
      <c r="A925" s="1">
        <v>20.0</v>
      </c>
      <c r="B925" s="48">
        <f t="shared" si="21"/>
        <v>29</v>
      </c>
      <c r="D925" s="2">
        <f>SUM(COUNTIF('2010'!K31:M31,'2010'!$K$22),COUNTIF('2010'!K31:M31,'2010'!$L$22),COUNTIF('2010'!K31:M31,'2010'!$M$22))</f>
        <v>4</v>
      </c>
      <c r="E925" s="2" t="str">
        <f t="shared" si="1"/>
        <v>2</v>
      </c>
    </row>
    <row r="926">
      <c r="A926" s="1">
        <v>20.0</v>
      </c>
      <c r="B926" s="48">
        <f t="shared" si="21"/>
        <v>30</v>
      </c>
      <c r="D926" s="2">
        <f>SUM(COUNTIF('2010'!K32:M32,'2010'!$K$22),COUNTIF('2010'!K32:M32,'2010'!$L$22),COUNTIF('2010'!K32:M32,'2010'!$M$22))</f>
        <v>4</v>
      </c>
      <c r="E926" s="2" t="str">
        <f t="shared" si="1"/>
        <v>2</v>
      </c>
    </row>
    <row r="927">
      <c r="A927" s="1">
        <v>20.0</v>
      </c>
      <c r="B927" s="48">
        <f t="shared" si="21"/>
        <v>31</v>
      </c>
      <c r="D927" s="2">
        <f>SUM(COUNTIF('2010'!K33:M33,'2010'!$K$22),COUNTIF('2010'!K33:M33,'2010'!$L$22),COUNTIF('2010'!K33:M33,'2010'!$M$22))</f>
        <v>4</v>
      </c>
      <c r="E927" s="2" t="str">
        <f t="shared" si="1"/>
        <v>2</v>
      </c>
    </row>
    <row r="928">
      <c r="A928" s="1">
        <v>20.0</v>
      </c>
      <c r="B928" s="48">
        <f t="shared" si="21"/>
        <v>32</v>
      </c>
      <c r="D928" s="2">
        <f>SUM(COUNTIF('2010'!K34:M34,'2010'!$K$22),COUNTIF('2010'!K34:M34,'2010'!$L$22),COUNTIF('2010'!K34:M34,'2010'!$M$22))</f>
        <v>4</v>
      </c>
      <c r="E928" s="2" t="str">
        <f t="shared" si="1"/>
        <v>2</v>
      </c>
    </row>
    <row r="929">
      <c r="A929" s="1">
        <v>20.0</v>
      </c>
      <c r="B929" s="48">
        <f t="shared" si="21"/>
        <v>33</v>
      </c>
      <c r="D929" s="2">
        <f>SUM(COUNTIF('2010'!K35:M35,'2010'!$K$22),COUNTIF('2010'!K35:M35,'2010'!$L$22),COUNTIF('2010'!K35:M35,'2010'!$M$22))</f>
        <v>4</v>
      </c>
      <c r="E929" s="2" t="str">
        <f t="shared" si="1"/>
        <v>2</v>
      </c>
    </row>
    <row r="930">
      <c r="A930" s="1">
        <v>20.0</v>
      </c>
      <c r="B930" s="48">
        <f t="shared" si="21"/>
        <v>34</v>
      </c>
      <c r="D930" s="2">
        <f>SUM(COUNTIF('2010'!K36:M36,'2010'!$K$22),COUNTIF('2010'!K36:M36,'2010'!$L$22),COUNTIF('2010'!K36:M36,'2010'!$M$22))</f>
        <v>0</v>
      </c>
      <c r="E930" s="2" t="str">
        <f t="shared" si="1"/>
        <v>0</v>
      </c>
    </row>
    <row r="931">
      <c r="A931" s="1">
        <v>20.0</v>
      </c>
      <c r="B931" s="48">
        <f t="shared" si="21"/>
        <v>35</v>
      </c>
      <c r="D931" s="2">
        <f>SUM(COUNTIF('2010'!K38:M38,'2010'!$K$22),COUNTIF('2010'!K38:M38,'2010'!$L$22),COUNTIF('2010'!K38:M38,'2010'!$M$22))</f>
        <v>0</v>
      </c>
      <c r="E931" s="2" t="str">
        <f t="shared" si="1"/>
        <v>0</v>
      </c>
    </row>
    <row r="932">
      <c r="A932" s="1">
        <v>20.0</v>
      </c>
      <c r="B932" s="48">
        <f t="shared" si="21"/>
        <v>36</v>
      </c>
      <c r="D932" s="2">
        <f>SUM(COUNTIF('2010'!K39:M39,'2010'!$K$22),COUNTIF('2010'!K39:M39,'2010'!$L$22),COUNTIF('2010'!K39:M39,'2010'!$M$22))</f>
        <v>4</v>
      </c>
      <c r="E932" s="2" t="str">
        <f t="shared" si="1"/>
        <v>2</v>
      </c>
    </row>
    <row r="933">
      <c r="A933" s="1">
        <v>20.0</v>
      </c>
      <c r="B933" s="48">
        <f t="shared" si="21"/>
        <v>37</v>
      </c>
      <c r="D933" s="2">
        <f>SUM(COUNTIF('2010'!K40:M40,'2010'!$K$22),COUNTIF('2010'!K40:M40,'2010'!$L$22),COUNTIF('2010'!K40:M40,'2010'!$M$22))</f>
        <v>0</v>
      </c>
      <c r="E933" s="2" t="str">
        <f t="shared" si="1"/>
        <v>0</v>
      </c>
    </row>
    <row r="934">
      <c r="A934" s="1">
        <v>20.0</v>
      </c>
      <c r="B934" s="48">
        <f t="shared" si="21"/>
        <v>38</v>
      </c>
      <c r="D934" s="2">
        <f>SUM(COUNTIF('2010'!K41:M41,'2010'!$K$22),COUNTIF('2010'!K41:M41,'2010'!$L$22),COUNTIF('2010'!K41:M41,'2010'!$M$22))</f>
        <v>0</v>
      </c>
      <c r="E934" s="2" t="str">
        <f t="shared" si="1"/>
        <v>0</v>
      </c>
    </row>
    <row r="935">
      <c r="A935" s="1">
        <v>20.0</v>
      </c>
      <c r="B935" s="48">
        <f t="shared" si="21"/>
        <v>39</v>
      </c>
      <c r="D935" s="2">
        <f>SUM(COUNTIF('2010'!K42:M42,'2010'!$K$22),COUNTIF('2010'!K42:M42,'2010'!$L$22),COUNTIF('2010'!K42:M42,'2010'!$M$22))</f>
        <v>0</v>
      </c>
      <c r="E935" s="2" t="str">
        <f t="shared" si="1"/>
        <v>0</v>
      </c>
    </row>
    <row r="936">
      <c r="A936" s="1">
        <v>20.0</v>
      </c>
      <c r="B936" s="48">
        <f t="shared" si="21"/>
        <v>40</v>
      </c>
      <c r="D936" s="2">
        <f>SUM(COUNTIF('2010'!K43:M43,'2010'!$K$22),COUNTIF('2010'!K43:M43,'2010'!$L$22),COUNTIF('2010'!K43:M43,'2010'!$M$22))</f>
        <v>0</v>
      </c>
      <c r="E936" s="2" t="str">
        <f t="shared" si="1"/>
        <v>0</v>
      </c>
    </row>
    <row r="937">
      <c r="A937" s="1">
        <v>20.0</v>
      </c>
      <c r="B937" s="48">
        <f t="shared" si="21"/>
        <v>41</v>
      </c>
      <c r="D937" s="2">
        <f>SUM(COUNTIF('2010'!K44:M44,'2010'!$K$22),COUNTIF('2010'!K44:M44,'2010'!$L$22),COUNTIF('2010'!K44:M44,'2010'!$M$22))</f>
        <v>0</v>
      </c>
      <c r="E937" s="2" t="str">
        <f t="shared" si="1"/>
        <v>0</v>
      </c>
    </row>
    <row r="938">
      <c r="A938" s="1">
        <v>20.0</v>
      </c>
      <c r="B938" s="48">
        <f t="shared" si="21"/>
        <v>42</v>
      </c>
      <c r="D938" s="2">
        <f>SUM(COUNTIF('2010'!K45:M45,'2010'!$K$22),COUNTIF('2010'!K45:M45,'2010'!$L$22),COUNTIF('2010'!K45:M45,'2010'!$M$22))</f>
        <v>0</v>
      </c>
      <c r="E938" s="2" t="str">
        <f t="shared" si="1"/>
        <v>0</v>
      </c>
    </row>
    <row r="939">
      <c r="A939" s="1">
        <v>20.0</v>
      </c>
      <c r="B939" s="48">
        <f t="shared" si="21"/>
        <v>43</v>
      </c>
      <c r="D939" s="2">
        <f>SUM(COUNTIF('2010'!K46:M46,'2010'!$K$22),COUNTIF('2010'!K46:M46,'2010'!$L$22),COUNTIF('2010'!K46:M46,'2010'!$M$22))</f>
        <v>0</v>
      </c>
      <c r="E939" s="2" t="str">
        <f t="shared" si="1"/>
        <v>0</v>
      </c>
    </row>
    <row r="940">
      <c r="A940" s="1">
        <v>20.0</v>
      </c>
      <c r="B940" s="48">
        <f t="shared" si="21"/>
        <v>44</v>
      </c>
      <c r="D940" s="2">
        <f>SUM(COUNTIF('2010'!K47:M47,'2010'!$K$22),COUNTIF('2010'!K47:M47,'2010'!$L$22),COUNTIF('2010'!K47:M47,'2010'!$M$22))</f>
        <v>0</v>
      </c>
      <c r="E940" s="2" t="str">
        <f t="shared" si="1"/>
        <v>0</v>
      </c>
    </row>
    <row r="941">
      <c r="A941" s="1">
        <v>20.0</v>
      </c>
      <c r="B941" s="48">
        <f t="shared" si="21"/>
        <v>45</v>
      </c>
      <c r="D941" s="2">
        <f>SUM(COUNTIF('2010'!K48:M48,'2010'!$K$22),COUNTIF('2010'!K48:M48,'2010'!$L$22),COUNTIF('2010'!K48:M48,'2010'!$M$22))</f>
        <v>0</v>
      </c>
      <c r="E941" s="2" t="str">
        <f t="shared" si="1"/>
        <v>0</v>
      </c>
    </row>
    <row r="942">
      <c r="A942" s="1">
        <v>20.0</v>
      </c>
      <c r="B942" s="48">
        <f t="shared" si="21"/>
        <v>46</v>
      </c>
      <c r="D942" s="2">
        <f>SUM(COUNTIF('2010'!K49:M49,'2010'!$K$22),COUNTIF('2010'!K49:M49,'2010'!$L$22),COUNTIF('2010'!K49:M49,'2010'!$M$22))</f>
        <v>0</v>
      </c>
      <c r="E942" s="2" t="str">
        <f t="shared" si="1"/>
        <v>0</v>
      </c>
    </row>
    <row r="943">
      <c r="A943" s="1">
        <v>20.0</v>
      </c>
      <c r="B943" s="48">
        <f t="shared" si="21"/>
        <v>47</v>
      </c>
      <c r="D943" s="2">
        <f>SUM(COUNTIF('2010'!K50:M50,'2010'!$K$22),COUNTIF('2010'!K50:M50,'2010'!$L$22),COUNTIF('2010'!K50:M50,'2010'!$M$22))</f>
        <v>0</v>
      </c>
      <c r="E943" s="2" t="str">
        <f t="shared" si="1"/>
        <v>0</v>
      </c>
    </row>
    <row r="944">
      <c r="A944" s="1">
        <v>20.0</v>
      </c>
      <c r="B944" s="48">
        <f t="shared" si="21"/>
        <v>48</v>
      </c>
      <c r="D944" s="2">
        <f>SUM(COUNTIF('2010'!K51:M51,'2010'!$K$22),COUNTIF('2010'!K51:M51,'2010'!$L$22),COUNTIF('2010'!K51:M51,'2010'!$M$22))</f>
        <v>0</v>
      </c>
      <c r="E944" s="2" t="str">
        <f t="shared" si="1"/>
        <v>0</v>
      </c>
    </row>
    <row r="945">
      <c r="A945" s="1">
        <v>20.0</v>
      </c>
      <c r="B945" s="48">
        <f t="shared" si="21"/>
        <v>49</v>
      </c>
      <c r="D945" s="2">
        <f>SUM(COUNTIF('2010'!K52:M52,'2010'!$K$22),COUNTIF('2010'!K52:M52,'2010'!$L$22),COUNTIF('2010'!K52:M52,'2010'!$M$22))</f>
        <v>0</v>
      </c>
      <c r="E945" s="2" t="str">
        <f t="shared" si="1"/>
        <v>0</v>
      </c>
    </row>
    <row r="946">
      <c r="A946" s="1">
        <v>20.0</v>
      </c>
      <c r="B946" s="48">
        <f t="shared" si="21"/>
        <v>50</v>
      </c>
      <c r="D946" s="2">
        <f>SUM(COUNTIF('2010'!K53:M53,'2010'!$K$22),COUNTIF('2010'!K53:M53,'2010'!$L$22),COUNTIF('2010'!K53:M53,'2010'!$M$22))</f>
        <v>0</v>
      </c>
      <c r="E946" s="2" t="str">
        <f t="shared" si="1"/>
        <v>0</v>
      </c>
    </row>
    <row r="947">
      <c r="A947" s="1">
        <v>20.0</v>
      </c>
      <c r="B947" s="48">
        <f t="shared" si="21"/>
        <v>51</v>
      </c>
      <c r="D947" s="2">
        <f>SUM(COUNTIF('2010'!K54:M54,'2010'!$K$22),COUNTIF('2010'!K54:M54,'2010'!$L$22),COUNTIF('2010'!K54:M54,'2010'!$M$22))</f>
        <v>0</v>
      </c>
      <c r="E947" s="2" t="str">
        <f t="shared" si="1"/>
        <v>0</v>
      </c>
    </row>
    <row r="948">
      <c r="A948" s="1">
        <v>20.0</v>
      </c>
      <c r="B948" s="48">
        <f t="shared" si="21"/>
        <v>52</v>
      </c>
      <c r="D948" s="2">
        <f>SUM(COUNTIF('2010'!K55:M55,'2010'!$K$22),COUNTIF('2010'!K55:M55,'2010'!$L$22),COUNTIF('2010'!K55:M55,'2010'!$M$22))</f>
        <v>0</v>
      </c>
      <c r="E948" s="2" t="str">
        <f t="shared" si="1"/>
        <v>0</v>
      </c>
    </row>
    <row r="949">
      <c r="A949" s="1">
        <v>20.0</v>
      </c>
      <c r="B949" s="48">
        <f t="shared" si="21"/>
        <v>53</v>
      </c>
      <c r="D949" s="2">
        <f>SUM(COUNTIF('2010'!K56:M56,'2010'!$K$22),COUNTIF('2010'!K56:M56,'2010'!$L$22),COUNTIF('2010'!K56:M56,'2010'!$M$22))</f>
        <v>0</v>
      </c>
      <c r="E949" s="2" t="str">
        <f t="shared" si="1"/>
        <v>0</v>
      </c>
    </row>
    <row r="950">
      <c r="A950" s="1">
        <v>20.0</v>
      </c>
      <c r="B950" s="48">
        <f t="shared" si="21"/>
        <v>54</v>
      </c>
      <c r="D950" s="2">
        <f>SUM(COUNTIF('2010'!K57:M57,'2010'!$K$22),COUNTIF('2010'!K57:M57,'2010'!$L$22),COUNTIF('2010'!K57:M57,'2010'!$M$22))</f>
        <v>0</v>
      </c>
      <c r="E950" s="2" t="str">
        <f t="shared" si="1"/>
        <v>0</v>
      </c>
    </row>
    <row r="951">
      <c r="A951" s="1">
        <v>20.0</v>
      </c>
      <c r="B951" s="48">
        <f t="shared" si="21"/>
        <v>55</v>
      </c>
      <c r="D951" s="2">
        <f>SUM(COUNTIF('2010'!K58:M58,'2010'!$K$22),COUNTIF('2010'!K58:M58,'2010'!$L$22),COUNTIF('2010'!K58:M58,'2010'!$M$22))</f>
        <v>0</v>
      </c>
      <c r="E951" s="2" t="str">
        <f t="shared" si="1"/>
        <v>0</v>
      </c>
    </row>
    <row r="952">
      <c r="A952" s="1">
        <v>20.0</v>
      </c>
      <c r="B952" s="48">
        <f t="shared" si="21"/>
        <v>56</v>
      </c>
      <c r="D952" s="2">
        <f>SUM(COUNTIF('2010'!K59:M59,'2010'!$K$22),COUNTIF('2010'!K59:M59,'2010'!$L$22),COUNTIF('2010'!K59:M59,'2010'!$M$22))</f>
        <v>0</v>
      </c>
      <c r="E952" s="2" t="str">
        <f t="shared" si="1"/>
        <v>0</v>
      </c>
    </row>
    <row r="953">
      <c r="A953" s="1">
        <v>20.0</v>
      </c>
      <c r="B953" s="48">
        <f t="shared" si="21"/>
        <v>57</v>
      </c>
      <c r="D953" s="2">
        <f>SUM(COUNTIF('2010'!K60:M60,'2010'!$K$22),COUNTIF('2010'!K60:M60,'2010'!$L$22),COUNTIF('2010'!K60:M60,'2010'!$M$22))</f>
        <v>0</v>
      </c>
      <c r="E953" s="2" t="str">
        <f t="shared" si="1"/>
        <v>0</v>
      </c>
    </row>
    <row r="954">
      <c r="A954" s="1">
        <v>20.0</v>
      </c>
      <c r="B954" s="48">
        <f t="shared" si="21"/>
        <v>58</v>
      </c>
      <c r="D954" s="2">
        <f>SUM(COUNTIF('2010'!K61:M61,'2010'!$K$22),COUNTIF('2010'!K61:M61,'2010'!$L$22),COUNTIF('2010'!K61:M61,'2010'!$M$22))</f>
        <v>0</v>
      </c>
      <c r="E954" s="2" t="str">
        <f t="shared" si="1"/>
        <v>0</v>
      </c>
    </row>
    <row r="955">
      <c r="A955" s="1">
        <v>20.0</v>
      </c>
      <c r="B955" s="48">
        <f t="shared" si="21"/>
        <v>59</v>
      </c>
      <c r="D955" s="2">
        <f>SUM(COUNTIF('2010'!K62:M62,'2010'!$K$22),COUNTIF('2010'!K62:M62,'2010'!$L$22),COUNTIF('2010'!K62:M62,'2010'!$M$22))</f>
        <v>0</v>
      </c>
      <c r="E955" s="2" t="str">
        <f t="shared" si="1"/>
        <v>0</v>
      </c>
    </row>
    <row r="956">
      <c r="A956" s="1">
        <v>20.0</v>
      </c>
      <c r="B956" s="48">
        <f t="shared" si="21"/>
        <v>60</v>
      </c>
      <c r="D956" s="2">
        <f>SUM(COUNTIF('2010'!K63:M63,'2010'!$K$22),COUNTIF('2010'!K63:M63,'2010'!$L$22),COUNTIF('2010'!K63:M63,'2010'!$M$22))</f>
        <v>0</v>
      </c>
      <c r="E956" s="2" t="str">
        <f t="shared" si="1"/>
        <v>0</v>
      </c>
    </row>
    <row r="957">
      <c r="A957" s="1">
        <v>21.0</v>
      </c>
      <c r="B957" s="49">
        <v>22.0</v>
      </c>
      <c r="D957" s="2">
        <f>SUM(COUNTIF('2010'!K24:M24,'2010'!$K$23),COUNTIF('2010'!K24:M24,'2010'!$L$23),COUNTIF('2010'!K24:M24,'2010'!$M$23))</f>
        <v>4</v>
      </c>
      <c r="E957" s="2" t="str">
        <f t="shared" si="1"/>
        <v>2</v>
      </c>
    </row>
    <row r="958">
      <c r="A958" s="1">
        <v>21.0</v>
      </c>
      <c r="B958" s="48">
        <f t="shared" ref="B958:B995" si="22">IF(A958&lt;&gt;"",B957+1,"")</f>
        <v>23</v>
      </c>
      <c r="D958" s="2">
        <f>SUM(COUNTIF('2010'!K25:M25,'2010'!$K$23),COUNTIF('2010'!K25:M25,'2010'!$L$23),COUNTIF('2010'!K25:M25,'2010'!$M$23))</f>
        <v>1</v>
      </c>
      <c r="E958" s="2" t="str">
        <f t="shared" si="1"/>
        <v>1</v>
      </c>
    </row>
    <row r="959">
      <c r="A959" s="1">
        <v>21.0</v>
      </c>
      <c r="B959" s="48">
        <f t="shared" si="22"/>
        <v>24</v>
      </c>
      <c r="D959" s="2">
        <f>SUM(COUNTIF('2010'!K26:M26,'2010'!$K$23),COUNTIF('2010'!K26:M26,'2010'!$L$23),COUNTIF('2010'!K26:M26,'2010'!$M$23))</f>
        <v>4</v>
      </c>
      <c r="E959" s="2" t="str">
        <f t="shared" si="1"/>
        <v>2</v>
      </c>
    </row>
    <row r="960">
      <c r="A960" s="1">
        <v>21.0</v>
      </c>
      <c r="B960" s="48">
        <f t="shared" si="22"/>
        <v>25</v>
      </c>
      <c r="D960" s="2">
        <f>SUM(COUNTIF('2010'!K27:M27,'2010'!$K$23),COUNTIF('2010'!K27:M27,'2010'!$L$23),COUNTIF('2010'!K27:M27,'2010'!$M$23))</f>
        <v>0</v>
      </c>
      <c r="E960" s="2" t="str">
        <f t="shared" si="1"/>
        <v>0</v>
      </c>
    </row>
    <row r="961">
      <c r="A961" s="1">
        <v>21.0</v>
      </c>
      <c r="B961" s="48">
        <f t="shared" si="22"/>
        <v>26</v>
      </c>
      <c r="D961" s="2">
        <f>SUM(COUNTIF('2010'!K28:M28,'2010'!$K$23),COUNTIF('2010'!K28:M28,'2010'!$L$23),COUNTIF('2010'!K28:M28,'2010'!$M$23))</f>
        <v>4</v>
      </c>
      <c r="E961" s="2" t="str">
        <f t="shared" si="1"/>
        <v>2</v>
      </c>
    </row>
    <row r="962">
      <c r="A962" s="1">
        <v>21.0</v>
      </c>
      <c r="B962" s="48">
        <f t="shared" si="22"/>
        <v>27</v>
      </c>
      <c r="D962" s="2">
        <f>SUM(COUNTIF('2010'!K29:M29,'2010'!$K$23),COUNTIF('2010'!K29:M29,'2010'!$L$23),COUNTIF('2010'!K29:M29,'2010'!$M$23))</f>
        <v>4</v>
      </c>
      <c r="E962" s="2" t="str">
        <f t="shared" si="1"/>
        <v>2</v>
      </c>
    </row>
    <row r="963">
      <c r="A963" s="1">
        <v>21.0</v>
      </c>
      <c r="B963" s="48">
        <f t="shared" si="22"/>
        <v>28</v>
      </c>
      <c r="D963" s="2">
        <f>SUM(COUNTIF('2010'!K30:M30,'2010'!$K$23),COUNTIF('2010'!K30:M30,'2010'!$L$23),COUNTIF('2010'!K30:M30,'2010'!$M$23))</f>
        <v>0</v>
      </c>
      <c r="E963" s="2" t="str">
        <f t="shared" si="1"/>
        <v>0</v>
      </c>
    </row>
    <row r="964">
      <c r="A964" s="1">
        <v>21.0</v>
      </c>
      <c r="B964" s="48">
        <f t="shared" si="22"/>
        <v>29</v>
      </c>
      <c r="D964" s="2">
        <f>SUM(COUNTIF('2010'!K31:M31,'2010'!$K$23),COUNTIF('2010'!K31:M31,'2010'!$L$23),COUNTIF('2010'!K31:M31,'2010'!$M$23))</f>
        <v>4</v>
      </c>
      <c r="E964" s="2" t="str">
        <f t="shared" si="1"/>
        <v>2</v>
      </c>
    </row>
    <row r="965">
      <c r="A965" s="1">
        <v>21.0</v>
      </c>
      <c r="B965" s="48">
        <f t="shared" si="22"/>
        <v>30</v>
      </c>
      <c r="D965" s="2">
        <f>SUM(COUNTIF('2010'!K32:M32,'2010'!$K$23),COUNTIF('2010'!K32:M32,'2010'!$L$23),COUNTIF('2010'!K32:M32,'2010'!$M$23))</f>
        <v>4</v>
      </c>
      <c r="E965" s="2" t="str">
        <f t="shared" si="1"/>
        <v>2</v>
      </c>
    </row>
    <row r="966">
      <c r="A966" s="1">
        <v>21.0</v>
      </c>
      <c r="B966" s="48">
        <f t="shared" si="22"/>
        <v>31</v>
      </c>
      <c r="D966" s="2">
        <f>SUM(COUNTIF('2010'!K33:M33,'2010'!$K$23),COUNTIF('2010'!K33:M33,'2010'!$L$23),COUNTIF('2010'!K33:M33,'2010'!$M$23))</f>
        <v>4</v>
      </c>
      <c r="E966" s="2" t="str">
        <f t="shared" si="1"/>
        <v>2</v>
      </c>
    </row>
    <row r="967">
      <c r="A967" s="1">
        <v>21.0</v>
      </c>
      <c r="B967" s="48">
        <f t="shared" si="22"/>
        <v>32</v>
      </c>
      <c r="D967" s="2">
        <f>SUM(COUNTIF('2010'!K34:M34,'2010'!$K$23),COUNTIF('2010'!K34:M34,'2010'!$L$23),COUNTIF('2010'!K34:M34,'2010'!$M$23))</f>
        <v>4</v>
      </c>
      <c r="E967" s="2" t="str">
        <f t="shared" si="1"/>
        <v>2</v>
      </c>
    </row>
    <row r="968">
      <c r="A968" s="1">
        <v>21.0</v>
      </c>
      <c r="B968" s="48">
        <f t="shared" si="22"/>
        <v>33</v>
      </c>
      <c r="D968" s="2">
        <f>SUM(COUNTIF('2010'!K35:M35,'2010'!$K$23),COUNTIF('2010'!K35:M35,'2010'!$L$23),COUNTIF('2010'!K35:M35,'2010'!$M$23))</f>
        <v>4</v>
      </c>
      <c r="E968" s="2" t="str">
        <f t="shared" si="1"/>
        <v>2</v>
      </c>
    </row>
    <row r="969">
      <c r="A969" s="1">
        <v>21.0</v>
      </c>
      <c r="B969" s="48">
        <f t="shared" si="22"/>
        <v>34</v>
      </c>
      <c r="D969" s="2">
        <f>SUM(COUNTIF('2010'!K36:M36,'2010'!$K$23),COUNTIF('2010'!K36:M36,'2010'!$L$23),COUNTIF('2010'!K36:M36,'2010'!$M$23))</f>
        <v>1</v>
      </c>
      <c r="E969" s="2" t="str">
        <f t="shared" si="1"/>
        <v>1</v>
      </c>
    </row>
    <row r="970">
      <c r="A970" s="1">
        <v>21.0</v>
      </c>
      <c r="B970" s="48">
        <f t="shared" si="22"/>
        <v>35</v>
      </c>
      <c r="D970" s="2">
        <f>SUM(COUNTIF('2010'!K38:M38,'2010'!$K$23),COUNTIF('2010'!K38:M38,'2010'!$L$23),COUNTIF('2010'!K38:M38,'2010'!$M$23))</f>
        <v>0</v>
      </c>
      <c r="E970" s="2" t="str">
        <f t="shared" si="1"/>
        <v>0</v>
      </c>
    </row>
    <row r="971">
      <c r="A971" s="1">
        <v>21.0</v>
      </c>
      <c r="B971" s="48">
        <f t="shared" si="22"/>
        <v>36</v>
      </c>
      <c r="D971" s="2">
        <f>SUM(COUNTIF('2010'!K39:M39,'2010'!$K$23),COUNTIF('2010'!K39:M39,'2010'!$L$23),COUNTIF('2010'!K39:M39,'2010'!$M$23))</f>
        <v>5</v>
      </c>
      <c r="E971" s="2" t="str">
        <f t="shared" si="1"/>
        <v>3</v>
      </c>
    </row>
    <row r="972">
      <c r="A972" s="1">
        <v>21.0</v>
      </c>
      <c r="B972" s="48">
        <f t="shared" si="22"/>
        <v>37</v>
      </c>
      <c r="D972" s="2">
        <f>SUM(COUNTIF('2010'!K40:M40,'2010'!$K$23),COUNTIF('2010'!K40:M40,'2010'!$L$23),COUNTIF('2010'!K40:M40,'2010'!$M$23))</f>
        <v>0</v>
      </c>
      <c r="E972" s="2" t="str">
        <f t="shared" si="1"/>
        <v>0</v>
      </c>
    </row>
    <row r="973">
      <c r="A973" s="1">
        <v>21.0</v>
      </c>
      <c r="B973" s="48">
        <f t="shared" si="22"/>
        <v>38</v>
      </c>
      <c r="D973" s="2">
        <f>SUM(COUNTIF('2010'!K41:M41,'2010'!$K$23),COUNTIF('2010'!K41:M41,'2010'!$L$23),COUNTIF('2010'!K41:M41,'2010'!$M$23))</f>
        <v>0</v>
      </c>
      <c r="E973" s="2" t="str">
        <f t="shared" si="1"/>
        <v>0</v>
      </c>
    </row>
    <row r="974">
      <c r="A974" s="1">
        <v>21.0</v>
      </c>
      <c r="B974" s="48">
        <f t="shared" si="22"/>
        <v>39</v>
      </c>
      <c r="D974" s="2">
        <f>SUM(COUNTIF('2010'!K42:M42,'2010'!$K$23),COUNTIF('2010'!K42:M42,'2010'!$L$23),COUNTIF('2010'!K42:M42,'2010'!$M$23))</f>
        <v>0</v>
      </c>
      <c r="E974" s="2" t="str">
        <f t="shared" si="1"/>
        <v>0</v>
      </c>
    </row>
    <row r="975">
      <c r="A975" s="1">
        <v>21.0</v>
      </c>
      <c r="B975" s="48">
        <f t="shared" si="22"/>
        <v>40</v>
      </c>
      <c r="D975" s="2">
        <f>SUM(COUNTIF('2010'!K43:M43,'2010'!$K$23),COUNTIF('2010'!K43:M43,'2010'!$L$23),COUNTIF('2010'!K43:M43,'2010'!$M$23))</f>
        <v>0</v>
      </c>
      <c r="E975" s="2" t="str">
        <f t="shared" si="1"/>
        <v>0</v>
      </c>
    </row>
    <row r="976">
      <c r="A976" s="1">
        <v>21.0</v>
      </c>
      <c r="B976" s="48">
        <f t="shared" si="22"/>
        <v>41</v>
      </c>
      <c r="D976" s="2">
        <f>SUM(COUNTIF('2010'!K44:M44,'2010'!$K$23),COUNTIF('2010'!K44:M44,'2010'!$L$23),COUNTIF('2010'!K44:M44,'2010'!$M$23))</f>
        <v>0</v>
      </c>
      <c r="E976" s="2" t="str">
        <f t="shared" si="1"/>
        <v>0</v>
      </c>
    </row>
    <row r="977">
      <c r="A977" s="1">
        <v>21.0</v>
      </c>
      <c r="B977" s="48">
        <f t="shared" si="22"/>
        <v>42</v>
      </c>
      <c r="D977" s="2">
        <f>SUM(COUNTIF('2010'!K45:M45,'2010'!$K$23),COUNTIF('2010'!K45:M45,'2010'!$L$23),COUNTIF('2010'!K45:M45,'2010'!$M$23))</f>
        <v>0</v>
      </c>
      <c r="E977" s="2" t="str">
        <f t="shared" si="1"/>
        <v>0</v>
      </c>
    </row>
    <row r="978">
      <c r="A978" s="1">
        <v>21.0</v>
      </c>
      <c r="B978" s="48">
        <f t="shared" si="22"/>
        <v>43</v>
      </c>
      <c r="D978" s="2">
        <f>SUM(COUNTIF('2010'!K46:M46,'2010'!$K$23),COUNTIF('2010'!K46:M46,'2010'!$L$23),COUNTIF('2010'!K46:M46,'2010'!$M$23))</f>
        <v>0</v>
      </c>
      <c r="E978" s="2" t="str">
        <f t="shared" si="1"/>
        <v>0</v>
      </c>
    </row>
    <row r="979">
      <c r="A979" s="1">
        <v>21.0</v>
      </c>
      <c r="B979" s="48">
        <f t="shared" si="22"/>
        <v>44</v>
      </c>
      <c r="D979" s="2">
        <f>SUM(COUNTIF('2010'!K47:M47,'2010'!$K$23),COUNTIF('2010'!K47:M47,'2010'!$L$23),COUNTIF('2010'!K47:M47,'2010'!$M$23))</f>
        <v>0</v>
      </c>
      <c r="E979" s="2" t="str">
        <f t="shared" si="1"/>
        <v>0</v>
      </c>
    </row>
    <row r="980">
      <c r="A980" s="1">
        <v>21.0</v>
      </c>
      <c r="B980" s="48">
        <f t="shared" si="22"/>
        <v>45</v>
      </c>
      <c r="D980" s="2">
        <f>SUM(COUNTIF('2010'!K48:M48,'2010'!$K$23),COUNTIF('2010'!K48:M48,'2010'!$L$23),COUNTIF('2010'!K48:M48,'2010'!$M$23))</f>
        <v>0</v>
      </c>
      <c r="E980" s="2" t="str">
        <f t="shared" si="1"/>
        <v>0</v>
      </c>
    </row>
    <row r="981">
      <c r="A981" s="1">
        <v>21.0</v>
      </c>
      <c r="B981" s="48">
        <f t="shared" si="22"/>
        <v>46</v>
      </c>
      <c r="D981" s="2">
        <f>SUM(COUNTIF('2010'!K49:M49,'2010'!$K$23),COUNTIF('2010'!K49:M49,'2010'!$L$23),COUNTIF('2010'!K49:M49,'2010'!$M$23))</f>
        <v>0</v>
      </c>
      <c r="E981" s="2" t="str">
        <f t="shared" si="1"/>
        <v>0</v>
      </c>
    </row>
    <row r="982">
      <c r="A982" s="1">
        <v>21.0</v>
      </c>
      <c r="B982" s="48">
        <f t="shared" si="22"/>
        <v>47</v>
      </c>
      <c r="D982" s="2">
        <f>SUM(COUNTIF('2010'!K50:M50,'2010'!$K$23),COUNTIF('2010'!K50:M50,'2010'!$L$23),COUNTIF('2010'!K50:M50,'2010'!$M$23))</f>
        <v>0</v>
      </c>
      <c r="E982" s="2" t="str">
        <f t="shared" si="1"/>
        <v>0</v>
      </c>
    </row>
    <row r="983">
      <c r="A983" s="1">
        <v>21.0</v>
      </c>
      <c r="B983" s="48">
        <f t="shared" si="22"/>
        <v>48</v>
      </c>
      <c r="D983" s="2">
        <f>SUM(COUNTIF('2010'!K51:M51,'2010'!$K$23),COUNTIF('2010'!K51:M51,'2010'!$L$23),COUNTIF('2010'!K51:M51,'2010'!$M$23))</f>
        <v>0</v>
      </c>
      <c r="E983" s="2" t="str">
        <f t="shared" si="1"/>
        <v>0</v>
      </c>
    </row>
    <row r="984">
      <c r="A984" s="1">
        <v>21.0</v>
      </c>
      <c r="B984" s="48">
        <f t="shared" si="22"/>
        <v>49</v>
      </c>
      <c r="D984" s="2">
        <f>SUM(COUNTIF('2010'!K52:M52,'2010'!$K$23),COUNTIF('2010'!K52:M52,'2010'!$L$23),COUNTIF('2010'!K52:M52,'2010'!$M$23))</f>
        <v>0</v>
      </c>
      <c r="E984" s="2" t="str">
        <f t="shared" si="1"/>
        <v>0</v>
      </c>
    </row>
    <row r="985">
      <c r="A985" s="1">
        <v>21.0</v>
      </c>
      <c r="B985" s="48">
        <f t="shared" si="22"/>
        <v>50</v>
      </c>
      <c r="D985" s="2">
        <f>SUM(COUNTIF('2010'!K53:M53,'2010'!$K$23),COUNTIF('2010'!K53:M53,'2010'!$L$23),COUNTIF('2010'!K53:M53,'2010'!$M$23))</f>
        <v>0</v>
      </c>
      <c r="E985" s="2" t="str">
        <f t="shared" si="1"/>
        <v>0</v>
      </c>
    </row>
    <row r="986">
      <c r="A986" s="1">
        <v>21.0</v>
      </c>
      <c r="B986" s="48">
        <f t="shared" si="22"/>
        <v>51</v>
      </c>
      <c r="D986" s="2">
        <f>SUM(COUNTIF('2010'!K54:M54,'2010'!$K$23),COUNTIF('2010'!K54:M54,'2010'!$L$23),COUNTIF('2010'!K54:M54,'2010'!$M$23))</f>
        <v>0</v>
      </c>
      <c r="E986" s="2" t="str">
        <f t="shared" si="1"/>
        <v>0</v>
      </c>
    </row>
    <row r="987">
      <c r="A987" s="1">
        <v>21.0</v>
      </c>
      <c r="B987" s="48">
        <f t="shared" si="22"/>
        <v>52</v>
      </c>
      <c r="D987" s="2">
        <f>SUM(COUNTIF('2010'!K55:M55,'2010'!$K$23),COUNTIF('2010'!K55:M55,'2010'!$L$23),COUNTIF('2010'!K55:M55,'2010'!$M$23))</f>
        <v>0</v>
      </c>
      <c r="E987" s="2" t="str">
        <f t="shared" si="1"/>
        <v>0</v>
      </c>
    </row>
    <row r="988">
      <c r="A988" s="1">
        <v>21.0</v>
      </c>
      <c r="B988" s="48">
        <f t="shared" si="22"/>
        <v>53</v>
      </c>
      <c r="D988" s="2">
        <f>SUM(COUNTIF('2010'!K56:M56,'2010'!$K$23),COUNTIF('2010'!K56:M56,'2010'!$L$23),COUNTIF('2010'!K56:M56,'2010'!$M$23))</f>
        <v>0</v>
      </c>
      <c r="E988" s="2" t="str">
        <f t="shared" si="1"/>
        <v>0</v>
      </c>
    </row>
    <row r="989">
      <c r="A989" s="1">
        <v>21.0</v>
      </c>
      <c r="B989" s="48">
        <f t="shared" si="22"/>
        <v>54</v>
      </c>
      <c r="D989" s="2">
        <f>SUM(COUNTIF('2010'!K57:M57,'2010'!$K$23),COUNTIF('2010'!K57:M57,'2010'!$L$23),COUNTIF('2010'!K57:M57,'2010'!$M$23))</f>
        <v>0</v>
      </c>
      <c r="E989" s="2" t="str">
        <f t="shared" si="1"/>
        <v>0</v>
      </c>
    </row>
    <row r="990">
      <c r="A990" s="1">
        <v>21.0</v>
      </c>
      <c r="B990" s="48">
        <f t="shared" si="22"/>
        <v>55</v>
      </c>
      <c r="D990" s="2">
        <f>SUM(COUNTIF('2010'!K58:M58,'2010'!$K$23),COUNTIF('2010'!K58:M58,'2010'!$L$23),COUNTIF('2010'!K58:M58,'2010'!$M$23))</f>
        <v>0</v>
      </c>
      <c r="E990" s="2" t="str">
        <f t="shared" si="1"/>
        <v>0</v>
      </c>
    </row>
    <row r="991">
      <c r="A991" s="1">
        <v>21.0</v>
      </c>
      <c r="B991" s="48">
        <f t="shared" si="22"/>
        <v>56</v>
      </c>
      <c r="D991" s="2">
        <f>SUM(COUNTIF('2010'!K59:M59,'2010'!$K$23),COUNTIF('2010'!K59:M59,'2010'!$L$23),COUNTIF('2010'!K59:M59,'2010'!$M$23))</f>
        <v>0</v>
      </c>
      <c r="E991" s="2" t="str">
        <f t="shared" si="1"/>
        <v>0</v>
      </c>
    </row>
    <row r="992">
      <c r="A992" s="1">
        <v>21.0</v>
      </c>
      <c r="B992" s="48">
        <f t="shared" si="22"/>
        <v>57</v>
      </c>
      <c r="D992" s="2">
        <f>SUM(COUNTIF('2010'!K60:M60,'2010'!$K$23),COUNTIF('2010'!K60:M60,'2010'!$L$23),COUNTIF('2010'!K60:M60,'2010'!$M$23))</f>
        <v>0</v>
      </c>
      <c r="E992" s="2" t="str">
        <f t="shared" si="1"/>
        <v>0</v>
      </c>
    </row>
    <row r="993">
      <c r="A993" s="1">
        <v>21.0</v>
      </c>
      <c r="B993" s="48">
        <f t="shared" si="22"/>
        <v>58</v>
      </c>
      <c r="D993" s="2">
        <f>SUM(COUNTIF('2010'!K61:M61,'2010'!$K$23),COUNTIF('2010'!K61:M61,'2010'!$L$23),COUNTIF('2010'!K61:M61,'2010'!$M$23))</f>
        <v>0</v>
      </c>
      <c r="E993" s="2" t="str">
        <f t="shared" si="1"/>
        <v>0</v>
      </c>
    </row>
    <row r="994">
      <c r="A994" s="1">
        <v>21.0</v>
      </c>
      <c r="B994" s="48">
        <f t="shared" si="22"/>
        <v>59</v>
      </c>
      <c r="D994" s="2">
        <f>SUM(COUNTIF('2010'!K62:M62,'2010'!$K$23),COUNTIF('2010'!K62:M62,'2010'!$L$23),COUNTIF('2010'!K62:M62,'2010'!$M$23))</f>
        <v>0</v>
      </c>
      <c r="E994" s="2" t="str">
        <f t="shared" si="1"/>
        <v>0</v>
      </c>
    </row>
    <row r="995">
      <c r="A995" s="1">
        <v>21.0</v>
      </c>
      <c r="B995" s="48">
        <f t="shared" si="22"/>
        <v>60</v>
      </c>
      <c r="D995" s="2">
        <f>SUM(COUNTIF('2010'!K63:M63,'2010'!$K$23),COUNTIF('2010'!K63:M63,'2010'!$L$23),COUNTIF('2010'!K63:M63,'2010'!$M$23))</f>
        <v>0</v>
      </c>
      <c r="E995" s="2" t="str">
        <f t="shared" si="1"/>
        <v>0</v>
      </c>
    </row>
    <row r="996">
      <c r="A996" s="1">
        <v>22.0</v>
      </c>
      <c r="B996" s="1">
        <v>23.0</v>
      </c>
      <c r="D996" s="2">
        <f>SUM(COUNTIF('2010'!K25:M25,'2010'!$K$24),COUNTIF('2010'!K25:M25,'2010'!$L$24),COUNTIF('2010'!K25:M25,'2010'!$M$24))</f>
        <v>0</v>
      </c>
      <c r="E996" s="2" t="str">
        <f t="shared" si="1"/>
        <v>0</v>
      </c>
    </row>
    <row r="997">
      <c r="A997" s="1">
        <v>22.0</v>
      </c>
      <c r="B997" s="48">
        <f t="shared" ref="B997:B1033" si="23">IF(A997&lt;&gt;"",B996+1,"")</f>
        <v>24</v>
      </c>
      <c r="D997" s="2">
        <f>SUM(COUNTIF('2010'!K26:M26,'2010'!$K$24),COUNTIF('2010'!K26:M26,'2010'!$L$24),COUNTIF('2010'!K26:M26,'2010'!$M$24))</f>
        <v>5</v>
      </c>
      <c r="E997" s="2" t="str">
        <f t="shared" si="1"/>
        <v>3</v>
      </c>
    </row>
    <row r="998">
      <c r="A998" s="1">
        <v>22.0</v>
      </c>
      <c r="B998" s="48">
        <f t="shared" si="23"/>
        <v>25</v>
      </c>
      <c r="D998" s="2">
        <f>SUM(COUNTIF('2010'!K27:M27,'2010'!$K$24),COUNTIF('2010'!K27:M27,'2010'!$L$24),COUNTIF('2010'!K27:M27,'2010'!$M$24))</f>
        <v>1</v>
      </c>
      <c r="E998" s="2" t="str">
        <f t="shared" si="1"/>
        <v>1</v>
      </c>
    </row>
    <row r="999">
      <c r="A999" s="1">
        <v>22.0</v>
      </c>
      <c r="B999" s="48">
        <f t="shared" si="23"/>
        <v>26</v>
      </c>
      <c r="D999" s="2">
        <f>SUM(COUNTIF('2010'!K28:M28,'2010'!$K$24),COUNTIF('2010'!K28:M28,'2010'!$L$24),COUNTIF('2010'!K28:M28,'2010'!$M$24))</f>
        <v>4</v>
      </c>
      <c r="E999" s="2" t="str">
        <f t="shared" si="1"/>
        <v>2</v>
      </c>
    </row>
    <row r="1000">
      <c r="A1000" s="1">
        <v>22.0</v>
      </c>
      <c r="B1000" s="48">
        <f t="shared" si="23"/>
        <v>27</v>
      </c>
      <c r="D1000" s="2">
        <f>SUM(COUNTIF('2010'!K29:M29,'2010'!$K$24),COUNTIF('2010'!K29:M29,'2010'!$L$24),COUNTIF('2010'!K29:M29,'2010'!$M$24))</f>
        <v>4</v>
      </c>
      <c r="E1000" s="2" t="str">
        <f t="shared" si="1"/>
        <v>2</v>
      </c>
    </row>
    <row r="1001">
      <c r="A1001" s="1">
        <v>22.0</v>
      </c>
      <c r="B1001" s="48">
        <f t="shared" si="23"/>
        <v>28</v>
      </c>
      <c r="D1001" s="2">
        <f>SUM(COUNTIF('2010'!K30:M30,'2010'!$K$24),COUNTIF('2010'!K30:M30,'2010'!$L$24),COUNTIF('2010'!K30:M30,'2010'!$M$24))</f>
        <v>0</v>
      </c>
      <c r="E1001" s="2" t="str">
        <f t="shared" si="1"/>
        <v>0</v>
      </c>
    </row>
    <row r="1002">
      <c r="A1002" s="1">
        <v>22.0</v>
      </c>
      <c r="B1002" s="48">
        <f t="shared" si="23"/>
        <v>29</v>
      </c>
      <c r="D1002" s="2">
        <f>SUM(COUNTIF('2010'!K31:M31,'2010'!$K$24),COUNTIF('2010'!K31:M31,'2010'!$L$24),COUNTIF('2010'!K31:M31,'2010'!$M$24))</f>
        <v>5</v>
      </c>
      <c r="E1002" s="2" t="str">
        <f t="shared" si="1"/>
        <v>3</v>
      </c>
    </row>
    <row r="1003">
      <c r="A1003" s="1">
        <v>22.0</v>
      </c>
      <c r="B1003" s="48">
        <f t="shared" si="23"/>
        <v>30</v>
      </c>
      <c r="D1003" s="2">
        <f>SUM(COUNTIF('2010'!K32:M32,'2010'!$K$24),COUNTIF('2010'!K32:M32,'2010'!$L$24),COUNTIF('2010'!K32:M32,'2010'!$M$24))</f>
        <v>4</v>
      </c>
      <c r="E1003" s="2" t="str">
        <f t="shared" si="1"/>
        <v>2</v>
      </c>
    </row>
    <row r="1004">
      <c r="A1004" s="1">
        <v>22.0</v>
      </c>
      <c r="B1004" s="48">
        <f t="shared" si="23"/>
        <v>31</v>
      </c>
      <c r="D1004" s="2">
        <f>SUM(COUNTIF('2010'!K33:M33,'2010'!$K$24),COUNTIF('2010'!K33:M33,'2010'!$L$24),COUNTIF('2010'!K33:M33,'2010'!$M$24))</f>
        <v>4</v>
      </c>
      <c r="E1004" s="2" t="str">
        <f t="shared" si="1"/>
        <v>2</v>
      </c>
    </row>
    <row r="1005">
      <c r="A1005" s="1">
        <v>22.0</v>
      </c>
      <c r="B1005" s="48">
        <f t="shared" si="23"/>
        <v>32</v>
      </c>
      <c r="D1005" s="2">
        <f>SUM(COUNTIF('2010'!K34:M34,'2010'!$K$24),COUNTIF('2010'!K34:M34,'2010'!$L$24),COUNTIF('2010'!K34:M34,'2010'!$M$24))</f>
        <v>4</v>
      </c>
      <c r="E1005" s="2" t="str">
        <f t="shared" si="1"/>
        <v>2</v>
      </c>
    </row>
    <row r="1006">
      <c r="A1006" s="1">
        <v>22.0</v>
      </c>
      <c r="B1006" s="48">
        <f t="shared" si="23"/>
        <v>33</v>
      </c>
      <c r="D1006" s="2">
        <f>SUM(COUNTIF('2010'!K35:M35,'2010'!$K$24),COUNTIF('2010'!K35:M35,'2010'!$L$24),COUNTIF('2010'!K35:M35,'2010'!$M$24))</f>
        <v>4</v>
      </c>
      <c r="E1006" s="2" t="str">
        <f t="shared" si="1"/>
        <v>2</v>
      </c>
    </row>
    <row r="1007">
      <c r="A1007" s="1">
        <v>22.0</v>
      </c>
      <c r="B1007" s="48">
        <f t="shared" si="23"/>
        <v>34</v>
      </c>
      <c r="D1007" s="2">
        <f>SUM(COUNTIF('2010'!K36:M36,'2010'!$K$24),COUNTIF('2010'!K36:M36,'2010'!$L$24),COUNTIF('2010'!K36:M36,'2010'!$M$24))</f>
        <v>0</v>
      </c>
      <c r="E1007" s="2" t="str">
        <f t="shared" si="1"/>
        <v>0</v>
      </c>
    </row>
    <row r="1008">
      <c r="A1008" s="1">
        <v>22.0</v>
      </c>
      <c r="B1008" s="48">
        <f t="shared" si="23"/>
        <v>35</v>
      </c>
      <c r="D1008" s="2">
        <f>SUM(COUNTIF('2010'!K38:M38,'2010'!$K$24),COUNTIF('2010'!K38:M38,'2010'!$L$24),COUNTIF('2010'!K38:M38,'2010'!$M$24))</f>
        <v>0</v>
      </c>
      <c r="E1008" s="2" t="str">
        <f t="shared" si="1"/>
        <v>0</v>
      </c>
    </row>
    <row r="1009">
      <c r="A1009" s="1">
        <v>22.0</v>
      </c>
      <c r="B1009" s="48">
        <f t="shared" si="23"/>
        <v>36</v>
      </c>
      <c r="D1009" s="2">
        <f>SUM(COUNTIF('2010'!K39:M39,'2010'!$K$24),COUNTIF('2010'!K39:M39,'2010'!$L$24),COUNTIF('2010'!K39:M39,'2010'!$M$24))</f>
        <v>4</v>
      </c>
      <c r="E1009" s="2" t="str">
        <f t="shared" si="1"/>
        <v>2</v>
      </c>
    </row>
    <row r="1010">
      <c r="A1010" s="1">
        <v>22.0</v>
      </c>
      <c r="B1010" s="48">
        <f t="shared" si="23"/>
        <v>37</v>
      </c>
      <c r="D1010" s="2">
        <f>SUM(COUNTIF('2010'!K40:M40,'2010'!$K$24),COUNTIF('2010'!K40:M40,'2010'!$L$24),COUNTIF('2010'!K40:M40,'2010'!$M$24))</f>
        <v>0</v>
      </c>
      <c r="E1010" s="2" t="str">
        <f t="shared" si="1"/>
        <v>0</v>
      </c>
    </row>
    <row r="1011">
      <c r="A1011" s="1">
        <v>22.0</v>
      </c>
      <c r="B1011" s="48">
        <f t="shared" si="23"/>
        <v>38</v>
      </c>
      <c r="D1011" s="2">
        <f>SUM(COUNTIF('2010'!K41:M41,'2010'!$K$24),COUNTIF('2010'!K41:M41,'2010'!$L$24),COUNTIF('2010'!K41:M41,'2010'!$M$24))</f>
        <v>0</v>
      </c>
      <c r="E1011" s="2" t="str">
        <f t="shared" si="1"/>
        <v>0</v>
      </c>
    </row>
    <row r="1012">
      <c r="A1012" s="1">
        <v>22.0</v>
      </c>
      <c r="B1012" s="48">
        <f t="shared" si="23"/>
        <v>39</v>
      </c>
      <c r="D1012" s="2">
        <f>SUM(COUNTIF('2010'!K42:M42,'2010'!$K$24),COUNTIF('2010'!K42:M42,'2010'!$L$24),COUNTIF('2010'!K42:M42,'2010'!$M$24))</f>
        <v>0</v>
      </c>
      <c r="E1012" s="2" t="str">
        <f t="shared" si="1"/>
        <v>0</v>
      </c>
    </row>
    <row r="1013">
      <c r="A1013" s="1">
        <v>22.0</v>
      </c>
      <c r="B1013" s="48">
        <f t="shared" si="23"/>
        <v>40</v>
      </c>
      <c r="D1013" s="2">
        <f>SUM(COUNTIF('2010'!K43:M43,'2010'!$K$24),COUNTIF('2010'!K43:M43,'2010'!$L$24),COUNTIF('2010'!K43:M43,'2010'!$M$24))</f>
        <v>0</v>
      </c>
      <c r="E1013" s="2" t="str">
        <f t="shared" si="1"/>
        <v>0</v>
      </c>
    </row>
    <row r="1014">
      <c r="A1014" s="1">
        <v>22.0</v>
      </c>
      <c r="B1014" s="48">
        <f t="shared" si="23"/>
        <v>41</v>
      </c>
      <c r="D1014" s="2">
        <f>SUM(COUNTIF('2010'!K44:M44,'2010'!$K$24),COUNTIF('2010'!K44:M44,'2010'!$L$24),COUNTIF('2010'!K44:M44,'2010'!$M$24))</f>
        <v>0</v>
      </c>
      <c r="E1014" s="2" t="str">
        <f t="shared" si="1"/>
        <v>0</v>
      </c>
    </row>
    <row r="1015">
      <c r="A1015" s="1">
        <v>22.0</v>
      </c>
      <c r="B1015" s="48">
        <f t="shared" si="23"/>
        <v>42</v>
      </c>
      <c r="D1015" s="2">
        <f>SUM(COUNTIF('2010'!K45:M45,'2010'!$K$24),COUNTIF('2010'!K45:M45,'2010'!$L$24),COUNTIF('2010'!K45:M45,'2010'!$M$24))</f>
        <v>0</v>
      </c>
      <c r="E1015" s="2" t="str">
        <f t="shared" si="1"/>
        <v>0</v>
      </c>
    </row>
    <row r="1016">
      <c r="A1016" s="1">
        <v>22.0</v>
      </c>
      <c r="B1016" s="48">
        <f t="shared" si="23"/>
        <v>43</v>
      </c>
      <c r="D1016" s="2">
        <f>SUM(COUNTIF('2010'!K46:M46,'2010'!$K$24),COUNTIF('2010'!K46:M46,'2010'!$L$24),COUNTIF('2010'!K46:M46,'2010'!$M$24))</f>
        <v>0</v>
      </c>
      <c r="E1016" s="2" t="str">
        <f t="shared" si="1"/>
        <v>0</v>
      </c>
    </row>
    <row r="1017">
      <c r="A1017" s="1">
        <v>22.0</v>
      </c>
      <c r="B1017" s="48">
        <f t="shared" si="23"/>
        <v>44</v>
      </c>
      <c r="D1017" s="2">
        <f>SUM(COUNTIF('2010'!K47:M47,'2010'!$K$24),COUNTIF('2010'!K47:M47,'2010'!$L$24),COUNTIF('2010'!K47:M47,'2010'!$M$24))</f>
        <v>0</v>
      </c>
      <c r="E1017" s="2" t="str">
        <f t="shared" si="1"/>
        <v>0</v>
      </c>
    </row>
    <row r="1018">
      <c r="A1018" s="1">
        <v>22.0</v>
      </c>
      <c r="B1018" s="48">
        <f t="shared" si="23"/>
        <v>45</v>
      </c>
      <c r="D1018" s="2">
        <f>SUM(COUNTIF('2010'!K48:M48,'2010'!$K$24),COUNTIF('2010'!K48:M48,'2010'!$L$24),COUNTIF('2010'!K48:M48,'2010'!$M$24))</f>
        <v>0</v>
      </c>
      <c r="E1018" s="2" t="str">
        <f t="shared" si="1"/>
        <v>0</v>
      </c>
    </row>
    <row r="1019">
      <c r="A1019" s="1">
        <v>22.0</v>
      </c>
      <c r="B1019" s="48">
        <f t="shared" si="23"/>
        <v>46</v>
      </c>
      <c r="D1019" s="2">
        <f>SUM(COUNTIF('2010'!K49:M49,'2010'!$K$24),COUNTIF('2010'!K49:M49,'2010'!$L$24),COUNTIF('2010'!K49:M49,'2010'!$M$24))</f>
        <v>0</v>
      </c>
      <c r="E1019" s="2" t="str">
        <f t="shared" si="1"/>
        <v>0</v>
      </c>
    </row>
    <row r="1020">
      <c r="A1020" s="1">
        <v>22.0</v>
      </c>
      <c r="B1020" s="48">
        <f t="shared" si="23"/>
        <v>47</v>
      </c>
      <c r="D1020" s="2">
        <f>SUM(COUNTIF('2010'!K50:M50,'2010'!$K$24),COUNTIF('2010'!K50:M50,'2010'!$L$24),COUNTIF('2010'!K50:M50,'2010'!$M$24))</f>
        <v>0</v>
      </c>
      <c r="E1020" s="2" t="str">
        <f t="shared" si="1"/>
        <v>0</v>
      </c>
    </row>
    <row r="1021">
      <c r="A1021" s="1">
        <v>22.0</v>
      </c>
      <c r="B1021" s="48">
        <f t="shared" si="23"/>
        <v>48</v>
      </c>
      <c r="D1021" s="2">
        <f>SUM(COUNTIF('2010'!K51:M51,'2010'!$K$24),COUNTIF('2010'!K51:M51,'2010'!$L$24),COUNTIF('2010'!K51:M51,'2010'!$M$24))</f>
        <v>0</v>
      </c>
      <c r="E1021" s="2" t="str">
        <f t="shared" si="1"/>
        <v>0</v>
      </c>
    </row>
    <row r="1022">
      <c r="A1022" s="1">
        <v>22.0</v>
      </c>
      <c r="B1022" s="48">
        <f t="shared" si="23"/>
        <v>49</v>
      </c>
      <c r="D1022" s="2">
        <f>SUM(COUNTIF('2010'!K52:M52,'2010'!$K$24),COUNTIF('2010'!K52:M52,'2010'!$L$24),COUNTIF('2010'!K52:M52,'2010'!$M$24))</f>
        <v>0</v>
      </c>
      <c r="E1022" s="2" t="str">
        <f t="shared" si="1"/>
        <v>0</v>
      </c>
    </row>
    <row r="1023">
      <c r="A1023" s="1">
        <v>22.0</v>
      </c>
      <c r="B1023" s="48">
        <f t="shared" si="23"/>
        <v>50</v>
      </c>
      <c r="D1023" s="2">
        <f>SUM(COUNTIF('2010'!K53:M53,'2010'!$K$24),COUNTIF('2010'!K53:M53,'2010'!$L$24),COUNTIF('2010'!K53:M53,'2010'!$M$24))</f>
        <v>0</v>
      </c>
      <c r="E1023" s="2" t="str">
        <f t="shared" si="1"/>
        <v>0</v>
      </c>
    </row>
    <row r="1024">
      <c r="A1024" s="1">
        <v>22.0</v>
      </c>
      <c r="B1024" s="48">
        <f t="shared" si="23"/>
        <v>51</v>
      </c>
      <c r="D1024" s="2">
        <f>SUM(COUNTIF('2010'!K54:M54,'2010'!$K$24),COUNTIF('2010'!K54:M54,'2010'!$L$24),COUNTIF('2010'!K54:M54,'2010'!$M$24))</f>
        <v>0</v>
      </c>
      <c r="E1024" s="2" t="str">
        <f t="shared" si="1"/>
        <v>0</v>
      </c>
    </row>
    <row r="1025">
      <c r="A1025" s="1">
        <v>22.0</v>
      </c>
      <c r="B1025" s="48">
        <f t="shared" si="23"/>
        <v>52</v>
      </c>
      <c r="D1025" s="2">
        <f>SUM(COUNTIF('2010'!K55:M55,'2010'!$K$24),COUNTIF('2010'!K55:M55,'2010'!$L$24),COUNTIF('2010'!K55:M55,'2010'!$M$24))</f>
        <v>0</v>
      </c>
      <c r="E1025" s="2" t="str">
        <f t="shared" si="1"/>
        <v>0</v>
      </c>
    </row>
    <row r="1026">
      <c r="A1026" s="1">
        <v>22.0</v>
      </c>
      <c r="B1026" s="48">
        <f t="shared" si="23"/>
        <v>53</v>
      </c>
      <c r="D1026" s="2">
        <f>SUM(COUNTIF('2010'!K56:M56,'2010'!$K$24),COUNTIF('2010'!K56:M56,'2010'!$L$24),COUNTIF('2010'!K56:M56,'2010'!$M$24))</f>
        <v>0</v>
      </c>
      <c r="E1026" s="2" t="str">
        <f t="shared" si="1"/>
        <v>0</v>
      </c>
    </row>
    <row r="1027">
      <c r="A1027" s="1">
        <v>22.0</v>
      </c>
      <c r="B1027" s="48">
        <f t="shared" si="23"/>
        <v>54</v>
      </c>
      <c r="D1027" s="2">
        <f>SUM(COUNTIF('2010'!K57:M57,'2010'!$K$24),COUNTIF('2010'!K57:M57,'2010'!$L$24),COUNTIF('2010'!K57:M57,'2010'!$M$24))</f>
        <v>0</v>
      </c>
      <c r="E1027" s="2" t="str">
        <f t="shared" si="1"/>
        <v>0</v>
      </c>
    </row>
    <row r="1028">
      <c r="A1028" s="1">
        <v>22.0</v>
      </c>
      <c r="B1028" s="48">
        <f t="shared" si="23"/>
        <v>55</v>
      </c>
      <c r="D1028" s="2">
        <f>SUM(COUNTIF('2010'!K58:M58,'2010'!$K$24),COUNTIF('2010'!K58:M58,'2010'!$L$24),COUNTIF('2010'!K58:M58,'2010'!$M$24))</f>
        <v>0</v>
      </c>
      <c r="E1028" s="2" t="str">
        <f t="shared" si="1"/>
        <v>0</v>
      </c>
    </row>
    <row r="1029">
      <c r="A1029" s="1">
        <v>22.0</v>
      </c>
      <c r="B1029" s="48">
        <f t="shared" si="23"/>
        <v>56</v>
      </c>
      <c r="D1029" s="2">
        <f>SUM(COUNTIF('2010'!K59:M59,'2010'!$K$24),COUNTIF('2010'!K59:M59,'2010'!$L$24),COUNTIF('2010'!K59:M59,'2010'!$M$24))</f>
        <v>0</v>
      </c>
      <c r="E1029" s="2" t="str">
        <f t="shared" si="1"/>
        <v>0</v>
      </c>
    </row>
    <row r="1030">
      <c r="A1030" s="1">
        <v>22.0</v>
      </c>
      <c r="B1030" s="48">
        <f t="shared" si="23"/>
        <v>57</v>
      </c>
      <c r="D1030" s="2">
        <f>SUM(COUNTIF('2010'!K60:M60,'2010'!$K$24),COUNTIF('2010'!K60:M60,'2010'!$L$24),COUNTIF('2010'!K60:M60,'2010'!$M$24))</f>
        <v>0</v>
      </c>
      <c r="E1030" s="2" t="str">
        <f t="shared" si="1"/>
        <v>0</v>
      </c>
    </row>
    <row r="1031">
      <c r="A1031" s="1">
        <v>22.0</v>
      </c>
      <c r="B1031" s="48">
        <f t="shared" si="23"/>
        <v>58</v>
      </c>
      <c r="D1031" s="2">
        <f>SUM(COUNTIF('2010'!K61:M61,'2010'!$K$24),COUNTIF('2010'!K61:M61,'2010'!$L$24),COUNTIF('2010'!K61:M61,'2010'!$M$24))</f>
        <v>0</v>
      </c>
      <c r="E1031" s="2" t="str">
        <f t="shared" si="1"/>
        <v>0</v>
      </c>
    </row>
    <row r="1032">
      <c r="A1032" s="1">
        <v>22.0</v>
      </c>
      <c r="B1032" s="48">
        <f t="shared" si="23"/>
        <v>59</v>
      </c>
      <c r="D1032" s="2">
        <f>SUM(COUNTIF('2010'!K62:M62,'2010'!$K$24),COUNTIF('2010'!K62:M62,'2010'!$L$24),COUNTIF('2010'!K62:M62,'2010'!$M$24))</f>
        <v>0</v>
      </c>
      <c r="E1032" s="2" t="str">
        <f t="shared" si="1"/>
        <v>0</v>
      </c>
    </row>
    <row r="1033">
      <c r="A1033" s="1">
        <v>22.0</v>
      </c>
      <c r="B1033" s="48">
        <f t="shared" si="23"/>
        <v>60</v>
      </c>
      <c r="D1033" s="2">
        <f>SUM(COUNTIF('2010'!K63:M63,'2010'!$K$24),COUNTIF('2010'!K63:M63,'2010'!$L$24),COUNTIF('2010'!K63:M63,'2010'!$M$24))</f>
        <v>0</v>
      </c>
      <c r="E1033" s="2" t="str">
        <f t="shared" si="1"/>
        <v>0</v>
      </c>
    </row>
    <row r="1034">
      <c r="A1034" s="1">
        <v>23.0</v>
      </c>
      <c r="B1034" s="1">
        <v>24.0</v>
      </c>
      <c r="D1034" s="2">
        <f>SUM(COUNTIF('2010'!K26:M26,'2010'!$K$25),COUNTIF('2010'!K26:M26,'2010'!$L$25),COUNTIF('2010'!K26:M26,'2010'!$M$25))</f>
        <v>0</v>
      </c>
      <c r="E1034" s="2" t="str">
        <f t="shared" si="1"/>
        <v>0</v>
      </c>
    </row>
    <row r="1035">
      <c r="A1035" s="1">
        <v>23.0</v>
      </c>
      <c r="B1035" s="48">
        <f t="shared" ref="B1035:B1070" si="24">IF(A1035&lt;&gt;"",B1034+1,"")</f>
        <v>25</v>
      </c>
      <c r="D1035" s="2">
        <f>SUM(COUNTIF('2010'!K27:M27,'2010'!$K$25),COUNTIF('2010'!K27:M27,'2010'!$L$25),COUNTIF('2010'!K27:M27,'2010'!$M$25))</f>
        <v>0</v>
      </c>
      <c r="E1035" s="2" t="str">
        <f t="shared" si="1"/>
        <v>0</v>
      </c>
    </row>
    <row r="1036">
      <c r="A1036" s="1">
        <v>23.0</v>
      </c>
      <c r="B1036" s="48">
        <f t="shared" si="24"/>
        <v>26</v>
      </c>
      <c r="D1036" s="2">
        <f>SUM(COUNTIF('2010'!K28:M28,'2010'!$K$25),COUNTIF('2010'!K28:M28,'2010'!$L$25),COUNTIF('2010'!K28:M28,'2010'!$M$25))</f>
        <v>0</v>
      </c>
      <c r="E1036" s="2" t="str">
        <f t="shared" si="1"/>
        <v>0</v>
      </c>
    </row>
    <row r="1037">
      <c r="A1037" s="1">
        <v>23.0</v>
      </c>
      <c r="B1037" s="48">
        <f t="shared" si="24"/>
        <v>27</v>
      </c>
      <c r="D1037" s="2">
        <f>SUM(COUNTIF('2010'!K29:M29,'2010'!$K$25),COUNTIF('2010'!K29:M29,'2010'!$L$25),COUNTIF('2010'!K29:M29,'2010'!$M$25))</f>
        <v>0</v>
      </c>
      <c r="E1037" s="2" t="str">
        <f t="shared" si="1"/>
        <v>0</v>
      </c>
    </row>
    <row r="1038">
      <c r="A1038" s="1">
        <v>23.0</v>
      </c>
      <c r="B1038" s="48">
        <f t="shared" si="24"/>
        <v>28</v>
      </c>
      <c r="D1038" s="2">
        <f>SUM(COUNTIF('2010'!K30:M30,'2010'!$K$25),COUNTIF('2010'!K30:M30,'2010'!$L$25),COUNTIF('2010'!K30:M30,'2010'!$M$25))</f>
        <v>0</v>
      </c>
      <c r="E1038" s="2" t="str">
        <f t="shared" si="1"/>
        <v>0</v>
      </c>
    </row>
    <row r="1039">
      <c r="A1039" s="1">
        <v>23.0</v>
      </c>
      <c r="B1039" s="48">
        <f t="shared" si="24"/>
        <v>29</v>
      </c>
      <c r="D1039" s="2">
        <f>SUM(COUNTIF('2010'!K31:M31,'2010'!$K$25),COUNTIF('2010'!K31:M31,'2010'!$L$25),COUNTIF('2010'!K31:M31,'2010'!$M$25))</f>
        <v>0</v>
      </c>
      <c r="E1039" s="2" t="str">
        <f t="shared" si="1"/>
        <v>0</v>
      </c>
    </row>
    <row r="1040">
      <c r="A1040" s="1">
        <v>23.0</v>
      </c>
      <c r="B1040" s="48">
        <f t="shared" si="24"/>
        <v>30</v>
      </c>
      <c r="D1040" s="2">
        <f>SUM(COUNTIF('2010'!K32:M32,'2010'!$K$25),COUNTIF('2010'!K32:M32,'2010'!$L$25),COUNTIF('2010'!K32:M32,'2010'!$M$25))</f>
        <v>0</v>
      </c>
      <c r="E1040" s="2" t="str">
        <f t="shared" si="1"/>
        <v>0</v>
      </c>
    </row>
    <row r="1041">
      <c r="A1041" s="1">
        <v>23.0</v>
      </c>
      <c r="B1041" s="48">
        <f t="shared" si="24"/>
        <v>31</v>
      </c>
      <c r="D1041" s="2">
        <f>SUM(COUNTIF('2010'!K33:M33,'2010'!$K$25),COUNTIF('2010'!K33:M33,'2010'!$L$25),COUNTIF('2010'!K33:M33,'2010'!$M$25))</f>
        <v>0</v>
      </c>
      <c r="E1041" s="2" t="str">
        <f t="shared" si="1"/>
        <v>0</v>
      </c>
    </row>
    <row r="1042">
      <c r="A1042" s="1">
        <v>23.0</v>
      </c>
      <c r="B1042" s="48">
        <f t="shared" si="24"/>
        <v>32</v>
      </c>
      <c r="D1042" s="2">
        <f>SUM(COUNTIF('2010'!K34:M34,'2010'!$K$25),COUNTIF('2010'!K34:M34,'2010'!$L$25),COUNTIF('2010'!K34:M34,'2010'!$M$25))</f>
        <v>0</v>
      </c>
      <c r="E1042" s="2" t="str">
        <f t="shared" si="1"/>
        <v>0</v>
      </c>
    </row>
    <row r="1043">
      <c r="A1043" s="1">
        <v>23.0</v>
      </c>
      <c r="B1043" s="48">
        <f t="shared" si="24"/>
        <v>33</v>
      </c>
      <c r="D1043" s="2">
        <f>SUM(COUNTIF('2010'!K35:M35,'2010'!$K$25),COUNTIF('2010'!K35:M35,'2010'!$L$25),COUNTIF('2010'!K35:M35,'2010'!$M$25))</f>
        <v>0</v>
      </c>
      <c r="E1043" s="2" t="str">
        <f t="shared" si="1"/>
        <v>0</v>
      </c>
    </row>
    <row r="1044">
      <c r="A1044" s="1">
        <v>23.0</v>
      </c>
      <c r="B1044" s="48">
        <f t="shared" si="24"/>
        <v>34</v>
      </c>
      <c r="D1044" s="2">
        <f>SUM(COUNTIF('2010'!K36:M36,'2010'!$K$25),COUNTIF('2010'!K36:M36,'2010'!$L$25),COUNTIF('2010'!K36:M36,'2010'!$M$25))</f>
        <v>1</v>
      </c>
      <c r="E1044" s="2" t="str">
        <f t="shared" si="1"/>
        <v>1</v>
      </c>
    </row>
    <row r="1045">
      <c r="A1045" s="1">
        <v>23.0</v>
      </c>
      <c r="B1045" s="48">
        <f t="shared" si="24"/>
        <v>35</v>
      </c>
      <c r="D1045" s="2">
        <f>SUM(COUNTIF('2010'!K38:M38,'2010'!$K$25),COUNTIF('2010'!K38:M38,'2010'!$L$25),COUNTIF('2010'!K38:M38,'2010'!$M$25))</f>
        <v>0</v>
      </c>
      <c r="E1045" s="2" t="str">
        <f t="shared" si="1"/>
        <v>0</v>
      </c>
    </row>
    <row r="1046">
      <c r="A1046" s="1">
        <v>23.0</v>
      </c>
      <c r="B1046" s="48">
        <f t="shared" si="24"/>
        <v>36</v>
      </c>
      <c r="D1046" s="2">
        <f>SUM(COUNTIF('2010'!K39:M39,'2010'!$K$25),COUNTIF('2010'!K39:M39,'2010'!$L$25),COUNTIF('2010'!K39:M39,'2010'!$M$25))</f>
        <v>1</v>
      </c>
      <c r="E1046" s="2" t="str">
        <f t="shared" si="1"/>
        <v>1</v>
      </c>
    </row>
    <row r="1047">
      <c r="A1047" s="1">
        <v>23.0</v>
      </c>
      <c r="B1047" s="48">
        <f t="shared" si="24"/>
        <v>37</v>
      </c>
      <c r="D1047" s="2">
        <f>SUM(COUNTIF('2010'!K40:M40,'2010'!$K$25),COUNTIF('2010'!K40:M40,'2010'!$L$25),COUNTIF('2010'!K40:M40,'2010'!$M$25))</f>
        <v>0</v>
      </c>
      <c r="E1047" s="2" t="str">
        <f t="shared" si="1"/>
        <v>0</v>
      </c>
    </row>
    <row r="1048">
      <c r="A1048" s="1">
        <v>23.0</v>
      </c>
      <c r="B1048" s="48">
        <f t="shared" si="24"/>
        <v>38</v>
      </c>
      <c r="D1048" s="2">
        <f>SUM(COUNTIF('2010'!K41:M41,'2010'!$K$25),COUNTIF('2010'!K41:M41,'2010'!$L$25),COUNTIF('2010'!K41:M41,'2010'!$M$25))</f>
        <v>0</v>
      </c>
      <c r="E1048" s="2" t="str">
        <f t="shared" si="1"/>
        <v>0</v>
      </c>
    </row>
    <row r="1049">
      <c r="A1049" s="1">
        <v>23.0</v>
      </c>
      <c r="B1049" s="48">
        <f t="shared" si="24"/>
        <v>39</v>
      </c>
      <c r="D1049" s="2">
        <f>SUM(COUNTIF('2010'!K42:M42,'2010'!$K$25),COUNTIF('2010'!K42:M42,'2010'!$L$25),COUNTIF('2010'!K42:M42,'2010'!$M$25))</f>
        <v>0</v>
      </c>
      <c r="E1049" s="2" t="str">
        <f t="shared" si="1"/>
        <v>0</v>
      </c>
    </row>
    <row r="1050">
      <c r="A1050" s="1">
        <v>23.0</v>
      </c>
      <c r="B1050" s="48">
        <f t="shared" si="24"/>
        <v>40</v>
      </c>
      <c r="D1050" s="2">
        <f>SUM(COUNTIF('2010'!K43:M43,'2010'!$K$25),COUNTIF('2010'!K43:M43,'2010'!$L$25),COUNTIF('2010'!K43:M43,'2010'!$M$25))</f>
        <v>0</v>
      </c>
      <c r="E1050" s="2" t="str">
        <f t="shared" si="1"/>
        <v>0</v>
      </c>
    </row>
    <row r="1051">
      <c r="A1051" s="1">
        <v>23.0</v>
      </c>
      <c r="B1051" s="48">
        <f t="shared" si="24"/>
        <v>41</v>
      </c>
      <c r="D1051" s="2">
        <f>SUM(COUNTIF('2010'!K44:M44,'2010'!$K$25),COUNTIF('2010'!K44:M44,'2010'!$L$25),COUNTIF('2010'!K44:M44,'2010'!$M$25))</f>
        <v>0</v>
      </c>
      <c r="E1051" s="2" t="str">
        <f t="shared" si="1"/>
        <v>0</v>
      </c>
    </row>
    <row r="1052">
      <c r="A1052" s="1">
        <v>23.0</v>
      </c>
      <c r="B1052" s="48">
        <f t="shared" si="24"/>
        <v>42</v>
      </c>
      <c r="D1052" s="2">
        <f>SUM(COUNTIF('2010'!K45:M45,'2010'!$K$25),COUNTIF('2010'!K45:M45,'2010'!$L$25),COUNTIF('2010'!K45:M45,'2010'!$M$25))</f>
        <v>0</v>
      </c>
      <c r="E1052" s="2" t="str">
        <f t="shared" si="1"/>
        <v>0</v>
      </c>
    </row>
    <row r="1053">
      <c r="A1053" s="1">
        <v>23.0</v>
      </c>
      <c r="B1053" s="48">
        <f t="shared" si="24"/>
        <v>43</v>
      </c>
      <c r="D1053" s="2">
        <f>SUM(COUNTIF('2010'!K46:M46,'2010'!$K$25),COUNTIF('2010'!K46:M46,'2010'!$L$25),COUNTIF('2010'!K46:M46,'2010'!$M$25))</f>
        <v>0</v>
      </c>
      <c r="E1053" s="2" t="str">
        <f t="shared" si="1"/>
        <v>0</v>
      </c>
    </row>
    <row r="1054">
      <c r="A1054" s="1">
        <v>23.0</v>
      </c>
      <c r="B1054" s="48">
        <f t="shared" si="24"/>
        <v>44</v>
      </c>
      <c r="D1054" s="2">
        <f>SUM(COUNTIF('2010'!K47:M47,'2010'!$K$25),COUNTIF('2010'!K47:M47,'2010'!$L$25),COUNTIF('2010'!K47:M47,'2010'!$M$25))</f>
        <v>0</v>
      </c>
      <c r="E1054" s="2" t="str">
        <f t="shared" si="1"/>
        <v>0</v>
      </c>
    </row>
    <row r="1055">
      <c r="A1055" s="1">
        <v>23.0</v>
      </c>
      <c r="B1055" s="48">
        <f t="shared" si="24"/>
        <v>45</v>
      </c>
      <c r="D1055" s="2">
        <f>SUM(COUNTIF('2010'!K48:M48,'2010'!$K$25),COUNTIF('2010'!K48:M48,'2010'!$L$25),COUNTIF('2010'!K48:M48,'2010'!$M$25))</f>
        <v>0</v>
      </c>
      <c r="E1055" s="2" t="str">
        <f t="shared" si="1"/>
        <v>0</v>
      </c>
    </row>
    <row r="1056">
      <c r="A1056" s="1">
        <v>23.0</v>
      </c>
      <c r="B1056" s="48">
        <f t="shared" si="24"/>
        <v>46</v>
      </c>
      <c r="D1056" s="2">
        <f>SUM(COUNTIF('2010'!K49:M49,'2010'!$K$25),COUNTIF('2010'!K49:M49,'2010'!$L$25),COUNTIF('2010'!K49:M49,'2010'!$M$25))</f>
        <v>0</v>
      </c>
      <c r="E1056" s="2" t="str">
        <f t="shared" si="1"/>
        <v>0</v>
      </c>
    </row>
    <row r="1057">
      <c r="A1057" s="1">
        <v>23.0</v>
      </c>
      <c r="B1057" s="48">
        <f t="shared" si="24"/>
        <v>47</v>
      </c>
      <c r="D1057" s="2">
        <f>SUM(COUNTIF('2010'!K50:M50,'2010'!$K$25),COUNTIF('2010'!K50:M50,'2010'!$L$25),COUNTIF('2010'!K50:M50,'2010'!$M$25))</f>
        <v>0</v>
      </c>
      <c r="E1057" s="2" t="str">
        <f t="shared" si="1"/>
        <v>0</v>
      </c>
    </row>
    <row r="1058">
      <c r="A1058" s="1">
        <v>23.0</v>
      </c>
      <c r="B1058" s="48">
        <f t="shared" si="24"/>
        <v>48</v>
      </c>
      <c r="D1058" s="2">
        <f>SUM(COUNTIF('2010'!K51:M51,'2010'!$K$25),COUNTIF('2010'!K51:M51,'2010'!$L$25),COUNTIF('2010'!K51:M51,'2010'!$M$25))</f>
        <v>0</v>
      </c>
      <c r="E1058" s="2" t="str">
        <f t="shared" si="1"/>
        <v>0</v>
      </c>
    </row>
    <row r="1059">
      <c r="A1059" s="1">
        <v>23.0</v>
      </c>
      <c r="B1059" s="48">
        <f t="shared" si="24"/>
        <v>49</v>
      </c>
      <c r="D1059" s="2">
        <f>SUM(COUNTIF('2010'!K52:M52,'2010'!$K$25),COUNTIF('2010'!K52:M52,'2010'!$L$25),COUNTIF('2010'!K52:M52,'2010'!$M$25))</f>
        <v>0</v>
      </c>
      <c r="E1059" s="2" t="str">
        <f t="shared" si="1"/>
        <v>0</v>
      </c>
    </row>
    <row r="1060">
      <c r="A1060" s="1">
        <v>23.0</v>
      </c>
      <c r="B1060" s="48">
        <f t="shared" si="24"/>
        <v>50</v>
      </c>
      <c r="D1060" s="2">
        <f>SUM(COUNTIF('2010'!K53:M53,'2010'!$K$25),COUNTIF('2010'!K53:M53,'2010'!$L$25),COUNTIF('2010'!K53:M53,'2010'!$M$25))</f>
        <v>0</v>
      </c>
      <c r="E1060" s="2" t="str">
        <f t="shared" si="1"/>
        <v>0</v>
      </c>
    </row>
    <row r="1061">
      <c r="A1061" s="1">
        <v>23.0</v>
      </c>
      <c r="B1061" s="48">
        <f t="shared" si="24"/>
        <v>51</v>
      </c>
      <c r="D1061" s="2">
        <f>SUM(COUNTIF('2010'!K54:M54,'2010'!$K$25),COUNTIF('2010'!K54:M54,'2010'!$L$25),COUNTIF('2010'!K54:M54,'2010'!$M$25))</f>
        <v>0</v>
      </c>
      <c r="E1061" s="2" t="str">
        <f t="shared" si="1"/>
        <v>0</v>
      </c>
    </row>
    <row r="1062">
      <c r="A1062" s="1">
        <v>23.0</v>
      </c>
      <c r="B1062" s="48">
        <f t="shared" si="24"/>
        <v>52</v>
      </c>
      <c r="D1062" s="2">
        <f>SUM(COUNTIF('2010'!K55:M55,'2010'!$K$25),COUNTIF('2010'!K55:M55,'2010'!$L$25),COUNTIF('2010'!K55:M55,'2010'!$M$25))</f>
        <v>0</v>
      </c>
      <c r="E1062" s="2" t="str">
        <f t="shared" si="1"/>
        <v>0</v>
      </c>
    </row>
    <row r="1063">
      <c r="A1063" s="1">
        <v>23.0</v>
      </c>
      <c r="B1063" s="48">
        <f t="shared" si="24"/>
        <v>53</v>
      </c>
      <c r="D1063" s="2">
        <f>SUM(COUNTIF('2010'!K56:M56,'2010'!$K$25),COUNTIF('2010'!K56:M56,'2010'!$L$25),COUNTIF('2010'!K56:M56,'2010'!$M$25))</f>
        <v>0</v>
      </c>
      <c r="E1063" s="2" t="str">
        <f t="shared" si="1"/>
        <v>0</v>
      </c>
    </row>
    <row r="1064">
      <c r="A1064" s="1">
        <v>23.0</v>
      </c>
      <c r="B1064" s="48">
        <f t="shared" si="24"/>
        <v>54</v>
      </c>
      <c r="D1064" s="2">
        <f>SUM(COUNTIF('2010'!K57:M57,'2010'!$K$25),COUNTIF('2010'!K57:M57,'2010'!$L$25),COUNTIF('2010'!K57:M57,'2010'!$M$25))</f>
        <v>0</v>
      </c>
      <c r="E1064" s="2" t="str">
        <f t="shared" si="1"/>
        <v>0</v>
      </c>
    </row>
    <row r="1065">
      <c r="A1065" s="1">
        <v>23.0</v>
      </c>
      <c r="B1065" s="48">
        <f t="shared" si="24"/>
        <v>55</v>
      </c>
      <c r="D1065" s="2">
        <f>SUM(COUNTIF('2010'!K58:M58,'2010'!$K$25),COUNTIF('2010'!K58:M58,'2010'!$L$25),COUNTIF('2010'!K58:M58,'2010'!$M$25))</f>
        <v>0</v>
      </c>
      <c r="E1065" s="2" t="str">
        <f t="shared" si="1"/>
        <v>0</v>
      </c>
    </row>
    <row r="1066">
      <c r="A1066" s="1">
        <v>23.0</v>
      </c>
      <c r="B1066" s="48">
        <f t="shared" si="24"/>
        <v>56</v>
      </c>
      <c r="D1066" s="2">
        <f>SUM(COUNTIF('2010'!K59:M59,'2010'!$K$25),COUNTIF('2010'!K59:M59,'2010'!$L$25),COUNTIF('2010'!K59:M59,'2010'!$M$25))</f>
        <v>0</v>
      </c>
      <c r="E1066" s="2" t="str">
        <f t="shared" si="1"/>
        <v>0</v>
      </c>
    </row>
    <row r="1067">
      <c r="A1067" s="1">
        <v>23.0</v>
      </c>
      <c r="B1067" s="48">
        <f t="shared" si="24"/>
        <v>57</v>
      </c>
      <c r="D1067" s="2">
        <f>SUM(COUNTIF('2010'!K60:M60,'2010'!$K$25),COUNTIF('2010'!K60:M60,'2010'!$L$25),COUNTIF('2010'!K60:M60,'2010'!$M$25))</f>
        <v>0</v>
      </c>
      <c r="E1067" s="2" t="str">
        <f t="shared" si="1"/>
        <v>0</v>
      </c>
    </row>
    <row r="1068">
      <c r="A1068" s="1">
        <v>23.0</v>
      </c>
      <c r="B1068" s="48">
        <f t="shared" si="24"/>
        <v>58</v>
      </c>
      <c r="D1068" s="2">
        <f>SUM(COUNTIF('2010'!K61:M61,'2010'!$K$25),COUNTIF('2010'!K61:M61,'2010'!$L$25),COUNTIF('2010'!K61:M61,'2010'!$M$25))</f>
        <v>0</v>
      </c>
      <c r="E1068" s="2" t="str">
        <f t="shared" si="1"/>
        <v>0</v>
      </c>
    </row>
    <row r="1069">
      <c r="A1069" s="1">
        <v>23.0</v>
      </c>
      <c r="B1069" s="48">
        <f t="shared" si="24"/>
        <v>59</v>
      </c>
      <c r="D1069" s="2">
        <f>SUM(COUNTIF('2010'!K62:M62,'2010'!$K$25),COUNTIF('2010'!K62:M62,'2010'!$L$25),COUNTIF('2010'!K62:M62,'2010'!$M$25))</f>
        <v>0</v>
      </c>
      <c r="E1069" s="2" t="str">
        <f t="shared" si="1"/>
        <v>0</v>
      </c>
    </row>
    <row r="1070">
      <c r="A1070" s="1">
        <v>23.0</v>
      </c>
      <c r="B1070" s="48">
        <f t="shared" si="24"/>
        <v>60</v>
      </c>
      <c r="D1070" s="2">
        <f>SUM(COUNTIF('2010'!K63:M63,'2010'!$K$25),COUNTIF('2010'!K63:M63,'2010'!$L$25),COUNTIF('2010'!K63:M63,'2010'!$M$25))</f>
        <v>0</v>
      </c>
      <c r="E1070" s="2" t="str">
        <f t="shared" si="1"/>
        <v>0</v>
      </c>
    </row>
    <row r="1071">
      <c r="A1071" s="1">
        <v>24.0</v>
      </c>
      <c r="B1071" s="1">
        <v>25.0</v>
      </c>
      <c r="D1071" s="2">
        <f>SUM(COUNTIF('2010'!K27:M27,'2010'!$K$26),COUNTIF('2010'!K27:M27,'2010'!$L$26),COUNTIF('2010'!K27:M27,'2010'!$M$26))</f>
        <v>1</v>
      </c>
      <c r="E1071" s="2" t="str">
        <f t="shared" si="1"/>
        <v>1</v>
      </c>
    </row>
    <row r="1072">
      <c r="A1072" s="1">
        <v>24.0</v>
      </c>
      <c r="B1072" s="48">
        <f t="shared" ref="B1072:B1106" si="25">IF(A1072&lt;&gt;"",B1071+1,"")</f>
        <v>26</v>
      </c>
      <c r="D1072" s="2">
        <f>SUM(COUNTIF('2010'!K28:M28,'2010'!$K$26),COUNTIF('2010'!K28:M28,'2010'!$L$26),COUNTIF('2010'!K28:M28,'2010'!$M$26))</f>
        <v>4</v>
      </c>
      <c r="E1072" s="2" t="str">
        <f t="shared" si="1"/>
        <v>2</v>
      </c>
    </row>
    <row r="1073">
      <c r="A1073" s="1">
        <v>24.0</v>
      </c>
      <c r="B1073" s="48">
        <f t="shared" si="25"/>
        <v>27</v>
      </c>
      <c r="D1073" s="2">
        <f>SUM(COUNTIF('2010'!K29:M29,'2010'!$K$26),COUNTIF('2010'!K29:M29,'2010'!$L$26),COUNTIF('2010'!K29:M29,'2010'!$M$26))</f>
        <v>4</v>
      </c>
      <c r="E1073" s="2" t="str">
        <f t="shared" si="1"/>
        <v>2</v>
      </c>
    </row>
    <row r="1074">
      <c r="A1074" s="1">
        <v>24.0</v>
      </c>
      <c r="B1074" s="48">
        <f t="shared" si="25"/>
        <v>28</v>
      </c>
      <c r="D1074" s="2">
        <f>SUM(COUNTIF('2010'!K30:M30,'2010'!$K$26),COUNTIF('2010'!K30:M30,'2010'!$L$26),COUNTIF('2010'!K30:M30,'2010'!$M$26))</f>
        <v>0</v>
      </c>
      <c r="E1074" s="2" t="str">
        <f t="shared" si="1"/>
        <v>0</v>
      </c>
    </row>
    <row r="1075">
      <c r="A1075" s="1">
        <v>24.0</v>
      </c>
      <c r="B1075" s="48">
        <f t="shared" si="25"/>
        <v>29</v>
      </c>
      <c r="D1075" s="2">
        <f>SUM(COUNTIF('2010'!K31:M31,'2010'!$K$26),COUNTIF('2010'!K31:M31,'2010'!$L$26),COUNTIF('2010'!K31:M31,'2010'!$M$26))</f>
        <v>5</v>
      </c>
      <c r="E1075" s="2" t="str">
        <f t="shared" si="1"/>
        <v>3</v>
      </c>
    </row>
    <row r="1076">
      <c r="A1076" s="1">
        <v>24.0</v>
      </c>
      <c r="B1076" s="48">
        <f t="shared" si="25"/>
        <v>30</v>
      </c>
      <c r="D1076" s="2">
        <f>SUM(COUNTIF('2010'!K32:M32,'2010'!$K$26),COUNTIF('2010'!K32:M32,'2010'!$L$26),COUNTIF('2010'!K32:M32,'2010'!$M$26))</f>
        <v>4</v>
      </c>
      <c r="E1076" s="2" t="str">
        <f t="shared" si="1"/>
        <v>2</v>
      </c>
    </row>
    <row r="1077">
      <c r="A1077" s="1">
        <v>24.0</v>
      </c>
      <c r="B1077" s="48">
        <f t="shared" si="25"/>
        <v>31</v>
      </c>
      <c r="D1077" s="2">
        <f>SUM(COUNTIF('2010'!K33:M33,'2010'!$K$26),COUNTIF('2010'!K33:M33,'2010'!$L$26),COUNTIF('2010'!K33:M33,'2010'!$M$26))</f>
        <v>4</v>
      </c>
      <c r="E1077" s="2" t="str">
        <f t="shared" si="1"/>
        <v>2</v>
      </c>
    </row>
    <row r="1078">
      <c r="A1078" s="1">
        <v>24.0</v>
      </c>
      <c r="B1078" s="48">
        <f t="shared" si="25"/>
        <v>32</v>
      </c>
      <c r="D1078" s="2">
        <f>SUM(COUNTIF('2010'!K34:M34,'2010'!$K$26),COUNTIF('2010'!K34:M34,'2010'!$L$26),COUNTIF('2010'!K34:M34,'2010'!$M$26))</f>
        <v>4</v>
      </c>
      <c r="E1078" s="2" t="str">
        <f t="shared" si="1"/>
        <v>2</v>
      </c>
    </row>
    <row r="1079">
      <c r="A1079" s="1">
        <v>24.0</v>
      </c>
      <c r="B1079" s="48">
        <f t="shared" si="25"/>
        <v>33</v>
      </c>
      <c r="D1079" s="2">
        <f>SUM(COUNTIF('2010'!K35:M35,'2010'!$K$26),COUNTIF('2010'!K35:M35,'2010'!$L$26),COUNTIF('2010'!K35:M35,'2010'!$M$26))</f>
        <v>4</v>
      </c>
      <c r="E1079" s="2" t="str">
        <f t="shared" si="1"/>
        <v>2</v>
      </c>
    </row>
    <row r="1080">
      <c r="A1080" s="1">
        <v>24.0</v>
      </c>
      <c r="B1080" s="48">
        <f t="shared" si="25"/>
        <v>34</v>
      </c>
      <c r="D1080" s="2">
        <f>SUM(COUNTIF('2010'!K36:M36,'2010'!$K$26),COUNTIF('2010'!K36:M36,'2010'!$L$26),COUNTIF('2010'!K36:M36,'2010'!$M$26))</f>
        <v>0</v>
      </c>
      <c r="E1080" s="2" t="str">
        <f t="shared" si="1"/>
        <v>0</v>
      </c>
    </row>
    <row r="1081">
      <c r="A1081" s="1">
        <v>24.0</v>
      </c>
      <c r="B1081" s="48">
        <f t="shared" si="25"/>
        <v>35</v>
      </c>
      <c r="D1081" s="2">
        <f>SUM(COUNTIF('2010'!K38:M38,'2010'!$K$26),COUNTIF('2010'!K38:M38,'2010'!$L$26),COUNTIF('2010'!K38:M38,'2010'!$M$26))</f>
        <v>0</v>
      </c>
      <c r="E1081" s="2" t="str">
        <f t="shared" si="1"/>
        <v>0</v>
      </c>
    </row>
    <row r="1082">
      <c r="A1082" s="1">
        <v>24.0</v>
      </c>
      <c r="B1082" s="48">
        <f t="shared" si="25"/>
        <v>36</v>
      </c>
      <c r="D1082" s="2">
        <f>SUM(COUNTIF('2010'!K39:M39,'2010'!$K$26),COUNTIF('2010'!K39:M39,'2010'!$L$26),COUNTIF('2010'!K39:M39,'2010'!$M$26))</f>
        <v>4</v>
      </c>
      <c r="E1082" s="2" t="str">
        <f t="shared" si="1"/>
        <v>2</v>
      </c>
    </row>
    <row r="1083">
      <c r="A1083" s="1">
        <v>24.0</v>
      </c>
      <c r="B1083" s="48">
        <f t="shared" si="25"/>
        <v>37</v>
      </c>
      <c r="D1083" s="2">
        <f>SUM(COUNTIF('2010'!K40:M40,'2010'!$K$26),COUNTIF('2010'!K40:M40,'2010'!$L$26),COUNTIF('2010'!K40:M40,'2010'!$M$26))</f>
        <v>0</v>
      </c>
      <c r="E1083" s="2" t="str">
        <f t="shared" si="1"/>
        <v>0</v>
      </c>
    </row>
    <row r="1084">
      <c r="A1084" s="1">
        <v>24.0</v>
      </c>
      <c r="B1084" s="48">
        <f t="shared" si="25"/>
        <v>38</v>
      </c>
      <c r="D1084" s="2">
        <f>SUM(COUNTIF('2010'!K41:M41,'2010'!$K$26),COUNTIF('2010'!K41:M41,'2010'!$L$26),COUNTIF('2010'!K41:M41,'2010'!$M$26))</f>
        <v>0</v>
      </c>
      <c r="E1084" s="2" t="str">
        <f t="shared" si="1"/>
        <v>0</v>
      </c>
    </row>
    <row r="1085">
      <c r="A1085" s="1">
        <v>24.0</v>
      </c>
      <c r="B1085" s="48">
        <f t="shared" si="25"/>
        <v>39</v>
      </c>
      <c r="D1085" s="2">
        <f>SUM(COUNTIF('2010'!K42:M42,'2010'!$K$26),COUNTIF('2010'!K42:M42,'2010'!$L$26),COUNTIF('2010'!K42:M42,'2010'!$M$26))</f>
        <v>0</v>
      </c>
      <c r="E1085" s="2" t="str">
        <f t="shared" si="1"/>
        <v>0</v>
      </c>
    </row>
    <row r="1086">
      <c r="A1086" s="1">
        <v>24.0</v>
      </c>
      <c r="B1086" s="48">
        <f t="shared" si="25"/>
        <v>40</v>
      </c>
      <c r="D1086" s="2">
        <f>SUM(COUNTIF('2010'!K43:M43,'2010'!$K$26),COUNTIF('2010'!K43:M43,'2010'!$L$26),COUNTIF('2010'!K43:M43,'2010'!$M$26))</f>
        <v>0</v>
      </c>
      <c r="E1086" s="2" t="str">
        <f t="shared" si="1"/>
        <v>0</v>
      </c>
    </row>
    <row r="1087">
      <c r="A1087" s="1">
        <v>24.0</v>
      </c>
      <c r="B1087" s="48">
        <f t="shared" si="25"/>
        <v>41</v>
      </c>
      <c r="D1087" s="2">
        <f>SUM(COUNTIF('2010'!K44:M44,'2010'!$K$26),COUNTIF('2010'!K44:M44,'2010'!$L$26),COUNTIF('2010'!K44:M44,'2010'!$M$26))</f>
        <v>0</v>
      </c>
      <c r="E1087" s="2" t="str">
        <f t="shared" si="1"/>
        <v>0</v>
      </c>
    </row>
    <row r="1088">
      <c r="A1088" s="1">
        <v>24.0</v>
      </c>
      <c r="B1088" s="48">
        <f t="shared" si="25"/>
        <v>42</v>
      </c>
      <c r="D1088" s="2">
        <f>SUM(COUNTIF('2010'!K45:M45,'2010'!$K$26),COUNTIF('2010'!K45:M45,'2010'!$L$26),COUNTIF('2010'!K45:M45,'2010'!$M$26))</f>
        <v>0</v>
      </c>
      <c r="E1088" s="2" t="str">
        <f t="shared" si="1"/>
        <v>0</v>
      </c>
    </row>
    <row r="1089">
      <c r="A1089" s="1">
        <v>24.0</v>
      </c>
      <c r="B1089" s="48">
        <f t="shared" si="25"/>
        <v>43</v>
      </c>
      <c r="D1089" s="2">
        <f>SUM(COUNTIF('2010'!K46:M46,'2010'!$K$26),COUNTIF('2010'!K46:M46,'2010'!$L$26),COUNTIF('2010'!K46:M46,'2010'!$M$26))</f>
        <v>0</v>
      </c>
      <c r="E1089" s="2" t="str">
        <f t="shared" si="1"/>
        <v>0</v>
      </c>
    </row>
    <row r="1090">
      <c r="A1090" s="1">
        <v>24.0</v>
      </c>
      <c r="B1090" s="48">
        <f t="shared" si="25"/>
        <v>44</v>
      </c>
      <c r="D1090" s="2">
        <f>SUM(COUNTIF('2010'!K47:M47,'2010'!$K$26),COUNTIF('2010'!K47:M47,'2010'!$L$26),COUNTIF('2010'!K47:M47,'2010'!$M$26))</f>
        <v>0</v>
      </c>
      <c r="E1090" s="2" t="str">
        <f t="shared" si="1"/>
        <v>0</v>
      </c>
    </row>
    <row r="1091">
      <c r="A1091" s="1">
        <v>24.0</v>
      </c>
      <c r="B1091" s="48">
        <f t="shared" si="25"/>
        <v>45</v>
      </c>
      <c r="D1091" s="2">
        <f>SUM(COUNTIF('2010'!K48:M48,'2010'!$K$26),COUNTIF('2010'!K48:M48,'2010'!$L$26),COUNTIF('2010'!K48:M48,'2010'!$M$26))</f>
        <v>0</v>
      </c>
      <c r="E1091" s="2" t="str">
        <f t="shared" si="1"/>
        <v>0</v>
      </c>
    </row>
    <row r="1092">
      <c r="A1092" s="1">
        <v>24.0</v>
      </c>
      <c r="B1092" s="48">
        <f t="shared" si="25"/>
        <v>46</v>
      </c>
      <c r="D1092" s="2">
        <f>SUM(COUNTIF('2010'!K49:M49,'2010'!$K$26),COUNTIF('2010'!K49:M49,'2010'!$L$26),COUNTIF('2010'!K49:M49,'2010'!$M$26))</f>
        <v>0</v>
      </c>
      <c r="E1092" s="2" t="str">
        <f t="shared" si="1"/>
        <v>0</v>
      </c>
    </row>
    <row r="1093">
      <c r="A1093" s="1">
        <v>24.0</v>
      </c>
      <c r="B1093" s="48">
        <f t="shared" si="25"/>
        <v>47</v>
      </c>
      <c r="D1093" s="2">
        <f>SUM(COUNTIF('2010'!K50:M50,'2010'!$K$26),COUNTIF('2010'!K50:M50,'2010'!$L$26),COUNTIF('2010'!K50:M50,'2010'!$M$26))</f>
        <v>0</v>
      </c>
      <c r="E1093" s="2" t="str">
        <f t="shared" si="1"/>
        <v>0</v>
      </c>
    </row>
    <row r="1094">
      <c r="A1094" s="1">
        <v>24.0</v>
      </c>
      <c r="B1094" s="48">
        <f t="shared" si="25"/>
        <v>48</v>
      </c>
      <c r="D1094" s="2">
        <f>SUM(COUNTIF('2010'!K51:M51,'2010'!$K$26),COUNTIF('2010'!K51:M51,'2010'!$L$26),COUNTIF('2010'!K51:M51,'2010'!$M$26))</f>
        <v>0</v>
      </c>
      <c r="E1094" s="2" t="str">
        <f t="shared" si="1"/>
        <v>0</v>
      </c>
    </row>
    <row r="1095">
      <c r="A1095" s="1">
        <v>24.0</v>
      </c>
      <c r="B1095" s="48">
        <f t="shared" si="25"/>
        <v>49</v>
      </c>
      <c r="D1095" s="2">
        <f>SUM(COUNTIF('2010'!K52:M52,'2010'!$K$26),COUNTIF('2010'!K52:M52,'2010'!$L$26),COUNTIF('2010'!K52:M52,'2010'!$M$26))</f>
        <v>0</v>
      </c>
      <c r="E1095" s="2" t="str">
        <f t="shared" si="1"/>
        <v>0</v>
      </c>
    </row>
    <row r="1096">
      <c r="A1096" s="1">
        <v>24.0</v>
      </c>
      <c r="B1096" s="48">
        <f t="shared" si="25"/>
        <v>50</v>
      </c>
      <c r="D1096" s="2">
        <f>SUM(COUNTIF('2010'!K53:M53,'2010'!$K$26),COUNTIF('2010'!K53:M53,'2010'!$L$26),COUNTIF('2010'!K53:M53,'2010'!$M$26))</f>
        <v>0</v>
      </c>
      <c r="E1096" s="2" t="str">
        <f t="shared" si="1"/>
        <v>0</v>
      </c>
    </row>
    <row r="1097">
      <c r="A1097" s="1">
        <v>24.0</v>
      </c>
      <c r="B1097" s="48">
        <f t="shared" si="25"/>
        <v>51</v>
      </c>
      <c r="D1097" s="2">
        <f>SUM(COUNTIF('2010'!K54:M54,'2010'!$K$26),COUNTIF('2010'!K54:M54,'2010'!$L$26),COUNTIF('2010'!K54:M54,'2010'!$M$26))</f>
        <v>0</v>
      </c>
      <c r="E1097" s="2" t="str">
        <f t="shared" si="1"/>
        <v>0</v>
      </c>
    </row>
    <row r="1098">
      <c r="A1098" s="1">
        <v>24.0</v>
      </c>
      <c r="B1098" s="48">
        <f t="shared" si="25"/>
        <v>52</v>
      </c>
      <c r="D1098" s="2">
        <f>SUM(COUNTIF('2010'!K55:M55,'2010'!$K$26),COUNTIF('2010'!K55:M55,'2010'!$L$26),COUNTIF('2010'!K55:M55,'2010'!$M$26))</f>
        <v>0</v>
      </c>
      <c r="E1098" s="2" t="str">
        <f t="shared" si="1"/>
        <v>0</v>
      </c>
    </row>
    <row r="1099">
      <c r="A1099" s="1">
        <v>24.0</v>
      </c>
      <c r="B1099" s="48">
        <f t="shared" si="25"/>
        <v>53</v>
      </c>
      <c r="D1099" s="2">
        <f>SUM(COUNTIF('2010'!K56:M56,'2010'!$K$26),COUNTIF('2010'!K56:M56,'2010'!$L$26),COUNTIF('2010'!K56:M56,'2010'!$M$26))</f>
        <v>0</v>
      </c>
      <c r="E1099" s="2" t="str">
        <f t="shared" si="1"/>
        <v>0</v>
      </c>
    </row>
    <row r="1100">
      <c r="A1100" s="1">
        <v>24.0</v>
      </c>
      <c r="B1100" s="48">
        <f t="shared" si="25"/>
        <v>54</v>
      </c>
      <c r="D1100" s="2">
        <f>SUM(COUNTIF('2010'!K57:M57,'2010'!$K$26),COUNTIF('2010'!K57:M57,'2010'!$L$26),COUNTIF('2010'!K57:M57,'2010'!$M$26))</f>
        <v>0</v>
      </c>
      <c r="E1100" s="2" t="str">
        <f t="shared" si="1"/>
        <v>0</v>
      </c>
    </row>
    <row r="1101">
      <c r="A1101" s="1">
        <v>24.0</v>
      </c>
      <c r="B1101" s="48">
        <f t="shared" si="25"/>
        <v>55</v>
      </c>
      <c r="D1101" s="2">
        <f>SUM(COUNTIF('2010'!K58:M58,'2010'!$K$26),COUNTIF('2010'!K58:M58,'2010'!$L$26),COUNTIF('2010'!K58:M58,'2010'!$M$26))</f>
        <v>0</v>
      </c>
      <c r="E1101" s="2" t="str">
        <f t="shared" si="1"/>
        <v>0</v>
      </c>
    </row>
    <row r="1102">
      <c r="A1102" s="1">
        <v>24.0</v>
      </c>
      <c r="B1102" s="48">
        <f t="shared" si="25"/>
        <v>56</v>
      </c>
      <c r="D1102" s="2">
        <f>SUM(COUNTIF('2010'!K59:M59,'2010'!$K$26),COUNTIF('2010'!K59:M59,'2010'!$L$26),COUNTIF('2010'!K59:M59,'2010'!$M$26))</f>
        <v>0</v>
      </c>
      <c r="E1102" s="2" t="str">
        <f t="shared" si="1"/>
        <v>0</v>
      </c>
    </row>
    <row r="1103">
      <c r="A1103" s="1">
        <v>24.0</v>
      </c>
      <c r="B1103" s="48">
        <f t="shared" si="25"/>
        <v>57</v>
      </c>
      <c r="D1103" s="2">
        <f>SUM(COUNTIF('2010'!K60:M60,'2010'!$K$26),COUNTIF('2010'!K60:M60,'2010'!$L$26),COUNTIF('2010'!K60:M60,'2010'!$M$26))</f>
        <v>0</v>
      </c>
      <c r="E1103" s="2" t="str">
        <f t="shared" si="1"/>
        <v>0</v>
      </c>
    </row>
    <row r="1104">
      <c r="A1104" s="1">
        <v>24.0</v>
      </c>
      <c r="B1104" s="48">
        <f t="shared" si="25"/>
        <v>58</v>
      </c>
      <c r="D1104" s="2">
        <f>SUM(COUNTIF('2010'!K61:M61,'2010'!$K$26),COUNTIF('2010'!K61:M61,'2010'!$L$26),COUNTIF('2010'!K61:M61,'2010'!$M$26))</f>
        <v>0</v>
      </c>
      <c r="E1104" s="2" t="str">
        <f t="shared" si="1"/>
        <v>0</v>
      </c>
    </row>
    <row r="1105">
      <c r="A1105" s="1">
        <v>24.0</v>
      </c>
      <c r="B1105" s="48">
        <f t="shared" si="25"/>
        <v>59</v>
      </c>
      <c r="D1105" s="2">
        <f>SUM(COUNTIF('2010'!K62:M62,'2010'!$K$26),COUNTIF('2010'!K62:M62,'2010'!$L$26),COUNTIF('2010'!K62:M62,'2010'!$M$26))</f>
        <v>0</v>
      </c>
      <c r="E1105" s="2" t="str">
        <f t="shared" si="1"/>
        <v>0</v>
      </c>
    </row>
    <row r="1106">
      <c r="A1106" s="1">
        <v>24.0</v>
      </c>
      <c r="B1106" s="48">
        <f t="shared" si="25"/>
        <v>60</v>
      </c>
      <c r="D1106" s="2">
        <f>SUM(COUNTIF('2010'!K63:M63,'2010'!$K$26),COUNTIF('2010'!K63:M63,'2010'!$L$26),COUNTIF('2010'!K63:M63,'2010'!$M$26))</f>
        <v>0</v>
      </c>
      <c r="E1106" s="2" t="str">
        <f t="shared" si="1"/>
        <v>0</v>
      </c>
    </row>
    <row r="1107">
      <c r="A1107" s="1">
        <v>25.0</v>
      </c>
      <c r="B1107" s="1">
        <v>26.0</v>
      </c>
      <c r="D1107" s="2">
        <f>SUM(COUNTIF('2010'!K28:M28,'2010'!$K$27),COUNTIF('2010'!K28:M28,'2010'!$L$27),COUNTIF('2010'!K28:M28,'2010'!$M$27))</f>
        <v>0</v>
      </c>
      <c r="E1107" s="2" t="str">
        <f t="shared" si="1"/>
        <v>0</v>
      </c>
    </row>
    <row r="1108">
      <c r="A1108" s="1">
        <v>25.0</v>
      </c>
      <c r="B1108" s="48">
        <f t="shared" ref="B1108:B1141" si="26">IF(A1108&lt;&gt;"",B1107+1,"")</f>
        <v>27</v>
      </c>
      <c r="D1108" s="2">
        <f>SUM(COUNTIF('2010'!K29:M29,'2010'!$K$27),COUNTIF('2010'!K29:M29,'2010'!$L$27),COUNTIF('2010'!K29:M29,'2010'!$M$27))</f>
        <v>0</v>
      </c>
      <c r="E1108" s="2" t="str">
        <f t="shared" si="1"/>
        <v>0</v>
      </c>
    </row>
    <row r="1109">
      <c r="A1109" s="1">
        <v>25.0</v>
      </c>
      <c r="B1109" s="48">
        <f t="shared" si="26"/>
        <v>28</v>
      </c>
      <c r="D1109" s="2">
        <f>SUM(COUNTIF('2010'!K30:M30,'2010'!$K$27),COUNTIF('2010'!K30:M30,'2010'!$L$27),COUNTIF('2010'!K30:M30,'2010'!$M$27))</f>
        <v>0</v>
      </c>
      <c r="E1109" s="2" t="str">
        <f t="shared" si="1"/>
        <v>0</v>
      </c>
    </row>
    <row r="1110">
      <c r="A1110" s="1">
        <v>25.0</v>
      </c>
      <c r="B1110" s="48">
        <f t="shared" si="26"/>
        <v>29</v>
      </c>
      <c r="D1110" s="2">
        <f>SUM(COUNTIF('2010'!K31:M31,'2010'!$K$27),COUNTIF('2010'!K31:M31,'2010'!$L$27),COUNTIF('2010'!K31:M31,'2010'!$M$27))</f>
        <v>1</v>
      </c>
      <c r="E1110" s="2" t="str">
        <f t="shared" si="1"/>
        <v>1</v>
      </c>
    </row>
    <row r="1111">
      <c r="A1111" s="1">
        <v>25.0</v>
      </c>
      <c r="B1111" s="48">
        <f t="shared" si="26"/>
        <v>30</v>
      </c>
      <c r="D1111" s="2">
        <f>SUM(COUNTIF('2010'!K32:M32,'2010'!$K$27),COUNTIF('2010'!K32:M32,'2010'!$L$27),COUNTIF('2010'!K32:M32,'2010'!$M$27))</f>
        <v>0</v>
      </c>
      <c r="E1111" s="2" t="str">
        <f t="shared" si="1"/>
        <v>0</v>
      </c>
    </row>
    <row r="1112">
      <c r="A1112" s="1">
        <v>25.0</v>
      </c>
      <c r="B1112" s="48">
        <f t="shared" si="26"/>
        <v>31</v>
      </c>
      <c r="D1112" s="2">
        <f>SUM(COUNTIF('2010'!K33:M33,'2010'!$K$27),COUNTIF('2010'!K33:M33,'2010'!$L$27),COUNTIF('2010'!K33:M33,'2010'!$M$27))</f>
        <v>0</v>
      </c>
      <c r="E1112" s="2" t="str">
        <f t="shared" si="1"/>
        <v>0</v>
      </c>
    </row>
    <row r="1113">
      <c r="A1113" s="1">
        <v>25.0</v>
      </c>
      <c r="B1113" s="48">
        <f t="shared" si="26"/>
        <v>32</v>
      </c>
      <c r="D1113" s="2">
        <f>SUM(COUNTIF('2010'!K34:M34,'2010'!$K$27),COUNTIF('2010'!K34:M34,'2010'!$L$27),COUNTIF('2010'!K34:M34,'2010'!$M$27))</f>
        <v>0</v>
      </c>
      <c r="E1113" s="2" t="str">
        <f t="shared" si="1"/>
        <v>0</v>
      </c>
    </row>
    <row r="1114">
      <c r="A1114" s="1">
        <v>25.0</v>
      </c>
      <c r="B1114" s="48">
        <f t="shared" si="26"/>
        <v>33</v>
      </c>
      <c r="D1114" s="2">
        <f>SUM(COUNTIF('2010'!K35:M35,'2010'!$K$27),COUNTIF('2010'!K35:M35,'2010'!$L$27),COUNTIF('2010'!K35:M35,'2010'!$M$27))</f>
        <v>0</v>
      </c>
      <c r="E1114" s="2" t="str">
        <f t="shared" si="1"/>
        <v>0</v>
      </c>
    </row>
    <row r="1115">
      <c r="A1115" s="1">
        <v>25.0</v>
      </c>
      <c r="B1115" s="48">
        <f t="shared" si="26"/>
        <v>34</v>
      </c>
      <c r="D1115" s="2">
        <f>SUM(COUNTIF('2010'!K36:M36,'2010'!$K$27),COUNTIF('2010'!K36:M36,'2010'!$L$27),COUNTIF('2010'!K36:M36,'2010'!$M$27))</f>
        <v>4</v>
      </c>
      <c r="E1115" s="2" t="str">
        <f t="shared" si="1"/>
        <v>2</v>
      </c>
    </row>
    <row r="1116">
      <c r="A1116" s="1">
        <v>25.0</v>
      </c>
      <c r="B1116" s="48">
        <f t="shared" si="26"/>
        <v>35</v>
      </c>
      <c r="D1116" s="2">
        <f>SUM(COUNTIF('2010'!K38:M38,'2010'!$K$27),COUNTIF('2010'!K38:M38,'2010'!$L$27),COUNTIF('2010'!K38:M38,'2010'!$M$27))</f>
        <v>0</v>
      </c>
      <c r="E1116" s="2" t="str">
        <f t="shared" si="1"/>
        <v>0</v>
      </c>
    </row>
    <row r="1117">
      <c r="A1117" s="1">
        <v>25.0</v>
      </c>
      <c r="B1117" s="48">
        <f t="shared" si="26"/>
        <v>36</v>
      </c>
      <c r="D1117" s="2">
        <f>SUM(COUNTIF('2010'!K39:M39,'2010'!$K$27),COUNTIF('2010'!K39:M39,'2010'!$L$27),COUNTIF('2010'!K39:M39,'2010'!$M$27))</f>
        <v>0</v>
      </c>
      <c r="E1117" s="2" t="str">
        <f t="shared" si="1"/>
        <v>0</v>
      </c>
    </row>
    <row r="1118">
      <c r="A1118" s="1">
        <v>25.0</v>
      </c>
      <c r="B1118" s="48">
        <f t="shared" si="26"/>
        <v>37</v>
      </c>
      <c r="D1118" s="2">
        <f>SUM(COUNTIF('2010'!K40:M40,'2010'!$K$27),COUNTIF('2010'!K40:M40,'2010'!$L$27),COUNTIF('2010'!K40:M40,'2010'!$M$27))</f>
        <v>0</v>
      </c>
      <c r="E1118" s="2" t="str">
        <f t="shared" si="1"/>
        <v>0</v>
      </c>
    </row>
    <row r="1119">
      <c r="A1119" s="1">
        <v>25.0</v>
      </c>
      <c r="B1119" s="48">
        <f t="shared" si="26"/>
        <v>38</v>
      </c>
      <c r="D1119" s="2">
        <f>SUM(COUNTIF('2010'!K41:M41,'2010'!$K$27),COUNTIF('2010'!K41:M41,'2010'!$L$27),COUNTIF('2010'!K41:M41,'2010'!$M$27))</f>
        <v>0</v>
      </c>
      <c r="E1119" s="2" t="str">
        <f t="shared" si="1"/>
        <v>0</v>
      </c>
    </row>
    <row r="1120">
      <c r="A1120" s="1">
        <v>25.0</v>
      </c>
      <c r="B1120" s="48">
        <f t="shared" si="26"/>
        <v>39</v>
      </c>
      <c r="D1120" s="2">
        <f>SUM(COUNTIF('2010'!K42:M42,'2010'!$K$27),COUNTIF('2010'!K42:M42,'2010'!$L$27),COUNTIF('2010'!K42:M42,'2010'!$M$27))</f>
        <v>0</v>
      </c>
      <c r="E1120" s="2" t="str">
        <f t="shared" si="1"/>
        <v>0</v>
      </c>
    </row>
    <row r="1121">
      <c r="A1121" s="1">
        <v>25.0</v>
      </c>
      <c r="B1121" s="48">
        <f t="shared" si="26"/>
        <v>40</v>
      </c>
      <c r="D1121" s="2">
        <f>SUM(COUNTIF('2010'!K43:M43,'2010'!$K$27),COUNTIF('2010'!K43:M43,'2010'!$L$27),COUNTIF('2010'!K43:M43,'2010'!$M$27))</f>
        <v>0</v>
      </c>
      <c r="E1121" s="2" t="str">
        <f t="shared" si="1"/>
        <v>0</v>
      </c>
    </row>
    <row r="1122">
      <c r="A1122" s="1">
        <v>25.0</v>
      </c>
      <c r="B1122" s="48">
        <f t="shared" si="26"/>
        <v>41</v>
      </c>
      <c r="D1122" s="2">
        <f>SUM(COUNTIF('2010'!K44:M44,'2010'!$K$27),COUNTIF('2010'!K44:M44,'2010'!$L$27),COUNTIF('2010'!K44:M44,'2010'!$M$27))</f>
        <v>0</v>
      </c>
      <c r="E1122" s="2" t="str">
        <f t="shared" si="1"/>
        <v>0</v>
      </c>
    </row>
    <row r="1123">
      <c r="A1123" s="1">
        <v>25.0</v>
      </c>
      <c r="B1123" s="48">
        <f t="shared" si="26"/>
        <v>42</v>
      </c>
      <c r="D1123" s="2">
        <f>SUM(COUNTIF('2010'!K45:M45,'2010'!$K$27),COUNTIF('2010'!K45:M45,'2010'!$L$27),COUNTIF('2010'!K45:M45,'2010'!$M$27))</f>
        <v>0</v>
      </c>
      <c r="E1123" s="2" t="str">
        <f t="shared" si="1"/>
        <v>0</v>
      </c>
    </row>
    <row r="1124">
      <c r="A1124" s="1">
        <v>25.0</v>
      </c>
      <c r="B1124" s="48">
        <f t="shared" si="26"/>
        <v>43</v>
      </c>
      <c r="D1124" s="2">
        <f>SUM(COUNTIF('2010'!K46:M46,'2010'!$K$27),COUNTIF('2010'!K46:M46,'2010'!$L$27),COUNTIF('2010'!K46:M46,'2010'!$M$27))</f>
        <v>0</v>
      </c>
      <c r="E1124" s="2" t="str">
        <f t="shared" si="1"/>
        <v>0</v>
      </c>
    </row>
    <row r="1125">
      <c r="A1125" s="1">
        <v>25.0</v>
      </c>
      <c r="B1125" s="48">
        <f t="shared" si="26"/>
        <v>44</v>
      </c>
      <c r="D1125" s="2">
        <f>SUM(COUNTIF('2010'!K47:M47,'2010'!$K$27),COUNTIF('2010'!K47:M47,'2010'!$L$27),COUNTIF('2010'!K47:M47,'2010'!$M$27))</f>
        <v>0</v>
      </c>
      <c r="E1125" s="2" t="str">
        <f t="shared" si="1"/>
        <v>0</v>
      </c>
    </row>
    <row r="1126">
      <c r="A1126" s="1">
        <v>25.0</v>
      </c>
      <c r="B1126" s="48">
        <f t="shared" si="26"/>
        <v>45</v>
      </c>
      <c r="D1126" s="2">
        <f>SUM(COUNTIF('2010'!K48:M48,'2010'!$K$27),COUNTIF('2010'!K48:M48,'2010'!$L$27),COUNTIF('2010'!K48:M48,'2010'!$M$27))</f>
        <v>0</v>
      </c>
      <c r="E1126" s="2" t="str">
        <f t="shared" si="1"/>
        <v>0</v>
      </c>
    </row>
    <row r="1127">
      <c r="A1127" s="1">
        <v>25.0</v>
      </c>
      <c r="B1127" s="48">
        <f t="shared" si="26"/>
        <v>46</v>
      </c>
      <c r="D1127" s="2">
        <f>SUM(COUNTIF('2010'!K49:M49,'2010'!$K$27),COUNTIF('2010'!K49:M49,'2010'!$L$27),COUNTIF('2010'!K49:M49,'2010'!$M$27))</f>
        <v>0</v>
      </c>
      <c r="E1127" s="2" t="str">
        <f t="shared" si="1"/>
        <v>0</v>
      </c>
    </row>
    <row r="1128">
      <c r="A1128" s="1">
        <v>25.0</v>
      </c>
      <c r="B1128" s="48">
        <f t="shared" si="26"/>
        <v>47</v>
      </c>
      <c r="D1128" s="2">
        <f>SUM(COUNTIF('2010'!K50:M50,'2010'!$K$27),COUNTIF('2010'!K50:M50,'2010'!$L$27),COUNTIF('2010'!K50:M50,'2010'!$M$27))</f>
        <v>0</v>
      </c>
      <c r="E1128" s="2" t="str">
        <f t="shared" si="1"/>
        <v>0</v>
      </c>
    </row>
    <row r="1129">
      <c r="A1129" s="1">
        <v>25.0</v>
      </c>
      <c r="B1129" s="48">
        <f t="shared" si="26"/>
        <v>48</v>
      </c>
      <c r="D1129" s="2">
        <f>SUM(COUNTIF('2010'!K51:M51,'2010'!$K$27),COUNTIF('2010'!K51:M51,'2010'!$L$27),COUNTIF('2010'!K51:M51,'2010'!$M$27))</f>
        <v>0</v>
      </c>
      <c r="E1129" s="2" t="str">
        <f t="shared" si="1"/>
        <v>0</v>
      </c>
    </row>
    <row r="1130">
      <c r="A1130" s="1">
        <v>25.0</v>
      </c>
      <c r="B1130" s="48">
        <f t="shared" si="26"/>
        <v>49</v>
      </c>
      <c r="D1130" s="2">
        <f>SUM(COUNTIF('2010'!K52:M52,'2010'!$K$27),COUNTIF('2010'!K52:M52,'2010'!$L$27),COUNTIF('2010'!K52:M52,'2010'!$M$27))</f>
        <v>0</v>
      </c>
      <c r="E1130" s="2" t="str">
        <f t="shared" si="1"/>
        <v>0</v>
      </c>
    </row>
    <row r="1131">
      <c r="A1131" s="1">
        <v>25.0</v>
      </c>
      <c r="B1131" s="48">
        <f t="shared" si="26"/>
        <v>50</v>
      </c>
      <c r="D1131" s="2">
        <f>SUM(COUNTIF('2010'!K53:M53,'2010'!$K$27),COUNTIF('2010'!K53:M53,'2010'!$L$27),COUNTIF('2010'!K53:M53,'2010'!$M$27))</f>
        <v>0</v>
      </c>
      <c r="E1131" s="2" t="str">
        <f t="shared" si="1"/>
        <v>0</v>
      </c>
    </row>
    <row r="1132">
      <c r="A1132" s="1">
        <v>25.0</v>
      </c>
      <c r="B1132" s="48">
        <f t="shared" si="26"/>
        <v>51</v>
      </c>
      <c r="D1132" s="2">
        <f>SUM(COUNTIF('2010'!K54:M54,'2010'!$K$27),COUNTIF('2010'!K54:M54,'2010'!$L$27),COUNTIF('2010'!K54:M54,'2010'!$M$27))</f>
        <v>0</v>
      </c>
      <c r="E1132" s="2" t="str">
        <f t="shared" si="1"/>
        <v>0</v>
      </c>
    </row>
    <row r="1133">
      <c r="A1133" s="1">
        <v>25.0</v>
      </c>
      <c r="B1133" s="48">
        <f t="shared" si="26"/>
        <v>52</v>
      </c>
      <c r="D1133" s="2">
        <f>SUM(COUNTIF('2010'!K55:M55,'2010'!$K$27),COUNTIF('2010'!K55:M55,'2010'!$L$27),COUNTIF('2010'!K55:M55,'2010'!$M$27))</f>
        <v>0</v>
      </c>
      <c r="E1133" s="2" t="str">
        <f t="shared" si="1"/>
        <v>0</v>
      </c>
    </row>
    <row r="1134">
      <c r="A1134" s="1">
        <v>25.0</v>
      </c>
      <c r="B1134" s="48">
        <f t="shared" si="26"/>
        <v>53</v>
      </c>
      <c r="D1134" s="2">
        <f>SUM(COUNTIF('2010'!K56:M56,'2010'!$K$27),COUNTIF('2010'!K56:M56,'2010'!$L$27),COUNTIF('2010'!K56:M56,'2010'!$M$27))</f>
        <v>0</v>
      </c>
      <c r="E1134" s="2" t="str">
        <f t="shared" si="1"/>
        <v>0</v>
      </c>
    </row>
    <row r="1135">
      <c r="A1135" s="1">
        <v>25.0</v>
      </c>
      <c r="B1135" s="48">
        <f t="shared" si="26"/>
        <v>54</v>
      </c>
      <c r="D1135" s="2">
        <f>SUM(COUNTIF('2010'!K57:M57,'2010'!$K$27),COUNTIF('2010'!K57:M57,'2010'!$L$27),COUNTIF('2010'!K57:M57,'2010'!$M$27))</f>
        <v>0</v>
      </c>
      <c r="E1135" s="2" t="str">
        <f t="shared" si="1"/>
        <v>0</v>
      </c>
    </row>
    <row r="1136">
      <c r="A1136" s="1">
        <v>25.0</v>
      </c>
      <c r="B1136" s="48">
        <f t="shared" si="26"/>
        <v>55</v>
      </c>
      <c r="D1136" s="2">
        <f>SUM(COUNTIF('2010'!K58:M58,'2010'!$K$27),COUNTIF('2010'!K58:M58,'2010'!$L$27),COUNTIF('2010'!K58:M58,'2010'!$M$27))</f>
        <v>0</v>
      </c>
      <c r="E1136" s="2" t="str">
        <f t="shared" si="1"/>
        <v>0</v>
      </c>
    </row>
    <row r="1137">
      <c r="A1137" s="1">
        <v>25.0</v>
      </c>
      <c r="B1137" s="48">
        <f t="shared" si="26"/>
        <v>56</v>
      </c>
      <c r="D1137" s="2">
        <f>SUM(COUNTIF('2010'!K59:M59,'2010'!$K$27),COUNTIF('2010'!K59:M59,'2010'!$L$27),COUNTIF('2010'!K59:M59,'2010'!$M$27))</f>
        <v>0</v>
      </c>
      <c r="E1137" s="2" t="str">
        <f t="shared" si="1"/>
        <v>0</v>
      </c>
    </row>
    <row r="1138">
      <c r="A1138" s="1">
        <v>25.0</v>
      </c>
      <c r="B1138" s="48">
        <f t="shared" si="26"/>
        <v>57</v>
      </c>
      <c r="D1138" s="2">
        <f>SUM(COUNTIF('2010'!K60:M60,'2010'!$K$27),COUNTIF('2010'!K60:M60,'2010'!$L$27),COUNTIF('2010'!K60:M60,'2010'!$M$27))</f>
        <v>0</v>
      </c>
      <c r="E1138" s="2" t="str">
        <f t="shared" si="1"/>
        <v>0</v>
      </c>
    </row>
    <row r="1139">
      <c r="A1139" s="1">
        <v>25.0</v>
      </c>
      <c r="B1139" s="48">
        <f t="shared" si="26"/>
        <v>58</v>
      </c>
      <c r="D1139" s="2">
        <f>SUM(COUNTIF('2010'!K61:M61,'2010'!$K$27),COUNTIF('2010'!K61:M61,'2010'!$L$27),COUNTIF('2010'!K61:M61,'2010'!$M$27))</f>
        <v>0</v>
      </c>
      <c r="E1139" s="2" t="str">
        <f t="shared" si="1"/>
        <v>0</v>
      </c>
    </row>
    <row r="1140">
      <c r="A1140" s="1">
        <v>25.0</v>
      </c>
      <c r="B1140" s="48">
        <f t="shared" si="26"/>
        <v>59</v>
      </c>
      <c r="D1140" s="2">
        <f>SUM(COUNTIF('2010'!K62:M62,'2010'!$K$27),COUNTIF('2010'!K62:M62,'2010'!$L$27),COUNTIF('2010'!K62:M62,'2010'!$M$27))</f>
        <v>0</v>
      </c>
      <c r="E1140" s="2" t="str">
        <f t="shared" si="1"/>
        <v>0</v>
      </c>
    </row>
    <row r="1141">
      <c r="A1141" s="1">
        <v>25.0</v>
      </c>
      <c r="B1141" s="48">
        <f t="shared" si="26"/>
        <v>60</v>
      </c>
      <c r="D1141" s="2">
        <f>SUM(COUNTIF('2010'!K63:M63,'2010'!$K$27),COUNTIF('2010'!K63:M63,'2010'!$L$27),COUNTIF('2010'!K63:M63,'2010'!$M$27))</f>
        <v>0</v>
      </c>
      <c r="E1141" s="2" t="str">
        <f t="shared" si="1"/>
        <v>0</v>
      </c>
    </row>
    <row r="1142">
      <c r="A1142" s="1">
        <v>26.0</v>
      </c>
      <c r="B1142" s="49">
        <v>27.0</v>
      </c>
      <c r="D1142" s="2">
        <f>SUM(COUNTIF('2010'!K29:M29,'2010'!$K$28),COUNTIF('2010'!K29:M29,'2010'!$L$28),COUNTIF('2010'!K29:M29,'2010'!$M$28))</f>
        <v>4</v>
      </c>
      <c r="E1142" s="2" t="str">
        <f t="shared" si="1"/>
        <v>2</v>
      </c>
    </row>
    <row r="1143">
      <c r="A1143" s="1">
        <v>26.0</v>
      </c>
      <c r="B1143" s="48">
        <f t="shared" ref="B1143:B1175" si="27">IF(A1143&lt;&gt;"",B1142+1,"")</f>
        <v>28</v>
      </c>
      <c r="D1143" s="2">
        <f>SUM(COUNTIF('2010'!K30:M30,'2010'!$K$28),COUNTIF('2010'!K30:M30,'2010'!$L$28),COUNTIF('2010'!K30:M30,'2010'!$M$28))</f>
        <v>0</v>
      </c>
      <c r="E1143" s="2" t="str">
        <f t="shared" si="1"/>
        <v>0</v>
      </c>
    </row>
    <row r="1144">
      <c r="A1144" s="1">
        <v>26.0</v>
      </c>
      <c r="B1144" s="48">
        <f t="shared" si="27"/>
        <v>29</v>
      </c>
      <c r="D1144" s="2">
        <f>SUM(COUNTIF('2010'!K31:M31,'2010'!$K$28),COUNTIF('2010'!K31:M31,'2010'!$L$28),COUNTIF('2010'!K31:M31,'2010'!$M$28))</f>
        <v>4</v>
      </c>
      <c r="E1144" s="2" t="str">
        <f t="shared" si="1"/>
        <v>2</v>
      </c>
    </row>
    <row r="1145">
      <c r="A1145" s="1">
        <v>26.0</v>
      </c>
      <c r="B1145" s="48">
        <f t="shared" si="27"/>
        <v>30</v>
      </c>
      <c r="D1145" s="2">
        <f>SUM(COUNTIF('2010'!K32:M32,'2010'!$K$28),COUNTIF('2010'!K32:M32,'2010'!$L$28),COUNTIF('2010'!K32:M32,'2010'!$M$28))</f>
        <v>4</v>
      </c>
      <c r="E1145" s="2" t="str">
        <f t="shared" si="1"/>
        <v>2</v>
      </c>
    </row>
    <row r="1146">
      <c r="A1146" s="1">
        <v>26.0</v>
      </c>
      <c r="B1146" s="48">
        <f t="shared" si="27"/>
        <v>31</v>
      </c>
      <c r="D1146" s="2">
        <f>SUM(COUNTIF('2010'!K33:M33,'2010'!$K$28),COUNTIF('2010'!K33:M33,'2010'!$L$28),COUNTIF('2010'!K33:M33,'2010'!$M$28))</f>
        <v>4</v>
      </c>
      <c r="E1146" s="2" t="str">
        <f t="shared" si="1"/>
        <v>2</v>
      </c>
    </row>
    <row r="1147">
      <c r="A1147" s="1">
        <v>26.0</v>
      </c>
      <c r="B1147" s="48">
        <f t="shared" si="27"/>
        <v>32</v>
      </c>
      <c r="D1147" s="2">
        <f>SUM(COUNTIF('2010'!K34:M34,'2010'!$K$28),COUNTIF('2010'!K34:M34,'2010'!$L$28),COUNTIF('2010'!K34:M34,'2010'!$M$28))</f>
        <v>4</v>
      </c>
      <c r="E1147" s="2" t="str">
        <f t="shared" si="1"/>
        <v>2</v>
      </c>
    </row>
    <row r="1148">
      <c r="A1148" s="1">
        <v>26.0</v>
      </c>
      <c r="B1148" s="48">
        <f t="shared" si="27"/>
        <v>33</v>
      </c>
      <c r="D1148" s="2">
        <f>SUM(COUNTIF('2010'!K35:M35,'2010'!$K$28),COUNTIF('2010'!K35:M35,'2010'!$L$28),COUNTIF('2010'!K35:M35,'2010'!$M$28))</f>
        <v>4</v>
      </c>
      <c r="E1148" s="2" t="str">
        <f t="shared" si="1"/>
        <v>2</v>
      </c>
    </row>
    <row r="1149">
      <c r="A1149" s="1">
        <v>26.0</v>
      </c>
      <c r="B1149" s="48">
        <f t="shared" si="27"/>
        <v>34</v>
      </c>
      <c r="D1149" s="2">
        <f>SUM(COUNTIF('2010'!K36:M36,'2010'!$K$28),COUNTIF('2010'!K36:M36,'2010'!$L$28),COUNTIF('2010'!K36:M36,'2010'!$M$28))</f>
        <v>0</v>
      </c>
      <c r="E1149" s="2" t="str">
        <f t="shared" si="1"/>
        <v>0</v>
      </c>
    </row>
    <row r="1150">
      <c r="A1150" s="1">
        <v>26.0</v>
      </c>
      <c r="B1150" s="48">
        <f t="shared" si="27"/>
        <v>35</v>
      </c>
      <c r="D1150" s="2">
        <f>SUM(COUNTIF('2010'!K38:M38,'2010'!$K$28),COUNTIF('2010'!K38:M38,'2010'!$L$28),COUNTIF('2010'!K38:M38,'2010'!$M$28))</f>
        <v>0</v>
      </c>
      <c r="E1150" s="2" t="str">
        <f t="shared" si="1"/>
        <v>0</v>
      </c>
    </row>
    <row r="1151">
      <c r="A1151" s="1">
        <v>26.0</v>
      </c>
      <c r="B1151" s="48">
        <f t="shared" si="27"/>
        <v>36</v>
      </c>
      <c r="D1151" s="2">
        <f>SUM(COUNTIF('2010'!K39:M39,'2010'!$K$28),COUNTIF('2010'!K39:M39,'2010'!$L$28),COUNTIF('2010'!K39:M39,'2010'!$M$28))</f>
        <v>4</v>
      </c>
      <c r="E1151" s="2" t="str">
        <f t="shared" si="1"/>
        <v>2</v>
      </c>
    </row>
    <row r="1152">
      <c r="A1152" s="1">
        <v>26.0</v>
      </c>
      <c r="B1152" s="48">
        <f t="shared" si="27"/>
        <v>37</v>
      </c>
      <c r="D1152" s="2">
        <f>SUM(COUNTIF('2010'!K40:M40,'2010'!$K$28),COUNTIF('2010'!K40:M40,'2010'!$L$28),COUNTIF('2010'!K40:M40,'2010'!$M$28))</f>
        <v>0</v>
      </c>
      <c r="E1152" s="2" t="str">
        <f t="shared" si="1"/>
        <v>0</v>
      </c>
    </row>
    <row r="1153">
      <c r="A1153" s="1">
        <v>26.0</v>
      </c>
      <c r="B1153" s="48">
        <f t="shared" si="27"/>
        <v>38</v>
      </c>
      <c r="D1153" s="2">
        <f>SUM(COUNTIF('2010'!K41:M41,'2010'!$K$28),COUNTIF('2010'!K41:M41,'2010'!$L$28),COUNTIF('2010'!K41:M41,'2010'!$M$28))</f>
        <v>0</v>
      </c>
      <c r="E1153" s="2" t="str">
        <f t="shared" si="1"/>
        <v>0</v>
      </c>
    </row>
    <row r="1154">
      <c r="A1154" s="1">
        <v>26.0</v>
      </c>
      <c r="B1154" s="48">
        <f t="shared" si="27"/>
        <v>39</v>
      </c>
      <c r="D1154" s="2">
        <f>SUM(COUNTIF('2010'!K42:M42,'2010'!$K$28),COUNTIF('2010'!K42:M42,'2010'!$L$28),COUNTIF('2010'!K42:M42,'2010'!$M$28))</f>
        <v>0</v>
      </c>
      <c r="E1154" s="2" t="str">
        <f t="shared" si="1"/>
        <v>0</v>
      </c>
    </row>
    <row r="1155">
      <c r="A1155" s="1">
        <v>26.0</v>
      </c>
      <c r="B1155" s="48">
        <f t="shared" si="27"/>
        <v>40</v>
      </c>
      <c r="D1155" s="2">
        <f>SUM(COUNTIF('2010'!K43:M43,'2010'!$K$28),COUNTIF('2010'!K43:M43,'2010'!$L$28),COUNTIF('2010'!K43:M43,'2010'!$M$28))</f>
        <v>0</v>
      </c>
      <c r="E1155" s="2" t="str">
        <f t="shared" si="1"/>
        <v>0</v>
      </c>
    </row>
    <row r="1156">
      <c r="A1156" s="1">
        <v>26.0</v>
      </c>
      <c r="B1156" s="48">
        <f t="shared" si="27"/>
        <v>41</v>
      </c>
      <c r="D1156" s="2">
        <f>SUM(COUNTIF('2010'!K44:M44,'2010'!$K$28),COUNTIF('2010'!K44:M44,'2010'!$L$28),COUNTIF('2010'!K44:M44,'2010'!$M$28))</f>
        <v>0</v>
      </c>
      <c r="E1156" s="2" t="str">
        <f t="shared" si="1"/>
        <v>0</v>
      </c>
    </row>
    <row r="1157">
      <c r="A1157" s="1">
        <v>26.0</v>
      </c>
      <c r="B1157" s="48">
        <f t="shared" si="27"/>
        <v>42</v>
      </c>
      <c r="D1157" s="2">
        <f>SUM(COUNTIF('2010'!K45:M45,'2010'!$K$28),COUNTIF('2010'!K45:M45,'2010'!$L$28),COUNTIF('2010'!K45:M45,'2010'!$M$28))</f>
        <v>0</v>
      </c>
      <c r="E1157" s="2" t="str">
        <f t="shared" si="1"/>
        <v>0</v>
      </c>
    </row>
    <row r="1158">
      <c r="A1158" s="1">
        <v>26.0</v>
      </c>
      <c r="B1158" s="48">
        <f t="shared" si="27"/>
        <v>43</v>
      </c>
      <c r="D1158" s="2">
        <f>SUM(COUNTIF('2010'!K46:M46,'2010'!$K$28),COUNTIF('2010'!K46:M46,'2010'!$L$28),COUNTIF('2010'!K46:M46,'2010'!$M$28))</f>
        <v>0</v>
      </c>
      <c r="E1158" s="2" t="str">
        <f t="shared" si="1"/>
        <v>0</v>
      </c>
    </row>
    <row r="1159">
      <c r="A1159" s="1">
        <v>26.0</v>
      </c>
      <c r="B1159" s="48">
        <f t="shared" si="27"/>
        <v>44</v>
      </c>
      <c r="D1159" s="2">
        <f>SUM(COUNTIF('2010'!K47:M47,'2010'!$K$28),COUNTIF('2010'!K47:M47,'2010'!$L$28),COUNTIF('2010'!K47:M47,'2010'!$M$28))</f>
        <v>0</v>
      </c>
      <c r="E1159" s="2" t="str">
        <f t="shared" si="1"/>
        <v>0</v>
      </c>
    </row>
    <row r="1160">
      <c r="A1160" s="1">
        <v>26.0</v>
      </c>
      <c r="B1160" s="48">
        <f t="shared" si="27"/>
        <v>45</v>
      </c>
      <c r="D1160" s="2">
        <f>SUM(COUNTIF('2010'!K48:M48,'2010'!$K$28),COUNTIF('2010'!K48:M48,'2010'!$L$28),COUNTIF('2010'!K48:M48,'2010'!$M$28))</f>
        <v>0</v>
      </c>
      <c r="E1160" s="2" t="str">
        <f t="shared" si="1"/>
        <v>0</v>
      </c>
    </row>
    <row r="1161">
      <c r="A1161" s="1">
        <v>26.0</v>
      </c>
      <c r="B1161" s="48">
        <f t="shared" si="27"/>
        <v>46</v>
      </c>
      <c r="D1161" s="2">
        <f>SUM(COUNTIF('2010'!K49:M49,'2010'!$K$28),COUNTIF('2010'!K49:M49,'2010'!$L$28),COUNTIF('2010'!K49:M49,'2010'!$M$28))</f>
        <v>0</v>
      </c>
      <c r="E1161" s="2" t="str">
        <f t="shared" si="1"/>
        <v>0</v>
      </c>
    </row>
    <row r="1162">
      <c r="A1162" s="1">
        <v>26.0</v>
      </c>
      <c r="B1162" s="48">
        <f t="shared" si="27"/>
        <v>47</v>
      </c>
      <c r="D1162" s="2">
        <f>SUM(COUNTIF('2010'!K50:M50,'2010'!$K$28),COUNTIF('2010'!K50:M50,'2010'!$L$28),COUNTIF('2010'!K50:M50,'2010'!$M$28))</f>
        <v>0</v>
      </c>
      <c r="E1162" s="2" t="str">
        <f t="shared" si="1"/>
        <v>0</v>
      </c>
    </row>
    <row r="1163">
      <c r="A1163" s="1">
        <v>26.0</v>
      </c>
      <c r="B1163" s="48">
        <f t="shared" si="27"/>
        <v>48</v>
      </c>
      <c r="D1163" s="2">
        <f>SUM(COUNTIF('2010'!K51:M51,'2010'!$K$28),COUNTIF('2010'!K51:M51,'2010'!$L$28),COUNTIF('2010'!K51:M51,'2010'!$M$28))</f>
        <v>0</v>
      </c>
      <c r="E1163" s="2" t="str">
        <f t="shared" si="1"/>
        <v>0</v>
      </c>
    </row>
    <row r="1164">
      <c r="A1164" s="1">
        <v>26.0</v>
      </c>
      <c r="B1164" s="48">
        <f t="shared" si="27"/>
        <v>49</v>
      </c>
      <c r="D1164" s="2">
        <f>SUM(COUNTIF('2010'!K52:M52,'2010'!$K$28),COUNTIF('2010'!K52:M52,'2010'!$L$28),COUNTIF('2010'!K52:M52,'2010'!$M$28))</f>
        <v>0</v>
      </c>
      <c r="E1164" s="2" t="str">
        <f t="shared" si="1"/>
        <v>0</v>
      </c>
    </row>
    <row r="1165">
      <c r="A1165" s="1">
        <v>26.0</v>
      </c>
      <c r="B1165" s="48">
        <f t="shared" si="27"/>
        <v>50</v>
      </c>
      <c r="D1165" s="2">
        <f>SUM(COUNTIF('2010'!K53:M53,'2010'!$K$28),COUNTIF('2010'!K53:M53,'2010'!$L$28),COUNTIF('2010'!K53:M53,'2010'!$M$28))</f>
        <v>0</v>
      </c>
      <c r="E1165" s="2" t="str">
        <f t="shared" si="1"/>
        <v>0</v>
      </c>
    </row>
    <row r="1166">
      <c r="A1166" s="1">
        <v>26.0</v>
      </c>
      <c r="B1166" s="48">
        <f t="shared" si="27"/>
        <v>51</v>
      </c>
      <c r="D1166" s="2">
        <f>SUM(COUNTIF('2010'!K54:M54,'2010'!$K$28),COUNTIF('2010'!K54:M54,'2010'!$L$28),COUNTIF('2010'!K54:M54,'2010'!$M$28))</f>
        <v>0</v>
      </c>
      <c r="E1166" s="2" t="str">
        <f t="shared" si="1"/>
        <v>0</v>
      </c>
    </row>
    <row r="1167">
      <c r="A1167" s="1">
        <v>26.0</v>
      </c>
      <c r="B1167" s="48">
        <f t="shared" si="27"/>
        <v>52</v>
      </c>
      <c r="D1167" s="2">
        <f>SUM(COUNTIF('2010'!K55:M55,'2010'!$K$28),COUNTIF('2010'!K55:M55,'2010'!$L$28),COUNTIF('2010'!K55:M55,'2010'!$M$28))</f>
        <v>0</v>
      </c>
      <c r="E1167" s="2" t="str">
        <f t="shared" si="1"/>
        <v>0</v>
      </c>
    </row>
    <row r="1168">
      <c r="A1168" s="1">
        <v>26.0</v>
      </c>
      <c r="B1168" s="48">
        <f t="shared" si="27"/>
        <v>53</v>
      </c>
      <c r="D1168" s="2">
        <f>SUM(COUNTIF('2010'!K56:M56,'2010'!$K$28),COUNTIF('2010'!K56:M56,'2010'!$L$28),COUNTIF('2010'!K56:M56,'2010'!$M$28))</f>
        <v>0</v>
      </c>
      <c r="E1168" s="2" t="str">
        <f t="shared" si="1"/>
        <v>0</v>
      </c>
    </row>
    <row r="1169">
      <c r="A1169" s="1">
        <v>26.0</v>
      </c>
      <c r="B1169" s="48">
        <f t="shared" si="27"/>
        <v>54</v>
      </c>
      <c r="D1169" s="2">
        <f>SUM(COUNTIF('2010'!K57:M57,'2010'!$K$28),COUNTIF('2010'!K57:M57,'2010'!$L$28),COUNTIF('2010'!K57:M57,'2010'!$M$28))</f>
        <v>0</v>
      </c>
      <c r="E1169" s="2" t="str">
        <f t="shared" si="1"/>
        <v>0</v>
      </c>
    </row>
    <row r="1170">
      <c r="A1170" s="1">
        <v>26.0</v>
      </c>
      <c r="B1170" s="48">
        <f t="shared" si="27"/>
        <v>55</v>
      </c>
      <c r="D1170" s="2">
        <f>SUM(COUNTIF('2010'!K58:M58,'2010'!$K$28),COUNTIF('2010'!K58:M58,'2010'!$L$28),COUNTIF('2010'!K58:M58,'2010'!$M$28))</f>
        <v>0</v>
      </c>
      <c r="E1170" s="2" t="str">
        <f t="shared" si="1"/>
        <v>0</v>
      </c>
    </row>
    <row r="1171">
      <c r="A1171" s="1">
        <v>26.0</v>
      </c>
      <c r="B1171" s="48">
        <f t="shared" si="27"/>
        <v>56</v>
      </c>
      <c r="D1171" s="2">
        <f>SUM(COUNTIF('2010'!K59:M59,'2010'!$K$28),COUNTIF('2010'!K59:M59,'2010'!$L$28),COUNTIF('2010'!K59:M59,'2010'!$M$28))</f>
        <v>0</v>
      </c>
      <c r="E1171" s="2" t="str">
        <f t="shared" si="1"/>
        <v>0</v>
      </c>
    </row>
    <row r="1172">
      <c r="A1172" s="1">
        <v>26.0</v>
      </c>
      <c r="B1172" s="48">
        <f t="shared" si="27"/>
        <v>57</v>
      </c>
      <c r="D1172" s="2">
        <f>SUM(COUNTIF('2010'!K60:M60,'2010'!$K$28),COUNTIF('2010'!K60:M60,'2010'!$L$28),COUNTIF('2010'!K60:M60,'2010'!$M$28))</f>
        <v>0</v>
      </c>
      <c r="E1172" s="2" t="str">
        <f t="shared" si="1"/>
        <v>0</v>
      </c>
    </row>
    <row r="1173">
      <c r="A1173" s="1">
        <v>26.0</v>
      </c>
      <c r="B1173" s="48">
        <f t="shared" si="27"/>
        <v>58</v>
      </c>
      <c r="D1173" s="2">
        <f>SUM(COUNTIF('2010'!K61:M61,'2010'!$K$28),COUNTIF('2010'!K61:M61,'2010'!$L$28),COUNTIF('2010'!K61:M61,'2010'!$M$28))</f>
        <v>0</v>
      </c>
      <c r="E1173" s="2" t="str">
        <f t="shared" si="1"/>
        <v>0</v>
      </c>
    </row>
    <row r="1174">
      <c r="A1174" s="1">
        <v>26.0</v>
      </c>
      <c r="B1174" s="48">
        <f t="shared" si="27"/>
        <v>59</v>
      </c>
      <c r="D1174" s="2">
        <f>SUM(COUNTIF('2010'!K62:M62,'2010'!$K$28),COUNTIF('2010'!K62:M62,'2010'!$L$28),COUNTIF('2010'!K62:M62,'2010'!$M$28))</f>
        <v>0</v>
      </c>
      <c r="E1174" s="2" t="str">
        <f t="shared" si="1"/>
        <v>0</v>
      </c>
    </row>
    <row r="1175">
      <c r="A1175" s="1">
        <v>26.0</v>
      </c>
      <c r="B1175" s="48">
        <f t="shared" si="27"/>
        <v>60</v>
      </c>
      <c r="D1175" s="2">
        <f>SUM(COUNTIF('2010'!K63:M63,'2010'!$K$28),COUNTIF('2010'!K63:M63,'2010'!$L$28),COUNTIF('2010'!K63:M63,'2010'!$M$28))</f>
        <v>0</v>
      </c>
      <c r="E1175" s="2" t="str">
        <f t="shared" si="1"/>
        <v>0</v>
      </c>
    </row>
    <row r="1176">
      <c r="A1176" s="1">
        <v>27.0</v>
      </c>
      <c r="B1176" s="1">
        <v>28.0</v>
      </c>
      <c r="D1176" s="2">
        <f>SUM(COUNTIF('2010'!K30:M30,'2010'!$K$29),COUNTIF('2010'!K30:M30,'2010'!$L$29),COUNTIF('2010'!K30:M30,'2010'!$M$29))</f>
        <v>0</v>
      </c>
      <c r="E1176" s="2" t="str">
        <f t="shared" si="1"/>
        <v>0</v>
      </c>
    </row>
    <row r="1177">
      <c r="A1177" s="1">
        <v>27.0</v>
      </c>
      <c r="B1177" s="48">
        <f t="shared" ref="B1177:B1208" si="28">IF(A1177&lt;&gt;"",B1176+1,"")</f>
        <v>29</v>
      </c>
      <c r="D1177" s="2">
        <f>SUM(COUNTIF('2010'!K31:M31,'2010'!$K$29),COUNTIF('2010'!K31:M31,'2010'!$L$29),COUNTIF('2010'!K31:M31,'2010'!$M$29))</f>
        <v>4</v>
      </c>
      <c r="E1177" s="2" t="str">
        <f t="shared" si="1"/>
        <v>2</v>
      </c>
    </row>
    <row r="1178">
      <c r="A1178" s="1">
        <v>27.0</v>
      </c>
      <c r="B1178" s="48">
        <f t="shared" si="28"/>
        <v>30</v>
      </c>
      <c r="D1178" s="2">
        <f>SUM(COUNTIF('2010'!K32:M32,'2010'!$K$29),COUNTIF('2010'!K32:M32,'2010'!$L$29),COUNTIF('2010'!K32:M32,'2010'!$M$29))</f>
        <v>4</v>
      </c>
      <c r="E1178" s="2" t="str">
        <f t="shared" si="1"/>
        <v>2</v>
      </c>
    </row>
    <row r="1179">
      <c r="A1179" s="1">
        <v>27.0</v>
      </c>
      <c r="B1179" s="48">
        <f t="shared" si="28"/>
        <v>31</v>
      </c>
      <c r="D1179" s="2">
        <f>SUM(COUNTIF('2010'!K33:M33,'2010'!$K$29),COUNTIF('2010'!K33:M33,'2010'!$L$29),COUNTIF('2010'!K33:M33,'2010'!$M$29))</f>
        <v>4</v>
      </c>
      <c r="E1179" s="2" t="str">
        <f t="shared" si="1"/>
        <v>2</v>
      </c>
    </row>
    <row r="1180">
      <c r="A1180" s="1">
        <v>27.0</v>
      </c>
      <c r="B1180" s="48">
        <f t="shared" si="28"/>
        <v>32</v>
      </c>
      <c r="D1180" s="2">
        <f>SUM(COUNTIF('2010'!K34:M34,'2010'!$K$29),COUNTIF('2010'!K34:M34,'2010'!$L$29),COUNTIF('2010'!K34:M34,'2010'!$M$29))</f>
        <v>4</v>
      </c>
      <c r="E1180" s="2" t="str">
        <f t="shared" si="1"/>
        <v>2</v>
      </c>
    </row>
    <row r="1181">
      <c r="A1181" s="1">
        <v>27.0</v>
      </c>
      <c r="B1181" s="48">
        <f t="shared" si="28"/>
        <v>33</v>
      </c>
      <c r="D1181" s="2">
        <f>SUM(COUNTIF('2010'!K35:M35,'2010'!$K$29),COUNTIF('2010'!K35:M35,'2010'!$L$29),COUNTIF('2010'!K35:M35,'2010'!$M$29))</f>
        <v>4</v>
      </c>
      <c r="E1181" s="2" t="str">
        <f t="shared" si="1"/>
        <v>2</v>
      </c>
    </row>
    <row r="1182">
      <c r="A1182" s="1">
        <v>27.0</v>
      </c>
      <c r="B1182" s="48">
        <f t="shared" si="28"/>
        <v>34</v>
      </c>
      <c r="D1182" s="2">
        <f>SUM(COUNTIF('2010'!K36:M36,'2010'!$K$29),COUNTIF('2010'!K36:M36,'2010'!$L$29),COUNTIF('2010'!K36:M36,'2010'!$M$29))</f>
        <v>0</v>
      </c>
      <c r="E1182" s="2" t="str">
        <f t="shared" si="1"/>
        <v>0</v>
      </c>
    </row>
    <row r="1183">
      <c r="A1183" s="1">
        <v>27.0</v>
      </c>
      <c r="B1183" s="48">
        <f t="shared" si="28"/>
        <v>35</v>
      </c>
      <c r="D1183" s="2">
        <f>SUM(COUNTIF('2010'!K38:M38,'2010'!$K$29),COUNTIF('2010'!K38:M38,'2010'!$L$29),COUNTIF('2010'!K38:M38,'2010'!$M$29))</f>
        <v>0</v>
      </c>
      <c r="E1183" s="2" t="str">
        <f t="shared" si="1"/>
        <v>0</v>
      </c>
    </row>
    <row r="1184">
      <c r="A1184" s="1">
        <v>27.0</v>
      </c>
      <c r="B1184" s="48">
        <f t="shared" si="28"/>
        <v>36</v>
      </c>
      <c r="D1184" s="2">
        <f>SUM(COUNTIF('2010'!K39:M39,'2010'!$K$29),COUNTIF('2010'!K39:M39,'2010'!$L$29),COUNTIF('2010'!K39:M39,'2010'!$M$29))</f>
        <v>4</v>
      </c>
      <c r="E1184" s="2" t="str">
        <f t="shared" si="1"/>
        <v>2</v>
      </c>
    </row>
    <row r="1185">
      <c r="A1185" s="1">
        <v>27.0</v>
      </c>
      <c r="B1185" s="48">
        <f t="shared" si="28"/>
        <v>37</v>
      </c>
      <c r="D1185" s="2">
        <f>SUM(COUNTIF('2010'!K40:M40,'2010'!$K$29),COUNTIF('2010'!K40:M40,'2010'!$L$29),COUNTIF('2010'!K40:M40,'2010'!$M$29))</f>
        <v>0</v>
      </c>
      <c r="E1185" s="2" t="str">
        <f t="shared" si="1"/>
        <v>0</v>
      </c>
    </row>
    <row r="1186">
      <c r="A1186" s="1">
        <v>27.0</v>
      </c>
      <c r="B1186" s="48">
        <f t="shared" si="28"/>
        <v>38</v>
      </c>
      <c r="D1186" s="2">
        <f>SUM(COUNTIF('2010'!K41:M41,'2010'!$K$29),COUNTIF('2010'!K41:M41,'2010'!$L$29),COUNTIF('2010'!K41:M41,'2010'!$M$29))</f>
        <v>0</v>
      </c>
      <c r="E1186" s="2" t="str">
        <f t="shared" si="1"/>
        <v>0</v>
      </c>
    </row>
    <row r="1187">
      <c r="A1187" s="1">
        <v>27.0</v>
      </c>
      <c r="B1187" s="48">
        <f t="shared" si="28"/>
        <v>39</v>
      </c>
      <c r="D1187" s="2">
        <f>SUM(COUNTIF('2010'!K42:M42,'2010'!$K$29),COUNTIF('2010'!K42:M42,'2010'!$L$29),COUNTIF('2010'!K42:M42,'2010'!$M$29))</f>
        <v>0</v>
      </c>
      <c r="E1187" s="2" t="str">
        <f t="shared" si="1"/>
        <v>0</v>
      </c>
    </row>
    <row r="1188">
      <c r="A1188" s="1">
        <v>27.0</v>
      </c>
      <c r="B1188" s="48">
        <f t="shared" si="28"/>
        <v>40</v>
      </c>
      <c r="D1188" s="2">
        <f>SUM(COUNTIF('2010'!K43:M43,'2010'!$K$29),COUNTIF('2010'!K43:M43,'2010'!$L$29),COUNTIF('2010'!K43:M43,'2010'!$M$29))</f>
        <v>0</v>
      </c>
      <c r="E1188" s="2" t="str">
        <f t="shared" si="1"/>
        <v>0</v>
      </c>
    </row>
    <row r="1189">
      <c r="A1189" s="1">
        <v>27.0</v>
      </c>
      <c r="B1189" s="48">
        <f t="shared" si="28"/>
        <v>41</v>
      </c>
      <c r="D1189" s="2">
        <f>SUM(COUNTIF('2010'!K44:M44,'2010'!$K$29),COUNTIF('2010'!K44:M44,'2010'!$L$29),COUNTIF('2010'!K44:M44,'2010'!$M$29))</f>
        <v>0</v>
      </c>
      <c r="E1189" s="2" t="str">
        <f t="shared" si="1"/>
        <v>0</v>
      </c>
    </row>
    <row r="1190">
      <c r="A1190" s="1">
        <v>27.0</v>
      </c>
      <c r="B1190" s="48">
        <f t="shared" si="28"/>
        <v>42</v>
      </c>
      <c r="D1190" s="2">
        <f>SUM(COUNTIF('2010'!K45:M45,'2010'!$K$29),COUNTIF('2010'!K45:M45,'2010'!$L$29),COUNTIF('2010'!K45:M45,'2010'!$M$29))</f>
        <v>0</v>
      </c>
      <c r="E1190" s="2" t="str">
        <f t="shared" si="1"/>
        <v>0</v>
      </c>
    </row>
    <row r="1191">
      <c r="A1191" s="1">
        <v>27.0</v>
      </c>
      <c r="B1191" s="48">
        <f t="shared" si="28"/>
        <v>43</v>
      </c>
      <c r="D1191" s="2">
        <f>SUM(COUNTIF('2010'!K46:M46,'2010'!$K$29),COUNTIF('2010'!K46:M46,'2010'!$L$29),COUNTIF('2010'!K46:M46,'2010'!$M$29))</f>
        <v>0</v>
      </c>
      <c r="E1191" s="2" t="str">
        <f t="shared" si="1"/>
        <v>0</v>
      </c>
    </row>
    <row r="1192">
      <c r="A1192" s="1">
        <v>27.0</v>
      </c>
      <c r="B1192" s="48">
        <f t="shared" si="28"/>
        <v>44</v>
      </c>
      <c r="D1192" s="2">
        <f>SUM(COUNTIF('2010'!K47:M47,'2010'!$K$29),COUNTIF('2010'!K47:M47,'2010'!$L$29),COUNTIF('2010'!K47:M47,'2010'!$M$29))</f>
        <v>0</v>
      </c>
      <c r="E1192" s="2" t="str">
        <f t="shared" si="1"/>
        <v>0</v>
      </c>
    </row>
    <row r="1193">
      <c r="A1193" s="1">
        <v>27.0</v>
      </c>
      <c r="B1193" s="48">
        <f t="shared" si="28"/>
        <v>45</v>
      </c>
      <c r="D1193" s="2">
        <f>SUM(COUNTIF('2010'!K48:M48,'2010'!$K$29),COUNTIF('2010'!K48:M48,'2010'!$L$29),COUNTIF('2010'!K48:M48,'2010'!$M$29))</f>
        <v>0</v>
      </c>
      <c r="E1193" s="2" t="str">
        <f t="shared" si="1"/>
        <v>0</v>
      </c>
    </row>
    <row r="1194">
      <c r="A1194" s="1">
        <v>27.0</v>
      </c>
      <c r="B1194" s="48">
        <f t="shared" si="28"/>
        <v>46</v>
      </c>
      <c r="D1194" s="2">
        <f>SUM(COUNTIF('2010'!K49:M49,'2010'!$K$29),COUNTIF('2010'!K49:M49,'2010'!$L$29),COUNTIF('2010'!K49:M49,'2010'!$M$29))</f>
        <v>0</v>
      </c>
      <c r="E1194" s="2" t="str">
        <f t="shared" si="1"/>
        <v>0</v>
      </c>
    </row>
    <row r="1195">
      <c r="A1195" s="1">
        <v>27.0</v>
      </c>
      <c r="B1195" s="48">
        <f t="shared" si="28"/>
        <v>47</v>
      </c>
      <c r="D1195" s="2">
        <f>SUM(COUNTIF('2010'!K50:M50,'2010'!$K$29),COUNTIF('2010'!K50:M50,'2010'!$L$29),COUNTIF('2010'!K50:M50,'2010'!$M$29))</f>
        <v>0</v>
      </c>
      <c r="E1195" s="2" t="str">
        <f t="shared" si="1"/>
        <v>0</v>
      </c>
    </row>
    <row r="1196">
      <c r="A1196" s="1">
        <v>27.0</v>
      </c>
      <c r="B1196" s="48">
        <f t="shared" si="28"/>
        <v>48</v>
      </c>
      <c r="D1196" s="2">
        <f>SUM(COUNTIF('2010'!K51:M51,'2010'!$K$29),COUNTIF('2010'!K51:M51,'2010'!$L$29),COUNTIF('2010'!K51:M51,'2010'!$M$29))</f>
        <v>0</v>
      </c>
      <c r="E1196" s="2" t="str">
        <f t="shared" si="1"/>
        <v>0</v>
      </c>
    </row>
    <row r="1197">
      <c r="A1197" s="1">
        <v>27.0</v>
      </c>
      <c r="B1197" s="48">
        <f t="shared" si="28"/>
        <v>49</v>
      </c>
      <c r="D1197" s="2">
        <f>SUM(COUNTIF('2010'!K52:M52,'2010'!$K$29),COUNTIF('2010'!K52:M52,'2010'!$L$29),COUNTIF('2010'!K52:M52,'2010'!$M$29))</f>
        <v>0</v>
      </c>
      <c r="E1197" s="2" t="str">
        <f t="shared" si="1"/>
        <v>0</v>
      </c>
    </row>
    <row r="1198">
      <c r="A1198" s="1">
        <v>27.0</v>
      </c>
      <c r="B1198" s="48">
        <f t="shared" si="28"/>
        <v>50</v>
      </c>
      <c r="D1198" s="2">
        <f>SUM(COUNTIF('2010'!K53:M53,'2010'!$K$29),COUNTIF('2010'!K53:M53,'2010'!$L$29),COUNTIF('2010'!K53:M53,'2010'!$M$29))</f>
        <v>0</v>
      </c>
      <c r="E1198" s="2" t="str">
        <f t="shared" si="1"/>
        <v>0</v>
      </c>
    </row>
    <row r="1199">
      <c r="A1199" s="1">
        <v>27.0</v>
      </c>
      <c r="B1199" s="48">
        <f t="shared" si="28"/>
        <v>51</v>
      </c>
      <c r="D1199" s="2">
        <f>SUM(COUNTIF('2010'!K54:M54,'2010'!$K$29),COUNTIF('2010'!K54:M54,'2010'!$L$29),COUNTIF('2010'!K54:M54,'2010'!$M$29))</f>
        <v>0</v>
      </c>
      <c r="E1199" s="2" t="str">
        <f t="shared" si="1"/>
        <v>0</v>
      </c>
    </row>
    <row r="1200">
      <c r="A1200" s="1">
        <v>27.0</v>
      </c>
      <c r="B1200" s="48">
        <f t="shared" si="28"/>
        <v>52</v>
      </c>
      <c r="D1200" s="2">
        <f>SUM(COUNTIF('2010'!K55:M55,'2010'!$K$29),COUNTIF('2010'!K55:M55,'2010'!$L$29),COUNTIF('2010'!K55:M55,'2010'!$M$29))</f>
        <v>0</v>
      </c>
      <c r="E1200" s="2" t="str">
        <f t="shared" si="1"/>
        <v>0</v>
      </c>
    </row>
    <row r="1201">
      <c r="A1201" s="1">
        <v>27.0</v>
      </c>
      <c r="B1201" s="48">
        <f t="shared" si="28"/>
        <v>53</v>
      </c>
      <c r="D1201" s="2">
        <f>SUM(COUNTIF('2010'!K56:M56,'2010'!$K$29),COUNTIF('2010'!K56:M56,'2010'!$L$29),COUNTIF('2010'!K56:M56,'2010'!$M$29))</f>
        <v>0</v>
      </c>
      <c r="E1201" s="2" t="str">
        <f t="shared" si="1"/>
        <v>0</v>
      </c>
    </row>
    <row r="1202">
      <c r="A1202" s="1">
        <v>27.0</v>
      </c>
      <c r="B1202" s="48">
        <f t="shared" si="28"/>
        <v>54</v>
      </c>
      <c r="D1202" s="2">
        <f>SUM(COUNTIF('2010'!K57:M57,'2010'!$K$29),COUNTIF('2010'!K57:M57,'2010'!$L$29),COUNTIF('2010'!K57:M57,'2010'!$M$29))</f>
        <v>0</v>
      </c>
      <c r="E1202" s="2" t="str">
        <f t="shared" si="1"/>
        <v>0</v>
      </c>
    </row>
    <row r="1203">
      <c r="A1203" s="1">
        <v>27.0</v>
      </c>
      <c r="B1203" s="48">
        <f t="shared" si="28"/>
        <v>55</v>
      </c>
      <c r="D1203" s="2">
        <f>SUM(COUNTIF('2010'!K58:M58,'2010'!$K$29),COUNTIF('2010'!K58:M58,'2010'!$L$29),COUNTIF('2010'!K58:M58,'2010'!$M$29))</f>
        <v>0</v>
      </c>
      <c r="E1203" s="2" t="str">
        <f t="shared" si="1"/>
        <v>0</v>
      </c>
    </row>
    <row r="1204">
      <c r="A1204" s="1">
        <v>27.0</v>
      </c>
      <c r="B1204" s="48">
        <f t="shared" si="28"/>
        <v>56</v>
      </c>
      <c r="D1204" s="2">
        <f>SUM(COUNTIF('2010'!K59:M59,'2010'!$K$29),COUNTIF('2010'!K59:M59,'2010'!$L$29),COUNTIF('2010'!K59:M59,'2010'!$M$29))</f>
        <v>0</v>
      </c>
      <c r="E1204" s="2" t="str">
        <f t="shared" si="1"/>
        <v>0</v>
      </c>
    </row>
    <row r="1205">
      <c r="A1205" s="1">
        <v>27.0</v>
      </c>
      <c r="B1205" s="48">
        <f t="shared" si="28"/>
        <v>57</v>
      </c>
      <c r="D1205" s="2">
        <f>SUM(COUNTIF('2010'!K60:M60,'2010'!$K$29),COUNTIF('2010'!K60:M60,'2010'!$L$29),COUNTIF('2010'!K60:M60,'2010'!$M$29))</f>
        <v>0</v>
      </c>
      <c r="E1205" s="2" t="str">
        <f t="shared" si="1"/>
        <v>0</v>
      </c>
    </row>
    <row r="1206">
      <c r="A1206" s="1">
        <v>27.0</v>
      </c>
      <c r="B1206" s="48">
        <f t="shared" si="28"/>
        <v>58</v>
      </c>
      <c r="D1206" s="2">
        <f>SUM(COUNTIF('2010'!K61:M61,'2010'!$K$29),COUNTIF('2010'!K61:M61,'2010'!$L$29),COUNTIF('2010'!K61:M61,'2010'!$M$29))</f>
        <v>0</v>
      </c>
      <c r="E1206" s="2" t="str">
        <f t="shared" si="1"/>
        <v>0</v>
      </c>
    </row>
    <row r="1207">
      <c r="A1207" s="1">
        <v>27.0</v>
      </c>
      <c r="B1207" s="48">
        <f t="shared" si="28"/>
        <v>59</v>
      </c>
      <c r="D1207" s="2">
        <f>SUM(COUNTIF('2010'!K62:M62,'2010'!$K$29),COUNTIF('2010'!K62:M62,'2010'!$L$29),COUNTIF('2010'!K62:M62,'2010'!$M$29))</f>
        <v>0</v>
      </c>
      <c r="E1207" s="2" t="str">
        <f t="shared" si="1"/>
        <v>0</v>
      </c>
    </row>
    <row r="1208">
      <c r="A1208" s="1">
        <v>27.0</v>
      </c>
      <c r="B1208" s="48">
        <f t="shared" si="28"/>
        <v>60</v>
      </c>
      <c r="D1208" s="2">
        <f>SUM(COUNTIF('2010'!K63:M63,'2010'!$K$29),COUNTIF('2010'!K63:M63,'2010'!$L$29),COUNTIF('2010'!K63:M63,'2010'!$M$29))</f>
        <v>0</v>
      </c>
      <c r="E1208" s="2" t="str">
        <f t="shared" si="1"/>
        <v>0</v>
      </c>
    </row>
    <row r="1209">
      <c r="A1209" s="1">
        <v>28.0</v>
      </c>
      <c r="B1209" s="1">
        <v>29.0</v>
      </c>
      <c r="D1209" s="2">
        <f>SUM(COUNTIF('2010'!K31:M31,'2010'!$K$30),COUNTIF('2010'!K31:M31,'2010'!$L$30),COUNTIF('2010'!K31:M31,'2010'!$M$30))</f>
        <v>0</v>
      </c>
      <c r="E1209" s="2" t="str">
        <f t="shared" si="1"/>
        <v>0</v>
      </c>
    </row>
    <row r="1210">
      <c r="A1210" s="1">
        <v>28.0</v>
      </c>
      <c r="B1210" s="48">
        <f t="shared" ref="B1210:B1240" si="29">IF(A1210&lt;&gt;"",B1209+1,"")</f>
        <v>30</v>
      </c>
      <c r="D1210" s="2">
        <f>SUM(COUNTIF('2010'!K32:M32,'2010'!$K$30),COUNTIF('2010'!K32:M32,'2010'!$L$30),COUNTIF('2010'!K32:M32,'2010'!$M$30))</f>
        <v>1</v>
      </c>
      <c r="E1210" s="2" t="str">
        <f t="shared" si="1"/>
        <v>1</v>
      </c>
    </row>
    <row r="1211">
      <c r="A1211" s="1">
        <v>28.0</v>
      </c>
      <c r="B1211" s="48">
        <f t="shared" si="29"/>
        <v>31</v>
      </c>
      <c r="D1211" s="2">
        <f>SUM(COUNTIF('2010'!K33:M33,'2010'!$K$30),COUNTIF('2010'!K33:M33,'2010'!$L$30),COUNTIF('2010'!K33:M33,'2010'!$M$30))</f>
        <v>0</v>
      </c>
      <c r="E1211" s="2" t="str">
        <f t="shared" si="1"/>
        <v>0</v>
      </c>
    </row>
    <row r="1212">
      <c r="A1212" s="1">
        <v>28.0</v>
      </c>
      <c r="B1212" s="48">
        <f t="shared" si="29"/>
        <v>32</v>
      </c>
      <c r="D1212" s="2">
        <f>SUM(COUNTIF('2010'!K34:M34,'2010'!$K$30),COUNTIF('2010'!K34:M34,'2010'!$L$30),COUNTIF('2010'!K34:M34,'2010'!$M$30))</f>
        <v>1</v>
      </c>
      <c r="E1212" s="2" t="str">
        <f t="shared" si="1"/>
        <v>1</v>
      </c>
    </row>
    <row r="1213">
      <c r="A1213" s="1">
        <v>28.0</v>
      </c>
      <c r="B1213" s="48">
        <f t="shared" si="29"/>
        <v>33</v>
      </c>
      <c r="D1213" s="2">
        <f>SUM(COUNTIF('2010'!K35:M35,'2010'!$K$30),COUNTIF('2010'!K35:M35,'2010'!$L$30),COUNTIF('2010'!K35:M35,'2010'!$M$30))</f>
        <v>0</v>
      </c>
      <c r="E1213" s="2" t="str">
        <f t="shared" si="1"/>
        <v>0</v>
      </c>
    </row>
    <row r="1214">
      <c r="A1214" s="1">
        <v>28.0</v>
      </c>
      <c r="B1214" s="48">
        <f t="shared" si="29"/>
        <v>34</v>
      </c>
      <c r="D1214" s="2">
        <f>SUM(COUNTIF('2010'!K36:M36,'2010'!$K$30),COUNTIF('2010'!K36:M36,'2010'!$L$30),COUNTIF('2010'!K36:M36,'2010'!$M$30))</f>
        <v>0</v>
      </c>
      <c r="E1214" s="2" t="str">
        <f t="shared" si="1"/>
        <v>0</v>
      </c>
    </row>
    <row r="1215">
      <c r="A1215" s="1">
        <v>28.0</v>
      </c>
      <c r="B1215" s="48">
        <f t="shared" si="29"/>
        <v>35</v>
      </c>
      <c r="D1215" s="2">
        <f>SUM(COUNTIF('2010'!K38:M38,'2010'!$K$30),COUNTIF('2010'!K38:M38,'2010'!$L$30),COUNTIF('2010'!K38:M38,'2010'!$M$30))</f>
        <v>1</v>
      </c>
      <c r="E1215" s="2" t="str">
        <f t="shared" si="1"/>
        <v>1</v>
      </c>
    </row>
    <row r="1216">
      <c r="A1216" s="1">
        <v>28.0</v>
      </c>
      <c r="B1216" s="48">
        <f t="shared" si="29"/>
        <v>36</v>
      </c>
      <c r="D1216" s="2">
        <f>SUM(COUNTIF('2010'!K39:M39,'2010'!$K$30),COUNTIF('2010'!K39:M39,'2010'!$L$30),COUNTIF('2010'!K39:M39,'2010'!$M$30))</f>
        <v>0</v>
      </c>
      <c r="E1216" s="2" t="str">
        <f t="shared" si="1"/>
        <v>0</v>
      </c>
    </row>
    <row r="1217">
      <c r="A1217" s="1">
        <v>28.0</v>
      </c>
      <c r="B1217" s="48">
        <f t="shared" si="29"/>
        <v>37</v>
      </c>
      <c r="D1217" s="2">
        <f>SUM(COUNTIF('2010'!K40:M40,'2010'!$K$30),COUNTIF('2010'!K40:M40,'2010'!$L$30),COUNTIF('2010'!K40:M40,'2010'!$M$30))</f>
        <v>0</v>
      </c>
      <c r="E1217" s="2" t="str">
        <f t="shared" si="1"/>
        <v>0</v>
      </c>
    </row>
    <row r="1218">
      <c r="A1218" s="1">
        <v>28.0</v>
      </c>
      <c r="B1218" s="48">
        <f t="shared" si="29"/>
        <v>38</v>
      </c>
      <c r="D1218" s="2">
        <f>SUM(COUNTIF('2010'!K41:M41,'2010'!$K$30),COUNTIF('2010'!K41:M41,'2010'!$L$30),COUNTIF('2010'!K41:M41,'2010'!$M$30))</f>
        <v>0</v>
      </c>
      <c r="E1218" s="2" t="str">
        <f t="shared" si="1"/>
        <v>0</v>
      </c>
    </row>
    <row r="1219">
      <c r="A1219" s="1">
        <v>28.0</v>
      </c>
      <c r="B1219" s="48">
        <f t="shared" si="29"/>
        <v>39</v>
      </c>
      <c r="D1219" s="2">
        <f>SUM(COUNTIF('2010'!K42:M42,'2010'!$K$30),COUNTIF('2010'!K42:M42,'2010'!$L$30),COUNTIF('2010'!K42:M42,'2010'!$M$30))</f>
        <v>0</v>
      </c>
      <c r="E1219" s="2" t="str">
        <f t="shared" si="1"/>
        <v>0</v>
      </c>
    </row>
    <row r="1220">
      <c r="A1220" s="1">
        <v>28.0</v>
      </c>
      <c r="B1220" s="48">
        <f t="shared" si="29"/>
        <v>40</v>
      </c>
      <c r="D1220" s="2">
        <f>SUM(COUNTIF('2010'!K43:M43,'2010'!$K$30),COUNTIF('2010'!K43:M43,'2010'!$L$30),COUNTIF('2010'!K43:M43,'2010'!$M$30))</f>
        <v>0</v>
      </c>
      <c r="E1220" s="2" t="str">
        <f t="shared" si="1"/>
        <v>0</v>
      </c>
    </row>
    <row r="1221">
      <c r="A1221" s="1">
        <v>28.0</v>
      </c>
      <c r="B1221" s="48">
        <f t="shared" si="29"/>
        <v>41</v>
      </c>
      <c r="D1221" s="2">
        <f>SUM(COUNTIF('2010'!K44:M44,'2010'!$K$30),COUNTIF('2010'!K44:M44,'2010'!$L$30),COUNTIF('2010'!K44:M44,'2010'!$M$30))</f>
        <v>0</v>
      </c>
      <c r="E1221" s="2" t="str">
        <f t="shared" si="1"/>
        <v>0</v>
      </c>
    </row>
    <row r="1222">
      <c r="A1222" s="1">
        <v>28.0</v>
      </c>
      <c r="B1222" s="48">
        <f t="shared" si="29"/>
        <v>42</v>
      </c>
      <c r="D1222" s="2">
        <f>SUM(COUNTIF('2010'!K45:M45,'2010'!$K$30),COUNTIF('2010'!K45:M45,'2010'!$L$30),COUNTIF('2010'!K45:M45,'2010'!$M$30))</f>
        <v>0</v>
      </c>
      <c r="E1222" s="2" t="str">
        <f t="shared" si="1"/>
        <v>0</v>
      </c>
    </row>
    <row r="1223">
      <c r="A1223" s="1">
        <v>28.0</v>
      </c>
      <c r="B1223" s="48">
        <f t="shared" si="29"/>
        <v>43</v>
      </c>
      <c r="D1223" s="2">
        <f>SUM(COUNTIF('2010'!K46:M46,'2010'!$K$30),COUNTIF('2010'!K46:M46,'2010'!$L$30),COUNTIF('2010'!K46:M46,'2010'!$M$30))</f>
        <v>0</v>
      </c>
      <c r="E1223" s="2" t="str">
        <f t="shared" si="1"/>
        <v>0</v>
      </c>
    </row>
    <row r="1224">
      <c r="A1224" s="1">
        <v>28.0</v>
      </c>
      <c r="B1224" s="48">
        <f t="shared" si="29"/>
        <v>44</v>
      </c>
      <c r="D1224" s="2">
        <f>SUM(COUNTIF('2010'!K47:M47,'2010'!$K$30),COUNTIF('2010'!K47:M47,'2010'!$L$30),COUNTIF('2010'!K47:M47,'2010'!$M$30))</f>
        <v>0</v>
      </c>
      <c r="E1224" s="2" t="str">
        <f t="shared" si="1"/>
        <v>0</v>
      </c>
    </row>
    <row r="1225">
      <c r="A1225" s="1">
        <v>28.0</v>
      </c>
      <c r="B1225" s="48">
        <f t="shared" si="29"/>
        <v>45</v>
      </c>
      <c r="D1225" s="2">
        <f>SUM(COUNTIF('2010'!K48:M48,'2010'!$K$30),COUNTIF('2010'!K48:M48,'2010'!$L$30),COUNTIF('2010'!K48:M48,'2010'!$M$30))</f>
        <v>0</v>
      </c>
      <c r="E1225" s="2" t="str">
        <f t="shared" si="1"/>
        <v>0</v>
      </c>
    </row>
    <row r="1226">
      <c r="A1226" s="1">
        <v>28.0</v>
      </c>
      <c r="B1226" s="48">
        <f t="shared" si="29"/>
        <v>46</v>
      </c>
      <c r="D1226" s="2">
        <f>SUM(COUNTIF('2010'!K49:M49,'2010'!$K$30),COUNTIF('2010'!K49:M49,'2010'!$L$30),COUNTIF('2010'!K49:M49,'2010'!$M$30))</f>
        <v>0</v>
      </c>
      <c r="E1226" s="2" t="str">
        <f t="shared" si="1"/>
        <v>0</v>
      </c>
    </row>
    <row r="1227">
      <c r="A1227" s="1">
        <v>28.0</v>
      </c>
      <c r="B1227" s="48">
        <f t="shared" si="29"/>
        <v>47</v>
      </c>
      <c r="D1227" s="2">
        <f>SUM(COUNTIF('2010'!K50:M50,'2010'!$K$30),COUNTIF('2010'!K50:M50,'2010'!$L$30),COUNTIF('2010'!K50:M50,'2010'!$M$30))</f>
        <v>0</v>
      </c>
      <c r="E1227" s="2" t="str">
        <f t="shared" si="1"/>
        <v>0</v>
      </c>
    </row>
    <row r="1228">
      <c r="A1228" s="1">
        <v>28.0</v>
      </c>
      <c r="B1228" s="48">
        <f t="shared" si="29"/>
        <v>48</v>
      </c>
      <c r="D1228" s="2">
        <f>SUM(COUNTIF('2010'!K51:M51,'2010'!$K$30),COUNTIF('2010'!K51:M51,'2010'!$L$30),COUNTIF('2010'!K51:M51,'2010'!$M$30))</f>
        <v>0</v>
      </c>
      <c r="E1228" s="2" t="str">
        <f t="shared" si="1"/>
        <v>0</v>
      </c>
    </row>
    <row r="1229">
      <c r="A1229" s="1">
        <v>28.0</v>
      </c>
      <c r="B1229" s="48">
        <f t="shared" si="29"/>
        <v>49</v>
      </c>
      <c r="D1229" s="2">
        <f>SUM(COUNTIF('2010'!K52:M52,'2010'!$K$30),COUNTIF('2010'!K52:M52,'2010'!$L$30),COUNTIF('2010'!K52:M52,'2010'!$M$30))</f>
        <v>0</v>
      </c>
      <c r="E1229" s="2" t="str">
        <f t="shared" si="1"/>
        <v>0</v>
      </c>
    </row>
    <row r="1230">
      <c r="A1230" s="1">
        <v>28.0</v>
      </c>
      <c r="B1230" s="48">
        <f t="shared" si="29"/>
        <v>50</v>
      </c>
      <c r="D1230" s="2">
        <f>SUM(COUNTIF('2010'!K53:M53,'2010'!$K$30),COUNTIF('2010'!K53:M53,'2010'!$L$30),COUNTIF('2010'!K53:M53,'2010'!$M$30))</f>
        <v>0</v>
      </c>
      <c r="E1230" s="2" t="str">
        <f t="shared" si="1"/>
        <v>0</v>
      </c>
    </row>
    <row r="1231">
      <c r="A1231" s="1">
        <v>28.0</v>
      </c>
      <c r="B1231" s="48">
        <f t="shared" si="29"/>
        <v>51</v>
      </c>
      <c r="D1231" s="2">
        <f>SUM(COUNTIF('2010'!K54:M54,'2010'!$K$30),COUNTIF('2010'!K54:M54,'2010'!$L$30),COUNTIF('2010'!K54:M54,'2010'!$M$30))</f>
        <v>0</v>
      </c>
      <c r="E1231" s="2" t="str">
        <f t="shared" si="1"/>
        <v>0</v>
      </c>
    </row>
    <row r="1232">
      <c r="A1232" s="1">
        <v>28.0</v>
      </c>
      <c r="B1232" s="48">
        <f t="shared" si="29"/>
        <v>52</v>
      </c>
      <c r="D1232" s="2">
        <f>SUM(COUNTIF('2010'!K55:M55,'2010'!$K$30),COUNTIF('2010'!K55:M55,'2010'!$L$30),COUNTIF('2010'!K55:M55,'2010'!$M$30))</f>
        <v>0</v>
      </c>
      <c r="E1232" s="2" t="str">
        <f t="shared" si="1"/>
        <v>0</v>
      </c>
    </row>
    <row r="1233">
      <c r="A1233" s="1">
        <v>28.0</v>
      </c>
      <c r="B1233" s="48">
        <f t="shared" si="29"/>
        <v>53</v>
      </c>
      <c r="D1233" s="2">
        <f>SUM(COUNTIF('2010'!K56:M56,'2010'!$K$30),COUNTIF('2010'!K56:M56,'2010'!$L$30),COUNTIF('2010'!K56:M56,'2010'!$M$30))</f>
        <v>0</v>
      </c>
      <c r="E1233" s="2" t="str">
        <f t="shared" si="1"/>
        <v>0</v>
      </c>
    </row>
    <row r="1234">
      <c r="A1234" s="1">
        <v>28.0</v>
      </c>
      <c r="B1234" s="48">
        <f t="shared" si="29"/>
        <v>54</v>
      </c>
      <c r="D1234" s="2">
        <f>SUM(COUNTIF('2010'!K57:M57,'2010'!$K$30),COUNTIF('2010'!K57:M57,'2010'!$L$30),COUNTIF('2010'!K57:M57,'2010'!$M$30))</f>
        <v>0</v>
      </c>
      <c r="E1234" s="2" t="str">
        <f t="shared" si="1"/>
        <v>0</v>
      </c>
    </row>
    <row r="1235">
      <c r="A1235" s="1">
        <v>28.0</v>
      </c>
      <c r="B1235" s="48">
        <f t="shared" si="29"/>
        <v>55</v>
      </c>
      <c r="D1235" s="2">
        <f>SUM(COUNTIF('2010'!K58:M58,'2010'!$K$30),COUNTIF('2010'!K58:M58,'2010'!$L$30),COUNTIF('2010'!K58:M58,'2010'!$M$30))</f>
        <v>0</v>
      </c>
      <c r="E1235" s="2" t="str">
        <f t="shared" si="1"/>
        <v>0</v>
      </c>
    </row>
    <row r="1236">
      <c r="A1236" s="1">
        <v>28.0</v>
      </c>
      <c r="B1236" s="48">
        <f t="shared" si="29"/>
        <v>56</v>
      </c>
      <c r="D1236" s="2">
        <f>SUM(COUNTIF('2010'!K59:M59,'2010'!$K$30),COUNTIF('2010'!K59:M59,'2010'!$L$30),COUNTIF('2010'!K59:M59,'2010'!$M$30))</f>
        <v>0</v>
      </c>
      <c r="E1236" s="2" t="str">
        <f t="shared" si="1"/>
        <v>0</v>
      </c>
    </row>
    <row r="1237">
      <c r="A1237" s="1">
        <v>28.0</v>
      </c>
      <c r="B1237" s="48">
        <f t="shared" si="29"/>
        <v>57</v>
      </c>
      <c r="D1237" s="2">
        <f>SUM(COUNTIF('2010'!K60:M60,'2010'!$K$30),COUNTIF('2010'!K60:M60,'2010'!$L$30),COUNTIF('2010'!K60:M60,'2010'!$M$30))</f>
        <v>0</v>
      </c>
      <c r="E1237" s="2" t="str">
        <f t="shared" si="1"/>
        <v>0</v>
      </c>
    </row>
    <row r="1238">
      <c r="A1238" s="1">
        <v>28.0</v>
      </c>
      <c r="B1238" s="48">
        <f t="shared" si="29"/>
        <v>58</v>
      </c>
      <c r="D1238" s="2">
        <f>SUM(COUNTIF('2010'!K61:M61,'2010'!$K$30),COUNTIF('2010'!K61:M61,'2010'!$L$30),COUNTIF('2010'!K61:M61,'2010'!$M$30))</f>
        <v>0</v>
      </c>
      <c r="E1238" s="2" t="str">
        <f t="shared" si="1"/>
        <v>0</v>
      </c>
    </row>
    <row r="1239">
      <c r="A1239" s="1">
        <v>28.0</v>
      </c>
      <c r="B1239" s="48">
        <f t="shared" si="29"/>
        <v>59</v>
      </c>
      <c r="D1239" s="2">
        <f>SUM(COUNTIF('2010'!K62:M62,'2010'!$K$30),COUNTIF('2010'!K62:M62,'2010'!$L$30),COUNTIF('2010'!K62:M62,'2010'!$M$30))</f>
        <v>0</v>
      </c>
      <c r="E1239" s="2" t="str">
        <f t="shared" si="1"/>
        <v>0</v>
      </c>
    </row>
    <row r="1240">
      <c r="A1240" s="1">
        <v>28.0</v>
      </c>
      <c r="B1240" s="48">
        <f t="shared" si="29"/>
        <v>60</v>
      </c>
      <c r="D1240" s="2">
        <f>SUM(COUNTIF('2010'!K63:M63,'2010'!$K$30),COUNTIF('2010'!K63:M63,'2010'!$L$30),COUNTIF('2010'!K63:M63,'2010'!$M$30))</f>
        <v>0</v>
      </c>
      <c r="E1240" s="2" t="str">
        <f t="shared" si="1"/>
        <v>0</v>
      </c>
    </row>
    <row r="1241">
      <c r="A1241" s="1">
        <v>29.0</v>
      </c>
      <c r="B1241" s="1">
        <v>30.0</v>
      </c>
      <c r="D1241" s="2">
        <f>SUM(COUNTIF('2010'!K32:M32,'2010'!$K$31),COUNTIF('2010'!K32:M32,'2010'!$L$31),COUNTIF('2010'!K32:M32,'2010'!$M$31))</f>
        <v>4</v>
      </c>
      <c r="E1241" s="2" t="str">
        <f t="shared" si="1"/>
        <v>2</v>
      </c>
    </row>
    <row r="1242">
      <c r="A1242" s="1">
        <v>29.0</v>
      </c>
      <c r="B1242" s="48">
        <f t="shared" ref="B1242:B1271" si="30">IF(A1242&lt;&gt;"",B1241+1,"")</f>
        <v>31</v>
      </c>
      <c r="D1242" s="2">
        <f>SUM(COUNTIF('2010'!K33:M33,'2010'!$K$31),COUNTIF('2010'!K33:M33,'2010'!$L$31),COUNTIF('2010'!K33:M33,'2010'!$M$31))</f>
        <v>4</v>
      </c>
      <c r="E1242" s="2" t="str">
        <f t="shared" si="1"/>
        <v>2</v>
      </c>
    </row>
    <row r="1243">
      <c r="A1243" s="1">
        <v>29.0</v>
      </c>
      <c r="B1243" s="48">
        <f t="shared" si="30"/>
        <v>32</v>
      </c>
      <c r="D1243" s="2">
        <f>SUM(COUNTIF('2010'!K34:M34,'2010'!$K$31),COUNTIF('2010'!K34:M34,'2010'!$L$31),COUNTIF('2010'!K34:M34,'2010'!$M$31))</f>
        <v>4</v>
      </c>
      <c r="E1243" s="2" t="str">
        <f t="shared" si="1"/>
        <v>2</v>
      </c>
    </row>
    <row r="1244">
      <c r="A1244" s="1">
        <v>29.0</v>
      </c>
      <c r="B1244" s="48">
        <f t="shared" si="30"/>
        <v>33</v>
      </c>
      <c r="D1244" s="2">
        <f>SUM(COUNTIF('2010'!K35:M35,'2010'!$K$31),COUNTIF('2010'!K35:M35,'2010'!$L$31),COUNTIF('2010'!K35:M35,'2010'!$M$31))</f>
        <v>4</v>
      </c>
      <c r="E1244" s="2" t="str">
        <f t="shared" si="1"/>
        <v>2</v>
      </c>
    </row>
    <row r="1245">
      <c r="A1245" s="1">
        <v>29.0</v>
      </c>
      <c r="B1245" s="48">
        <f t="shared" si="30"/>
        <v>34</v>
      </c>
      <c r="D1245" s="2">
        <f>SUM(COUNTIF('2010'!K36:M36,'2010'!$K$31),COUNTIF('2010'!K36:M36,'2010'!$L$31),COUNTIF('2010'!K36:M36,'2010'!$M$31))</f>
        <v>0</v>
      </c>
      <c r="E1245" s="2" t="str">
        <f t="shared" si="1"/>
        <v>0</v>
      </c>
    </row>
    <row r="1246">
      <c r="A1246" s="1">
        <v>29.0</v>
      </c>
      <c r="B1246" s="48">
        <f t="shared" si="30"/>
        <v>35</v>
      </c>
      <c r="D1246" s="2">
        <f>SUM(COUNTIF('2010'!K38:M38,'2010'!$K$31),COUNTIF('2010'!K38:M38,'2010'!$L$31),COUNTIF('2010'!K38:M38,'2010'!$M$31))</f>
        <v>0</v>
      </c>
      <c r="E1246" s="2" t="str">
        <f t="shared" si="1"/>
        <v>0</v>
      </c>
    </row>
    <row r="1247">
      <c r="A1247" s="1">
        <v>29.0</v>
      </c>
      <c r="B1247" s="48">
        <f t="shared" si="30"/>
        <v>36</v>
      </c>
      <c r="D1247" s="2">
        <f>SUM(COUNTIF('2010'!K39:M39,'2010'!$K$31),COUNTIF('2010'!K39:M39,'2010'!$L$31),COUNTIF('2010'!K39:M39,'2010'!$M$31))</f>
        <v>4</v>
      </c>
      <c r="E1247" s="2" t="str">
        <f t="shared" si="1"/>
        <v>2</v>
      </c>
    </row>
    <row r="1248">
      <c r="A1248" s="1">
        <v>29.0</v>
      </c>
      <c r="B1248" s="48">
        <f t="shared" si="30"/>
        <v>37</v>
      </c>
      <c r="D1248" s="2">
        <f>SUM(COUNTIF('2010'!K40:M40,'2010'!$K$31),COUNTIF('2010'!K40:M40,'2010'!$L$31),COUNTIF('2010'!K40:M40,'2010'!$M$31))</f>
        <v>0</v>
      </c>
      <c r="E1248" s="2" t="str">
        <f t="shared" si="1"/>
        <v>0</v>
      </c>
    </row>
    <row r="1249">
      <c r="A1249" s="1">
        <v>29.0</v>
      </c>
      <c r="B1249" s="48">
        <f t="shared" si="30"/>
        <v>38</v>
      </c>
      <c r="D1249" s="2">
        <f>SUM(COUNTIF('2010'!K41:M41,'2010'!$K$31),COUNTIF('2010'!K41:M41,'2010'!$L$31),COUNTIF('2010'!K41:M41,'2010'!$M$31))</f>
        <v>0</v>
      </c>
      <c r="E1249" s="2" t="str">
        <f t="shared" si="1"/>
        <v>0</v>
      </c>
    </row>
    <row r="1250">
      <c r="A1250" s="1">
        <v>29.0</v>
      </c>
      <c r="B1250" s="48">
        <f t="shared" si="30"/>
        <v>39</v>
      </c>
      <c r="D1250" s="2">
        <f>SUM(COUNTIF('2010'!K42:M42,'2010'!$K$31),COUNTIF('2010'!K42:M42,'2010'!$L$31),COUNTIF('2010'!K42:M42,'2010'!$M$31))</f>
        <v>0</v>
      </c>
      <c r="E1250" s="2" t="str">
        <f t="shared" si="1"/>
        <v>0</v>
      </c>
    </row>
    <row r="1251">
      <c r="A1251" s="1">
        <v>29.0</v>
      </c>
      <c r="B1251" s="48">
        <f t="shared" si="30"/>
        <v>40</v>
      </c>
      <c r="D1251" s="2">
        <f>SUM(COUNTIF('2010'!K43:M43,'2010'!$K$31),COUNTIF('2010'!K43:M43,'2010'!$L$31),COUNTIF('2010'!K43:M43,'2010'!$M$31))</f>
        <v>0</v>
      </c>
      <c r="E1251" s="2" t="str">
        <f t="shared" si="1"/>
        <v>0</v>
      </c>
    </row>
    <row r="1252">
      <c r="A1252" s="1">
        <v>29.0</v>
      </c>
      <c r="B1252" s="48">
        <f t="shared" si="30"/>
        <v>41</v>
      </c>
      <c r="D1252" s="2">
        <f>SUM(COUNTIF('2010'!K44:M44,'2010'!$K$31),COUNTIF('2010'!K44:M44,'2010'!$L$31),COUNTIF('2010'!K44:M44,'2010'!$M$31))</f>
        <v>0</v>
      </c>
      <c r="E1252" s="2" t="str">
        <f t="shared" si="1"/>
        <v>0</v>
      </c>
    </row>
    <row r="1253">
      <c r="A1253" s="1">
        <v>29.0</v>
      </c>
      <c r="B1253" s="48">
        <f t="shared" si="30"/>
        <v>42</v>
      </c>
      <c r="D1253" s="2">
        <f>SUM(COUNTIF('2010'!K45:M45,'2010'!$K$31),COUNTIF('2010'!K45:M45,'2010'!$L$31),COUNTIF('2010'!K45:M45,'2010'!$M$31))</f>
        <v>0</v>
      </c>
      <c r="E1253" s="2" t="str">
        <f t="shared" si="1"/>
        <v>0</v>
      </c>
    </row>
    <row r="1254">
      <c r="A1254" s="1">
        <v>29.0</v>
      </c>
      <c r="B1254" s="48">
        <f t="shared" si="30"/>
        <v>43</v>
      </c>
      <c r="D1254" s="2">
        <f>SUM(COUNTIF('2010'!K46:M46,'2010'!$K$31),COUNTIF('2010'!K46:M46,'2010'!$L$31),COUNTIF('2010'!K46:M46,'2010'!$M$31))</f>
        <v>0</v>
      </c>
      <c r="E1254" s="2" t="str">
        <f t="shared" si="1"/>
        <v>0</v>
      </c>
    </row>
    <row r="1255">
      <c r="A1255" s="1">
        <v>29.0</v>
      </c>
      <c r="B1255" s="48">
        <f t="shared" si="30"/>
        <v>44</v>
      </c>
      <c r="D1255" s="2">
        <f>SUM(COUNTIF('2010'!K47:M47,'2010'!$K$31),COUNTIF('2010'!K47:M47,'2010'!$L$31),COUNTIF('2010'!K47:M47,'2010'!$M$31))</f>
        <v>0</v>
      </c>
      <c r="E1255" s="2" t="str">
        <f t="shared" si="1"/>
        <v>0</v>
      </c>
    </row>
    <row r="1256">
      <c r="A1256" s="1">
        <v>29.0</v>
      </c>
      <c r="B1256" s="48">
        <f t="shared" si="30"/>
        <v>45</v>
      </c>
      <c r="D1256" s="2">
        <f>SUM(COUNTIF('2010'!K48:M48,'2010'!$K$31),COUNTIF('2010'!K48:M48,'2010'!$L$31),COUNTIF('2010'!K48:M48,'2010'!$M$31))</f>
        <v>0</v>
      </c>
      <c r="E1256" s="2" t="str">
        <f t="shared" si="1"/>
        <v>0</v>
      </c>
    </row>
    <row r="1257">
      <c r="A1257" s="1">
        <v>29.0</v>
      </c>
      <c r="B1257" s="48">
        <f t="shared" si="30"/>
        <v>46</v>
      </c>
      <c r="D1257" s="2">
        <f>SUM(COUNTIF('2010'!K49:M49,'2010'!$K$31),COUNTIF('2010'!K49:M49,'2010'!$L$31),COUNTIF('2010'!K49:M49,'2010'!$M$31))</f>
        <v>0</v>
      </c>
      <c r="E1257" s="2" t="str">
        <f t="shared" si="1"/>
        <v>0</v>
      </c>
    </row>
    <row r="1258">
      <c r="A1258" s="1">
        <v>29.0</v>
      </c>
      <c r="B1258" s="48">
        <f t="shared" si="30"/>
        <v>47</v>
      </c>
      <c r="D1258" s="2">
        <f>SUM(COUNTIF('2010'!K50:M50,'2010'!$K$31),COUNTIF('2010'!K50:M50,'2010'!$L$31),COUNTIF('2010'!K50:M50,'2010'!$M$31))</f>
        <v>0</v>
      </c>
      <c r="E1258" s="2" t="str">
        <f t="shared" si="1"/>
        <v>0</v>
      </c>
    </row>
    <row r="1259">
      <c r="A1259" s="1">
        <v>29.0</v>
      </c>
      <c r="B1259" s="48">
        <f t="shared" si="30"/>
        <v>48</v>
      </c>
      <c r="D1259" s="2">
        <f>SUM(COUNTIF('2010'!K51:M51,'2010'!$K$31),COUNTIF('2010'!K51:M51,'2010'!$L$31),COUNTIF('2010'!K51:M51,'2010'!$M$31))</f>
        <v>0</v>
      </c>
      <c r="E1259" s="2" t="str">
        <f t="shared" si="1"/>
        <v>0</v>
      </c>
    </row>
    <row r="1260">
      <c r="A1260" s="1">
        <v>29.0</v>
      </c>
      <c r="B1260" s="48">
        <f t="shared" si="30"/>
        <v>49</v>
      </c>
      <c r="D1260" s="2">
        <f>SUM(COUNTIF('2010'!K52:M52,'2010'!$K$31),COUNTIF('2010'!K52:M52,'2010'!$L$31),COUNTIF('2010'!K52:M52,'2010'!$M$31))</f>
        <v>0</v>
      </c>
      <c r="E1260" s="2" t="str">
        <f t="shared" si="1"/>
        <v>0</v>
      </c>
    </row>
    <row r="1261">
      <c r="A1261" s="1">
        <v>29.0</v>
      </c>
      <c r="B1261" s="48">
        <f t="shared" si="30"/>
        <v>50</v>
      </c>
      <c r="D1261" s="2">
        <f>SUM(COUNTIF('2010'!K53:M53,'2010'!$K$31),COUNTIF('2010'!K53:M53,'2010'!$L$31),COUNTIF('2010'!K53:M53,'2010'!$M$31))</f>
        <v>0</v>
      </c>
      <c r="E1261" s="2" t="str">
        <f t="shared" si="1"/>
        <v>0</v>
      </c>
    </row>
    <row r="1262">
      <c r="A1262" s="1">
        <v>29.0</v>
      </c>
      <c r="B1262" s="48">
        <f t="shared" si="30"/>
        <v>51</v>
      </c>
      <c r="D1262" s="2">
        <f>SUM(COUNTIF('2010'!K54:M54,'2010'!$K$31),COUNTIF('2010'!K54:M54,'2010'!$L$31),COUNTIF('2010'!K54:M54,'2010'!$M$31))</f>
        <v>0</v>
      </c>
      <c r="E1262" s="2" t="str">
        <f t="shared" si="1"/>
        <v>0</v>
      </c>
    </row>
    <row r="1263">
      <c r="A1263" s="1">
        <v>29.0</v>
      </c>
      <c r="B1263" s="48">
        <f t="shared" si="30"/>
        <v>52</v>
      </c>
      <c r="D1263" s="2">
        <f>SUM(COUNTIF('2010'!K55:M55,'2010'!$K$31),COUNTIF('2010'!K55:M55,'2010'!$L$31),COUNTIF('2010'!K55:M55,'2010'!$M$31))</f>
        <v>0</v>
      </c>
      <c r="E1263" s="2" t="str">
        <f t="shared" si="1"/>
        <v>0</v>
      </c>
    </row>
    <row r="1264">
      <c r="A1264" s="1">
        <v>29.0</v>
      </c>
      <c r="B1264" s="48">
        <f t="shared" si="30"/>
        <v>53</v>
      </c>
      <c r="D1264" s="2">
        <f>SUM(COUNTIF('2010'!K56:M56,'2010'!$K$31),COUNTIF('2010'!K56:M56,'2010'!$L$31),COUNTIF('2010'!K56:M56,'2010'!$M$31))</f>
        <v>0</v>
      </c>
      <c r="E1264" s="2" t="str">
        <f t="shared" si="1"/>
        <v>0</v>
      </c>
    </row>
    <row r="1265">
      <c r="A1265" s="1">
        <v>29.0</v>
      </c>
      <c r="B1265" s="48">
        <f t="shared" si="30"/>
        <v>54</v>
      </c>
      <c r="D1265" s="2">
        <f>SUM(COUNTIF('2010'!K57:M57,'2010'!$K$31),COUNTIF('2010'!K57:M57,'2010'!$L$31),COUNTIF('2010'!K57:M57,'2010'!$M$31))</f>
        <v>0</v>
      </c>
      <c r="E1265" s="2" t="str">
        <f t="shared" si="1"/>
        <v>0</v>
      </c>
    </row>
    <row r="1266">
      <c r="A1266" s="1">
        <v>29.0</v>
      </c>
      <c r="B1266" s="48">
        <f t="shared" si="30"/>
        <v>55</v>
      </c>
      <c r="D1266" s="2">
        <f>SUM(COUNTIF('2010'!K58:M58,'2010'!$K$31),COUNTIF('2010'!K58:M58,'2010'!$L$31),COUNTIF('2010'!K58:M58,'2010'!$M$31))</f>
        <v>0</v>
      </c>
      <c r="E1266" s="2" t="str">
        <f t="shared" si="1"/>
        <v>0</v>
      </c>
    </row>
    <row r="1267">
      <c r="A1267" s="1">
        <v>29.0</v>
      </c>
      <c r="B1267" s="48">
        <f t="shared" si="30"/>
        <v>56</v>
      </c>
      <c r="D1267" s="2">
        <f>SUM(COUNTIF('2010'!K59:M59,'2010'!$K$31),COUNTIF('2010'!K59:M59,'2010'!$L$31),COUNTIF('2010'!K59:M59,'2010'!$M$31))</f>
        <v>0</v>
      </c>
      <c r="E1267" s="2" t="str">
        <f t="shared" si="1"/>
        <v>0</v>
      </c>
    </row>
    <row r="1268">
      <c r="A1268" s="1">
        <v>29.0</v>
      </c>
      <c r="B1268" s="48">
        <f t="shared" si="30"/>
        <v>57</v>
      </c>
      <c r="D1268" s="2">
        <f>SUM(COUNTIF('2010'!K60:M60,'2010'!$K$31),COUNTIF('2010'!K60:M60,'2010'!$L$31),COUNTIF('2010'!K60:M60,'2010'!$M$31))</f>
        <v>0</v>
      </c>
      <c r="E1268" s="2" t="str">
        <f t="shared" si="1"/>
        <v>0</v>
      </c>
    </row>
    <row r="1269">
      <c r="A1269" s="1">
        <v>29.0</v>
      </c>
      <c r="B1269" s="48">
        <f t="shared" si="30"/>
        <v>58</v>
      </c>
      <c r="D1269" s="2">
        <f>SUM(COUNTIF('2010'!K61:M61,'2010'!$K$31),COUNTIF('2010'!K61:M61,'2010'!$L$31),COUNTIF('2010'!K61:M61,'2010'!$M$31))</f>
        <v>0</v>
      </c>
      <c r="E1269" s="2" t="str">
        <f t="shared" si="1"/>
        <v>0</v>
      </c>
    </row>
    <row r="1270">
      <c r="A1270" s="1">
        <v>29.0</v>
      </c>
      <c r="B1270" s="48">
        <f t="shared" si="30"/>
        <v>59</v>
      </c>
      <c r="D1270" s="2">
        <f>SUM(COUNTIF('2010'!K62:M62,'2010'!$K$31),COUNTIF('2010'!K62:M62,'2010'!$L$31),COUNTIF('2010'!K62:M62,'2010'!$M$31))</f>
        <v>0</v>
      </c>
      <c r="E1270" s="2" t="str">
        <f t="shared" si="1"/>
        <v>0</v>
      </c>
    </row>
    <row r="1271">
      <c r="A1271" s="1">
        <v>29.0</v>
      </c>
      <c r="B1271" s="48">
        <f t="shared" si="30"/>
        <v>60</v>
      </c>
      <c r="D1271" s="2">
        <f>SUM(COUNTIF('2010'!K63:M63,'2010'!$K$31),COUNTIF('2010'!K63:M63,'2010'!$L$31),COUNTIF('2010'!K63:M63,'2010'!$M$31))</f>
        <v>0</v>
      </c>
      <c r="E1271" s="2" t="str">
        <f t="shared" si="1"/>
        <v>0</v>
      </c>
    </row>
    <row r="1272">
      <c r="A1272" s="1">
        <v>30.0</v>
      </c>
      <c r="B1272" s="1">
        <v>31.0</v>
      </c>
      <c r="D1272" s="2">
        <f>SUM(COUNTIF('2010'!K33:M33,'2010'!$K$32),COUNTIF('2010'!K33:M33,'2010'!$L$32),COUNTIF('2010'!K33:M33,'2010'!$M$32))</f>
        <v>4</v>
      </c>
      <c r="E1272" s="2" t="str">
        <f t="shared" si="1"/>
        <v>2</v>
      </c>
    </row>
    <row r="1273">
      <c r="A1273" s="1">
        <v>30.0</v>
      </c>
      <c r="B1273" s="48">
        <f t="shared" ref="B1273:B1301" si="31">IF(A1273&lt;&gt;"",B1272+1,"")</f>
        <v>32</v>
      </c>
      <c r="D1273" s="2">
        <f>SUM(COUNTIF('2010'!K34:M34,'2010'!$K$32),COUNTIF('2010'!K34:M34,'2010'!$L$32),COUNTIF('2010'!K34:M34,'2010'!$M$32))</f>
        <v>5</v>
      </c>
      <c r="E1273" s="2" t="str">
        <f t="shared" si="1"/>
        <v>3</v>
      </c>
    </row>
    <row r="1274">
      <c r="A1274" s="1">
        <v>30.0</v>
      </c>
      <c r="B1274" s="48">
        <f t="shared" si="31"/>
        <v>33</v>
      </c>
      <c r="D1274" s="2">
        <f>SUM(COUNTIF('2010'!K35:M35,'2010'!$K$32),COUNTIF('2010'!K35:M35,'2010'!$L$32),COUNTIF('2010'!K35:M35,'2010'!$M$32))</f>
        <v>4</v>
      </c>
      <c r="E1274" s="2" t="str">
        <f t="shared" si="1"/>
        <v>2</v>
      </c>
    </row>
    <row r="1275">
      <c r="A1275" s="1">
        <v>30.0</v>
      </c>
      <c r="B1275" s="48">
        <f t="shared" si="31"/>
        <v>34</v>
      </c>
      <c r="D1275" s="2">
        <f>SUM(COUNTIF('2010'!K36:M36,'2010'!$K$32),COUNTIF('2010'!K36:M36,'2010'!$L$32),COUNTIF('2010'!K36:M36,'2010'!$M$32))</f>
        <v>0</v>
      </c>
      <c r="E1275" s="2" t="str">
        <f t="shared" si="1"/>
        <v>0</v>
      </c>
    </row>
    <row r="1276">
      <c r="A1276" s="1">
        <v>30.0</v>
      </c>
      <c r="B1276" s="48">
        <f t="shared" si="31"/>
        <v>35</v>
      </c>
      <c r="D1276" s="2">
        <f>SUM(COUNTIF('2010'!K38:M38,'2010'!$K$32),COUNTIF('2010'!K38:M38,'2010'!$L$32),COUNTIF('2010'!K38:M38,'2010'!$M$32))</f>
        <v>1</v>
      </c>
      <c r="E1276" s="2" t="str">
        <f t="shared" si="1"/>
        <v>1</v>
      </c>
    </row>
    <row r="1277">
      <c r="A1277" s="1">
        <v>30.0</v>
      </c>
      <c r="B1277" s="48">
        <f t="shared" si="31"/>
        <v>36</v>
      </c>
      <c r="D1277" s="2">
        <f>SUM(COUNTIF('2010'!K39:M39,'2010'!$K$32),COUNTIF('2010'!K39:M39,'2010'!$L$32),COUNTIF('2010'!K39:M39,'2010'!$M$32))</f>
        <v>4</v>
      </c>
      <c r="E1277" s="2" t="str">
        <f t="shared" si="1"/>
        <v>2</v>
      </c>
    </row>
    <row r="1278">
      <c r="A1278" s="1">
        <v>30.0</v>
      </c>
      <c r="B1278" s="48">
        <f t="shared" si="31"/>
        <v>37</v>
      </c>
      <c r="D1278" s="2">
        <f>SUM(COUNTIF('2010'!K40:M40,'2010'!$K$32),COUNTIF('2010'!K40:M40,'2010'!$L$32),COUNTIF('2010'!K40:M40,'2010'!$M$32))</f>
        <v>0</v>
      </c>
      <c r="E1278" s="2" t="str">
        <f t="shared" si="1"/>
        <v>0</v>
      </c>
    </row>
    <row r="1279">
      <c r="A1279" s="1">
        <v>30.0</v>
      </c>
      <c r="B1279" s="48">
        <f t="shared" si="31"/>
        <v>38</v>
      </c>
      <c r="D1279" s="2">
        <f>SUM(COUNTIF('2010'!K41:M41,'2010'!$K$32),COUNTIF('2010'!K41:M41,'2010'!$L$32),COUNTIF('2010'!K41:M41,'2010'!$M$32))</f>
        <v>0</v>
      </c>
      <c r="E1279" s="2" t="str">
        <f t="shared" si="1"/>
        <v>0</v>
      </c>
    </row>
    <row r="1280">
      <c r="A1280" s="1">
        <v>30.0</v>
      </c>
      <c r="B1280" s="48">
        <f t="shared" si="31"/>
        <v>39</v>
      </c>
      <c r="D1280" s="2">
        <f>SUM(COUNTIF('2010'!K42:M42,'2010'!$K$32),COUNTIF('2010'!K42:M42,'2010'!$L$32),COUNTIF('2010'!K42:M42,'2010'!$M$32))</f>
        <v>0</v>
      </c>
      <c r="E1280" s="2" t="str">
        <f t="shared" si="1"/>
        <v>0</v>
      </c>
    </row>
    <row r="1281">
      <c r="A1281" s="1">
        <v>30.0</v>
      </c>
      <c r="B1281" s="48">
        <f t="shared" si="31"/>
        <v>40</v>
      </c>
      <c r="D1281" s="2">
        <f>SUM(COUNTIF('2010'!K43:M43,'2010'!$K$32),COUNTIF('2010'!K43:M43,'2010'!$L$32),COUNTIF('2010'!K43:M43,'2010'!$M$32))</f>
        <v>0</v>
      </c>
      <c r="E1281" s="2" t="str">
        <f t="shared" si="1"/>
        <v>0</v>
      </c>
    </row>
    <row r="1282">
      <c r="A1282" s="1">
        <v>30.0</v>
      </c>
      <c r="B1282" s="48">
        <f t="shared" si="31"/>
        <v>41</v>
      </c>
      <c r="D1282" s="2">
        <f>SUM(COUNTIF('2010'!K44:M44,'2010'!$K$32),COUNTIF('2010'!K44:M44,'2010'!$L$32),COUNTIF('2010'!K44:M44,'2010'!$M$32))</f>
        <v>0</v>
      </c>
      <c r="E1282" s="2" t="str">
        <f t="shared" si="1"/>
        <v>0</v>
      </c>
    </row>
    <row r="1283">
      <c r="A1283" s="1">
        <v>30.0</v>
      </c>
      <c r="B1283" s="48">
        <f t="shared" si="31"/>
        <v>42</v>
      </c>
      <c r="D1283" s="2">
        <f>SUM(COUNTIF('2010'!K45:M45,'2010'!$K$32),COUNTIF('2010'!K45:M45,'2010'!$L$32),COUNTIF('2010'!K45:M45,'2010'!$M$32))</f>
        <v>0</v>
      </c>
      <c r="E1283" s="2" t="str">
        <f t="shared" si="1"/>
        <v>0</v>
      </c>
    </row>
    <row r="1284">
      <c r="A1284" s="1">
        <v>30.0</v>
      </c>
      <c r="B1284" s="48">
        <f t="shared" si="31"/>
        <v>43</v>
      </c>
      <c r="D1284" s="2">
        <f>SUM(COUNTIF('2010'!K46:M46,'2010'!$K$32),COUNTIF('2010'!K46:M46,'2010'!$L$32),COUNTIF('2010'!K46:M46,'2010'!$M$32))</f>
        <v>0</v>
      </c>
      <c r="E1284" s="2" t="str">
        <f t="shared" si="1"/>
        <v>0</v>
      </c>
    </row>
    <row r="1285">
      <c r="A1285" s="1">
        <v>30.0</v>
      </c>
      <c r="B1285" s="48">
        <f t="shared" si="31"/>
        <v>44</v>
      </c>
      <c r="D1285" s="2">
        <f>SUM(COUNTIF('2010'!K47:M47,'2010'!$K$32),COUNTIF('2010'!K47:M47,'2010'!$L$32),COUNTIF('2010'!K47:M47,'2010'!$M$32))</f>
        <v>0</v>
      </c>
      <c r="E1285" s="2" t="str">
        <f t="shared" si="1"/>
        <v>0</v>
      </c>
    </row>
    <row r="1286">
      <c r="A1286" s="1">
        <v>30.0</v>
      </c>
      <c r="B1286" s="48">
        <f t="shared" si="31"/>
        <v>45</v>
      </c>
      <c r="D1286" s="2">
        <f>SUM(COUNTIF('2010'!K48:M48,'2010'!$K$32),COUNTIF('2010'!K48:M48,'2010'!$L$32),COUNTIF('2010'!K48:M48,'2010'!$M$32))</f>
        <v>0</v>
      </c>
      <c r="E1286" s="2" t="str">
        <f t="shared" si="1"/>
        <v>0</v>
      </c>
    </row>
    <row r="1287">
      <c r="A1287" s="1">
        <v>30.0</v>
      </c>
      <c r="B1287" s="48">
        <f t="shared" si="31"/>
        <v>46</v>
      </c>
      <c r="D1287" s="2">
        <f>SUM(COUNTIF('2010'!K49:M49,'2010'!$K$32),COUNTIF('2010'!K49:M49,'2010'!$L$32),COUNTIF('2010'!K49:M49,'2010'!$M$32))</f>
        <v>0</v>
      </c>
      <c r="E1287" s="2" t="str">
        <f t="shared" si="1"/>
        <v>0</v>
      </c>
    </row>
    <row r="1288">
      <c r="A1288" s="1">
        <v>30.0</v>
      </c>
      <c r="B1288" s="48">
        <f t="shared" si="31"/>
        <v>47</v>
      </c>
      <c r="D1288" s="2">
        <f>SUM(COUNTIF('2010'!K50:M50,'2010'!$K$32),COUNTIF('2010'!K50:M50,'2010'!$L$32),COUNTIF('2010'!K50:M50,'2010'!$M$32))</f>
        <v>0</v>
      </c>
      <c r="E1288" s="2" t="str">
        <f t="shared" si="1"/>
        <v>0</v>
      </c>
    </row>
    <row r="1289">
      <c r="A1289" s="1">
        <v>30.0</v>
      </c>
      <c r="B1289" s="48">
        <f t="shared" si="31"/>
        <v>48</v>
      </c>
      <c r="D1289" s="2">
        <f>SUM(COUNTIF('2010'!K51:M51,'2010'!$K$32),COUNTIF('2010'!K51:M51,'2010'!$L$32),COUNTIF('2010'!K51:M51,'2010'!$M$32))</f>
        <v>0</v>
      </c>
      <c r="E1289" s="2" t="str">
        <f t="shared" si="1"/>
        <v>0</v>
      </c>
    </row>
    <row r="1290">
      <c r="A1290" s="1">
        <v>30.0</v>
      </c>
      <c r="B1290" s="48">
        <f t="shared" si="31"/>
        <v>49</v>
      </c>
      <c r="D1290" s="2">
        <f>SUM(COUNTIF('2010'!K52:M52,'2010'!$K$32),COUNTIF('2010'!K52:M52,'2010'!$L$32),COUNTIF('2010'!K52:M52,'2010'!$M$32))</f>
        <v>0</v>
      </c>
      <c r="E1290" s="2" t="str">
        <f t="shared" si="1"/>
        <v>0</v>
      </c>
    </row>
    <row r="1291">
      <c r="A1291" s="1">
        <v>30.0</v>
      </c>
      <c r="B1291" s="48">
        <f t="shared" si="31"/>
        <v>50</v>
      </c>
      <c r="D1291" s="2">
        <f>SUM(COUNTIF('2010'!K53:M53,'2010'!$K$32),COUNTIF('2010'!K53:M53,'2010'!$L$32),COUNTIF('2010'!K53:M53,'2010'!$M$32))</f>
        <v>0</v>
      </c>
      <c r="E1291" s="2" t="str">
        <f t="shared" si="1"/>
        <v>0</v>
      </c>
    </row>
    <row r="1292">
      <c r="A1292" s="1">
        <v>30.0</v>
      </c>
      <c r="B1292" s="48">
        <f t="shared" si="31"/>
        <v>51</v>
      </c>
      <c r="D1292" s="2">
        <f>SUM(COUNTIF('2010'!K54:M54,'2010'!$K$32),COUNTIF('2010'!K54:M54,'2010'!$L$32),COUNTIF('2010'!K54:M54,'2010'!$M$32))</f>
        <v>0</v>
      </c>
      <c r="E1292" s="2" t="str">
        <f t="shared" si="1"/>
        <v>0</v>
      </c>
    </row>
    <row r="1293">
      <c r="A1293" s="1">
        <v>30.0</v>
      </c>
      <c r="B1293" s="48">
        <f t="shared" si="31"/>
        <v>52</v>
      </c>
      <c r="D1293" s="2">
        <f>SUM(COUNTIF('2010'!K55:M55,'2010'!$K$32),COUNTIF('2010'!K55:M55,'2010'!$L$32),COUNTIF('2010'!K55:M55,'2010'!$M$32))</f>
        <v>0</v>
      </c>
      <c r="E1293" s="2" t="str">
        <f t="shared" si="1"/>
        <v>0</v>
      </c>
    </row>
    <row r="1294">
      <c r="A1294" s="1">
        <v>30.0</v>
      </c>
      <c r="B1294" s="48">
        <f t="shared" si="31"/>
        <v>53</v>
      </c>
      <c r="D1294" s="2">
        <f>SUM(COUNTIF('2010'!K56:M56,'2010'!$K$32),COUNTIF('2010'!K56:M56,'2010'!$L$32),COUNTIF('2010'!K56:M56,'2010'!$M$32))</f>
        <v>0</v>
      </c>
      <c r="E1294" s="2" t="str">
        <f t="shared" si="1"/>
        <v>0</v>
      </c>
    </row>
    <row r="1295">
      <c r="A1295" s="1">
        <v>30.0</v>
      </c>
      <c r="B1295" s="48">
        <f t="shared" si="31"/>
        <v>54</v>
      </c>
      <c r="D1295" s="2">
        <f>SUM(COUNTIF('2010'!K57:M57,'2010'!$K$32),COUNTIF('2010'!K57:M57,'2010'!$L$32),COUNTIF('2010'!K57:M57,'2010'!$M$32))</f>
        <v>0</v>
      </c>
      <c r="E1295" s="2" t="str">
        <f t="shared" si="1"/>
        <v>0</v>
      </c>
    </row>
    <row r="1296">
      <c r="A1296" s="1">
        <v>30.0</v>
      </c>
      <c r="B1296" s="48">
        <f t="shared" si="31"/>
        <v>55</v>
      </c>
      <c r="D1296" s="2">
        <f>SUM(COUNTIF('2010'!K58:M58,'2010'!$K$32),COUNTIF('2010'!K58:M58,'2010'!$L$32),COUNTIF('2010'!K58:M58,'2010'!$M$32))</f>
        <v>0</v>
      </c>
      <c r="E1296" s="2" t="str">
        <f t="shared" si="1"/>
        <v>0</v>
      </c>
    </row>
    <row r="1297">
      <c r="A1297" s="1">
        <v>30.0</v>
      </c>
      <c r="B1297" s="48">
        <f t="shared" si="31"/>
        <v>56</v>
      </c>
      <c r="D1297" s="2">
        <f>SUM(COUNTIF('2010'!K59:M59,'2010'!$K$32),COUNTIF('2010'!K59:M59,'2010'!$L$32),COUNTIF('2010'!K59:M59,'2010'!$M$32))</f>
        <v>0</v>
      </c>
      <c r="E1297" s="2" t="str">
        <f t="shared" si="1"/>
        <v>0</v>
      </c>
    </row>
    <row r="1298">
      <c r="A1298" s="1">
        <v>30.0</v>
      </c>
      <c r="B1298" s="48">
        <f t="shared" si="31"/>
        <v>57</v>
      </c>
      <c r="D1298" s="2">
        <f>SUM(COUNTIF('2010'!K60:M60,'2010'!$K$32),COUNTIF('2010'!K60:M60,'2010'!$L$32),COUNTIF('2010'!K60:M60,'2010'!$M$32))</f>
        <v>0</v>
      </c>
      <c r="E1298" s="2" t="str">
        <f t="shared" si="1"/>
        <v>0</v>
      </c>
    </row>
    <row r="1299">
      <c r="A1299" s="1">
        <v>30.0</v>
      </c>
      <c r="B1299" s="48">
        <f t="shared" si="31"/>
        <v>58</v>
      </c>
      <c r="D1299" s="2">
        <f>SUM(COUNTIF('2010'!K61:M61,'2010'!$K$32),COUNTIF('2010'!K61:M61,'2010'!$L$32),COUNTIF('2010'!K61:M61,'2010'!$M$32))</f>
        <v>0</v>
      </c>
      <c r="E1299" s="2" t="str">
        <f t="shared" si="1"/>
        <v>0</v>
      </c>
    </row>
    <row r="1300">
      <c r="A1300" s="1">
        <v>30.0</v>
      </c>
      <c r="B1300" s="48">
        <f t="shared" si="31"/>
        <v>59</v>
      </c>
      <c r="D1300" s="2">
        <f>SUM(COUNTIF('2010'!K62:M62,'2010'!$K$32),COUNTIF('2010'!K62:M62,'2010'!$L$32),COUNTIF('2010'!K62:M62,'2010'!$M$32))</f>
        <v>0</v>
      </c>
      <c r="E1300" s="2" t="str">
        <f t="shared" si="1"/>
        <v>0</v>
      </c>
    </row>
    <row r="1301">
      <c r="A1301" s="1">
        <v>30.0</v>
      </c>
      <c r="B1301" s="48">
        <f t="shared" si="31"/>
        <v>60</v>
      </c>
      <c r="D1301" s="2">
        <f>SUM(COUNTIF('2010'!K63:M63,'2010'!$K$32),COUNTIF('2010'!K63:M63,'2010'!$L$32),COUNTIF('2010'!K63:M63,'2010'!$M$32))</f>
        <v>0</v>
      </c>
      <c r="E1301" s="2" t="str">
        <f t="shared" si="1"/>
        <v>0</v>
      </c>
    </row>
    <row r="1302">
      <c r="A1302" s="1">
        <v>31.0</v>
      </c>
      <c r="B1302" s="1">
        <v>32.0</v>
      </c>
      <c r="D1302" s="2">
        <f>SUM(COUNTIF('2010'!K34:M34,'2010'!$K$33),COUNTIF('2010'!K34:M34,'2010'!$L$33),COUNTIF('2010'!K34:M34,'2010'!$M$33))</f>
        <v>4</v>
      </c>
      <c r="E1302" s="2" t="str">
        <f t="shared" si="1"/>
        <v>2</v>
      </c>
    </row>
    <row r="1303">
      <c r="A1303" s="1">
        <v>31.0</v>
      </c>
      <c r="B1303" s="48">
        <f t="shared" ref="B1303:B1330" si="32">IF(A1303&lt;&gt;"",B1302+1,"")</f>
        <v>33</v>
      </c>
      <c r="D1303" s="2">
        <f>SUM(COUNTIF('2010'!K35:M35,'2010'!$K$33),COUNTIF('2010'!K35:M35,'2010'!$L$33),COUNTIF('2010'!K35:M35,'2010'!$M$33))</f>
        <v>4</v>
      </c>
      <c r="E1303" s="2" t="str">
        <f t="shared" si="1"/>
        <v>2</v>
      </c>
    </row>
    <row r="1304">
      <c r="A1304" s="1">
        <v>31.0</v>
      </c>
      <c r="B1304" s="48">
        <f t="shared" si="32"/>
        <v>34</v>
      </c>
      <c r="D1304" s="2">
        <f>SUM(COUNTIF('2010'!K36:M36,'2010'!$K$33),COUNTIF('2010'!K36:M36,'2010'!$L$33),COUNTIF('2010'!K36:M36,'2010'!$M$33))</f>
        <v>0</v>
      </c>
      <c r="E1304" s="2" t="str">
        <f t="shared" si="1"/>
        <v>0</v>
      </c>
    </row>
    <row r="1305">
      <c r="A1305" s="1">
        <v>31.0</v>
      </c>
      <c r="B1305" s="48">
        <f t="shared" si="32"/>
        <v>35</v>
      </c>
      <c r="D1305" s="2">
        <f>SUM(COUNTIF('2010'!K38:M38,'2010'!$K$33),COUNTIF('2010'!K38:M38,'2010'!$L$33),COUNTIF('2010'!K38:M38,'2010'!$M$33))</f>
        <v>0</v>
      </c>
      <c r="E1305" s="2" t="str">
        <f t="shared" si="1"/>
        <v>0</v>
      </c>
    </row>
    <row r="1306">
      <c r="A1306" s="1">
        <v>31.0</v>
      </c>
      <c r="B1306" s="48">
        <f t="shared" si="32"/>
        <v>36</v>
      </c>
      <c r="D1306" s="2">
        <f>SUM(COUNTIF('2010'!K39:M39,'2010'!$K$33),COUNTIF('2010'!K39:M39,'2010'!$L$33),COUNTIF('2010'!K39:M39,'2010'!$M$33))</f>
        <v>4</v>
      </c>
      <c r="E1306" s="2" t="str">
        <f t="shared" si="1"/>
        <v>2</v>
      </c>
    </row>
    <row r="1307">
      <c r="A1307" s="1">
        <v>31.0</v>
      </c>
      <c r="B1307" s="48">
        <f t="shared" si="32"/>
        <v>37</v>
      </c>
      <c r="D1307" s="2">
        <f>SUM(COUNTIF('2010'!K40:M40,'2010'!$K$33),COUNTIF('2010'!K40:M40,'2010'!$L$33),COUNTIF('2010'!K40:M40,'2010'!$M$33))</f>
        <v>0</v>
      </c>
      <c r="E1307" s="2" t="str">
        <f t="shared" si="1"/>
        <v>0</v>
      </c>
    </row>
    <row r="1308">
      <c r="A1308" s="1">
        <v>31.0</v>
      </c>
      <c r="B1308" s="48">
        <f t="shared" si="32"/>
        <v>38</v>
      </c>
      <c r="D1308" s="2">
        <f>SUM(COUNTIF('2010'!K41:M41,'2010'!$K$33),COUNTIF('2010'!K41:M41,'2010'!$L$33),COUNTIF('2010'!K41:M41,'2010'!$M$33))</f>
        <v>0</v>
      </c>
      <c r="E1308" s="2" t="str">
        <f t="shared" si="1"/>
        <v>0</v>
      </c>
    </row>
    <row r="1309">
      <c r="A1309" s="1">
        <v>31.0</v>
      </c>
      <c r="B1309" s="48">
        <f t="shared" si="32"/>
        <v>39</v>
      </c>
      <c r="D1309" s="2">
        <f>SUM(COUNTIF('2010'!K42:M42,'2010'!$K$33),COUNTIF('2010'!K42:M42,'2010'!$L$33),COUNTIF('2010'!K42:M42,'2010'!$M$33))</f>
        <v>0</v>
      </c>
      <c r="E1309" s="2" t="str">
        <f t="shared" si="1"/>
        <v>0</v>
      </c>
    </row>
    <row r="1310">
      <c r="A1310" s="1">
        <v>31.0</v>
      </c>
      <c r="B1310" s="48">
        <f t="shared" si="32"/>
        <v>40</v>
      </c>
      <c r="D1310" s="2">
        <f>SUM(COUNTIF('2010'!K43:M43,'2010'!$K$33),COUNTIF('2010'!K43:M43,'2010'!$L$33),COUNTIF('2010'!K43:M43,'2010'!$M$33))</f>
        <v>0</v>
      </c>
      <c r="E1310" s="2" t="str">
        <f t="shared" si="1"/>
        <v>0</v>
      </c>
    </row>
    <row r="1311">
      <c r="A1311" s="1">
        <v>31.0</v>
      </c>
      <c r="B1311" s="48">
        <f t="shared" si="32"/>
        <v>41</v>
      </c>
      <c r="D1311" s="2">
        <f>SUM(COUNTIF('2010'!K44:M44,'2010'!$K$33),COUNTIF('2010'!K44:M44,'2010'!$L$33),COUNTIF('2010'!K44:M44,'2010'!$M$33))</f>
        <v>0</v>
      </c>
      <c r="E1311" s="2" t="str">
        <f t="shared" si="1"/>
        <v>0</v>
      </c>
    </row>
    <row r="1312">
      <c r="A1312" s="1">
        <v>31.0</v>
      </c>
      <c r="B1312" s="48">
        <f t="shared" si="32"/>
        <v>42</v>
      </c>
      <c r="D1312" s="2">
        <f>SUM(COUNTIF('2010'!K45:M45,'2010'!$K$33),COUNTIF('2010'!K45:M45,'2010'!$L$33),COUNTIF('2010'!K45:M45,'2010'!$M$33))</f>
        <v>0</v>
      </c>
      <c r="E1312" s="2" t="str">
        <f t="shared" si="1"/>
        <v>0</v>
      </c>
    </row>
    <row r="1313">
      <c r="A1313" s="1">
        <v>31.0</v>
      </c>
      <c r="B1313" s="48">
        <f t="shared" si="32"/>
        <v>43</v>
      </c>
      <c r="D1313" s="2">
        <f>SUM(COUNTIF('2010'!K46:M46,'2010'!$K$33),COUNTIF('2010'!K46:M46,'2010'!$L$33),COUNTIF('2010'!K46:M46,'2010'!$M$33))</f>
        <v>0</v>
      </c>
      <c r="E1313" s="2" t="str">
        <f t="shared" si="1"/>
        <v>0</v>
      </c>
    </row>
    <row r="1314">
      <c r="A1314" s="1">
        <v>31.0</v>
      </c>
      <c r="B1314" s="48">
        <f t="shared" si="32"/>
        <v>44</v>
      </c>
      <c r="D1314" s="2">
        <f>SUM(COUNTIF('2010'!K47:M47,'2010'!$K$33),COUNTIF('2010'!K47:M47,'2010'!$L$33),COUNTIF('2010'!K47:M47,'2010'!$M$33))</f>
        <v>0</v>
      </c>
      <c r="E1314" s="2" t="str">
        <f t="shared" si="1"/>
        <v>0</v>
      </c>
    </row>
    <row r="1315">
      <c r="A1315" s="1">
        <v>31.0</v>
      </c>
      <c r="B1315" s="48">
        <f t="shared" si="32"/>
        <v>45</v>
      </c>
      <c r="D1315" s="2">
        <f>SUM(COUNTIF('2010'!K48:M48,'2010'!$K$33),COUNTIF('2010'!K48:M48,'2010'!$L$33),COUNTIF('2010'!K48:M48,'2010'!$M$33))</f>
        <v>0</v>
      </c>
      <c r="E1315" s="2" t="str">
        <f t="shared" si="1"/>
        <v>0</v>
      </c>
    </row>
    <row r="1316">
      <c r="A1316" s="1">
        <v>31.0</v>
      </c>
      <c r="B1316" s="48">
        <f t="shared" si="32"/>
        <v>46</v>
      </c>
      <c r="D1316" s="2">
        <f>SUM(COUNTIF('2010'!K49:M49,'2010'!$K$33),COUNTIF('2010'!K49:M49,'2010'!$L$33),COUNTIF('2010'!K49:M49,'2010'!$M$33))</f>
        <v>0</v>
      </c>
      <c r="E1316" s="2" t="str">
        <f t="shared" si="1"/>
        <v>0</v>
      </c>
    </row>
    <row r="1317">
      <c r="A1317" s="1">
        <v>31.0</v>
      </c>
      <c r="B1317" s="48">
        <f t="shared" si="32"/>
        <v>47</v>
      </c>
      <c r="D1317" s="2">
        <f>SUM(COUNTIF('2010'!K50:M50,'2010'!$K$33),COUNTIF('2010'!K50:M50,'2010'!$L$33),COUNTIF('2010'!K50:M50,'2010'!$M$33))</f>
        <v>0</v>
      </c>
      <c r="E1317" s="2" t="str">
        <f t="shared" si="1"/>
        <v>0</v>
      </c>
    </row>
    <row r="1318">
      <c r="A1318" s="1">
        <v>31.0</v>
      </c>
      <c r="B1318" s="48">
        <f t="shared" si="32"/>
        <v>48</v>
      </c>
      <c r="D1318" s="2">
        <f>SUM(COUNTIF('2010'!K51:M51,'2010'!$K$33),COUNTIF('2010'!K51:M51,'2010'!$L$33),COUNTIF('2010'!K51:M51,'2010'!$M$33))</f>
        <v>0</v>
      </c>
      <c r="E1318" s="2" t="str">
        <f t="shared" si="1"/>
        <v>0</v>
      </c>
    </row>
    <row r="1319">
      <c r="A1319" s="1">
        <v>31.0</v>
      </c>
      <c r="B1319" s="48">
        <f t="shared" si="32"/>
        <v>49</v>
      </c>
      <c r="D1319" s="2">
        <f>SUM(COUNTIF('2010'!K52:M52,'2010'!$K$33),COUNTIF('2010'!K52:M52,'2010'!$L$33),COUNTIF('2010'!K52:M52,'2010'!$M$33))</f>
        <v>0</v>
      </c>
      <c r="E1319" s="2" t="str">
        <f t="shared" si="1"/>
        <v>0</v>
      </c>
    </row>
    <row r="1320">
      <c r="A1320" s="1">
        <v>31.0</v>
      </c>
      <c r="B1320" s="48">
        <f t="shared" si="32"/>
        <v>50</v>
      </c>
      <c r="D1320" s="2">
        <f>SUM(COUNTIF('2010'!K53:M53,'2010'!$K$33),COUNTIF('2010'!K53:M53,'2010'!$L$33),COUNTIF('2010'!K53:M53,'2010'!$M$33))</f>
        <v>0</v>
      </c>
      <c r="E1320" s="2" t="str">
        <f t="shared" si="1"/>
        <v>0</v>
      </c>
    </row>
    <row r="1321">
      <c r="A1321" s="1">
        <v>31.0</v>
      </c>
      <c r="B1321" s="48">
        <f t="shared" si="32"/>
        <v>51</v>
      </c>
      <c r="D1321" s="2">
        <f>SUM(COUNTIF('2010'!K54:M54,'2010'!$K$33),COUNTIF('2010'!K54:M54,'2010'!$L$33),COUNTIF('2010'!K54:M54,'2010'!$M$33))</f>
        <v>0</v>
      </c>
      <c r="E1321" s="2" t="str">
        <f t="shared" si="1"/>
        <v>0</v>
      </c>
    </row>
    <row r="1322">
      <c r="A1322" s="1">
        <v>31.0</v>
      </c>
      <c r="B1322" s="48">
        <f t="shared" si="32"/>
        <v>52</v>
      </c>
      <c r="D1322" s="2">
        <f>SUM(COUNTIF('2010'!K55:M55,'2010'!$K$33),COUNTIF('2010'!K55:M55,'2010'!$L$33),COUNTIF('2010'!K55:M55,'2010'!$M$33))</f>
        <v>0</v>
      </c>
      <c r="E1322" s="2" t="str">
        <f t="shared" si="1"/>
        <v>0</v>
      </c>
    </row>
    <row r="1323">
      <c r="A1323" s="1">
        <v>31.0</v>
      </c>
      <c r="B1323" s="48">
        <f t="shared" si="32"/>
        <v>53</v>
      </c>
      <c r="D1323" s="2">
        <f>SUM(COUNTIF('2010'!K56:M56,'2010'!$K$33),COUNTIF('2010'!K56:M56,'2010'!$L$33),COUNTIF('2010'!K56:M56,'2010'!$M$33))</f>
        <v>0</v>
      </c>
      <c r="E1323" s="2" t="str">
        <f t="shared" si="1"/>
        <v>0</v>
      </c>
    </row>
    <row r="1324">
      <c r="A1324" s="1">
        <v>31.0</v>
      </c>
      <c r="B1324" s="48">
        <f t="shared" si="32"/>
        <v>54</v>
      </c>
      <c r="D1324" s="2">
        <f>SUM(COUNTIF('2010'!K57:M57,'2010'!$K$33),COUNTIF('2010'!K57:M57,'2010'!$L$33),COUNTIF('2010'!K57:M57,'2010'!$M$33))</f>
        <v>0</v>
      </c>
      <c r="E1324" s="2" t="str">
        <f t="shared" si="1"/>
        <v>0</v>
      </c>
    </row>
    <row r="1325">
      <c r="A1325" s="1">
        <v>31.0</v>
      </c>
      <c r="B1325" s="48">
        <f t="shared" si="32"/>
        <v>55</v>
      </c>
      <c r="D1325" s="2">
        <f>SUM(COUNTIF('2010'!K58:M58,'2010'!$K$33),COUNTIF('2010'!K58:M58,'2010'!$L$33),COUNTIF('2010'!K58:M58,'2010'!$M$33))</f>
        <v>0</v>
      </c>
      <c r="E1325" s="2" t="str">
        <f t="shared" si="1"/>
        <v>0</v>
      </c>
    </row>
    <row r="1326">
      <c r="A1326" s="1">
        <v>31.0</v>
      </c>
      <c r="B1326" s="48">
        <f t="shared" si="32"/>
        <v>56</v>
      </c>
      <c r="D1326" s="2">
        <f>SUM(COUNTIF('2010'!K59:M59,'2010'!$K$33),COUNTIF('2010'!K59:M59,'2010'!$L$33),COUNTIF('2010'!K59:M59,'2010'!$M$33))</f>
        <v>0</v>
      </c>
      <c r="E1326" s="2" t="str">
        <f t="shared" si="1"/>
        <v>0</v>
      </c>
    </row>
    <row r="1327">
      <c r="A1327" s="1">
        <v>31.0</v>
      </c>
      <c r="B1327" s="48">
        <f t="shared" si="32"/>
        <v>57</v>
      </c>
      <c r="D1327" s="2">
        <f>SUM(COUNTIF('2010'!K60:M60,'2010'!$K$33),COUNTIF('2010'!K60:M60,'2010'!$L$33),COUNTIF('2010'!K60:M60,'2010'!$M$33))</f>
        <v>0</v>
      </c>
      <c r="E1327" s="2" t="str">
        <f t="shared" si="1"/>
        <v>0</v>
      </c>
    </row>
    <row r="1328">
      <c r="A1328" s="1">
        <v>31.0</v>
      </c>
      <c r="B1328" s="48">
        <f t="shared" si="32"/>
        <v>58</v>
      </c>
      <c r="D1328" s="2">
        <f>SUM(COUNTIF('2010'!K61:M61,'2010'!$K$33),COUNTIF('2010'!K61:M61,'2010'!$L$33),COUNTIF('2010'!K61:M61,'2010'!$M$33))</f>
        <v>0</v>
      </c>
      <c r="E1328" s="2" t="str">
        <f t="shared" si="1"/>
        <v>0</v>
      </c>
    </row>
    <row r="1329">
      <c r="A1329" s="1">
        <v>31.0</v>
      </c>
      <c r="B1329" s="48">
        <f t="shared" si="32"/>
        <v>59</v>
      </c>
      <c r="D1329" s="2">
        <f>SUM(COUNTIF('2010'!K62:M62,'2010'!$K$33),COUNTIF('2010'!K62:M62,'2010'!$L$33),COUNTIF('2010'!K62:M62,'2010'!$M$33))</f>
        <v>0</v>
      </c>
      <c r="E1329" s="2" t="str">
        <f t="shared" si="1"/>
        <v>0</v>
      </c>
    </row>
    <row r="1330">
      <c r="A1330" s="1">
        <v>31.0</v>
      </c>
      <c r="B1330" s="48">
        <f t="shared" si="32"/>
        <v>60</v>
      </c>
      <c r="D1330" s="2">
        <f>SUM(COUNTIF('2010'!K63:M63,'2010'!$K$33),COUNTIF('2010'!K63:M63,'2010'!$L$33),COUNTIF('2010'!K63:M63,'2010'!$M$33))</f>
        <v>0</v>
      </c>
      <c r="E1330" s="2" t="str">
        <f t="shared" si="1"/>
        <v>0</v>
      </c>
    </row>
    <row r="1331">
      <c r="A1331" s="1">
        <v>32.0</v>
      </c>
      <c r="B1331" s="1">
        <v>33.0</v>
      </c>
      <c r="D1331" s="2">
        <f>SUM(COUNTIF('2010'!K35:M35,'2010'!$K$34),COUNTIF('2010'!K35:M35,'2010'!$L$34),COUNTIF('2010'!K35:M35,'2010'!$M$34))</f>
        <v>4</v>
      </c>
      <c r="E1331" s="2" t="str">
        <f t="shared" si="1"/>
        <v>2</v>
      </c>
    </row>
    <row r="1332">
      <c r="A1332" s="1">
        <v>32.0</v>
      </c>
      <c r="B1332" s="48">
        <f t="shared" ref="B1332:B1358" si="33">IF(A1332&lt;&gt;"",B1331+1,"")</f>
        <v>34</v>
      </c>
      <c r="D1332" s="2">
        <f>SUM(COUNTIF('2010'!K36:M36,'2010'!$K$34),COUNTIF('2010'!K36:M36,'2010'!$L$34),COUNTIF('2010'!K36:M36,'2010'!$M$34))</f>
        <v>0</v>
      </c>
      <c r="E1332" s="2" t="str">
        <f t="shared" si="1"/>
        <v>0</v>
      </c>
    </row>
    <row r="1333">
      <c r="A1333" s="1">
        <v>32.0</v>
      </c>
      <c r="B1333" s="48">
        <f t="shared" si="33"/>
        <v>35</v>
      </c>
      <c r="D1333" s="2">
        <f>SUM(COUNTIF('2010'!K38:M38,'2010'!$K$34),COUNTIF('2010'!K38:M38,'2010'!$L$34),COUNTIF('2010'!K38:M38,'2010'!$M$34))</f>
        <v>1</v>
      </c>
      <c r="E1333" s="2" t="str">
        <f t="shared" si="1"/>
        <v>1</v>
      </c>
    </row>
    <row r="1334">
      <c r="A1334" s="1">
        <v>32.0</v>
      </c>
      <c r="B1334" s="48">
        <f t="shared" si="33"/>
        <v>36</v>
      </c>
      <c r="D1334" s="2">
        <f>SUM(COUNTIF('2010'!K39:M39,'2010'!$K$34),COUNTIF('2010'!K39:M39,'2010'!$L$34),COUNTIF('2010'!K39:M39,'2010'!$M$34))</f>
        <v>4</v>
      </c>
      <c r="E1334" s="2" t="str">
        <f t="shared" si="1"/>
        <v>2</v>
      </c>
    </row>
    <row r="1335">
      <c r="A1335" s="1">
        <v>32.0</v>
      </c>
      <c r="B1335" s="48">
        <f t="shared" si="33"/>
        <v>37</v>
      </c>
      <c r="D1335" s="2">
        <f>SUM(COUNTIF('2010'!K40:M40,'2010'!$K$34),COUNTIF('2010'!K40:M40,'2010'!$L$34),COUNTIF('2010'!K40:M40,'2010'!$M$34))</f>
        <v>0</v>
      </c>
      <c r="E1335" s="2" t="str">
        <f t="shared" si="1"/>
        <v>0</v>
      </c>
    </row>
    <row r="1336">
      <c r="A1336" s="1">
        <v>32.0</v>
      </c>
      <c r="B1336" s="48">
        <f t="shared" si="33"/>
        <v>38</v>
      </c>
      <c r="D1336" s="2">
        <f>SUM(COUNTIF('2010'!K41:M41,'2010'!$K$34),COUNTIF('2010'!K41:M41,'2010'!$L$34),COUNTIF('2010'!K41:M41,'2010'!$M$34))</f>
        <v>0</v>
      </c>
      <c r="E1336" s="2" t="str">
        <f t="shared" si="1"/>
        <v>0</v>
      </c>
    </row>
    <row r="1337">
      <c r="A1337" s="1">
        <v>32.0</v>
      </c>
      <c r="B1337" s="48">
        <f t="shared" si="33"/>
        <v>39</v>
      </c>
      <c r="D1337" s="2">
        <f>SUM(COUNTIF('2010'!K42:M42,'2010'!$K$34),COUNTIF('2010'!K42:M42,'2010'!$L$34),COUNTIF('2010'!K42:M42,'2010'!$M$34))</f>
        <v>0</v>
      </c>
      <c r="E1337" s="2" t="str">
        <f t="shared" si="1"/>
        <v>0</v>
      </c>
    </row>
    <row r="1338">
      <c r="A1338" s="1">
        <v>32.0</v>
      </c>
      <c r="B1338" s="48">
        <f t="shared" si="33"/>
        <v>40</v>
      </c>
      <c r="D1338" s="2">
        <f>SUM(COUNTIF('2010'!K43:M43,'2010'!$K$34),COUNTIF('2010'!K43:M43,'2010'!$L$34),COUNTIF('2010'!K43:M43,'2010'!$M$34))</f>
        <v>0</v>
      </c>
      <c r="E1338" s="2" t="str">
        <f t="shared" si="1"/>
        <v>0</v>
      </c>
    </row>
    <row r="1339">
      <c r="A1339" s="1">
        <v>32.0</v>
      </c>
      <c r="B1339" s="48">
        <f t="shared" si="33"/>
        <v>41</v>
      </c>
      <c r="D1339" s="2">
        <f>SUM(COUNTIF('2010'!K44:M44,'2010'!$K$34),COUNTIF('2010'!K44:M44,'2010'!$L$34),COUNTIF('2010'!K44:M44,'2010'!$M$34))</f>
        <v>0</v>
      </c>
      <c r="E1339" s="2" t="str">
        <f t="shared" si="1"/>
        <v>0</v>
      </c>
    </row>
    <row r="1340">
      <c r="A1340" s="1">
        <v>32.0</v>
      </c>
      <c r="B1340" s="48">
        <f t="shared" si="33"/>
        <v>42</v>
      </c>
      <c r="D1340" s="2">
        <f>SUM(COUNTIF('2010'!K45:M45,'2010'!$K$34),COUNTIF('2010'!K45:M45,'2010'!$L$34),COUNTIF('2010'!K45:M45,'2010'!$M$34))</f>
        <v>0</v>
      </c>
      <c r="E1340" s="2" t="str">
        <f t="shared" si="1"/>
        <v>0</v>
      </c>
    </row>
    <row r="1341">
      <c r="A1341" s="1">
        <v>32.0</v>
      </c>
      <c r="B1341" s="48">
        <f t="shared" si="33"/>
        <v>43</v>
      </c>
      <c r="D1341" s="2">
        <f>SUM(COUNTIF('2010'!K46:M46,'2010'!$K$34),COUNTIF('2010'!K46:M46,'2010'!$L$34),COUNTIF('2010'!K46:M46,'2010'!$M$34))</f>
        <v>0</v>
      </c>
      <c r="E1341" s="2" t="str">
        <f t="shared" si="1"/>
        <v>0</v>
      </c>
    </row>
    <row r="1342">
      <c r="A1342" s="1">
        <v>32.0</v>
      </c>
      <c r="B1342" s="48">
        <f t="shared" si="33"/>
        <v>44</v>
      </c>
      <c r="D1342" s="2">
        <f>SUM(COUNTIF('2010'!K47:M47,'2010'!$K$34),COUNTIF('2010'!K47:M47,'2010'!$L$34),COUNTIF('2010'!K47:M47,'2010'!$M$34))</f>
        <v>0</v>
      </c>
      <c r="E1342" s="2" t="str">
        <f t="shared" si="1"/>
        <v>0</v>
      </c>
    </row>
    <row r="1343">
      <c r="A1343" s="1">
        <v>32.0</v>
      </c>
      <c r="B1343" s="48">
        <f t="shared" si="33"/>
        <v>45</v>
      </c>
      <c r="D1343" s="2">
        <f>SUM(COUNTIF('2010'!K48:M48,'2010'!$K$34),COUNTIF('2010'!K48:M48,'2010'!$L$34),COUNTIF('2010'!K48:M48,'2010'!$M$34))</f>
        <v>0</v>
      </c>
      <c r="E1343" s="2" t="str">
        <f t="shared" si="1"/>
        <v>0</v>
      </c>
    </row>
    <row r="1344">
      <c r="A1344" s="1">
        <v>32.0</v>
      </c>
      <c r="B1344" s="48">
        <f t="shared" si="33"/>
        <v>46</v>
      </c>
      <c r="D1344" s="2">
        <f>SUM(COUNTIF('2010'!K49:M49,'2010'!$K$34),COUNTIF('2010'!K49:M49,'2010'!$L$34),COUNTIF('2010'!K49:M49,'2010'!$M$34))</f>
        <v>0</v>
      </c>
      <c r="E1344" s="2" t="str">
        <f t="shared" si="1"/>
        <v>0</v>
      </c>
    </row>
    <row r="1345">
      <c r="A1345" s="1">
        <v>32.0</v>
      </c>
      <c r="B1345" s="48">
        <f t="shared" si="33"/>
        <v>47</v>
      </c>
      <c r="D1345" s="2">
        <f>SUM(COUNTIF('2010'!K50:M50,'2010'!$K$34),COUNTIF('2010'!K50:M50,'2010'!$L$34),COUNTIF('2010'!K50:M50,'2010'!$M$34))</f>
        <v>0</v>
      </c>
      <c r="E1345" s="2" t="str">
        <f t="shared" si="1"/>
        <v>0</v>
      </c>
    </row>
    <row r="1346">
      <c r="A1346" s="1">
        <v>32.0</v>
      </c>
      <c r="B1346" s="48">
        <f t="shared" si="33"/>
        <v>48</v>
      </c>
      <c r="D1346" s="2">
        <f>SUM(COUNTIF('2010'!K51:M51,'2010'!$K$34),COUNTIF('2010'!K51:M51,'2010'!$L$34),COUNTIF('2010'!K51:M51,'2010'!$M$34))</f>
        <v>0</v>
      </c>
      <c r="E1346" s="2" t="str">
        <f t="shared" si="1"/>
        <v>0</v>
      </c>
    </row>
    <row r="1347">
      <c r="A1347" s="1">
        <v>32.0</v>
      </c>
      <c r="B1347" s="48">
        <f t="shared" si="33"/>
        <v>49</v>
      </c>
      <c r="D1347" s="2">
        <f>SUM(COUNTIF('2010'!K52:M52,'2010'!$K$34),COUNTIF('2010'!K52:M52,'2010'!$L$34),COUNTIF('2010'!K52:M52,'2010'!$M$34))</f>
        <v>0</v>
      </c>
      <c r="E1347" s="2" t="str">
        <f t="shared" si="1"/>
        <v>0</v>
      </c>
    </row>
    <row r="1348">
      <c r="A1348" s="1">
        <v>32.0</v>
      </c>
      <c r="B1348" s="48">
        <f t="shared" si="33"/>
        <v>50</v>
      </c>
      <c r="D1348" s="2">
        <f>SUM(COUNTIF('2010'!K53:M53,'2010'!$K$34),COUNTIF('2010'!K53:M53,'2010'!$L$34),COUNTIF('2010'!K53:M53,'2010'!$M$34))</f>
        <v>0</v>
      </c>
      <c r="E1348" s="2" t="str">
        <f t="shared" si="1"/>
        <v>0</v>
      </c>
    </row>
    <row r="1349">
      <c r="A1349" s="1">
        <v>32.0</v>
      </c>
      <c r="B1349" s="48">
        <f t="shared" si="33"/>
        <v>51</v>
      </c>
      <c r="D1349" s="2">
        <f>SUM(COUNTIF('2010'!K54:M54,'2010'!$K$34),COUNTIF('2010'!K54:M54,'2010'!$L$34),COUNTIF('2010'!K54:M54,'2010'!$M$34))</f>
        <v>0</v>
      </c>
      <c r="E1349" s="2" t="str">
        <f t="shared" si="1"/>
        <v>0</v>
      </c>
    </row>
    <row r="1350">
      <c r="A1350" s="1">
        <v>32.0</v>
      </c>
      <c r="B1350" s="48">
        <f t="shared" si="33"/>
        <v>52</v>
      </c>
      <c r="D1350" s="2">
        <f>SUM(COUNTIF('2010'!K55:M55,'2010'!$K$34),COUNTIF('2010'!K55:M55,'2010'!$L$34),COUNTIF('2010'!K55:M55,'2010'!$M$34))</f>
        <v>0</v>
      </c>
      <c r="E1350" s="2" t="str">
        <f t="shared" si="1"/>
        <v>0</v>
      </c>
    </row>
    <row r="1351">
      <c r="A1351" s="1">
        <v>32.0</v>
      </c>
      <c r="B1351" s="48">
        <f t="shared" si="33"/>
        <v>53</v>
      </c>
      <c r="D1351" s="2">
        <f>SUM(COUNTIF('2010'!K56:M56,'2010'!$K$34),COUNTIF('2010'!K56:M56,'2010'!$L$34),COUNTIF('2010'!K56:M56,'2010'!$M$34))</f>
        <v>0</v>
      </c>
      <c r="E1351" s="2" t="str">
        <f t="shared" si="1"/>
        <v>0</v>
      </c>
    </row>
    <row r="1352">
      <c r="A1352" s="1">
        <v>32.0</v>
      </c>
      <c r="B1352" s="48">
        <f t="shared" si="33"/>
        <v>54</v>
      </c>
      <c r="D1352" s="2">
        <f>SUM(COUNTIF('2010'!K57:M57,'2010'!$K$34),COUNTIF('2010'!K57:M57,'2010'!$L$34),COUNTIF('2010'!K57:M57,'2010'!$M$34))</f>
        <v>0</v>
      </c>
      <c r="E1352" s="2" t="str">
        <f t="shared" si="1"/>
        <v>0</v>
      </c>
    </row>
    <row r="1353">
      <c r="A1353" s="1">
        <v>32.0</v>
      </c>
      <c r="B1353" s="48">
        <f t="shared" si="33"/>
        <v>55</v>
      </c>
      <c r="D1353" s="2">
        <f>SUM(COUNTIF('2010'!K58:M58,'2010'!$K$34),COUNTIF('2010'!K58:M58,'2010'!$L$34),COUNTIF('2010'!K58:M58,'2010'!$M$34))</f>
        <v>0</v>
      </c>
      <c r="E1353" s="2" t="str">
        <f t="shared" si="1"/>
        <v>0</v>
      </c>
    </row>
    <row r="1354">
      <c r="A1354" s="1">
        <v>32.0</v>
      </c>
      <c r="B1354" s="48">
        <f t="shared" si="33"/>
        <v>56</v>
      </c>
      <c r="D1354" s="2">
        <f>SUM(COUNTIF('2010'!K59:M59,'2010'!$K$34),COUNTIF('2010'!K59:M59,'2010'!$L$34),COUNTIF('2010'!K59:M59,'2010'!$M$34))</f>
        <v>0</v>
      </c>
      <c r="E1354" s="2" t="str">
        <f t="shared" si="1"/>
        <v>0</v>
      </c>
    </row>
    <row r="1355">
      <c r="A1355" s="1">
        <v>32.0</v>
      </c>
      <c r="B1355" s="48">
        <f t="shared" si="33"/>
        <v>57</v>
      </c>
      <c r="D1355" s="2">
        <f>SUM(COUNTIF('2010'!K60:M60,'2010'!$K$34),COUNTIF('2010'!K60:M60,'2010'!$L$34),COUNTIF('2010'!K60:M60,'2010'!$M$34))</f>
        <v>0</v>
      </c>
      <c r="E1355" s="2" t="str">
        <f t="shared" si="1"/>
        <v>0</v>
      </c>
    </row>
    <row r="1356">
      <c r="A1356" s="1">
        <v>32.0</v>
      </c>
      <c r="B1356" s="48">
        <f t="shared" si="33"/>
        <v>58</v>
      </c>
      <c r="D1356" s="2">
        <f>SUM(COUNTIF('2010'!K61:M61,'2010'!$K$34),COUNTIF('2010'!K61:M61,'2010'!$L$34),COUNTIF('2010'!K61:M61,'2010'!$M$34))</f>
        <v>0</v>
      </c>
      <c r="E1356" s="2" t="str">
        <f t="shared" si="1"/>
        <v>0</v>
      </c>
    </row>
    <row r="1357">
      <c r="A1357" s="1">
        <v>32.0</v>
      </c>
      <c r="B1357" s="48">
        <f t="shared" si="33"/>
        <v>59</v>
      </c>
      <c r="D1357" s="2">
        <f>SUM(COUNTIF('2010'!K62:M62,'2010'!$K$34),COUNTIF('2010'!K62:M62,'2010'!$L$34),COUNTIF('2010'!K62:M62,'2010'!$M$34))</f>
        <v>0</v>
      </c>
      <c r="E1357" s="2" t="str">
        <f t="shared" si="1"/>
        <v>0</v>
      </c>
    </row>
    <row r="1358">
      <c r="A1358" s="1">
        <v>32.0</v>
      </c>
      <c r="B1358" s="48">
        <f t="shared" si="33"/>
        <v>60</v>
      </c>
      <c r="D1358" s="2">
        <f>SUM(COUNTIF('2010'!K63:M63,'2010'!$K$34),COUNTIF('2010'!K63:M63,'2010'!$L$34),COUNTIF('2010'!K63:M63,'2010'!$M$34))</f>
        <v>0</v>
      </c>
      <c r="E1358" s="2" t="str">
        <f t="shared" si="1"/>
        <v>0</v>
      </c>
    </row>
    <row r="1359">
      <c r="A1359" s="1">
        <v>33.0</v>
      </c>
      <c r="B1359" s="49">
        <v>34.0</v>
      </c>
      <c r="D1359" s="2">
        <f>SUM(COUNTIF('2010'!K36:M36,'2010'!$K$35),COUNTIF('2010'!K36:M36,'2010'!$L$35),COUNTIF('2010'!K36:M36,'2010'!$M$35))</f>
        <v>0</v>
      </c>
      <c r="E1359" s="2" t="str">
        <f t="shared" si="1"/>
        <v>0</v>
      </c>
    </row>
    <row r="1360">
      <c r="A1360" s="1">
        <v>33.0</v>
      </c>
      <c r="B1360" s="48">
        <f t="shared" ref="B1360:B1385" si="34">IF(A1360&lt;&gt;"",B1359+1,"")</f>
        <v>35</v>
      </c>
      <c r="D1360" s="2">
        <f>SUM(COUNTIF('2010'!K38:M38,'2010'!$K$35),COUNTIF('2010'!K38:M38,'2010'!$L$35),COUNTIF('2010'!K38:M38,'2010'!$M$35))</f>
        <v>0</v>
      </c>
      <c r="E1360" s="2" t="str">
        <f t="shared" si="1"/>
        <v>0</v>
      </c>
    </row>
    <row r="1361">
      <c r="A1361" s="1">
        <v>33.0</v>
      </c>
      <c r="B1361" s="48">
        <f t="shared" si="34"/>
        <v>36</v>
      </c>
      <c r="D1361" s="2">
        <f>SUM(COUNTIF('2010'!K39:M39,'2010'!$K$35),COUNTIF('2010'!K39:M39,'2010'!$L$35),COUNTIF('2010'!K39:M39,'2010'!$M$35))</f>
        <v>4</v>
      </c>
      <c r="E1361" s="2" t="str">
        <f t="shared" si="1"/>
        <v>2</v>
      </c>
    </row>
    <row r="1362">
      <c r="A1362" s="1">
        <v>33.0</v>
      </c>
      <c r="B1362" s="48">
        <f t="shared" si="34"/>
        <v>37</v>
      </c>
      <c r="D1362" s="2">
        <f>SUM(COUNTIF('2010'!K40:M40,'2010'!$K$35),COUNTIF('2010'!K40:M40,'2010'!$L$35),COUNTIF('2010'!K40:M40,'2010'!$M$35))</f>
        <v>0</v>
      </c>
      <c r="E1362" s="2" t="str">
        <f t="shared" si="1"/>
        <v>0</v>
      </c>
    </row>
    <row r="1363">
      <c r="A1363" s="1">
        <v>33.0</v>
      </c>
      <c r="B1363" s="48">
        <f t="shared" si="34"/>
        <v>38</v>
      </c>
      <c r="D1363" s="2">
        <f>SUM(COUNTIF('2010'!K41:M41,'2010'!$K$35),COUNTIF('2010'!K41:M41,'2010'!$L$35),COUNTIF('2010'!K41:M41,'2010'!$M$35))</f>
        <v>0</v>
      </c>
      <c r="E1363" s="2" t="str">
        <f t="shared" si="1"/>
        <v>0</v>
      </c>
    </row>
    <row r="1364">
      <c r="A1364" s="1">
        <v>33.0</v>
      </c>
      <c r="B1364" s="48">
        <f t="shared" si="34"/>
        <v>39</v>
      </c>
      <c r="D1364" s="2">
        <f>SUM(COUNTIF('2010'!K42:M42,'2010'!$K$35),COUNTIF('2010'!K42:M42,'2010'!$L$35),COUNTIF('2010'!K42:M42,'2010'!$M$35))</f>
        <v>0</v>
      </c>
      <c r="E1364" s="2" t="str">
        <f t="shared" si="1"/>
        <v>0</v>
      </c>
    </row>
    <row r="1365">
      <c r="A1365" s="1">
        <v>33.0</v>
      </c>
      <c r="B1365" s="48">
        <f t="shared" si="34"/>
        <v>40</v>
      </c>
      <c r="D1365" s="2">
        <f>SUM(COUNTIF('2010'!K43:M43,'2010'!$K$35),COUNTIF('2010'!K43:M43,'2010'!$L$35),COUNTIF('2010'!K43:M43,'2010'!$M$35))</f>
        <v>0</v>
      </c>
      <c r="E1365" s="2" t="str">
        <f t="shared" si="1"/>
        <v>0</v>
      </c>
    </row>
    <row r="1366">
      <c r="A1366" s="1">
        <v>33.0</v>
      </c>
      <c r="B1366" s="48">
        <f t="shared" si="34"/>
        <v>41</v>
      </c>
      <c r="D1366" s="2">
        <f>SUM(COUNTIF('2010'!K44:M44,'2010'!$K$35),COUNTIF('2010'!K44:M44,'2010'!$L$35),COUNTIF('2010'!K44:M44,'2010'!$M$35))</f>
        <v>0</v>
      </c>
      <c r="E1366" s="2" t="str">
        <f t="shared" si="1"/>
        <v>0</v>
      </c>
    </row>
    <row r="1367">
      <c r="A1367" s="1">
        <v>33.0</v>
      </c>
      <c r="B1367" s="48">
        <f t="shared" si="34"/>
        <v>42</v>
      </c>
      <c r="D1367" s="2">
        <f>SUM(COUNTIF('2010'!K45:M45,'2010'!$K$35),COUNTIF('2010'!K45:M45,'2010'!$L$35),COUNTIF('2010'!K45:M45,'2010'!$M$35))</f>
        <v>0</v>
      </c>
      <c r="E1367" s="2" t="str">
        <f t="shared" si="1"/>
        <v>0</v>
      </c>
    </row>
    <row r="1368">
      <c r="A1368" s="1">
        <v>33.0</v>
      </c>
      <c r="B1368" s="48">
        <f t="shared" si="34"/>
        <v>43</v>
      </c>
      <c r="D1368" s="2">
        <f>SUM(COUNTIF('2010'!K46:M46,'2010'!$K$35),COUNTIF('2010'!K46:M46,'2010'!$L$35),COUNTIF('2010'!K46:M46,'2010'!$M$35))</f>
        <v>0</v>
      </c>
      <c r="E1368" s="2" t="str">
        <f t="shared" si="1"/>
        <v>0</v>
      </c>
    </row>
    <row r="1369">
      <c r="A1369" s="1">
        <v>33.0</v>
      </c>
      <c r="B1369" s="48">
        <f t="shared" si="34"/>
        <v>44</v>
      </c>
      <c r="D1369" s="2">
        <f>SUM(COUNTIF('2010'!K47:M47,'2010'!$K$35),COUNTIF('2010'!K47:M47,'2010'!$L$35),COUNTIF('2010'!K47:M47,'2010'!$M$35))</f>
        <v>0</v>
      </c>
      <c r="E1369" s="2" t="str">
        <f t="shared" si="1"/>
        <v>0</v>
      </c>
    </row>
    <row r="1370">
      <c r="A1370" s="1">
        <v>33.0</v>
      </c>
      <c r="B1370" s="48">
        <f t="shared" si="34"/>
        <v>45</v>
      </c>
      <c r="D1370" s="2">
        <f>SUM(COUNTIF('2010'!K48:M48,'2010'!$K$35),COUNTIF('2010'!K48:M48,'2010'!$L$35),COUNTIF('2010'!K48:M48,'2010'!$M$35))</f>
        <v>0</v>
      </c>
      <c r="E1370" s="2" t="str">
        <f t="shared" si="1"/>
        <v>0</v>
      </c>
    </row>
    <row r="1371">
      <c r="A1371" s="1">
        <v>33.0</v>
      </c>
      <c r="B1371" s="48">
        <f t="shared" si="34"/>
        <v>46</v>
      </c>
      <c r="D1371" s="2">
        <f>SUM(COUNTIF('2010'!K49:M49,'2010'!$K$35),COUNTIF('2010'!K49:M49,'2010'!$L$35),COUNTIF('2010'!K49:M49,'2010'!$M$35))</f>
        <v>0</v>
      </c>
      <c r="E1371" s="2" t="str">
        <f t="shared" si="1"/>
        <v>0</v>
      </c>
    </row>
    <row r="1372">
      <c r="A1372" s="1">
        <v>33.0</v>
      </c>
      <c r="B1372" s="48">
        <f t="shared" si="34"/>
        <v>47</v>
      </c>
      <c r="D1372" s="2">
        <f>SUM(COUNTIF('2010'!K50:M50,'2010'!$K$35),COUNTIF('2010'!K50:M50,'2010'!$L$35),COUNTIF('2010'!K50:M50,'2010'!$M$35))</f>
        <v>0</v>
      </c>
      <c r="E1372" s="2" t="str">
        <f t="shared" si="1"/>
        <v>0</v>
      </c>
    </row>
    <row r="1373">
      <c r="A1373" s="1">
        <v>33.0</v>
      </c>
      <c r="B1373" s="48">
        <f t="shared" si="34"/>
        <v>48</v>
      </c>
      <c r="D1373" s="2">
        <f>SUM(COUNTIF('2010'!K51:M51,'2010'!$K$35),COUNTIF('2010'!K51:M51,'2010'!$L$35),COUNTIF('2010'!K51:M51,'2010'!$M$35))</f>
        <v>0</v>
      </c>
      <c r="E1373" s="2" t="str">
        <f t="shared" si="1"/>
        <v>0</v>
      </c>
    </row>
    <row r="1374">
      <c r="A1374" s="1">
        <v>33.0</v>
      </c>
      <c r="B1374" s="48">
        <f t="shared" si="34"/>
        <v>49</v>
      </c>
      <c r="D1374" s="2">
        <f>SUM(COUNTIF('2010'!K52:M52,'2010'!$K$35),COUNTIF('2010'!K52:M52,'2010'!$L$35),COUNTIF('2010'!K52:M52,'2010'!$M$35))</f>
        <v>0</v>
      </c>
      <c r="E1374" s="2" t="str">
        <f t="shared" si="1"/>
        <v>0</v>
      </c>
    </row>
    <row r="1375">
      <c r="A1375" s="1">
        <v>33.0</v>
      </c>
      <c r="B1375" s="48">
        <f t="shared" si="34"/>
        <v>50</v>
      </c>
      <c r="D1375" s="2">
        <f>SUM(COUNTIF('2010'!K53:M53,'2010'!$K$35),COUNTIF('2010'!K53:M53,'2010'!$L$35),COUNTIF('2010'!K53:M53,'2010'!$M$35))</f>
        <v>0</v>
      </c>
      <c r="E1375" s="2" t="str">
        <f t="shared" si="1"/>
        <v>0</v>
      </c>
    </row>
    <row r="1376">
      <c r="A1376" s="1">
        <v>33.0</v>
      </c>
      <c r="B1376" s="48">
        <f t="shared" si="34"/>
        <v>51</v>
      </c>
      <c r="D1376" s="2">
        <f>SUM(COUNTIF('2010'!K54:M54,'2010'!$K$35),COUNTIF('2010'!K54:M54,'2010'!$L$35),COUNTIF('2010'!K54:M54,'2010'!$M$35))</f>
        <v>0</v>
      </c>
      <c r="E1376" s="2" t="str">
        <f t="shared" si="1"/>
        <v>0</v>
      </c>
    </row>
    <row r="1377">
      <c r="A1377" s="1">
        <v>33.0</v>
      </c>
      <c r="B1377" s="48">
        <f t="shared" si="34"/>
        <v>52</v>
      </c>
      <c r="D1377" s="2">
        <f>SUM(COUNTIF('2010'!K55:M55,'2010'!$K$35),COUNTIF('2010'!K55:M55,'2010'!$L$35),COUNTIF('2010'!K55:M55,'2010'!$M$35))</f>
        <v>0</v>
      </c>
      <c r="E1377" s="2" t="str">
        <f t="shared" si="1"/>
        <v>0</v>
      </c>
    </row>
    <row r="1378">
      <c r="A1378" s="1">
        <v>33.0</v>
      </c>
      <c r="B1378" s="48">
        <f t="shared" si="34"/>
        <v>53</v>
      </c>
      <c r="D1378" s="2">
        <f>SUM(COUNTIF('2010'!K56:M56,'2010'!$K$35),COUNTIF('2010'!K56:M56,'2010'!$L$35),COUNTIF('2010'!K56:M56,'2010'!$M$35))</f>
        <v>0</v>
      </c>
      <c r="E1378" s="2" t="str">
        <f t="shared" si="1"/>
        <v>0</v>
      </c>
    </row>
    <row r="1379">
      <c r="A1379" s="1">
        <v>33.0</v>
      </c>
      <c r="B1379" s="48">
        <f t="shared" si="34"/>
        <v>54</v>
      </c>
      <c r="D1379" s="2">
        <f>SUM(COUNTIF('2010'!K57:M57,'2010'!$K$35),COUNTIF('2010'!K57:M57,'2010'!$L$35),COUNTIF('2010'!K57:M57,'2010'!$M$35))</f>
        <v>0</v>
      </c>
      <c r="E1379" s="2" t="str">
        <f t="shared" si="1"/>
        <v>0</v>
      </c>
    </row>
    <row r="1380">
      <c r="A1380" s="1">
        <v>33.0</v>
      </c>
      <c r="B1380" s="48">
        <f t="shared" si="34"/>
        <v>55</v>
      </c>
      <c r="D1380" s="2">
        <f>SUM(COUNTIF('2010'!K58:M58,'2010'!$K$35),COUNTIF('2010'!K58:M58,'2010'!$L$35),COUNTIF('2010'!K58:M58,'2010'!$M$35))</f>
        <v>0</v>
      </c>
      <c r="E1380" s="2" t="str">
        <f t="shared" si="1"/>
        <v>0</v>
      </c>
    </row>
    <row r="1381">
      <c r="A1381" s="1">
        <v>33.0</v>
      </c>
      <c r="B1381" s="48">
        <f t="shared" si="34"/>
        <v>56</v>
      </c>
      <c r="D1381" s="2">
        <f>SUM(COUNTIF('2010'!K59:M59,'2010'!$K$35),COUNTIF('2010'!K59:M59,'2010'!$L$35),COUNTIF('2010'!K59:M59,'2010'!$M$35))</f>
        <v>0</v>
      </c>
      <c r="E1381" s="2" t="str">
        <f t="shared" si="1"/>
        <v>0</v>
      </c>
    </row>
    <row r="1382">
      <c r="A1382" s="1">
        <v>33.0</v>
      </c>
      <c r="B1382" s="48">
        <f t="shared" si="34"/>
        <v>57</v>
      </c>
      <c r="D1382" s="2">
        <f>SUM(COUNTIF('2010'!K60:M60,'2010'!$K$35),COUNTIF('2010'!K60:M60,'2010'!$L$35),COUNTIF('2010'!K60:M60,'2010'!$M$35))</f>
        <v>0</v>
      </c>
      <c r="E1382" s="2" t="str">
        <f t="shared" si="1"/>
        <v>0</v>
      </c>
    </row>
    <row r="1383">
      <c r="A1383" s="1">
        <v>33.0</v>
      </c>
      <c r="B1383" s="48">
        <f t="shared" si="34"/>
        <v>58</v>
      </c>
      <c r="D1383" s="2">
        <f>SUM(COUNTIF('2010'!K61:M61,'2010'!$K$35),COUNTIF('2010'!K61:M61,'2010'!$L$35),COUNTIF('2010'!K61:M61,'2010'!$M$35))</f>
        <v>0</v>
      </c>
      <c r="E1383" s="2" t="str">
        <f t="shared" si="1"/>
        <v>0</v>
      </c>
    </row>
    <row r="1384">
      <c r="A1384" s="1">
        <v>33.0</v>
      </c>
      <c r="B1384" s="48">
        <f t="shared" si="34"/>
        <v>59</v>
      </c>
      <c r="D1384" s="2">
        <f>SUM(COUNTIF('2010'!K62:M62,'2010'!$K$35),COUNTIF('2010'!K62:M62,'2010'!$L$35),COUNTIF('2010'!K62:M62,'2010'!$M$35))</f>
        <v>0</v>
      </c>
      <c r="E1384" s="2" t="str">
        <f t="shared" si="1"/>
        <v>0</v>
      </c>
    </row>
    <row r="1385">
      <c r="A1385" s="1">
        <v>33.0</v>
      </c>
      <c r="B1385" s="48">
        <f t="shared" si="34"/>
        <v>60</v>
      </c>
      <c r="D1385" s="2">
        <f>SUM(COUNTIF('2010'!K63:M63,'2010'!$K$35),COUNTIF('2010'!K63:M63,'2010'!$L$35),COUNTIF('2010'!K63:M63,'2010'!$M$35))</f>
        <v>0</v>
      </c>
      <c r="E1385" s="2" t="str">
        <f t="shared" si="1"/>
        <v>0</v>
      </c>
    </row>
    <row r="1386">
      <c r="A1386" s="1">
        <v>34.0</v>
      </c>
      <c r="B1386" s="49">
        <v>35.0</v>
      </c>
      <c r="D1386" s="2">
        <f>SUM(COUNTIF('2010'!K38:M38,'2010'!$K$36),COUNTIF('2010'!K38:M38,'2010'!$L$36),COUNTIF('2010'!K38:M38,'2010'!$M$36))</f>
        <v>0</v>
      </c>
      <c r="E1386" s="2" t="str">
        <f t="shared" si="1"/>
        <v>0</v>
      </c>
    </row>
    <row r="1387">
      <c r="A1387" s="1">
        <v>34.0</v>
      </c>
      <c r="B1387" s="48">
        <f t="shared" ref="B1387:B1411" si="35">IF(A1387&lt;&gt;"",B1386+1,"")</f>
        <v>36</v>
      </c>
      <c r="D1387" s="2">
        <f>SUM(COUNTIF('2010'!K39:M39,'2010'!$K$36),COUNTIF('2010'!K39:M39,'2010'!$L$36),COUNTIF('2010'!K39:M39,'2010'!$M$36))</f>
        <v>1</v>
      </c>
      <c r="E1387" s="2" t="str">
        <f t="shared" si="1"/>
        <v>1</v>
      </c>
    </row>
    <row r="1388">
      <c r="A1388" s="1">
        <v>34.0</v>
      </c>
      <c r="B1388" s="48">
        <f t="shared" si="35"/>
        <v>37</v>
      </c>
      <c r="D1388" s="2">
        <f>SUM(COUNTIF('2010'!K40:M40,'2010'!$K$36),COUNTIF('2010'!K40:M40,'2010'!$L$36),COUNTIF('2010'!K40:M40,'2010'!$M$36))</f>
        <v>0</v>
      </c>
      <c r="E1388" s="2" t="str">
        <f t="shared" si="1"/>
        <v>0</v>
      </c>
    </row>
    <row r="1389">
      <c r="A1389" s="1">
        <v>34.0</v>
      </c>
      <c r="B1389" s="48">
        <f t="shared" si="35"/>
        <v>38</v>
      </c>
      <c r="D1389" s="2">
        <f>SUM(COUNTIF('2010'!K41:M41,'2010'!$K$36),COUNTIF('2010'!K41:M41,'2010'!$L$36),COUNTIF('2010'!K41:M41,'2010'!$M$36))</f>
        <v>0</v>
      </c>
      <c r="E1389" s="2" t="str">
        <f t="shared" si="1"/>
        <v>0</v>
      </c>
    </row>
    <row r="1390">
      <c r="A1390" s="1">
        <v>34.0</v>
      </c>
      <c r="B1390" s="48">
        <f t="shared" si="35"/>
        <v>39</v>
      </c>
      <c r="D1390" s="2">
        <f>SUM(COUNTIF('2010'!K42:M42,'2010'!$K$36),COUNTIF('2010'!K42:M42,'2010'!$L$36),COUNTIF('2010'!K42:M42,'2010'!$M$36))</f>
        <v>0</v>
      </c>
      <c r="E1390" s="2" t="str">
        <f t="shared" si="1"/>
        <v>0</v>
      </c>
    </row>
    <row r="1391">
      <c r="A1391" s="1">
        <v>34.0</v>
      </c>
      <c r="B1391" s="48">
        <f t="shared" si="35"/>
        <v>40</v>
      </c>
      <c r="D1391" s="2">
        <f>SUM(COUNTIF('2010'!K43:M43,'2010'!$K$36),COUNTIF('2010'!K43:M43,'2010'!$L$36),COUNTIF('2010'!K43:M43,'2010'!$M$36))</f>
        <v>0</v>
      </c>
      <c r="E1391" s="2" t="str">
        <f t="shared" si="1"/>
        <v>0</v>
      </c>
    </row>
    <row r="1392">
      <c r="A1392" s="1">
        <v>34.0</v>
      </c>
      <c r="B1392" s="48">
        <f t="shared" si="35"/>
        <v>41</v>
      </c>
      <c r="D1392" s="2">
        <f>SUM(COUNTIF('2010'!K44:M44,'2010'!$K$36),COUNTIF('2010'!K44:M44,'2010'!$L$36),COUNTIF('2010'!K44:M44,'2010'!$M$36))</f>
        <v>0</v>
      </c>
      <c r="E1392" s="2" t="str">
        <f t="shared" si="1"/>
        <v>0</v>
      </c>
    </row>
    <row r="1393">
      <c r="A1393" s="1">
        <v>34.0</v>
      </c>
      <c r="B1393" s="48">
        <f t="shared" si="35"/>
        <v>42</v>
      </c>
      <c r="D1393" s="2">
        <f>SUM(COUNTIF('2010'!K45:M45,'2010'!$K$36),COUNTIF('2010'!K45:M45,'2010'!$L$36),COUNTIF('2010'!K45:M45,'2010'!$M$36))</f>
        <v>0</v>
      </c>
      <c r="E1393" s="2" t="str">
        <f t="shared" si="1"/>
        <v>0</v>
      </c>
    </row>
    <row r="1394">
      <c r="A1394" s="1">
        <v>34.0</v>
      </c>
      <c r="B1394" s="48">
        <f t="shared" si="35"/>
        <v>43</v>
      </c>
      <c r="D1394" s="2">
        <f>SUM(COUNTIF('2010'!K46:M46,'2010'!$K$36),COUNTIF('2010'!K46:M46,'2010'!$L$36),COUNTIF('2010'!K46:M46,'2010'!$M$36))</f>
        <v>0</v>
      </c>
      <c r="E1394" s="2" t="str">
        <f t="shared" si="1"/>
        <v>0</v>
      </c>
    </row>
    <row r="1395">
      <c r="A1395" s="1">
        <v>34.0</v>
      </c>
      <c r="B1395" s="48">
        <f t="shared" si="35"/>
        <v>44</v>
      </c>
      <c r="D1395" s="2">
        <f>SUM(COUNTIF('2010'!K47:M47,'2010'!$K$36),COUNTIF('2010'!K47:M47,'2010'!$L$36),COUNTIF('2010'!K47:M47,'2010'!$M$36))</f>
        <v>0</v>
      </c>
      <c r="E1395" s="2" t="str">
        <f t="shared" si="1"/>
        <v>0</v>
      </c>
    </row>
    <row r="1396">
      <c r="A1396" s="1">
        <v>34.0</v>
      </c>
      <c r="B1396" s="48">
        <f t="shared" si="35"/>
        <v>45</v>
      </c>
      <c r="D1396" s="2">
        <f>SUM(COUNTIF('2010'!K48:M48,'2010'!$K$36),COUNTIF('2010'!K48:M48,'2010'!$L$36),COUNTIF('2010'!K48:M48,'2010'!$M$36))</f>
        <v>0</v>
      </c>
      <c r="E1396" s="2" t="str">
        <f t="shared" si="1"/>
        <v>0</v>
      </c>
    </row>
    <row r="1397">
      <c r="A1397" s="1">
        <v>34.0</v>
      </c>
      <c r="B1397" s="48">
        <f t="shared" si="35"/>
        <v>46</v>
      </c>
      <c r="D1397" s="2">
        <f>SUM(COUNTIF('2010'!K49:M49,'2010'!$K$36),COUNTIF('2010'!K49:M49,'2010'!$L$36),COUNTIF('2010'!K49:M49,'2010'!$M$36))</f>
        <v>0</v>
      </c>
      <c r="E1397" s="2" t="str">
        <f t="shared" si="1"/>
        <v>0</v>
      </c>
    </row>
    <row r="1398">
      <c r="A1398" s="1">
        <v>34.0</v>
      </c>
      <c r="B1398" s="48">
        <f t="shared" si="35"/>
        <v>47</v>
      </c>
      <c r="D1398" s="2">
        <f>SUM(COUNTIF('2010'!K50:M50,'2010'!$K$36),COUNTIF('2010'!K50:M50,'2010'!$L$36),COUNTIF('2010'!K50:M50,'2010'!$M$36))</f>
        <v>0</v>
      </c>
      <c r="E1398" s="2" t="str">
        <f t="shared" si="1"/>
        <v>0</v>
      </c>
    </row>
    <row r="1399">
      <c r="A1399" s="1">
        <v>34.0</v>
      </c>
      <c r="B1399" s="48">
        <f t="shared" si="35"/>
        <v>48</v>
      </c>
      <c r="D1399" s="2">
        <f>SUM(COUNTIF('2010'!K51:M51,'2010'!$K$36),COUNTIF('2010'!K51:M51,'2010'!$L$36),COUNTIF('2010'!K51:M51,'2010'!$M$36))</f>
        <v>0</v>
      </c>
      <c r="E1399" s="2" t="str">
        <f t="shared" si="1"/>
        <v>0</v>
      </c>
    </row>
    <row r="1400">
      <c r="A1400" s="1">
        <v>34.0</v>
      </c>
      <c r="B1400" s="48">
        <f t="shared" si="35"/>
        <v>49</v>
      </c>
      <c r="D1400" s="2">
        <f>SUM(COUNTIF('2010'!K52:M52,'2010'!$K$36),COUNTIF('2010'!K52:M52,'2010'!$L$36),COUNTIF('2010'!K52:M52,'2010'!$M$36))</f>
        <v>0</v>
      </c>
      <c r="E1400" s="2" t="str">
        <f t="shared" si="1"/>
        <v>0</v>
      </c>
    </row>
    <row r="1401">
      <c r="A1401" s="1">
        <v>34.0</v>
      </c>
      <c r="B1401" s="48">
        <f t="shared" si="35"/>
        <v>50</v>
      </c>
      <c r="D1401" s="2">
        <f>SUM(COUNTIF('2010'!K53:M53,'2010'!$K$36),COUNTIF('2010'!K53:M53,'2010'!$L$36),COUNTIF('2010'!K53:M53,'2010'!$M$36))</f>
        <v>0</v>
      </c>
      <c r="E1401" s="2" t="str">
        <f t="shared" si="1"/>
        <v>0</v>
      </c>
    </row>
    <row r="1402">
      <c r="A1402" s="1">
        <v>34.0</v>
      </c>
      <c r="B1402" s="48">
        <f t="shared" si="35"/>
        <v>51</v>
      </c>
      <c r="D1402" s="2">
        <f>SUM(COUNTIF('2010'!K54:M54,'2010'!$K$36),COUNTIF('2010'!K54:M54,'2010'!$L$36),COUNTIF('2010'!K54:M54,'2010'!$M$36))</f>
        <v>0</v>
      </c>
      <c r="E1402" s="2" t="str">
        <f t="shared" si="1"/>
        <v>0</v>
      </c>
    </row>
    <row r="1403">
      <c r="A1403" s="1">
        <v>34.0</v>
      </c>
      <c r="B1403" s="48">
        <f t="shared" si="35"/>
        <v>52</v>
      </c>
      <c r="D1403" s="2">
        <f>SUM(COUNTIF('2010'!K55:M55,'2010'!$K$36),COUNTIF('2010'!K55:M55,'2010'!$L$36),COUNTIF('2010'!K55:M55,'2010'!$M$36))</f>
        <v>0</v>
      </c>
      <c r="E1403" s="2" t="str">
        <f t="shared" si="1"/>
        <v>0</v>
      </c>
    </row>
    <row r="1404">
      <c r="A1404" s="1">
        <v>34.0</v>
      </c>
      <c r="B1404" s="48">
        <f t="shared" si="35"/>
        <v>53</v>
      </c>
      <c r="D1404" s="2">
        <f>SUM(COUNTIF('2010'!K56:M56,'2010'!$K$36),COUNTIF('2010'!K56:M56,'2010'!$L$36),COUNTIF('2010'!K56:M56,'2010'!$M$36))</f>
        <v>0</v>
      </c>
      <c r="E1404" s="2" t="str">
        <f t="shared" si="1"/>
        <v>0</v>
      </c>
    </row>
    <row r="1405">
      <c r="A1405" s="1">
        <v>34.0</v>
      </c>
      <c r="B1405" s="48">
        <f t="shared" si="35"/>
        <v>54</v>
      </c>
      <c r="D1405" s="2">
        <f>SUM(COUNTIF('2010'!K57:M57,'2010'!$K$36),COUNTIF('2010'!K57:M57,'2010'!$L$36),COUNTIF('2010'!K57:M57,'2010'!$M$36))</f>
        <v>0</v>
      </c>
      <c r="E1405" s="2" t="str">
        <f t="shared" si="1"/>
        <v>0</v>
      </c>
    </row>
    <row r="1406">
      <c r="A1406" s="1">
        <v>34.0</v>
      </c>
      <c r="B1406" s="48">
        <f t="shared" si="35"/>
        <v>55</v>
      </c>
      <c r="D1406" s="2">
        <f>SUM(COUNTIF('2010'!K58:M58,'2010'!$K$36),COUNTIF('2010'!K58:M58,'2010'!$L$36),COUNTIF('2010'!K58:M58,'2010'!$M$36))</f>
        <v>0</v>
      </c>
      <c r="E1406" s="2" t="str">
        <f t="shared" si="1"/>
        <v>0</v>
      </c>
    </row>
    <row r="1407">
      <c r="A1407" s="1">
        <v>34.0</v>
      </c>
      <c r="B1407" s="48">
        <f t="shared" si="35"/>
        <v>56</v>
      </c>
      <c r="D1407" s="2">
        <f>SUM(COUNTIF('2010'!K59:M59,'2010'!$K$36),COUNTIF('2010'!K59:M59,'2010'!$L$36),COUNTIF('2010'!K59:M59,'2010'!$M$36))</f>
        <v>0</v>
      </c>
      <c r="E1407" s="2" t="str">
        <f t="shared" si="1"/>
        <v>0</v>
      </c>
    </row>
    <row r="1408">
      <c r="A1408" s="1">
        <v>34.0</v>
      </c>
      <c r="B1408" s="48">
        <f t="shared" si="35"/>
        <v>57</v>
      </c>
      <c r="D1408" s="2">
        <f>SUM(COUNTIF('2010'!K60:M60,'2010'!$K$36),COUNTIF('2010'!K60:M60,'2010'!$L$36),COUNTIF('2010'!K60:M60,'2010'!$M$36))</f>
        <v>0</v>
      </c>
      <c r="E1408" s="2" t="str">
        <f t="shared" si="1"/>
        <v>0</v>
      </c>
    </row>
    <row r="1409">
      <c r="A1409" s="1">
        <v>34.0</v>
      </c>
      <c r="B1409" s="48">
        <f t="shared" si="35"/>
        <v>58</v>
      </c>
      <c r="D1409" s="2">
        <f>SUM(COUNTIF('2010'!K61:M61,'2010'!$K$36),COUNTIF('2010'!K61:M61,'2010'!$L$36),COUNTIF('2010'!K61:M61,'2010'!$M$36))</f>
        <v>0</v>
      </c>
      <c r="E1409" s="2" t="str">
        <f t="shared" si="1"/>
        <v>0</v>
      </c>
    </row>
    <row r="1410">
      <c r="A1410" s="1">
        <v>34.0</v>
      </c>
      <c r="B1410" s="48">
        <f t="shared" si="35"/>
        <v>59</v>
      </c>
      <c r="D1410" s="2">
        <f>SUM(COUNTIF('2010'!K62:M62,'2010'!$K$36),COUNTIF('2010'!K62:M62,'2010'!$L$36),COUNTIF('2010'!K62:M62,'2010'!$M$36))</f>
        <v>0</v>
      </c>
      <c r="E1410" s="2" t="str">
        <f t="shared" si="1"/>
        <v>0</v>
      </c>
    </row>
    <row r="1411">
      <c r="A1411" s="1">
        <v>34.0</v>
      </c>
      <c r="B1411" s="48">
        <f t="shared" si="35"/>
        <v>60</v>
      </c>
      <c r="D1411" s="2">
        <f>SUM(COUNTIF('2010'!K63:M63,'2010'!$K$36),COUNTIF('2010'!K63:M63,'2010'!$L$36),COUNTIF('2010'!K63:M63,'2010'!$M$36))</f>
        <v>0</v>
      </c>
      <c r="E1411" s="2" t="str">
        <f t="shared" si="1"/>
        <v>0</v>
      </c>
    </row>
    <row r="1412">
      <c r="A1412" s="1">
        <v>35.0</v>
      </c>
      <c r="B1412" s="49">
        <v>36.0</v>
      </c>
      <c r="D1412" s="2">
        <f>SUM(COUNTIF('2010'!K39:M39,'2010'!$K$38),COUNTIF('2010'!K39:M39,'2010'!$L$38),COUNTIF('2010'!K39:M39,'2010'!$M$38))</f>
        <v>0</v>
      </c>
      <c r="E1412" s="2" t="str">
        <f t="shared" si="1"/>
        <v>0</v>
      </c>
    </row>
    <row r="1413">
      <c r="A1413" s="1">
        <v>35.0</v>
      </c>
      <c r="B1413" s="48">
        <f t="shared" ref="B1413:B1436" si="36">IF(A1413&lt;&gt;"",B1412+1,"")</f>
        <v>37</v>
      </c>
      <c r="D1413" s="2">
        <f>SUM(COUNTIF('2010'!K40:M40,'2010'!$K$38),COUNTIF('2010'!K40:M40,'2010'!$L$38),COUNTIF('2010'!K40:M40,'2010'!$M$38))</f>
        <v>0</v>
      </c>
      <c r="E1413" s="2" t="str">
        <f t="shared" si="1"/>
        <v>0</v>
      </c>
    </row>
    <row r="1414">
      <c r="A1414" s="1">
        <v>35.0</v>
      </c>
      <c r="B1414" s="48">
        <f t="shared" si="36"/>
        <v>38</v>
      </c>
      <c r="D1414" s="2">
        <f>SUM(COUNTIF('2010'!K41:M41,'2010'!$K$38),COUNTIF('2010'!K41:M41,'2010'!$L$38),COUNTIF('2010'!K41:M41,'2010'!$M$38))</f>
        <v>0</v>
      </c>
      <c r="E1414" s="2" t="str">
        <f t="shared" si="1"/>
        <v>0</v>
      </c>
    </row>
    <row r="1415">
      <c r="A1415" s="1">
        <v>35.0</v>
      </c>
      <c r="B1415" s="48">
        <f t="shared" si="36"/>
        <v>39</v>
      </c>
      <c r="D1415" s="2">
        <f>SUM(COUNTIF('2010'!K42:M42,'2010'!$K$38),COUNTIF('2010'!K42:M42,'2010'!$L$38),COUNTIF('2010'!K42:M42,'2010'!$M$38))</f>
        <v>0</v>
      </c>
      <c r="E1415" s="2" t="str">
        <f t="shared" si="1"/>
        <v>0</v>
      </c>
    </row>
    <row r="1416">
      <c r="A1416" s="1">
        <v>35.0</v>
      </c>
      <c r="B1416" s="48">
        <f t="shared" si="36"/>
        <v>40</v>
      </c>
      <c r="D1416" s="2">
        <f>SUM(COUNTIF('2010'!K43:M43,'2010'!$K$38),COUNTIF('2010'!K43:M43,'2010'!$L$38),COUNTIF('2010'!K43:M43,'2010'!$M$38))</f>
        <v>0</v>
      </c>
      <c r="E1416" s="2" t="str">
        <f t="shared" si="1"/>
        <v>0</v>
      </c>
    </row>
    <row r="1417">
      <c r="A1417" s="1">
        <v>35.0</v>
      </c>
      <c r="B1417" s="48">
        <f t="shared" si="36"/>
        <v>41</v>
      </c>
      <c r="D1417" s="2">
        <f>SUM(COUNTIF('2010'!K44:M44,'2010'!$K$38),COUNTIF('2010'!K44:M44,'2010'!$L$38),COUNTIF('2010'!K44:M44,'2010'!$M$38))</f>
        <v>0</v>
      </c>
      <c r="E1417" s="2" t="str">
        <f t="shared" si="1"/>
        <v>0</v>
      </c>
    </row>
    <row r="1418">
      <c r="A1418" s="1">
        <v>35.0</v>
      </c>
      <c r="B1418" s="48">
        <f t="shared" si="36"/>
        <v>42</v>
      </c>
      <c r="D1418" s="2">
        <f>SUM(COUNTIF('2010'!K45:M45,'2010'!$K$38),COUNTIF('2010'!K45:M45,'2010'!$L$38),COUNTIF('2010'!K45:M45,'2010'!$M$38))</f>
        <v>0</v>
      </c>
      <c r="E1418" s="2" t="str">
        <f t="shared" si="1"/>
        <v>0</v>
      </c>
    </row>
    <row r="1419">
      <c r="A1419" s="1">
        <v>35.0</v>
      </c>
      <c r="B1419" s="48">
        <f t="shared" si="36"/>
        <v>43</v>
      </c>
      <c r="D1419" s="2">
        <f>SUM(COUNTIF('2010'!K46:M46,'2010'!$K$38),COUNTIF('2010'!K46:M46,'2010'!$L$38),COUNTIF('2010'!K46:M46,'2010'!$M$38))</f>
        <v>0</v>
      </c>
      <c r="E1419" s="2" t="str">
        <f t="shared" si="1"/>
        <v>0</v>
      </c>
    </row>
    <row r="1420">
      <c r="A1420" s="1">
        <v>35.0</v>
      </c>
      <c r="B1420" s="48">
        <f t="shared" si="36"/>
        <v>44</v>
      </c>
      <c r="D1420" s="2">
        <f>SUM(COUNTIF('2010'!K47:M47,'2010'!$K$38),COUNTIF('2010'!K47:M47,'2010'!$L$38),COUNTIF('2010'!K47:M47,'2010'!$M$38))</f>
        <v>0</v>
      </c>
      <c r="E1420" s="2" t="str">
        <f t="shared" si="1"/>
        <v>0</v>
      </c>
    </row>
    <row r="1421">
      <c r="A1421" s="1">
        <v>35.0</v>
      </c>
      <c r="B1421" s="48">
        <f t="shared" si="36"/>
        <v>45</v>
      </c>
      <c r="D1421" s="2">
        <f>SUM(COUNTIF('2010'!K48:M48,'2010'!$K$38),COUNTIF('2010'!K48:M48,'2010'!$L$38),COUNTIF('2010'!K48:M48,'2010'!$M$38))</f>
        <v>0</v>
      </c>
      <c r="E1421" s="2" t="str">
        <f t="shared" si="1"/>
        <v>0</v>
      </c>
    </row>
    <row r="1422">
      <c r="A1422" s="1">
        <v>35.0</v>
      </c>
      <c r="B1422" s="48">
        <f t="shared" si="36"/>
        <v>46</v>
      </c>
      <c r="D1422" s="2">
        <f>SUM(COUNTIF('2010'!K49:M49,'2010'!$K$38),COUNTIF('2010'!K49:M49,'2010'!$L$38),COUNTIF('2010'!K49:M49,'2010'!$M$38))</f>
        <v>0</v>
      </c>
      <c r="E1422" s="2" t="str">
        <f t="shared" si="1"/>
        <v>0</v>
      </c>
    </row>
    <row r="1423">
      <c r="A1423" s="1">
        <v>35.0</v>
      </c>
      <c r="B1423" s="48">
        <f t="shared" si="36"/>
        <v>47</v>
      </c>
      <c r="D1423" s="2">
        <f>SUM(COUNTIF('2010'!K50:M50,'2010'!$K$38),COUNTIF('2010'!K50:M50,'2010'!$L$38),COUNTIF('2010'!K50:M50,'2010'!$M$38))</f>
        <v>0</v>
      </c>
      <c r="E1423" s="2" t="str">
        <f t="shared" si="1"/>
        <v>0</v>
      </c>
    </row>
    <row r="1424">
      <c r="A1424" s="1">
        <v>35.0</v>
      </c>
      <c r="B1424" s="48">
        <f t="shared" si="36"/>
        <v>48</v>
      </c>
      <c r="D1424" s="2">
        <f>SUM(COUNTIF('2010'!K51:M51,'2010'!$K$38),COUNTIF('2010'!K51:M51,'2010'!$L$38),COUNTIF('2010'!K51:M51,'2010'!$M$38))</f>
        <v>0</v>
      </c>
      <c r="E1424" s="2" t="str">
        <f t="shared" si="1"/>
        <v>0</v>
      </c>
    </row>
    <row r="1425">
      <c r="A1425" s="1">
        <v>35.0</v>
      </c>
      <c r="B1425" s="48">
        <f t="shared" si="36"/>
        <v>49</v>
      </c>
      <c r="D1425" s="2">
        <f>SUM(COUNTIF('2010'!K52:M52,'2010'!$K$38),COUNTIF('2010'!K52:M52,'2010'!$L$38),COUNTIF('2010'!K52:M52,'2010'!$M$38))</f>
        <v>0</v>
      </c>
      <c r="E1425" s="2" t="str">
        <f t="shared" si="1"/>
        <v>0</v>
      </c>
    </row>
    <row r="1426">
      <c r="A1426" s="1">
        <v>35.0</v>
      </c>
      <c r="B1426" s="48">
        <f t="shared" si="36"/>
        <v>50</v>
      </c>
      <c r="D1426" s="2">
        <f>SUM(COUNTIF('2010'!K53:M53,'2010'!$K$38),COUNTIF('2010'!K53:M53,'2010'!$L$38),COUNTIF('2010'!K53:M53,'2010'!$M$38))</f>
        <v>0</v>
      </c>
      <c r="E1426" s="2" t="str">
        <f t="shared" si="1"/>
        <v>0</v>
      </c>
    </row>
    <row r="1427">
      <c r="A1427" s="1">
        <v>35.0</v>
      </c>
      <c r="B1427" s="48">
        <f t="shared" si="36"/>
        <v>51</v>
      </c>
      <c r="D1427" s="2">
        <f>SUM(COUNTIF('2010'!K54:M54,'2010'!$K$38),COUNTIF('2010'!K54:M54,'2010'!$L$38),COUNTIF('2010'!K54:M54,'2010'!$M$38))</f>
        <v>0</v>
      </c>
      <c r="E1427" s="2" t="str">
        <f t="shared" si="1"/>
        <v>0</v>
      </c>
    </row>
    <row r="1428">
      <c r="A1428" s="1">
        <v>35.0</v>
      </c>
      <c r="B1428" s="48">
        <f t="shared" si="36"/>
        <v>52</v>
      </c>
      <c r="D1428" s="2">
        <f>SUM(COUNTIF('2010'!K55:M55,'2010'!$K$38),COUNTIF('2010'!K55:M55,'2010'!$L$38),COUNTIF('2010'!K55:M55,'2010'!$M$38))</f>
        <v>0</v>
      </c>
      <c r="E1428" s="2" t="str">
        <f t="shared" si="1"/>
        <v>0</v>
      </c>
    </row>
    <row r="1429">
      <c r="A1429" s="1">
        <v>35.0</v>
      </c>
      <c r="B1429" s="48">
        <f t="shared" si="36"/>
        <v>53</v>
      </c>
      <c r="D1429" s="2">
        <f>SUM(COUNTIF('2010'!K56:M56,'2010'!$K$38),COUNTIF('2010'!K56:M56,'2010'!$L$38),COUNTIF('2010'!K56:M56,'2010'!$M$38))</f>
        <v>0</v>
      </c>
      <c r="E1429" s="2" t="str">
        <f t="shared" si="1"/>
        <v>0</v>
      </c>
    </row>
    <row r="1430">
      <c r="A1430" s="1">
        <v>35.0</v>
      </c>
      <c r="B1430" s="48">
        <f t="shared" si="36"/>
        <v>54</v>
      </c>
      <c r="D1430" s="2">
        <f>SUM(COUNTIF('2010'!K57:M57,'2010'!$K$38),COUNTIF('2010'!K57:M57,'2010'!$L$38),COUNTIF('2010'!K57:M57,'2010'!$M$38))</f>
        <v>0</v>
      </c>
      <c r="E1430" s="2" t="str">
        <f t="shared" si="1"/>
        <v>0</v>
      </c>
    </row>
    <row r="1431">
      <c r="A1431" s="1">
        <v>35.0</v>
      </c>
      <c r="B1431" s="48">
        <f t="shared" si="36"/>
        <v>55</v>
      </c>
      <c r="D1431" s="2">
        <f>SUM(COUNTIF('2010'!K58:M58,'2010'!$K$38),COUNTIF('2010'!K58:M58,'2010'!$L$38),COUNTIF('2010'!K58:M58,'2010'!$M$38))</f>
        <v>0</v>
      </c>
      <c r="E1431" s="2" t="str">
        <f t="shared" si="1"/>
        <v>0</v>
      </c>
    </row>
    <row r="1432">
      <c r="A1432" s="1">
        <v>35.0</v>
      </c>
      <c r="B1432" s="48">
        <f t="shared" si="36"/>
        <v>56</v>
      </c>
      <c r="D1432" s="2">
        <f>SUM(COUNTIF('2010'!K59:M59,'2010'!$K$38),COUNTIF('2010'!K59:M59,'2010'!$L$38),COUNTIF('2010'!K59:M59,'2010'!$M$38))</f>
        <v>0</v>
      </c>
      <c r="E1432" s="2" t="str">
        <f t="shared" si="1"/>
        <v>0</v>
      </c>
    </row>
    <row r="1433">
      <c r="A1433" s="1">
        <v>35.0</v>
      </c>
      <c r="B1433" s="48">
        <f t="shared" si="36"/>
        <v>57</v>
      </c>
      <c r="D1433" s="2">
        <f>SUM(COUNTIF('2010'!K60:M60,'2010'!$K$38),COUNTIF('2010'!K60:M60,'2010'!$L$38),COUNTIF('2010'!K60:M60,'2010'!$M$38))</f>
        <v>0</v>
      </c>
      <c r="E1433" s="2" t="str">
        <f t="shared" si="1"/>
        <v>0</v>
      </c>
    </row>
    <row r="1434">
      <c r="A1434" s="1">
        <v>35.0</v>
      </c>
      <c r="B1434" s="48">
        <f t="shared" si="36"/>
        <v>58</v>
      </c>
      <c r="D1434" s="2">
        <f>SUM(COUNTIF('2010'!K61:M61,'2010'!$K$38),COUNTIF('2010'!K61:M61,'2010'!$L$38),COUNTIF('2010'!K61:M61,'2010'!$M$38))</f>
        <v>0</v>
      </c>
      <c r="E1434" s="2" t="str">
        <f t="shared" si="1"/>
        <v>0</v>
      </c>
    </row>
    <row r="1435">
      <c r="A1435" s="1">
        <v>35.0</v>
      </c>
      <c r="B1435" s="48">
        <f t="shared" si="36"/>
        <v>59</v>
      </c>
      <c r="D1435" s="2">
        <f>SUM(COUNTIF('2010'!K62:M62,'2010'!$K$38),COUNTIF('2010'!K62:M62,'2010'!$L$38),COUNTIF('2010'!K62:M62,'2010'!$M$38))</f>
        <v>0</v>
      </c>
      <c r="E1435" s="2" t="str">
        <f t="shared" si="1"/>
        <v>0</v>
      </c>
    </row>
    <row r="1436">
      <c r="A1436" s="1">
        <v>35.0</v>
      </c>
      <c r="B1436" s="48">
        <f t="shared" si="36"/>
        <v>60</v>
      </c>
      <c r="D1436" s="2">
        <f>SUM(COUNTIF('2010'!K63:M63,'2010'!$K$38),COUNTIF('2010'!K63:M63,'2010'!$L$38),COUNTIF('2010'!K63:M63,'2010'!$M$38))</f>
        <v>0</v>
      </c>
      <c r="E1436" s="2" t="str">
        <f t="shared" si="1"/>
        <v>0</v>
      </c>
    </row>
    <row r="1437">
      <c r="A1437" s="1">
        <v>36.0</v>
      </c>
      <c r="B1437" s="1">
        <v>37.0</v>
      </c>
      <c r="D1437" s="2">
        <f>SUM(COUNTIF('2010'!K40:M40,'2010'!$K$39),COUNTIF('2010'!K40:M40,'2010'!$L$39),COUNTIF('2010'!K40:M40,'2010'!$M$39))</f>
        <v>0</v>
      </c>
      <c r="E1437" s="2" t="str">
        <f t="shared" si="1"/>
        <v>0</v>
      </c>
    </row>
    <row r="1438">
      <c r="A1438" s="1">
        <v>36.0</v>
      </c>
      <c r="B1438" s="48">
        <f t="shared" ref="B1438:B1460" si="37">IF(A1438&lt;&gt;"",B1437+1,"")</f>
        <v>38</v>
      </c>
      <c r="D1438" s="2">
        <f>SUM(COUNTIF('2010'!K41:M41,'2010'!$K$39),COUNTIF('2010'!K41:M41,'2010'!$L$39),COUNTIF('2010'!K41:M41,'2010'!$M$39))</f>
        <v>0</v>
      </c>
      <c r="E1438" s="2" t="str">
        <f t="shared" si="1"/>
        <v>0</v>
      </c>
    </row>
    <row r="1439">
      <c r="A1439" s="1">
        <v>36.0</v>
      </c>
      <c r="B1439" s="48">
        <f t="shared" si="37"/>
        <v>39</v>
      </c>
      <c r="D1439" s="2">
        <f>SUM(COUNTIF('2010'!K42:M42,'2010'!$K$39),COUNTIF('2010'!K42:M42,'2010'!$L$39),COUNTIF('2010'!K42:M42,'2010'!$M$39))</f>
        <v>0</v>
      </c>
      <c r="E1439" s="2" t="str">
        <f t="shared" si="1"/>
        <v>0</v>
      </c>
    </row>
    <row r="1440">
      <c r="A1440" s="1">
        <v>36.0</v>
      </c>
      <c r="B1440" s="48">
        <f t="shared" si="37"/>
        <v>40</v>
      </c>
      <c r="D1440" s="2">
        <f>SUM(COUNTIF('2010'!K43:M43,'2010'!$K$39),COUNTIF('2010'!K43:M43,'2010'!$L$39),COUNTIF('2010'!K43:M43,'2010'!$M$39))</f>
        <v>0</v>
      </c>
      <c r="E1440" s="2" t="str">
        <f t="shared" si="1"/>
        <v>0</v>
      </c>
    </row>
    <row r="1441">
      <c r="A1441" s="1">
        <v>36.0</v>
      </c>
      <c r="B1441" s="48">
        <f t="shared" si="37"/>
        <v>41</v>
      </c>
      <c r="D1441" s="2">
        <f>SUM(COUNTIF('2010'!K44:M44,'2010'!$K$39),COUNTIF('2010'!K44:M44,'2010'!$L$39),COUNTIF('2010'!K44:M44,'2010'!$M$39))</f>
        <v>0</v>
      </c>
      <c r="E1441" s="2" t="str">
        <f t="shared" si="1"/>
        <v>0</v>
      </c>
    </row>
    <row r="1442">
      <c r="A1442" s="1">
        <v>36.0</v>
      </c>
      <c r="B1442" s="48">
        <f t="shared" si="37"/>
        <v>42</v>
      </c>
      <c r="D1442" s="2">
        <f>SUM(COUNTIF('2010'!K45:M45,'2010'!$K$39),COUNTIF('2010'!K45:M45,'2010'!$L$39),COUNTIF('2010'!K45:M45,'2010'!$M$39))</f>
        <v>0</v>
      </c>
      <c r="E1442" s="2" t="str">
        <f t="shared" si="1"/>
        <v>0</v>
      </c>
    </row>
    <row r="1443">
      <c r="A1443" s="1">
        <v>36.0</v>
      </c>
      <c r="B1443" s="48">
        <f t="shared" si="37"/>
        <v>43</v>
      </c>
      <c r="D1443" s="2">
        <f>SUM(COUNTIF('2010'!K46:M46,'2010'!$K$39),COUNTIF('2010'!K46:M46,'2010'!$L$39),COUNTIF('2010'!K46:M46,'2010'!$M$39))</f>
        <v>0</v>
      </c>
      <c r="E1443" s="2" t="str">
        <f t="shared" si="1"/>
        <v>0</v>
      </c>
    </row>
    <row r="1444">
      <c r="A1444" s="1">
        <v>36.0</v>
      </c>
      <c r="B1444" s="48">
        <f t="shared" si="37"/>
        <v>44</v>
      </c>
      <c r="D1444" s="2">
        <f>SUM(COUNTIF('2010'!K47:M47,'2010'!$K$39),COUNTIF('2010'!K47:M47,'2010'!$L$39),COUNTIF('2010'!K47:M47,'2010'!$M$39))</f>
        <v>0</v>
      </c>
      <c r="E1444" s="2" t="str">
        <f t="shared" si="1"/>
        <v>0</v>
      </c>
    </row>
    <row r="1445">
      <c r="A1445" s="1">
        <v>36.0</v>
      </c>
      <c r="B1445" s="48">
        <f t="shared" si="37"/>
        <v>45</v>
      </c>
      <c r="D1445" s="2">
        <f>SUM(COUNTIF('2010'!K48:M48,'2010'!$K$39),COUNTIF('2010'!K48:M48,'2010'!$L$39),COUNTIF('2010'!K48:M48,'2010'!$M$39))</f>
        <v>0</v>
      </c>
      <c r="E1445" s="2" t="str">
        <f t="shared" si="1"/>
        <v>0</v>
      </c>
    </row>
    <row r="1446">
      <c r="A1446" s="1">
        <v>36.0</v>
      </c>
      <c r="B1446" s="48">
        <f t="shared" si="37"/>
        <v>46</v>
      </c>
      <c r="D1446" s="2">
        <f>SUM(COUNTIF('2010'!K49:M49,'2010'!$K$39),COUNTIF('2010'!K49:M49,'2010'!$L$39),COUNTIF('2010'!K49:M49,'2010'!$M$39))</f>
        <v>0</v>
      </c>
      <c r="E1446" s="2" t="str">
        <f t="shared" si="1"/>
        <v>0</v>
      </c>
    </row>
    <row r="1447">
      <c r="A1447" s="1">
        <v>36.0</v>
      </c>
      <c r="B1447" s="48">
        <f t="shared" si="37"/>
        <v>47</v>
      </c>
      <c r="D1447" s="2">
        <f>SUM(COUNTIF('2010'!K50:M50,'2010'!$K$39),COUNTIF('2010'!K50:M50,'2010'!$L$39),COUNTIF('2010'!K50:M50,'2010'!$M$39))</f>
        <v>0</v>
      </c>
      <c r="E1447" s="2" t="str">
        <f t="shared" si="1"/>
        <v>0</v>
      </c>
    </row>
    <row r="1448">
      <c r="A1448" s="1">
        <v>36.0</v>
      </c>
      <c r="B1448" s="48">
        <f t="shared" si="37"/>
        <v>48</v>
      </c>
      <c r="D1448" s="2">
        <f>SUM(COUNTIF('2010'!K51:M51,'2010'!$K$39),COUNTIF('2010'!K51:M51,'2010'!$L$39),COUNTIF('2010'!K51:M51,'2010'!$M$39))</f>
        <v>0</v>
      </c>
      <c r="E1448" s="2" t="str">
        <f t="shared" si="1"/>
        <v>0</v>
      </c>
    </row>
    <row r="1449">
      <c r="A1449" s="1">
        <v>36.0</v>
      </c>
      <c r="B1449" s="48">
        <f t="shared" si="37"/>
        <v>49</v>
      </c>
      <c r="D1449" s="2">
        <f>SUM(COUNTIF('2010'!K52:M52,'2010'!$K$39),COUNTIF('2010'!K52:M52,'2010'!$L$39),COUNTIF('2010'!K52:M52,'2010'!$M$39))</f>
        <v>0</v>
      </c>
      <c r="E1449" s="2" t="str">
        <f t="shared" si="1"/>
        <v>0</v>
      </c>
    </row>
    <row r="1450">
      <c r="A1450" s="1">
        <v>36.0</v>
      </c>
      <c r="B1450" s="48">
        <f t="shared" si="37"/>
        <v>50</v>
      </c>
      <c r="D1450" s="2">
        <f>SUM(COUNTIF('2010'!K53:M53,'2010'!$K$39),COUNTIF('2010'!K53:M53,'2010'!$L$39),COUNTIF('2010'!K53:M53,'2010'!$M$39))</f>
        <v>0</v>
      </c>
      <c r="E1450" s="2" t="str">
        <f t="shared" si="1"/>
        <v>0</v>
      </c>
    </row>
    <row r="1451">
      <c r="A1451" s="1">
        <v>36.0</v>
      </c>
      <c r="B1451" s="48">
        <f t="shared" si="37"/>
        <v>51</v>
      </c>
      <c r="D1451" s="2">
        <f>SUM(COUNTIF('2010'!K54:M54,'2010'!$K$39),COUNTIF('2010'!K54:M54,'2010'!$L$39),COUNTIF('2010'!K54:M54,'2010'!$M$39))</f>
        <v>0</v>
      </c>
      <c r="E1451" s="2" t="str">
        <f t="shared" si="1"/>
        <v>0</v>
      </c>
    </row>
    <row r="1452">
      <c r="A1452" s="1">
        <v>36.0</v>
      </c>
      <c r="B1452" s="48">
        <f t="shared" si="37"/>
        <v>52</v>
      </c>
      <c r="D1452" s="2">
        <f>SUM(COUNTIF('2010'!K55:M55,'2010'!$K$39),COUNTIF('2010'!K55:M55,'2010'!$L$39),COUNTIF('2010'!K55:M55,'2010'!$M$39))</f>
        <v>0</v>
      </c>
      <c r="E1452" s="2" t="str">
        <f t="shared" si="1"/>
        <v>0</v>
      </c>
    </row>
    <row r="1453">
      <c r="A1453" s="1">
        <v>36.0</v>
      </c>
      <c r="B1453" s="48">
        <f t="shared" si="37"/>
        <v>53</v>
      </c>
      <c r="D1453" s="2">
        <f>SUM(COUNTIF('2010'!K56:M56,'2010'!$K$39),COUNTIF('2010'!K56:M56,'2010'!$L$39),COUNTIF('2010'!K56:M56,'2010'!$M$39))</f>
        <v>0</v>
      </c>
      <c r="E1453" s="2" t="str">
        <f t="shared" si="1"/>
        <v>0</v>
      </c>
    </row>
    <row r="1454">
      <c r="A1454" s="1">
        <v>36.0</v>
      </c>
      <c r="B1454" s="48">
        <f t="shared" si="37"/>
        <v>54</v>
      </c>
      <c r="D1454" s="2">
        <f>SUM(COUNTIF('2010'!K57:M57,'2010'!$K$39),COUNTIF('2010'!K57:M57,'2010'!$L$39),COUNTIF('2010'!K57:M57,'2010'!$M$39))</f>
        <v>0</v>
      </c>
      <c r="E1454" s="2" t="str">
        <f t="shared" si="1"/>
        <v>0</v>
      </c>
    </row>
    <row r="1455">
      <c r="A1455" s="1">
        <v>36.0</v>
      </c>
      <c r="B1455" s="48">
        <f t="shared" si="37"/>
        <v>55</v>
      </c>
      <c r="D1455" s="2">
        <f>SUM(COUNTIF('2010'!K58:M58,'2010'!$K$39),COUNTIF('2010'!K58:M58,'2010'!$L$39),COUNTIF('2010'!K58:M58,'2010'!$M$39))</f>
        <v>0</v>
      </c>
      <c r="E1455" s="2" t="str">
        <f t="shared" si="1"/>
        <v>0</v>
      </c>
    </row>
    <row r="1456">
      <c r="A1456" s="1">
        <v>36.0</v>
      </c>
      <c r="B1456" s="48">
        <f t="shared" si="37"/>
        <v>56</v>
      </c>
      <c r="D1456" s="2">
        <f>SUM(COUNTIF('2010'!K59:M59,'2010'!$K$39),COUNTIF('2010'!K59:M59,'2010'!$L$39),COUNTIF('2010'!K59:M59,'2010'!$M$39))</f>
        <v>0</v>
      </c>
      <c r="E1456" s="2" t="str">
        <f t="shared" si="1"/>
        <v>0</v>
      </c>
    </row>
    <row r="1457">
      <c r="A1457" s="1">
        <v>36.0</v>
      </c>
      <c r="B1457" s="48">
        <f t="shared" si="37"/>
        <v>57</v>
      </c>
      <c r="D1457" s="2">
        <f>SUM(COUNTIF('2010'!K60:M60,'2010'!$K$39),COUNTIF('2010'!K60:M60,'2010'!$L$39),COUNTIF('2010'!K60:M60,'2010'!$M$39))</f>
        <v>0</v>
      </c>
      <c r="E1457" s="2" t="str">
        <f t="shared" si="1"/>
        <v>0</v>
      </c>
    </row>
    <row r="1458">
      <c r="A1458" s="1">
        <v>36.0</v>
      </c>
      <c r="B1458" s="48">
        <f t="shared" si="37"/>
        <v>58</v>
      </c>
      <c r="D1458" s="2">
        <f>SUM(COUNTIF('2010'!K61:M61,'2010'!$K$39),COUNTIF('2010'!K61:M61,'2010'!$L$39),COUNTIF('2010'!K61:M61,'2010'!$M$39))</f>
        <v>0</v>
      </c>
      <c r="E1458" s="2" t="str">
        <f t="shared" si="1"/>
        <v>0</v>
      </c>
    </row>
    <row r="1459">
      <c r="A1459" s="1">
        <v>36.0</v>
      </c>
      <c r="B1459" s="48">
        <f t="shared" si="37"/>
        <v>59</v>
      </c>
      <c r="D1459" s="2">
        <f>SUM(COUNTIF('2010'!K62:M62,'2010'!$K$39),COUNTIF('2010'!K62:M62,'2010'!$L$39),COUNTIF('2010'!K62:M62,'2010'!$M$39))</f>
        <v>0</v>
      </c>
      <c r="E1459" s="2" t="str">
        <f t="shared" si="1"/>
        <v>0</v>
      </c>
    </row>
    <row r="1460">
      <c r="A1460" s="1">
        <v>36.0</v>
      </c>
      <c r="B1460" s="48">
        <f t="shared" si="37"/>
        <v>60</v>
      </c>
      <c r="D1460" s="2">
        <f>SUM(COUNTIF('2010'!K63:M63,'2010'!$K$39),COUNTIF('2010'!K63:M63,'2010'!$L$39),COUNTIF('2010'!K63:M63,'2010'!$M$39))</f>
        <v>0</v>
      </c>
      <c r="E1460" s="2" t="str">
        <f t="shared" si="1"/>
        <v>0</v>
      </c>
    </row>
    <row r="1461">
      <c r="A1461" s="1">
        <v>37.0</v>
      </c>
      <c r="B1461" s="49">
        <v>38.0</v>
      </c>
      <c r="D1461" s="2">
        <f>SUM(COUNTIF('2010'!K41:M41,'2010'!$K$40),COUNTIF('2010'!K41:M41,'2010'!$L$40),COUNTIF('2010'!K41:M41,'2010'!$M$40))</f>
        <v>0</v>
      </c>
      <c r="E1461" s="2" t="str">
        <f t="shared" si="1"/>
        <v>0</v>
      </c>
    </row>
    <row r="1462">
      <c r="A1462" s="1">
        <v>37.0</v>
      </c>
      <c r="B1462" s="48">
        <f t="shared" ref="B1462:B1483" si="38">IF(A1462&lt;&gt;"",B1461+1,"")</f>
        <v>39</v>
      </c>
      <c r="D1462" s="2">
        <f>SUM(COUNTIF('2010'!K42:M42,'2010'!$K$40),COUNTIF('2010'!K42:M42,'2010'!$L$40),COUNTIF('2010'!K42:M42,'2010'!$M$40))</f>
        <v>0</v>
      </c>
      <c r="E1462" s="2" t="str">
        <f t="shared" si="1"/>
        <v>0</v>
      </c>
    </row>
    <row r="1463">
      <c r="A1463" s="1">
        <v>37.0</v>
      </c>
      <c r="B1463" s="48">
        <f t="shared" si="38"/>
        <v>40</v>
      </c>
      <c r="D1463" s="2">
        <f>SUM(COUNTIF('2010'!K43:M43,'2010'!$K$40),COUNTIF('2010'!K43:M43,'2010'!$L$40),COUNTIF('2010'!K43:M43,'2010'!$M$40))</f>
        <v>0</v>
      </c>
      <c r="E1463" s="2" t="str">
        <f t="shared" si="1"/>
        <v>0</v>
      </c>
    </row>
    <row r="1464">
      <c r="A1464" s="1">
        <v>37.0</v>
      </c>
      <c r="B1464" s="48">
        <f t="shared" si="38"/>
        <v>41</v>
      </c>
      <c r="D1464" s="2">
        <f>SUM(COUNTIF('2010'!K44:M44,'2010'!$K$40),COUNTIF('2010'!K44:M44,'2010'!$L$40),COUNTIF('2010'!K44:M44,'2010'!$M$40))</f>
        <v>0</v>
      </c>
      <c r="E1464" s="2" t="str">
        <f t="shared" si="1"/>
        <v>0</v>
      </c>
    </row>
    <row r="1465">
      <c r="A1465" s="1">
        <v>37.0</v>
      </c>
      <c r="B1465" s="48">
        <f t="shared" si="38"/>
        <v>42</v>
      </c>
      <c r="D1465" s="2">
        <f>SUM(COUNTIF('2010'!K45:M45,'2010'!$K$40),COUNTIF('2010'!K45:M45,'2010'!$L$40),COUNTIF('2010'!K45:M45,'2010'!$M$40))</f>
        <v>0</v>
      </c>
      <c r="E1465" s="2" t="str">
        <f t="shared" si="1"/>
        <v>0</v>
      </c>
    </row>
    <row r="1466">
      <c r="A1466" s="1">
        <v>37.0</v>
      </c>
      <c r="B1466" s="48">
        <f t="shared" si="38"/>
        <v>43</v>
      </c>
      <c r="D1466" s="2">
        <f>SUM(COUNTIF('2010'!K46:M46,'2010'!$K$40),COUNTIF('2010'!K46:M46,'2010'!$L$40),COUNTIF('2010'!K46:M46,'2010'!$M$40))</f>
        <v>0</v>
      </c>
      <c r="E1466" s="2" t="str">
        <f t="shared" si="1"/>
        <v>0</v>
      </c>
    </row>
    <row r="1467">
      <c r="A1467" s="1">
        <v>37.0</v>
      </c>
      <c r="B1467" s="48">
        <f t="shared" si="38"/>
        <v>44</v>
      </c>
      <c r="D1467" s="2">
        <f>SUM(COUNTIF('2010'!K47:M47,'2010'!$K$40),COUNTIF('2010'!K47:M47,'2010'!$L$40),COUNTIF('2010'!K47:M47,'2010'!$M$40))</f>
        <v>0</v>
      </c>
      <c r="E1467" s="2" t="str">
        <f t="shared" si="1"/>
        <v>0</v>
      </c>
    </row>
    <row r="1468">
      <c r="A1468" s="1">
        <v>37.0</v>
      </c>
      <c r="B1468" s="48">
        <f t="shared" si="38"/>
        <v>45</v>
      </c>
      <c r="D1468" s="2">
        <f>SUM(COUNTIF('2010'!K48:M48,'2010'!$K$40),COUNTIF('2010'!K48:M48,'2010'!$L$40),COUNTIF('2010'!K48:M48,'2010'!$M$40))</f>
        <v>0</v>
      </c>
      <c r="E1468" s="2" t="str">
        <f t="shared" si="1"/>
        <v>0</v>
      </c>
    </row>
    <row r="1469">
      <c r="A1469" s="1">
        <v>37.0</v>
      </c>
      <c r="B1469" s="48">
        <f t="shared" si="38"/>
        <v>46</v>
      </c>
      <c r="D1469" s="2">
        <f>SUM(COUNTIF('2010'!K49:M49,'2010'!$K$40),COUNTIF('2010'!K49:M49,'2010'!$L$40),COUNTIF('2010'!K49:M49,'2010'!$M$40))</f>
        <v>0</v>
      </c>
      <c r="E1469" s="2" t="str">
        <f t="shared" si="1"/>
        <v>0</v>
      </c>
    </row>
    <row r="1470">
      <c r="A1470" s="1">
        <v>37.0</v>
      </c>
      <c r="B1470" s="48">
        <f t="shared" si="38"/>
        <v>47</v>
      </c>
      <c r="D1470" s="2">
        <f>SUM(COUNTIF('2010'!K50:M50,'2010'!$K$40),COUNTIF('2010'!K50:M50,'2010'!$L$40),COUNTIF('2010'!K50:M50,'2010'!$M$40))</f>
        <v>0</v>
      </c>
      <c r="E1470" s="2" t="str">
        <f t="shared" si="1"/>
        <v>0</v>
      </c>
    </row>
    <row r="1471">
      <c r="A1471" s="1">
        <v>37.0</v>
      </c>
      <c r="B1471" s="48">
        <f t="shared" si="38"/>
        <v>48</v>
      </c>
      <c r="D1471" s="2">
        <f>SUM(COUNTIF('2010'!K51:M51,'2010'!$K$40),COUNTIF('2010'!K51:M51,'2010'!$L$40),COUNTIF('2010'!K51:M51,'2010'!$M$40))</f>
        <v>0</v>
      </c>
      <c r="E1471" s="2" t="str">
        <f t="shared" si="1"/>
        <v>0</v>
      </c>
    </row>
    <row r="1472">
      <c r="A1472" s="1">
        <v>37.0</v>
      </c>
      <c r="B1472" s="48">
        <f t="shared" si="38"/>
        <v>49</v>
      </c>
      <c r="D1472" s="2">
        <f>SUM(COUNTIF('2010'!K52:M52,'2010'!$K$40),COUNTIF('2010'!K52:M52,'2010'!$L$40),COUNTIF('2010'!K52:M52,'2010'!$M$40))</f>
        <v>0</v>
      </c>
      <c r="E1472" s="2" t="str">
        <f t="shared" si="1"/>
        <v>0</v>
      </c>
    </row>
    <row r="1473">
      <c r="A1473" s="1">
        <v>37.0</v>
      </c>
      <c r="B1473" s="48">
        <f t="shared" si="38"/>
        <v>50</v>
      </c>
      <c r="D1473" s="2">
        <f>SUM(COUNTIF('2010'!K53:M53,'2010'!$K$40),COUNTIF('2010'!K53:M53,'2010'!$L$40),COUNTIF('2010'!K53:M53,'2010'!$M$40))</f>
        <v>0</v>
      </c>
      <c r="E1473" s="2" t="str">
        <f t="shared" si="1"/>
        <v>0</v>
      </c>
    </row>
    <row r="1474">
      <c r="A1474" s="1">
        <v>37.0</v>
      </c>
      <c r="B1474" s="48">
        <f t="shared" si="38"/>
        <v>51</v>
      </c>
      <c r="D1474" s="2">
        <f>SUM(COUNTIF('2010'!K54:M54,'2010'!$K$40),COUNTIF('2010'!K54:M54,'2010'!$L$40),COUNTIF('2010'!K54:M54,'2010'!$M$40))</f>
        <v>0</v>
      </c>
      <c r="E1474" s="2" t="str">
        <f t="shared" si="1"/>
        <v>0</v>
      </c>
    </row>
    <row r="1475">
      <c r="A1475" s="1">
        <v>37.0</v>
      </c>
      <c r="B1475" s="48">
        <f t="shared" si="38"/>
        <v>52</v>
      </c>
      <c r="D1475" s="2">
        <f>SUM(COUNTIF('2010'!K55:M55,'2010'!$K$40),COUNTIF('2010'!K55:M55,'2010'!$L$40),COUNTIF('2010'!K55:M55,'2010'!$M$40))</f>
        <v>0</v>
      </c>
      <c r="E1475" s="2" t="str">
        <f t="shared" si="1"/>
        <v>0</v>
      </c>
    </row>
    <row r="1476">
      <c r="A1476" s="1">
        <v>37.0</v>
      </c>
      <c r="B1476" s="48">
        <f t="shared" si="38"/>
        <v>53</v>
      </c>
      <c r="D1476" s="2">
        <f>SUM(COUNTIF('2010'!K56:M56,'2010'!$K$40),COUNTIF('2010'!K56:M56,'2010'!$L$40),COUNTIF('2010'!K56:M56,'2010'!$M$40))</f>
        <v>0</v>
      </c>
      <c r="E1476" s="2" t="str">
        <f t="shared" si="1"/>
        <v>0</v>
      </c>
    </row>
    <row r="1477">
      <c r="A1477" s="1">
        <v>37.0</v>
      </c>
      <c r="B1477" s="48">
        <f t="shared" si="38"/>
        <v>54</v>
      </c>
      <c r="D1477" s="2">
        <f>SUM(COUNTIF('2010'!K57:M57,'2010'!$K$40),COUNTIF('2010'!K57:M57,'2010'!$L$40),COUNTIF('2010'!K57:M57,'2010'!$M$40))</f>
        <v>0</v>
      </c>
      <c r="E1477" s="2" t="str">
        <f t="shared" si="1"/>
        <v>0</v>
      </c>
    </row>
    <row r="1478">
      <c r="A1478" s="1">
        <v>37.0</v>
      </c>
      <c r="B1478" s="48">
        <f t="shared" si="38"/>
        <v>55</v>
      </c>
      <c r="D1478" s="2">
        <f>SUM(COUNTIF('2010'!K58:M58,'2010'!$K$40),COUNTIF('2010'!K58:M58,'2010'!$L$40),COUNTIF('2010'!K58:M58,'2010'!$M$40))</f>
        <v>0</v>
      </c>
      <c r="E1478" s="2" t="str">
        <f t="shared" si="1"/>
        <v>0</v>
      </c>
    </row>
    <row r="1479">
      <c r="A1479" s="1">
        <v>37.0</v>
      </c>
      <c r="B1479" s="48">
        <f t="shared" si="38"/>
        <v>56</v>
      </c>
      <c r="D1479" s="2">
        <f>SUM(COUNTIF('2010'!K59:M59,'2010'!$K$40),COUNTIF('2010'!K59:M59,'2010'!$L$40),COUNTIF('2010'!K59:M59,'2010'!$M$40))</f>
        <v>0</v>
      </c>
      <c r="E1479" s="2" t="str">
        <f t="shared" si="1"/>
        <v>0</v>
      </c>
    </row>
    <row r="1480">
      <c r="A1480" s="1">
        <v>37.0</v>
      </c>
      <c r="B1480" s="48">
        <f t="shared" si="38"/>
        <v>57</v>
      </c>
      <c r="D1480" s="2">
        <f>SUM(COUNTIF('2010'!K60:M60,'2010'!$K$40),COUNTIF('2010'!K60:M60,'2010'!$L$40),COUNTIF('2010'!K60:M60,'2010'!$M$40))</f>
        <v>0</v>
      </c>
      <c r="E1480" s="2" t="str">
        <f t="shared" si="1"/>
        <v>0</v>
      </c>
    </row>
    <row r="1481">
      <c r="A1481" s="1">
        <v>37.0</v>
      </c>
      <c r="B1481" s="48">
        <f t="shared" si="38"/>
        <v>58</v>
      </c>
      <c r="D1481" s="2">
        <f>SUM(COUNTIF('2010'!K61:M61,'2010'!$K$40),COUNTIF('2010'!K61:M61,'2010'!$L$40),COUNTIF('2010'!K61:M61,'2010'!$M$40))</f>
        <v>0</v>
      </c>
      <c r="E1481" s="2" t="str">
        <f t="shared" si="1"/>
        <v>0</v>
      </c>
    </row>
    <row r="1482">
      <c r="A1482" s="1">
        <v>37.0</v>
      </c>
      <c r="B1482" s="48">
        <f t="shared" si="38"/>
        <v>59</v>
      </c>
      <c r="D1482" s="2">
        <f>SUM(COUNTIF('2010'!K62:M62,'2010'!$K$40),COUNTIF('2010'!K62:M62,'2010'!$L$40),COUNTIF('2010'!K62:M62,'2010'!$M$40))</f>
        <v>0</v>
      </c>
      <c r="E1482" s="2" t="str">
        <f t="shared" si="1"/>
        <v>0</v>
      </c>
    </row>
    <row r="1483">
      <c r="A1483" s="1">
        <v>37.0</v>
      </c>
      <c r="B1483" s="48">
        <f t="shared" si="38"/>
        <v>60</v>
      </c>
      <c r="D1483" s="2">
        <f>SUM(COUNTIF('2010'!K63:M63,'2010'!$K$40),COUNTIF('2010'!K63:M63,'2010'!$L$40),COUNTIF('2010'!K63:M63,'2010'!$M$40))</f>
        <v>0</v>
      </c>
      <c r="E1483" s="2" t="str">
        <f t="shared" si="1"/>
        <v>0</v>
      </c>
    </row>
    <row r="1484">
      <c r="A1484" s="1">
        <v>38.0</v>
      </c>
      <c r="B1484" s="1">
        <v>39.0</v>
      </c>
      <c r="D1484" s="2">
        <f>SUM(COUNTIF('2010'!K42:M42,'2010'!$K$41),COUNTIF('2010'!K42:M42,'2010'!$L$41),COUNTIF('2010'!K42:M42,'2010'!$M$41))</f>
        <v>0</v>
      </c>
      <c r="E1484" s="2" t="str">
        <f t="shared" si="1"/>
        <v>0</v>
      </c>
    </row>
    <row r="1485">
      <c r="A1485" s="1">
        <v>38.0</v>
      </c>
      <c r="B1485" s="48">
        <f t="shared" ref="B1485:B1505" si="39">IF(A1485&lt;&gt;"",B1484+1,"")</f>
        <v>40</v>
      </c>
      <c r="D1485" s="2">
        <f>SUM(COUNTIF('2010'!K43:M43,'2010'!$K$41),COUNTIF('2010'!K43:M43,'2010'!$L$41),COUNTIF('2010'!K43:M43,'2010'!$M$41))</f>
        <v>0</v>
      </c>
      <c r="E1485" s="2" t="str">
        <f t="shared" si="1"/>
        <v>0</v>
      </c>
    </row>
    <row r="1486">
      <c r="A1486" s="1">
        <v>38.0</v>
      </c>
      <c r="B1486" s="48">
        <f t="shared" si="39"/>
        <v>41</v>
      </c>
      <c r="D1486" s="2">
        <f>SUM(COUNTIF('2010'!K44:M44,'2010'!$K$41),COUNTIF('2010'!K44:M44,'2010'!$L$41),COUNTIF('2010'!K44:M44,'2010'!$M$41))</f>
        <v>0</v>
      </c>
      <c r="E1486" s="2" t="str">
        <f t="shared" si="1"/>
        <v>0</v>
      </c>
    </row>
    <row r="1487">
      <c r="A1487" s="1">
        <v>38.0</v>
      </c>
      <c r="B1487" s="48">
        <f t="shared" si="39"/>
        <v>42</v>
      </c>
      <c r="D1487" s="2">
        <f>SUM(COUNTIF('2010'!K45:M45,'2010'!$K$41),COUNTIF('2010'!K45:M45,'2010'!$L$41),COUNTIF('2010'!K45:M45,'2010'!$M$41))</f>
        <v>0</v>
      </c>
      <c r="E1487" s="2" t="str">
        <f t="shared" si="1"/>
        <v>0</v>
      </c>
    </row>
    <row r="1488">
      <c r="A1488" s="1">
        <v>38.0</v>
      </c>
      <c r="B1488" s="48">
        <f t="shared" si="39"/>
        <v>43</v>
      </c>
      <c r="D1488" s="2">
        <f>SUM(COUNTIF('2010'!K46:M46,'2010'!$K$41),COUNTIF('2010'!K46:M46,'2010'!$L$41),COUNTIF('2010'!K46:M46,'2010'!$M$41))</f>
        <v>0</v>
      </c>
      <c r="E1488" s="2" t="str">
        <f t="shared" si="1"/>
        <v>0</v>
      </c>
    </row>
    <row r="1489">
      <c r="A1489" s="1">
        <v>38.0</v>
      </c>
      <c r="B1489" s="48">
        <f t="shared" si="39"/>
        <v>44</v>
      </c>
      <c r="D1489" s="2">
        <f>SUM(COUNTIF('2010'!K47:M47,'2010'!$K$41),COUNTIF('2010'!K47:M47,'2010'!$L$41),COUNTIF('2010'!K47:M47,'2010'!$M$41))</f>
        <v>0</v>
      </c>
      <c r="E1489" s="2" t="str">
        <f t="shared" si="1"/>
        <v>0</v>
      </c>
    </row>
    <row r="1490">
      <c r="A1490" s="1">
        <v>38.0</v>
      </c>
      <c r="B1490" s="48">
        <f t="shared" si="39"/>
        <v>45</v>
      </c>
      <c r="D1490" s="2">
        <f>SUM(COUNTIF('2010'!K48:M48,'2010'!$K$41),COUNTIF('2010'!K48:M48,'2010'!$L$41),COUNTIF('2010'!K48:M48,'2010'!$M$41))</f>
        <v>0</v>
      </c>
      <c r="E1490" s="2" t="str">
        <f t="shared" si="1"/>
        <v>0</v>
      </c>
    </row>
    <row r="1491">
      <c r="A1491" s="1">
        <v>38.0</v>
      </c>
      <c r="B1491" s="48">
        <f t="shared" si="39"/>
        <v>46</v>
      </c>
      <c r="D1491" s="2">
        <f>SUM(COUNTIF('2010'!K49:M49,'2010'!$K$41),COUNTIF('2010'!K49:M49,'2010'!$L$41),COUNTIF('2010'!K49:M49,'2010'!$M$41))</f>
        <v>0</v>
      </c>
      <c r="E1491" s="2" t="str">
        <f t="shared" si="1"/>
        <v>0</v>
      </c>
    </row>
    <row r="1492">
      <c r="A1492" s="1">
        <v>38.0</v>
      </c>
      <c r="B1492" s="48">
        <f t="shared" si="39"/>
        <v>47</v>
      </c>
      <c r="D1492" s="2">
        <f>SUM(COUNTIF('2010'!K50:M50,'2010'!$K$41),COUNTIF('2010'!K50:M50,'2010'!$L$41),COUNTIF('2010'!K50:M50,'2010'!$M$41))</f>
        <v>0</v>
      </c>
      <c r="E1492" s="2" t="str">
        <f t="shared" si="1"/>
        <v>0</v>
      </c>
    </row>
    <row r="1493">
      <c r="A1493" s="1">
        <v>38.0</v>
      </c>
      <c r="B1493" s="48">
        <f t="shared" si="39"/>
        <v>48</v>
      </c>
      <c r="D1493" s="2">
        <f>SUM(COUNTIF('2010'!K51:M51,'2010'!$K$41),COUNTIF('2010'!K51:M51,'2010'!$L$41),COUNTIF('2010'!K51:M51,'2010'!$M$41))</f>
        <v>0</v>
      </c>
      <c r="E1493" s="2" t="str">
        <f t="shared" si="1"/>
        <v>0</v>
      </c>
    </row>
    <row r="1494">
      <c r="A1494" s="1">
        <v>38.0</v>
      </c>
      <c r="B1494" s="48">
        <f t="shared" si="39"/>
        <v>49</v>
      </c>
      <c r="D1494" s="2">
        <f>SUM(COUNTIF('2010'!K52:M52,'2010'!$K$41),COUNTIF('2010'!K52:M52,'2010'!$L$41),COUNTIF('2010'!K52:M52,'2010'!$M$41))</f>
        <v>0</v>
      </c>
      <c r="E1494" s="2" t="str">
        <f t="shared" si="1"/>
        <v>0</v>
      </c>
    </row>
    <row r="1495">
      <c r="A1495" s="1">
        <v>38.0</v>
      </c>
      <c r="B1495" s="48">
        <f t="shared" si="39"/>
        <v>50</v>
      </c>
      <c r="D1495" s="2">
        <f>SUM(COUNTIF('2010'!K53:M53,'2010'!$K$41),COUNTIF('2010'!K53:M53,'2010'!$L$41),COUNTIF('2010'!K53:M53,'2010'!$M$41))</f>
        <v>0</v>
      </c>
      <c r="E1495" s="2" t="str">
        <f t="shared" si="1"/>
        <v>0</v>
      </c>
    </row>
    <row r="1496">
      <c r="A1496" s="1">
        <v>38.0</v>
      </c>
      <c r="B1496" s="48">
        <f t="shared" si="39"/>
        <v>51</v>
      </c>
      <c r="D1496" s="2">
        <f>SUM(COUNTIF('2010'!K54:M54,'2010'!$K$41),COUNTIF('2010'!K54:M54,'2010'!$L$41),COUNTIF('2010'!K54:M54,'2010'!$M$41))</f>
        <v>0</v>
      </c>
      <c r="E1496" s="2" t="str">
        <f t="shared" si="1"/>
        <v>0</v>
      </c>
    </row>
    <row r="1497">
      <c r="A1497" s="1">
        <v>38.0</v>
      </c>
      <c r="B1497" s="48">
        <f t="shared" si="39"/>
        <v>52</v>
      </c>
      <c r="D1497" s="2">
        <f>SUM(COUNTIF('2010'!K55:M55,'2010'!$K$41),COUNTIF('2010'!K55:M55,'2010'!$L$41),COUNTIF('2010'!K55:M55,'2010'!$M$41))</f>
        <v>0</v>
      </c>
      <c r="E1497" s="2" t="str">
        <f t="shared" si="1"/>
        <v>0</v>
      </c>
    </row>
    <row r="1498">
      <c r="A1498" s="1">
        <v>38.0</v>
      </c>
      <c r="B1498" s="48">
        <f t="shared" si="39"/>
        <v>53</v>
      </c>
      <c r="D1498" s="2">
        <f>SUM(COUNTIF('2010'!K56:M56,'2010'!$K$41),COUNTIF('2010'!K56:M56,'2010'!$L$41),COUNTIF('2010'!K56:M56,'2010'!$M$41))</f>
        <v>0</v>
      </c>
      <c r="E1498" s="2" t="str">
        <f t="shared" si="1"/>
        <v>0</v>
      </c>
    </row>
    <row r="1499">
      <c r="A1499" s="1">
        <v>38.0</v>
      </c>
      <c r="B1499" s="48">
        <f t="shared" si="39"/>
        <v>54</v>
      </c>
      <c r="D1499" s="2">
        <f>SUM(COUNTIF('2010'!K57:M57,'2010'!$K$41),COUNTIF('2010'!K57:M57,'2010'!$L$41),COUNTIF('2010'!K57:M57,'2010'!$M$41))</f>
        <v>0</v>
      </c>
      <c r="E1499" s="2" t="str">
        <f t="shared" si="1"/>
        <v>0</v>
      </c>
    </row>
    <row r="1500">
      <c r="A1500" s="1">
        <v>38.0</v>
      </c>
      <c r="B1500" s="48">
        <f t="shared" si="39"/>
        <v>55</v>
      </c>
      <c r="D1500" s="2">
        <f>SUM(COUNTIF('2010'!K58:M58,'2010'!$K$41),COUNTIF('2010'!K58:M58,'2010'!$L$41),COUNTIF('2010'!K58:M58,'2010'!$M$41))</f>
        <v>0</v>
      </c>
      <c r="E1500" s="2" t="str">
        <f t="shared" si="1"/>
        <v>0</v>
      </c>
    </row>
    <row r="1501">
      <c r="A1501" s="1">
        <v>38.0</v>
      </c>
      <c r="B1501" s="48">
        <f t="shared" si="39"/>
        <v>56</v>
      </c>
      <c r="D1501" s="2">
        <f>SUM(COUNTIF('2010'!K59:M59,'2010'!$K$41),COUNTIF('2010'!K59:M59,'2010'!$L$41),COUNTIF('2010'!K59:M59,'2010'!$M$41))</f>
        <v>0</v>
      </c>
      <c r="E1501" s="2" t="str">
        <f t="shared" si="1"/>
        <v>0</v>
      </c>
    </row>
    <row r="1502">
      <c r="A1502" s="1">
        <v>38.0</v>
      </c>
      <c r="B1502" s="48">
        <f t="shared" si="39"/>
        <v>57</v>
      </c>
      <c r="D1502" s="2">
        <f>SUM(COUNTIF('2010'!K60:M60,'2010'!$K$41),COUNTIF('2010'!K60:M60,'2010'!$L$41),COUNTIF('2010'!K60:M60,'2010'!$M$41))</f>
        <v>0</v>
      </c>
      <c r="E1502" s="2" t="str">
        <f t="shared" si="1"/>
        <v>0</v>
      </c>
    </row>
    <row r="1503">
      <c r="A1503" s="1">
        <v>38.0</v>
      </c>
      <c r="B1503" s="48">
        <f t="shared" si="39"/>
        <v>58</v>
      </c>
      <c r="D1503" s="2">
        <f>SUM(COUNTIF('2010'!K61:M61,'2010'!$K$41),COUNTIF('2010'!K61:M61,'2010'!$L$41),COUNTIF('2010'!K61:M61,'2010'!$M$41))</f>
        <v>0</v>
      </c>
      <c r="E1503" s="2" t="str">
        <f t="shared" si="1"/>
        <v>0</v>
      </c>
    </row>
    <row r="1504">
      <c r="A1504" s="1">
        <v>38.0</v>
      </c>
      <c r="B1504" s="48">
        <f t="shared" si="39"/>
        <v>59</v>
      </c>
      <c r="D1504" s="2">
        <f>SUM(COUNTIF('2010'!K62:M62,'2010'!$K$41),COUNTIF('2010'!K62:M62,'2010'!$L$41),COUNTIF('2010'!K62:M62,'2010'!$M$41))</f>
        <v>0</v>
      </c>
      <c r="E1504" s="2" t="str">
        <f t="shared" si="1"/>
        <v>0</v>
      </c>
    </row>
    <row r="1505">
      <c r="A1505" s="1">
        <v>38.0</v>
      </c>
      <c r="B1505" s="48">
        <f t="shared" si="39"/>
        <v>60</v>
      </c>
      <c r="D1505" s="2">
        <f>SUM(COUNTIF('2010'!K63:M63,'2010'!$K$41),COUNTIF('2010'!K63:M63,'2010'!$L$41),COUNTIF('2010'!K63:M63,'2010'!$M$41))</f>
        <v>0</v>
      </c>
      <c r="E1505" s="2" t="str">
        <f t="shared" si="1"/>
        <v>0</v>
      </c>
    </row>
    <row r="1506">
      <c r="A1506" s="1">
        <v>39.0</v>
      </c>
      <c r="B1506" s="1">
        <v>40.0</v>
      </c>
      <c r="D1506" s="2">
        <f>SUM(COUNTIF('2010'!K43:M43,'2010'!$K$42),COUNTIF('2010'!K43:M43,'2010'!$L$42),COUNTIF('2010'!K43:M43,'2010'!$M$42))</f>
        <v>0</v>
      </c>
      <c r="E1506" s="2" t="str">
        <f t="shared" si="1"/>
        <v>0</v>
      </c>
    </row>
    <row r="1507">
      <c r="A1507" s="1">
        <v>39.0</v>
      </c>
      <c r="B1507" s="48">
        <f t="shared" ref="B1507:B1526" si="40">IF(A1507&lt;&gt;"",B1506+1,"")</f>
        <v>41</v>
      </c>
      <c r="D1507" s="2">
        <f>SUM(COUNTIF('2010'!K44:M44,'2010'!$K$42),COUNTIF('2010'!K44:M44,'2010'!$L$42),COUNTIF('2010'!K44:M44,'2010'!$M$42))</f>
        <v>0</v>
      </c>
      <c r="E1507" s="2" t="str">
        <f t="shared" si="1"/>
        <v>0</v>
      </c>
    </row>
    <row r="1508">
      <c r="A1508" s="1">
        <v>39.0</v>
      </c>
      <c r="B1508" s="48">
        <f t="shared" si="40"/>
        <v>42</v>
      </c>
      <c r="D1508" s="2">
        <f>SUM(COUNTIF('2010'!K45:M45,'2010'!$K$42),COUNTIF('2010'!K45:M45,'2010'!$L$42),COUNTIF('2010'!K45:M45,'2010'!$M$42))</f>
        <v>0</v>
      </c>
      <c r="E1508" s="2" t="str">
        <f t="shared" si="1"/>
        <v>0</v>
      </c>
    </row>
    <row r="1509">
      <c r="A1509" s="1">
        <v>39.0</v>
      </c>
      <c r="B1509" s="48">
        <f t="shared" si="40"/>
        <v>43</v>
      </c>
      <c r="D1509" s="2">
        <f>SUM(COUNTIF('2010'!K46:M46,'2010'!$K$42),COUNTIF('2010'!K46:M46,'2010'!$L$42),COUNTIF('2010'!K46:M46,'2010'!$M$42))</f>
        <v>0</v>
      </c>
      <c r="E1509" s="2" t="str">
        <f t="shared" si="1"/>
        <v>0</v>
      </c>
    </row>
    <row r="1510">
      <c r="A1510" s="1">
        <v>39.0</v>
      </c>
      <c r="B1510" s="48">
        <f t="shared" si="40"/>
        <v>44</v>
      </c>
      <c r="D1510" s="2">
        <f>SUM(COUNTIF('2010'!K47:M47,'2010'!$K$42),COUNTIF('2010'!K47:M47,'2010'!$L$42),COUNTIF('2010'!K47:M47,'2010'!$M$42))</f>
        <v>0</v>
      </c>
      <c r="E1510" s="2" t="str">
        <f t="shared" si="1"/>
        <v>0</v>
      </c>
    </row>
    <row r="1511">
      <c r="A1511" s="1">
        <v>39.0</v>
      </c>
      <c r="B1511" s="48">
        <f t="shared" si="40"/>
        <v>45</v>
      </c>
      <c r="D1511" s="2">
        <f>SUM(COUNTIF('2010'!K48:M48,'2010'!$K$42),COUNTIF('2010'!K48:M48,'2010'!$L$42),COUNTIF('2010'!K48:M48,'2010'!$M$42))</f>
        <v>0</v>
      </c>
      <c r="E1511" s="2" t="str">
        <f t="shared" si="1"/>
        <v>0</v>
      </c>
    </row>
    <row r="1512">
      <c r="A1512" s="1">
        <v>39.0</v>
      </c>
      <c r="B1512" s="48">
        <f t="shared" si="40"/>
        <v>46</v>
      </c>
      <c r="D1512" s="2">
        <f>SUM(COUNTIF('2010'!K49:M49,'2010'!$K$42),COUNTIF('2010'!K49:M49,'2010'!$L$42),COUNTIF('2010'!K49:M49,'2010'!$M$42))</f>
        <v>0</v>
      </c>
      <c r="E1512" s="2" t="str">
        <f t="shared" si="1"/>
        <v>0</v>
      </c>
    </row>
    <row r="1513">
      <c r="A1513" s="1">
        <v>39.0</v>
      </c>
      <c r="B1513" s="48">
        <f t="shared" si="40"/>
        <v>47</v>
      </c>
      <c r="D1513" s="2">
        <f>SUM(COUNTIF('2010'!K50:M50,'2010'!$K$42),COUNTIF('2010'!K50:M50,'2010'!$L$42),COUNTIF('2010'!K50:M50,'2010'!$M$42))</f>
        <v>0</v>
      </c>
      <c r="E1513" s="2" t="str">
        <f t="shared" si="1"/>
        <v>0</v>
      </c>
    </row>
    <row r="1514">
      <c r="A1514" s="1">
        <v>39.0</v>
      </c>
      <c r="B1514" s="48">
        <f t="shared" si="40"/>
        <v>48</v>
      </c>
      <c r="D1514" s="2">
        <f>SUM(COUNTIF('2010'!K51:M51,'2010'!$K$42),COUNTIF('2010'!K51:M51,'2010'!$L$42),COUNTIF('2010'!K51:M51,'2010'!$M$42))</f>
        <v>0</v>
      </c>
      <c r="E1514" s="2" t="str">
        <f t="shared" si="1"/>
        <v>0</v>
      </c>
    </row>
    <row r="1515">
      <c r="A1515" s="1">
        <v>39.0</v>
      </c>
      <c r="B1515" s="48">
        <f t="shared" si="40"/>
        <v>49</v>
      </c>
      <c r="D1515" s="2">
        <f>SUM(COUNTIF('2010'!K52:M52,'2010'!$K$42),COUNTIF('2010'!K52:M52,'2010'!$L$42),COUNTIF('2010'!K52:M52,'2010'!$M$42))</f>
        <v>0</v>
      </c>
      <c r="E1515" s="2" t="str">
        <f t="shared" si="1"/>
        <v>0</v>
      </c>
    </row>
    <row r="1516">
      <c r="A1516" s="1">
        <v>39.0</v>
      </c>
      <c r="B1516" s="48">
        <f t="shared" si="40"/>
        <v>50</v>
      </c>
      <c r="D1516" s="2">
        <f>SUM(COUNTIF('2010'!K53:M53,'2010'!$K$42),COUNTIF('2010'!K53:M53,'2010'!$L$42),COUNTIF('2010'!K53:M53,'2010'!$M$42))</f>
        <v>0</v>
      </c>
      <c r="E1516" s="2" t="str">
        <f t="shared" si="1"/>
        <v>0</v>
      </c>
    </row>
    <row r="1517">
      <c r="A1517" s="1">
        <v>39.0</v>
      </c>
      <c r="B1517" s="48">
        <f t="shared" si="40"/>
        <v>51</v>
      </c>
      <c r="D1517" s="2">
        <f>SUM(COUNTIF('2010'!K54:M54,'2010'!$K$42),COUNTIF('2010'!K54:M54,'2010'!$L$42),COUNTIF('2010'!K54:M54,'2010'!$M$42))</f>
        <v>0</v>
      </c>
      <c r="E1517" s="2" t="str">
        <f t="shared" si="1"/>
        <v>0</v>
      </c>
    </row>
    <row r="1518">
      <c r="A1518" s="1">
        <v>39.0</v>
      </c>
      <c r="B1518" s="48">
        <f t="shared" si="40"/>
        <v>52</v>
      </c>
      <c r="D1518" s="2">
        <f>SUM(COUNTIF('2010'!K55:M55,'2010'!$K$42),COUNTIF('2010'!K55:M55,'2010'!$L$42),COUNTIF('2010'!K55:M55,'2010'!$M$42))</f>
        <v>0</v>
      </c>
      <c r="E1518" s="2" t="str">
        <f t="shared" si="1"/>
        <v>0</v>
      </c>
    </row>
    <row r="1519">
      <c r="A1519" s="1">
        <v>39.0</v>
      </c>
      <c r="B1519" s="48">
        <f t="shared" si="40"/>
        <v>53</v>
      </c>
      <c r="D1519" s="2">
        <f>SUM(COUNTIF('2010'!K56:M56,'2010'!$K$42),COUNTIF('2010'!K56:M56,'2010'!$L$42),COUNTIF('2010'!K56:M56,'2010'!$M$42))</f>
        <v>0</v>
      </c>
      <c r="E1519" s="2" t="str">
        <f t="shared" si="1"/>
        <v>0</v>
      </c>
    </row>
    <row r="1520">
      <c r="A1520" s="1">
        <v>39.0</v>
      </c>
      <c r="B1520" s="48">
        <f t="shared" si="40"/>
        <v>54</v>
      </c>
      <c r="D1520" s="2">
        <f>SUM(COUNTIF('2010'!K57:M57,'2010'!$K$42),COUNTIF('2010'!K57:M57,'2010'!$L$42),COUNTIF('2010'!K57:M57,'2010'!$M$42))</f>
        <v>0</v>
      </c>
      <c r="E1520" s="2" t="str">
        <f t="shared" si="1"/>
        <v>0</v>
      </c>
    </row>
    <row r="1521">
      <c r="A1521" s="1">
        <v>39.0</v>
      </c>
      <c r="B1521" s="48">
        <f t="shared" si="40"/>
        <v>55</v>
      </c>
      <c r="D1521" s="2">
        <f>SUM(COUNTIF('2010'!K58:M58,'2010'!$K$42),COUNTIF('2010'!K58:M58,'2010'!$L$42),COUNTIF('2010'!K58:M58,'2010'!$M$42))</f>
        <v>0</v>
      </c>
      <c r="E1521" s="2" t="str">
        <f t="shared" si="1"/>
        <v>0</v>
      </c>
    </row>
    <row r="1522">
      <c r="A1522" s="1">
        <v>39.0</v>
      </c>
      <c r="B1522" s="48">
        <f t="shared" si="40"/>
        <v>56</v>
      </c>
      <c r="D1522" s="2">
        <f>SUM(COUNTIF('2010'!K59:M59,'2010'!$K$42),COUNTIF('2010'!K59:M59,'2010'!$L$42),COUNTIF('2010'!K59:M59,'2010'!$M$42))</f>
        <v>0</v>
      </c>
      <c r="E1522" s="2" t="str">
        <f t="shared" si="1"/>
        <v>0</v>
      </c>
    </row>
    <row r="1523">
      <c r="A1523" s="1">
        <v>39.0</v>
      </c>
      <c r="B1523" s="48">
        <f t="shared" si="40"/>
        <v>57</v>
      </c>
      <c r="D1523" s="2">
        <f>SUM(COUNTIF('2010'!K60:M60,'2010'!$K$42),COUNTIF('2010'!K60:M60,'2010'!$L$42),COUNTIF('2010'!K60:M60,'2010'!$M$42))</f>
        <v>0</v>
      </c>
      <c r="E1523" s="2" t="str">
        <f t="shared" si="1"/>
        <v>0</v>
      </c>
    </row>
    <row r="1524">
      <c r="A1524" s="1">
        <v>39.0</v>
      </c>
      <c r="B1524" s="48">
        <f t="shared" si="40"/>
        <v>58</v>
      </c>
      <c r="D1524" s="2">
        <f>SUM(COUNTIF('2010'!K61:M61,'2010'!$K$42),COUNTIF('2010'!K61:M61,'2010'!$L$42),COUNTIF('2010'!K61:M61,'2010'!$M$42))</f>
        <v>0</v>
      </c>
      <c r="E1524" s="2" t="str">
        <f t="shared" si="1"/>
        <v>0</v>
      </c>
    </row>
    <row r="1525">
      <c r="A1525" s="1">
        <v>39.0</v>
      </c>
      <c r="B1525" s="48">
        <f t="shared" si="40"/>
        <v>59</v>
      </c>
      <c r="D1525" s="2">
        <f>SUM(COUNTIF('2010'!K62:M62,'2010'!$K$42),COUNTIF('2010'!K62:M62,'2010'!$L$42),COUNTIF('2010'!K62:M62,'2010'!$M$42))</f>
        <v>0</v>
      </c>
      <c r="E1525" s="2" t="str">
        <f t="shared" si="1"/>
        <v>0</v>
      </c>
    </row>
    <row r="1526">
      <c r="A1526" s="1">
        <v>39.0</v>
      </c>
      <c r="B1526" s="48">
        <f t="shared" si="40"/>
        <v>60</v>
      </c>
      <c r="D1526" s="2">
        <f>SUM(COUNTIF('2010'!K63:M63,'2010'!$K$42),COUNTIF('2010'!K63:M63,'2010'!$L$42),COUNTIF('2010'!K63:M63,'2010'!$M$42))</f>
        <v>0</v>
      </c>
      <c r="E1526" s="2" t="str">
        <f t="shared" si="1"/>
        <v>0</v>
      </c>
    </row>
    <row r="1527">
      <c r="A1527" s="1">
        <v>40.0</v>
      </c>
      <c r="B1527" s="1">
        <v>41.0</v>
      </c>
      <c r="D1527" s="2">
        <f>SUM(COUNTIF('2010'!K44:M44,'2010'!$K$43),COUNTIF('2010'!K44:M44,'2010'!$L$43),COUNTIF('2010'!K44:M44,'2010'!$M$43))</f>
        <v>0</v>
      </c>
      <c r="E1527" s="2" t="str">
        <f t="shared" si="1"/>
        <v>0</v>
      </c>
    </row>
    <row r="1528">
      <c r="A1528" s="1">
        <v>40.0</v>
      </c>
      <c r="B1528" s="48">
        <f t="shared" ref="B1528:B1546" si="41">IF(A1528&lt;&gt;"",B1527+1,"")</f>
        <v>42</v>
      </c>
      <c r="D1528" s="2">
        <f>SUM(COUNTIF('2010'!K45:M45,'2010'!$K$43),COUNTIF('2010'!K45:M45,'2010'!$L$43),COUNTIF('2010'!K45:M45,'2010'!$M$43))</f>
        <v>0</v>
      </c>
      <c r="E1528" s="2" t="str">
        <f t="shared" si="1"/>
        <v>0</v>
      </c>
    </row>
    <row r="1529">
      <c r="A1529" s="1">
        <v>40.0</v>
      </c>
      <c r="B1529" s="48">
        <f t="shared" si="41"/>
        <v>43</v>
      </c>
      <c r="D1529" s="2">
        <f>SUM(COUNTIF('2010'!K46:M46,'2010'!$K$43),COUNTIF('2010'!K46:M46,'2010'!$L$43),COUNTIF('2010'!K46:M46,'2010'!$M$43))</f>
        <v>0</v>
      </c>
      <c r="E1529" s="2" t="str">
        <f t="shared" si="1"/>
        <v>0</v>
      </c>
    </row>
    <row r="1530">
      <c r="A1530" s="1">
        <v>40.0</v>
      </c>
      <c r="B1530" s="48">
        <f t="shared" si="41"/>
        <v>44</v>
      </c>
      <c r="D1530" s="2">
        <f>SUM(COUNTIF('2010'!K47:M47,'2010'!$K$43),COUNTIF('2010'!K47:M47,'2010'!$L$43),COUNTIF('2010'!K47:M47,'2010'!$M$43))</f>
        <v>0</v>
      </c>
      <c r="E1530" s="2" t="str">
        <f t="shared" si="1"/>
        <v>0</v>
      </c>
    </row>
    <row r="1531">
      <c r="A1531" s="1">
        <v>40.0</v>
      </c>
      <c r="B1531" s="48">
        <f t="shared" si="41"/>
        <v>45</v>
      </c>
      <c r="D1531" s="2">
        <f>SUM(COUNTIF('2010'!K48:M48,'2010'!$K$43),COUNTIF('2010'!K48:M48,'2010'!$L$43),COUNTIF('2010'!K48:M48,'2010'!$M$43))</f>
        <v>0</v>
      </c>
      <c r="E1531" s="2" t="str">
        <f t="shared" si="1"/>
        <v>0</v>
      </c>
    </row>
    <row r="1532">
      <c r="A1532" s="1">
        <v>40.0</v>
      </c>
      <c r="B1532" s="48">
        <f t="shared" si="41"/>
        <v>46</v>
      </c>
      <c r="D1532" s="2">
        <f>SUM(COUNTIF('2010'!K49:M49,'2010'!$K$43),COUNTIF('2010'!K49:M49,'2010'!$L$43),COUNTIF('2010'!K49:M49,'2010'!$M$43))</f>
        <v>0</v>
      </c>
      <c r="E1532" s="2" t="str">
        <f t="shared" si="1"/>
        <v>0</v>
      </c>
    </row>
    <row r="1533">
      <c r="A1533" s="1">
        <v>40.0</v>
      </c>
      <c r="B1533" s="48">
        <f t="shared" si="41"/>
        <v>47</v>
      </c>
      <c r="D1533" s="2">
        <f>SUM(COUNTIF('2010'!K50:M50,'2010'!$K$43),COUNTIF('2010'!K50:M50,'2010'!$L$43),COUNTIF('2010'!K50:M50,'2010'!$M$43))</f>
        <v>0</v>
      </c>
      <c r="E1533" s="2" t="str">
        <f t="shared" si="1"/>
        <v>0</v>
      </c>
    </row>
    <row r="1534">
      <c r="A1534" s="1">
        <v>40.0</v>
      </c>
      <c r="B1534" s="48">
        <f t="shared" si="41"/>
        <v>48</v>
      </c>
      <c r="D1534" s="2">
        <f>SUM(COUNTIF('2010'!K51:M51,'2010'!$K$43),COUNTIF('2010'!K51:M51,'2010'!$L$43),COUNTIF('2010'!K51:M51,'2010'!$M$43))</f>
        <v>0</v>
      </c>
      <c r="E1534" s="2" t="str">
        <f t="shared" si="1"/>
        <v>0</v>
      </c>
    </row>
    <row r="1535">
      <c r="A1535" s="1">
        <v>40.0</v>
      </c>
      <c r="B1535" s="48">
        <f t="shared" si="41"/>
        <v>49</v>
      </c>
      <c r="D1535" s="2">
        <f>SUM(COUNTIF('2010'!K52:M52,'2010'!$K$43),COUNTIF('2010'!K52:M52,'2010'!$L$43),COUNTIF('2010'!K52:M52,'2010'!$M$43))</f>
        <v>0</v>
      </c>
      <c r="E1535" s="2" t="str">
        <f t="shared" si="1"/>
        <v>0</v>
      </c>
    </row>
    <row r="1536">
      <c r="A1536" s="1">
        <v>40.0</v>
      </c>
      <c r="B1536" s="48">
        <f t="shared" si="41"/>
        <v>50</v>
      </c>
      <c r="D1536" s="2">
        <f>SUM(COUNTIF('2010'!K53:M53,'2010'!$K$43),COUNTIF('2010'!K53:M53,'2010'!$L$43),COUNTIF('2010'!K53:M53,'2010'!$M$43))</f>
        <v>0</v>
      </c>
      <c r="E1536" s="2" t="str">
        <f t="shared" si="1"/>
        <v>0</v>
      </c>
    </row>
    <row r="1537">
      <c r="A1537" s="1">
        <v>40.0</v>
      </c>
      <c r="B1537" s="48">
        <f t="shared" si="41"/>
        <v>51</v>
      </c>
      <c r="D1537" s="2">
        <f>SUM(COUNTIF('2010'!K54:M54,'2010'!$K$43),COUNTIF('2010'!K54:M54,'2010'!$L$43),COUNTIF('2010'!K54:M54,'2010'!$M$43))</f>
        <v>0</v>
      </c>
      <c r="E1537" s="2" t="str">
        <f t="shared" si="1"/>
        <v>0</v>
      </c>
    </row>
    <row r="1538">
      <c r="A1538" s="1">
        <v>40.0</v>
      </c>
      <c r="B1538" s="48">
        <f t="shared" si="41"/>
        <v>52</v>
      </c>
      <c r="D1538" s="2">
        <f>SUM(COUNTIF('2010'!K55:M55,'2010'!$K$43),COUNTIF('2010'!K55:M55,'2010'!$L$43),COUNTIF('2010'!K55:M55,'2010'!$M$43))</f>
        <v>0</v>
      </c>
      <c r="E1538" s="2" t="str">
        <f t="shared" si="1"/>
        <v>0</v>
      </c>
    </row>
    <row r="1539">
      <c r="A1539" s="1">
        <v>40.0</v>
      </c>
      <c r="B1539" s="48">
        <f t="shared" si="41"/>
        <v>53</v>
      </c>
      <c r="D1539" s="2">
        <f>SUM(COUNTIF('2010'!K56:M56,'2010'!$K$43),COUNTIF('2010'!K56:M56,'2010'!$L$43),COUNTIF('2010'!K56:M56,'2010'!$M$43))</f>
        <v>0</v>
      </c>
      <c r="E1539" s="2" t="str">
        <f t="shared" si="1"/>
        <v>0</v>
      </c>
    </row>
    <row r="1540">
      <c r="A1540" s="1">
        <v>40.0</v>
      </c>
      <c r="B1540" s="48">
        <f t="shared" si="41"/>
        <v>54</v>
      </c>
      <c r="D1540" s="2">
        <f>SUM(COUNTIF('2010'!K57:M57,'2010'!$K$43),COUNTIF('2010'!K57:M57,'2010'!$L$43),COUNTIF('2010'!K57:M57,'2010'!$M$43))</f>
        <v>0</v>
      </c>
      <c r="E1540" s="2" t="str">
        <f t="shared" si="1"/>
        <v>0</v>
      </c>
    </row>
    <row r="1541">
      <c r="A1541" s="1">
        <v>40.0</v>
      </c>
      <c r="B1541" s="48">
        <f t="shared" si="41"/>
        <v>55</v>
      </c>
      <c r="D1541" s="2">
        <f>SUM(COUNTIF('2010'!K58:M58,'2010'!$K$43),COUNTIF('2010'!K58:M58,'2010'!$L$43),COUNTIF('2010'!K58:M58,'2010'!$M$43))</f>
        <v>0</v>
      </c>
      <c r="E1541" s="2" t="str">
        <f t="shared" si="1"/>
        <v>0</v>
      </c>
    </row>
    <row r="1542">
      <c r="A1542" s="1">
        <v>40.0</v>
      </c>
      <c r="B1542" s="48">
        <f t="shared" si="41"/>
        <v>56</v>
      </c>
      <c r="D1542" s="2">
        <f>SUM(COUNTIF('2010'!K59:M59,'2010'!$K$43),COUNTIF('2010'!K59:M59,'2010'!$L$43),COUNTIF('2010'!K59:M59,'2010'!$M$43))</f>
        <v>0</v>
      </c>
      <c r="E1542" s="2" t="str">
        <f t="shared" si="1"/>
        <v>0</v>
      </c>
    </row>
    <row r="1543">
      <c r="A1543" s="1">
        <v>40.0</v>
      </c>
      <c r="B1543" s="48">
        <f t="shared" si="41"/>
        <v>57</v>
      </c>
      <c r="D1543" s="2">
        <f>SUM(COUNTIF('2010'!K60:M60,'2010'!$K$43),COUNTIF('2010'!K60:M60,'2010'!$L$43),COUNTIF('2010'!K60:M60,'2010'!$M$43))</f>
        <v>0</v>
      </c>
      <c r="E1543" s="2" t="str">
        <f t="shared" si="1"/>
        <v>0</v>
      </c>
    </row>
    <row r="1544">
      <c r="A1544" s="1">
        <v>40.0</v>
      </c>
      <c r="B1544" s="48">
        <f t="shared" si="41"/>
        <v>58</v>
      </c>
      <c r="D1544" s="2">
        <f>SUM(COUNTIF('2010'!K61:M61,'2010'!$K$43),COUNTIF('2010'!K61:M61,'2010'!$L$43),COUNTIF('2010'!K61:M61,'2010'!$M$43))</f>
        <v>0</v>
      </c>
      <c r="E1544" s="2" t="str">
        <f t="shared" si="1"/>
        <v>0</v>
      </c>
    </row>
    <row r="1545">
      <c r="A1545" s="1">
        <v>40.0</v>
      </c>
      <c r="B1545" s="48">
        <f t="shared" si="41"/>
        <v>59</v>
      </c>
      <c r="D1545" s="2">
        <f>SUM(COUNTIF('2010'!K62:M62,'2010'!$K$43),COUNTIF('2010'!K62:M62,'2010'!$L$43),COUNTIF('2010'!K62:M62,'2010'!$M$43))</f>
        <v>0</v>
      </c>
      <c r="E1545" s="2" t="str">
        <f t="shared" si="1"/>
        <v>0</v>
      </c>
    </row>
    <row r="1546">
      <c r="A1546" s="1">
        <v>40.0</v>
      </c>
      <c r="B1546" s="48">
        <f t="shared" si="41"/>
        <v>60</v>
      </c>
      <c r="D1546" s="2">
        <f>SUM(COUNTIF('2010'!K63:M63,'2010'!$K$43),COUNTIF('2010'!K63:M63,'2010'!$L$43),COUNTIF('2010'!K63:M63,'2010'!$M$43))</f>
        <v>0</v>
      </c>
      <c r="E1546" s="2" t="str">
        <f t="shared" si="1"/>
        <v>0</v>
      </c>
    </row>
    <row r="1547">
      <c r="A1547" s="1">
        <v>41.0</v>
      </c>
      <c r="B1547" s="1">
        <v>42.0</v>
      </c>
      <c r="D1547" s="2">
        <f>SUM(COUNTIF('2010'!K45:M45,'2010'!$K$44),COUNTIF('2010'!K45:M45,'2010'!$L$44),COUNTIF('2010'!K45:M45,'2010'!$M$44))</f>
        <v>0</v>
      </c>
      <c r="E1547" s="2" t="str">
        <f t="shared" si="1"/>
        <v>0</v>
      </c>
    </row>
    <row r="1548">
      <c r="A1548" s="1">
        <v>41.0</v>
      </c>
      <c r="B1548" s="48">
        <f t="shared" ref="B1548:B1565" si="42">IF(A1548&lt;&gt;"",B1547+1,"")</f>
        <v>43</v>
      </c>
      <c r="D1548" s="2">
        <f>SUM(COUNTIF('2010'!K46:M46,'2010'!$K$44),COUNTIF('2010'!K46:M46,'2010'!$L$44),COUNTIF('2010'!K46:M46,'2010'!$M$44))</f>
        <v>0</v>
      </c>
      <c r="E1548" s="2" t="str">
        <f t="shared" si="1"/>
        <v>0</v>
      </c>
    </row>
    <row r="1549">
      <c r="A1549" s="1">
        <v>41.0</v>
      </c>
      <c r="B1549" s="48">
        <f t="shared" si="42"/>
        <v>44</v>
      </c>
      <c r="D1549" s="2">
        <f>SUM(COUNTIF('2010'!K47:M47,'2010'!$K$44),COUNTIF('2010'!K47:M47,'2010'!$L$44),COUNTIF('2010'!K47:M47,'2010'!$M$44))</f>
        <v>0</v>
      </c>
      <c r="E1549" s="2" t="str">
        <f t="shared" si="1"/>
        <v>0</v>
      </c>
    </row>
    <row r="1550">
      <c r="A1550" s="1">
        <v>41.0</v>
      </c>
      <c r="B1550" s="48">
        <f t="shared" si="42"/>
        <v>45</v>
      </c>
      <c r="D1550" s="2">
        <f>SUM(COUNTIF('2010'!K48:M48,'2010'!$K$44),COUNTIF('2010'!K48:M48,'2010'!$L$44),COUNTIF('2010'!K48:M48,'2010'!$M$44))</f>
        <v>0</v>
      </c>
      <c r="E1550" s="2" t="str">
        <f t="shared" si="1"/>
        <v>0</v>
      </c>
    </row>
    <row r="1551">
      <c r="A1551" s="1">
        <v>41.0</v>
      </c>
      <c r="B1551" s="48">
        <f t="shared" si="42"/>
        <v>46</v>
      </c>
      <c r="D1551" s="2">
        <f>SUM(COUNTIF('2010'!K49:M49,'2010'!$K$44),COUNTIF('2010'!K49:M49,'2010'!$L$44),COUNTIF('2010'!K49:M49,'2010'!$M$44))</f>
        <v>0</v>
      </c>
      <c r="E1551" s="2" t="str">
        <f t="shared" si="1"/>
        <v>0</v>
      </c>
    </row>
    <row r="1552">
      <c r="A1552" s="1">
        <v>41.0</v>
      </c>
      <c r="B1552" s="48">
        <f t="shared" si="42"/>
        <v>47</v>
      </c>
      <c r="D1552" s="2">
        <f>SUM(COUNTIF('2010'!K50:M50,'2010'!$K$44),COUNTIF('2010'!K50:M50,'2010'!$L$44),COUNTIF('2010'!K50:M50,'2010'!$M$44))</f>
        <v>0</v>
      </c>
      <c r="E1552" s="2" t="str">
        <f t="shared" si="1"/>
        <v>0</v>
      </c>
    </row>
    <row r="1553">
      <c r="A1553" s="1">
        <v>41.0</v>
      </c>
      <c r="B1553" s="48">
        <f t="shared" si="42"/>
        <v>48</v>
      </c>
      <c r="D1553" s="2">
        <f>SUM(COUNTIF('2010'!K51:M51,'2010'!$K$44),COUNTIF('2010'!K51:M51,'2010'!$L$44),COUNTIF('2010'!K51:M51,'2010'!$M$44))</f>
        <v>0</v>
      </c>
      <c r="E1553" s="2" t="str">
        <f t="shared" si="1"/>
        <v>0</v>
      </c>
    </row>
    <row r="1554">
      <c r="A1554" s="1">
        <v>41.0</v>
      </c>
      <c r="B1554" s="48">
        <f t="shared" si="42"/>
        <v>49</v>
      </c>
      <c r="D1554" s="2">
        <f>SUM(COUNTIF('2010'!K52:M52,'2010'!$K$44),COUNTIF('2010'!K52:M52,'2010'!$L$44),COUNTIF('2010'!K52:M52,'2010'!$M$44))</f>
        <v>0</v>
      </c>
      <c r="E1554" s="2" t="str">
        <f t="shared" si="1"/>
        <v>0</v>
      </c>
    </row>
    <row r="1555">
      <c r="A1555" s="1">
        <v>41.0</v>
      </c>
      <c r="B1555" s="48">
        <f t="shared" si="42"/>
        <v>50</v>
      </c>
      <c r="D1555" s="2">
        <f>SUM(COUNTIF('2010'!K53:M53,'2010'!$K$44),COUNTIF('2010'!K53:M53,'2010'!$L$44),COUNTIF('2010'!K53:M53,'2010'!$M$44))</f>
        <v>0</v>
      </c>
      <c r="E1555" s="2" t="str">
        <f t="shared" si="1"/>
        <v>0</v>
      </c>
    </row>
    <row r="1556">
      <c r="A1556" s="1">
        <v>41.0</v>
      </c>
      <c r="B1556" s="48">
        <f t="shared" si="42"/>
        <v>51</v>
      </c>
      <c r="D1556" s="2">
        <f>SUM(COUNTIF('2010'!K54:M54,'2010'!$K$44),COUNTIF('2010'!K54:M54,'2010'!$L$44),COUNTIF('2010'!K54:M54,'2010'!$M$44))</f>
        <v>0</v>
      </c>
      <c r="E1556" s="2" t="str">
        <f t="shared" si="1"/>
        <v>0</v>
      </c>
    </row>
    <row r="1557">
      <c r="A1557" s="1">
        <v>41.0</v>
      </c>
      <c r="B1557" s="48">
        <f t="shared" si="42"/>
        <v>52</v>
      </c>
      <c r="D1557" s="2">
        <f>SUM(COUNTIF('2010'!K55:M55,'2010'!$K$44),COUNTIF('2010'!K55:M55,'2010'!$L$44),COUNTIF('2010'!K55:M55,'2010'!$M$44))</f>
        <v>0</v>
      </c>
      <c r="E1557" s="2" t="str">
        <f t="shared" si="1"/>
        <v>0</v>
      </c>
    </row>
    <row r="1558">
      <c r="A1558" s="1">
        <v>41.0</v>
      </c>
      <c r="B1558" s="48">
        <f t="shared" si="42"/>
        <v>53</v>
      </c>
      <c r="D1558" s="2">
        <f>SUM(COUNTIF('2010'!K56:M56,'2010'!$K$44),COUNTIF('2010'!K56:M56,'2010'!$L$44),COUNTIF('2010'!K56:M56,'2010'!$M$44))</f>
        <v>0</v>
      </c>
      <c r="E1558" s="2" t="str">
        <f t="shared" si="1"/>
        <v>0</v>
      </c>
    </row>
    <row r="1559">
      <c r="A1559" s="1">
        <v>41.0</v>
      </c>
      <c r="B1559" s="48">
        <f t="shared" si="42"/>
        <v>54</v>
      </c>
      <c r="D1559" s="2">
        <f>SUM(COUNTIF('2010'!K57:M57,'2010'!$K$44),COUNTIF('2010'!K57:M57,'2010'!$L$44),COUNTIF('2010'!K57:M57,'2010'!$M$44))</f>
        <v>0</v>
      </c>
      <c r="E1559" s="2" t="str">
        <f t="shared" si="1"/>
        <v>0</v>
      </c>
    </row>
    <row r="1560">
      <c r="A1560" s="1">
        <v>41.0</v>
      </c>
      <c r="B1560" s="48">
        <f t="shared" si="42"/>
        <v>55</v>
      </c>
      <c r="D1560" s="2">
        <f>SUM(COUNTIF('2010'!K58:M58,'2010'!$K$44),COUNTIF('2010'!K58:M58,'2010'!$L$44),COUNTIF('2010'!K58:M58,'2010'!$M$44))</f>
        <v>0</v>
      </c>
      <c r="E1560" s="2" t="str">
        <f t="shared" si="1"/>
        <v>0</v>
      </c>
    </row>
    <row r="1561">
      <c r="A1561" s="1">
        <v>41.0</v>
      </c>
      <c r="B1561" s="48">
        <f t="shared" si="42"/>
        <v>56</v>
      </c>
      <c r="D1561" s="2">
        <f>SUM(COUNTIF('2010'!K59:M59,'2010'!$K$44),COUNTIF('2010'!K59:M59,'2010'!$L$44),COUNTIF('2010'!K59:M59,'2010'!$M$44))</f>
        <v>0</v>
      </c>
      <c r="E1561" s="2" t="str">
        <f t="shared" si="1"/>
        <v>0</v>
      </c>
    </row>
    <row r="1562">
      <c r="A1562" s="1">
        <v>41.0</v>
      </c>
      <c r="B1562" s="48">
        <f t="shared" si="42"/>
        <v>57</v>
      </c>
      <c r="D1562" s="2">
        <f>SUM(COUNTIF('2010'!K60:M60,'2010'!$K$44),COUNTIF('2010'!K60:M60,'2010'!$L$44),COUNTIF('2010'!K60:M60,'2010'!$M$44))</f>
        <v>0</v>
      </c>
      <c r="E1562" s="2" t="str">
        <f t="shared" si="1"/>
        <v>0</v>
      </c>
    </row>
    <row r="1563">
      <c r="A1563" s="1">
        <v>41.0</v>
      </c>
      <c r="B1563" s="48">
        <f t="shared" si="42"/>
        <v>58</v>
      </c>
      <c r="D1563" s="2">
        <f>SUM(COUNTIF('2010'!K61:M61,'2010'!$K$44),COUNTIF('2010'!K61:M61,'2010'!$L$44),COUNTIF('2010'!K61:M61,'2010'!$M$44))</f>
        <v>0</v>
      </c>
      <c r="E1563" s="2" t="str">
        <f t="shared" si="1"/>
        <v>0</v>
      </c>
    </row>
    <row r="1564">
      <c r="A1564" s="1">
        <v>41.0</v>
      </c>
      <c r="B1564" s="48">
        <f t="shared" si="42"/>
        <v>59</v>
      </c>
      <c r="D1564" s="2">
        <f>SUM(COUNTIF('2010'!K62:M62,'2010'!$K$44),COUNTIF('2010'!K62:M62,'2010'!$L$44),COUNTIF('2010'!K62:M62,'2010'!$M$44))</f>
        <v>0</v>
      </c>
      <c r="E1564" s="2" t="str">
        <f t="shared" si="1"/>
        <v>0</v>
      </c>
    </row>
    <row r="1565">
      <c r="A1565" s="1">
        <v>41.0</v>
      </c>
      <c r="B1565" s="48">
        <f t="shared" si="42"/>
        <v>60</v>
      </c>
      <c r="D1565" s="2">
        <f>SUM(COUNTIF('2010'!K63:M63,'2010'!$K$44),COUNTIF('2010'!K63:M63,'2010'!$L$44),COUNTIF('2010'!K63:M63,'2010'!$M$44))</f>
        <v>0</v>
      </c>
      <c r="E1565" s="2" t="str">
        <f t="shared" si="1"/>
        <v>0</v>
      </c>
    </row>
    <row r="1566">
      <c r="A1566" s="1">
        <v>42.0</v>
      </c>
      <c r="B1566" s="49">
        <v>43.0</v>
      </c>
      <c r="D1566" s="2">
        <f>SUM(COUNTIF('2010'!K46:M46,'2010'!$K$45),COUNTIF('2010'!K46:M46,'2010'!$L$45),COUNTIF('2010'!K46:M46,'2010'!$M$45))</f>
        <v>0</v>
      </c>
      <c r="E1566" s="2" t="str">
        <f t="shared" si="1"/>
        <v>0</v>
      </c>
    </row>
    <row r="1567">
      <c r="A1567" s="1">
        <v>42.0</v>
      </c>
      <c r="B1567" s="48">
        <f t="shared" ref="B1567:B1583" si="43">IF(A1567&lt;&gt;"",B1566+1,"")</f>
        <v>44</v>
      </c>
      <c r="D1567" s="2">
        <f>SUM(COUNTIF('2010'!K47:M47,'2010'!$K$45),COUNTIF('2010'!K47:M47,'2010'!$L$45),COUNTIF('2010'!K47:M47,'2010'!$M$45))</f>
        <v>0</v>
      </c>
      <c r="E1567" s="2" t="str">
        <f t="shared" si="1"/>
        <v>0</v>
      </c>
    </row>
    <row r="1568">
      <c r="A1568" s="1">
        <v>42.0</v>
      </c>
      <c r="B1568" s="48">
        <f t="shared" si="43"/>
        <v>45</v>
      </c>
      <c r="D1568" s="2">
        <f>SUM(COUNTIF('2010'!K48:M48,'2010'!$K$45),COUNTIF('2010'!K48:M48,'2010'!$L$45),COUNTIF('2010'!K48:M48,'2010'!$M$45))</f>
        <v>0</v>
      </c>
      <c r="E1568" s="2" t="str">
        <f t="shared" si="1"/>
        <v>0</v>
      </c>
    </row>
    <row r="1569">
      <c r="A1569" s="1">
        <v>42.0</v>
      </c>
      <c r="B1569" s="48">
        <f t="shared" si="43"/>
        <v>46</v>
      </c>
      <c r="D1569" s="2">
        <f>SUM(COUNTIF('2010'!K49:M49,'2010'!$K$45),COUNTIF('2010'!K49:M49,'2010'!$L$45),COUNTIF('2010'!K49:M49,'2010'!$M$45))</f>
        <v>0</v>
      </c>
      <c r="E1569" s="2" t="str">
        <f t="shared" si="1"/>
        <v>0</v>
      </c>
    </row>
    <row r="1570">
      <c r="A1570" s="1">
        <v>42.0</v>
      </c>
      <c r="B1570" s="48">
        <f t="shared" si="43"/>
        <v>47</v>
      </c>
      <c r="D1570" s="2">
        <f>SUM(COUNTIF('2010'!K50:M50,'2010'!$K$45),COUNTIF('2010'!K50:M50,'2010'!$L$45),COUNTIF('2010'!K50:M50,'2010'!$M$45))</f>
        <v>0</v>
      </c>
      <c r="E1570" s="2" t="str">
        <f t="shared" si="1"/>
        <v>0</v>
      </c>
    </row>
    <row r="1571">
      <c r="A1571" s="1">
        <v>42.0</v>
      </c>
      <c r="B1571" s="48">
        <f t="shared" si="43"/>
        <v>48</v>
      </c>
      <c r="D1571" s="2">
        <f>SUM(COUNTIF('2010'!K51:M51,'2010'!$K$45),COUNTIF('2010'!K51:M51,'2010'!$L$45),COUNTIF('2010'!K51:M51,'2010'!$M$45))</f>
        <v>0</v>
      </c>
      <c r="E1571" s="2" t="str">
        <f t="shared" si="1"/>
        <v>0</v>
      </c>
    </row>
    <row r="1572">
      <c r="A1572" s="1">
        <v>42.0</v>
      </c>
      <c r="B1572" s="48">
        <f t="shared" si="43"/>
        <v>49</v>
      </c>
      <c r="D1572" s="2">
        <f>SUM(COUNTIF('2010'!K52:M52,'2010'!$K$45),COUNTIF('2010'!K52:M52,'2010'!$L$45),COUNTIF('2010'!K52:M52,'2010'!$M$45))</f>
        <v>0</v>
      </c>
      <c r="E1572" s="2" t="str">
        <f t="shared" si="1"/>
        <v>0</v>
      </c>
    </row>
    <row r="1573">
      <c r="A1573" s="1">
        <v>42.0</v>
      </c>
      <c r="B1573" s="48">
        <f t="shared" si="43"/>
        <v>50</v>
      </c>
      <c r="D1573" s="2">
        <f>SUM(COUNTIF('2010'!K53:M53,'2010'!$K$45),COUNTIF('2010'!K53:M53,'2010'!$L$45),COUNTIF('2010'!K53:M53,'2010'!$M$45))</f>
        <v>0</v>
      </c>
      <c r="E1573" s="2" t="str">
        <f t="shared" si="1"/>
        <v>0</v>
      </c>
    </row>
    <row r="1574">
      <c r="A1574" s="1">
        <v>42.0</v>
      </c>
      <c r="B1574" s="48">
        <f t="shared" si="43"/>
        <v>51</v>
      </c>
      <c r="D1574" s="2">
        <f>SUM(COUNTIF('2010'!K54:M54,'2010'!$K$45),COUNTIF('2010'!K54:M54,'2010'!$L$45),COUNTIF('2010'!K54:M54,'2010'!$M$45))</f>
        <v>0</v>
      </c>
      <c r="E1574" s="2" t="str">
        <f t="shared" si="1"/>
        <v>0</v>
      </c>
    </row>
    <row r="1575">
      <c r="A1575" s="1">
        <v>42.0</v>
      </c>
      <c r="B1575" s="48">
        <f t="shared" si="43"/>
        <v>52</v>
      </c>
      <c r="D1575" s="2">
        <f>SUM(COUNTIF('2010'!K55:M55,'2010'!$K$45),COUNTIF('2010'!K55:M55,'2010'!$L$45),COUNTIF('2010'!K55:M55,'2010'!$M$45))</f>
        <v>0</v>
      </c>
      <c r="E1575" s="2" t="str">
        <f t="shared" si="1"/>
        <v>0</v>
      </c>
    </row>
    <row r="1576">
      <c r="A1576" s="1">
        <v>42.0</v>
      </c>
      <c r="B1576" s="48">
        <f t="shared" si="43"/>
        <v>53</v>
      </c>
      <c r="D1576" s="2">
        <f>SUM(COUNTIF('2010'!K56:M56,'2010'!$K$45),COUNTIF('2010'!K56:M56,'2010'!$L$45),COUNTIF('2010'!K56:M56,'2010'!$M$45))</f>
        <v>0</v>
      </c>
      <c r="E1576" s="2" t="str">
        <f t="shared" si="1"/>
        <v>0</v>
      </c>
    </row>
    <row r="1577">
      <c r="A1577" s="1">
        <v>42.0</v>
      </c>
      <c r="B1577" s="48">
        <f t="shared" si="43"/>
        <v>54</v>
      </c>
      <c r="D1577" s="2">
        <f>SUM(COUNTIF('2010'!K57:M57,'2010'!$K$45),COUNTIF('2010'!K57:M57,'2010'!$L$45),COUNTIF('2010'!K57:M57,'2010'!$M$45))</f>
        <v>0</v>
      </c>
      <c r="E1577" s="2" t="str">
        <f t="shared" si="1"/>
        <v>0</v>
      </c>
    </row>
    <row r="1578">
      <c r="A1578" s="1">
        <v>42.0</v>
      </c>
      <c r="B1578" s="48">
        <f t="shared" si="43"/>
        <v>55</v>
      </c>
      <c r="D1578" s="2">
        <f>SUM(COUNTIF('2010'!K58:M58,'2010'!$K$45),COUNTIF('2010'!K58:M58,'2010'!$L$45),COUNTIF('2010'!K58:M58,'2010'!$M$45))</f>
        <v>0</v>
      </c>
      <c r="E1578" s="2" t="str">
        <f t="shared" si="1"/>
        <v>0</v>
      </c>
    </row>
    <row r="1579">
      <c r="A1579" s="1">
        <v>42.0</v>
      </c>
      <c r="B1579" s="48">
        <f t="shared" si="43"/>
        <v>56</v>
      </c>
      <c r="D1579" s="2">
        <f>SUM(COUNTIF('2010'!K59:M59,'2010'!$K$45),COUNTIF('2010'!K59:M59,'2010'!$L$45),COUNTIF('2010'!K59:M59,'2010'!$M$45))</f>
        <v>0</v>
      </c>
      <c r="E1579" s="2" t="str">
        <f t="shared" si="1"/>
        <v>0</v>
      </c>
    </row>
    <row r="1580">
      <c r="A1580" s="1">
        <v>42.0</v>
      </c>
      <c r="B1580" s="48">
        <f t="shared" si="43"/>
        <v>57</v>
      </c>
      <c r="D1580" s="2">
        <f>SUM(COUNTIF('2010'!K60:M60,'2010'!$K$45),COUNTIF('2010'!K60:M60,'2010'!$L$45),COUNTIF('2010'!K60:M60,'2010'!$M$45))</f>
        <v>0</v>
      </c>
      <c r="E1580" s="2" t="str">
        <f t="shared" si="1"/>
        <v>0</v>
      </c>
    </row>
    <row r="1581">
      <c r="A1581" s="1">
        <v>42.0</v>
      </c>
      <c r="B1581" s="48">
        <f t="shared" si="43"/>
        <v>58</v>
      </c>
      <c r="D1581" s="2">
        <f>SUM(COUNTIF('2010'!K61:M61,'2010'!$K$45),COUNTIF('2010'!K61:M61,'2010'!$L$45),COUNTIF('2010'!K61:M61,'2010'!$M$45))</f>
        <v>0</v>
      </c>
      <c r="E1581" s="2" t="str">
        <f t="shared" si="1"/>
        <v>0</v>
      </c>
    </row>
    <row r="1582">
      <c r="A1582" s="1">
        <v>42.0</v>
      </c>
      <c r="B1582" s="48">
        <f t="shared" si="43"/>
        <v>59</v>
      </c>
      <c r="D1582" s="2">
        <f>SUM(COUNTIF('2010'!K62:M62,'2010'!$K$45),COUNTIF('2010'!K62:M62,'2010'!$L$45),COUNTIF('2010'!K62:M62,'2010'!$M$45))</f>
        <v>0</v>
      </c>
      <c r="E1582" s="2" t="str">
        <f t="shared" si="1"/>
        <v>0</v>
      </c>
    </row>
    <row r="1583">
      <c r="A1583" s="1">
        <v>42.0</v>
      </c>
      <c r="B1583" s="48">
        <f t="shared" si="43"/>
        <v>60</v>
      </c>
      <c r="D1583" s="2">
        <f>SUM(COUNTIF('2010'!K63:M63,'2010'!$K$45),COUNTIF('2010'!K63:M63,'2010'!$L$45),COUNTIF('2010'!K63:M63,'2010'!$M$45))</f>
        <v>0</v>
      </c>
      <c r="E1583" s="2" t="str">
        <f t="shared" si="1"/>
        <v>0</v>
      </c>
    </row>
    <row r="1584">
      <c r="A1584" s="1">
        <v>43.0</v>
      </c>
      <c r="B1584" s="49">
        <v>44.0</v>
      </c>
      <c r="D1584" s="2">
        <f>SUM(COUNTIF('2010'!K47:M47,'2010'!$K$46),COUNTIF('2010'!K47:M47,'2010'!$L$46),COUNTIF('2010'!K47:M47,'2010'!$M$46))</f>
        <v>0</v>
      </c>
      <c r="E1584" s="2" t="str">
        <f t="shared" si="1"/>
        <v>0</v>
      </c>
    </row>
    <row r="1585">
      <c r="A1585" s="1">
        <v>43.0</v>
      </c>
      <c r="B1585" s="48">
        <f t="shared" ref="B1585:B1600" si="44">IF(A1585&lt;&gt;"",B1584+1,"")</f>
        <v>45</v>
      </c>
      <c r="D1585" s="2">
        <f>SUM(COUNTIF('2010'!K48:M48,'2010'!$K$46),COUNTIF('2010'!K48:M48,'2010'!$L$46),COUNTIF('2010'!K48:M48,'2010'!$M$46))</f>
        <v>0</v>
      </c>
      <c r="E1585" s="2" t="str">
        <f t="shared" si="1"/>
        <v>0</v>
      </c>
    </row>
    <row r="1586">
      <c r="A1586" s="1">
        <v>43.0</v>
      </c>
      <c r="B1586" s="48">
        <f t="shared" si="44"/>
        <v>46</v>
      </c>
      <c r="D1586" s="2">
        <f>SUM(COUNTIF('2010'!K49:M49,'2010'!$K$46),COUNTIF('2010'!K49:M49,'2010'!$L$46),COUNTIF('2010'!K49:M49,'2010'!$M$46))</f>
        <v>0</v>
      </c>
      <c r="E1586" s="2" t="str">
        <f t="shared" si="1"/>
        <v>0</v>
      </c>
    </row>
    <row r="1587">
      <c r="A1587" s="1">
        <v>43.0</v>
      </c>
      <c r="B1587" s="48">
        <f t="shared" si="44"/>
        <v>47</v>
      </c>
      <c r="D1587" s="2">
        <f>SUM(COUNTIF('2010'!K50:M50,'2010'!$K$46),COUNTIF('2010'!K50:M50,'2010'!$L$46),COUNTIF('2010'!K50:M50,'2010'!$M$46))</f>
        <v>0</v>
      </c>
      <c r="E1587" s="2" t="str">
        <f t="shared" si="1"/>
        <v>0</v>
      </c>
    </row>
    <row r="1588">
      <c r="A1588" s="1">
        <v>43.0</v>
      </c>
      <c r="B1588" s="48">
        <f t="shared" si="44"/>
        <v>48</v>
      </c>
      <c r="D1588" s="2">
        <f>SUM(COUNTIF('2010'!K51:M51,'2010'!$K$46),COUNTIF('2010'!K51:M51,'2010'!$L$46),COUNTIF('2010'!K51:M51,'2010'!$M$46))</f>
        <v>0</v>
      </c>
      <c r="E1588" s="2" t="str">
        <f t="shared" si="1"/>
        <v>0</v>
      </c>
    </row>
    <row r="1589">
      <c r="A1589" s="1">
        <v>43.0</v>
      </c>
      <c r="B1589" s="48">
        <f t="shared" si="44"/>
        <v>49</v>
      </c>
      <c r="D1589" s="2">
        <f>SUM(COUNTIF('2010'!K52:M52,'2010'!$K$46),COUNTIF('2010'!K52:M52,'2010'!$L$46),COUNTIF('2010'!K52:M52,'2010'!$M$46))</f>
        <v>0</v>
      </c>
      <c r="E1589" s="2" t="str">
        <f t="shared" si="1"/>
        <v>0</v>
      </c>
    </row>
    <row r="1590">
      <c r="A1590" s="1">
        <v>43.0</v>
      </c>
      <c r="B1590" s="48">
        <f t="shared" si="44"/>
        <v>50</v>
      </c>
      <c r="D1590" s="2">
        <f>SUM(COUNTIF('2010'!K53:M53,'2010'!$K$46),COUNTIF('2010'!K53:M53,'2010'!$L$46),COUNTIF('2010'!K53:M53,'2010'!$M$46))</f>
        <v>0</v>
      </c>
      <c r="E1590" s="2" t="str">
        <f t="shared" si="1"/>
        <v>0</v>
      </c>
    </row>
    <row r="1591">
      <c r="A1591" s="1">
        <v>43.0</v>
      </c>
      <c r="B1591" s="48">
        <f t="shared" si="44"/>
        <v>51</v>
      </c>
      <c r="D1591" s="2">
        <f>SUM(COUNTIF('2010'!K54:M54,'2010'!$K$46),COUNTIF('2010'!K54:M54,'2010'!$L$46),COUNTIF('2010'!K54:M54,'2010'!$M$46))</f>
        <v>0</v>
      </c>
      <c r="E1591" s="2" t="str">
        <f t="shared" si="1"/>
        <v>0</v>
      </c>
    </row>
    <row r="1592">
      <c r="A1592" s="1">
        <v>43.0</v>
      </c>
      <c r="B1592" s="48">
        <f t="shared" si="44"/>
        <v>52</v>
      </c>
      <c r="D1592" s="2">
        <f>SUM(COUNTIF('2010'!K55:M55,'2010'!$K$46),COUNTIF('2010'!K55:M55,'2010'!$L$46),COUNTIF('2010'!K55:M55,'2010'!$M$46))</f>
        <v>0</v>
      </c>
      <c r="E1592" s="2" t="str">
        <f t="shared" si="1"/>
        <v>0</v>
      </c>
    </row>
    <row r="1593">
      <c r="A1593" s="1">
        <v>43.0</v>
      </c>
      <c r="B1593" s="48">
        <f t="shared" si="44"/>
        <v>53</v>
      </c>
      <c r="D1593" s="2">
        <f>SUM(COUNTIF('2010'!K56:M56,'2010'!$K$46),COUNTIF('2010'!K56:M56,'2010'!$L$46),COUNTIF('2010'!K56:M56,'2010'!$M$46))</f>
        <v>0</v>
      </c>
      <c r="E1593" s="2" t="str">
        <f t="shared" si="1"/>
        <v>0</v>
      </c>
    </row>
    <row r="1594">
      <c r="A1594" s="1">
        <v>43.0</v>
      </c>
      <c r="B1594" s="48">
        <f t="shared" si="44"/>
        <v>54</v>
      </c>
      <c r="D1594" s="2">
        <f>SUM(COUNTIF('2010'!K57:M57,'2010'!$K$46),COUNTIF('2010'!K57:M57,'2010'!$L$46),COUNTIF('2010'!K57:M57,'2010'!$M$46))</f>
        <v>0</v>
      </c>
      <c r="E1594" s="2" t="str">
        <f t="shared" si="1"/>
        <v>0</v>
      </c>
    </row>
    <row r="1595">
      <c r="A1595" s="1">
        <v>43.0</v>
      </c>
      <c r="B1595" s="48">
        <f t="shared" si="44"/>
        <v>55</v>
      </c>
      <c r="D1595" s="2">
        <f>SUM(COUNTIF('2010'!K58:M58,'2010'!$K$46),COUNTIF('2010'!K58:M58,'2010'!$L$46),COUNTIF('2010'!K58:M58,'2010'!$M$46))</f>
        <v>0</v>
      </c>
      <c r="E1595" s="2" t="str">
        <f t="shared" si="1"/>
        <v>0</v>
      </c>
    </row>
    <row r="1596">
      <c r="A1596" s="1">
        <v>43.0</v>
      </c>
      <c r="B1596" s="48">
        <f t="shared" si="44"/>
        <v>56</v>
      </c>
      <c r="D1596" s="2">
        <f>SUM(COUNTIF('2010'!K59:M59,'2010'!$K$46),COUNTIF('2010'!K59:M59,'2010'!$L$46),COUNTIF('2010'!K59:M59,'2010'!$M$46))</f>
        <v>0</v>
      </c>
      <c r="E1596" s="2" t="str">
        <f t="shared" si="1"/>
        <v>0</v>
      </c>
    </row>
    <row r="1597">
      <c r="A1597" s="1">
        <v>43.0</v>
      </c>
      <c r="B1597" s="48">
        <f t="shared" si="44"/>
        <v>57</v>
      </c>
      <c r="D1597" s="2">
        <f>SUM(COUNTIF('2010'!K60:M60,'2010'!$K$46),COUNTIF('2010'!K60:M60,'2010'!$L$46),COUNTIF('2010'!K60:M60,'2010'!$M$46))</f>
        <v>0</v>
      </c>
      <c r="E1597" s="2" t="str">
        <f t="shared" si="1"/>
        <v>0</v>
      </c>
    </row>
    <row r="1598">
      <c r="A1598" s="1">
        <v>43.0</v>
      </c>
      <c r="B1598" s="48">
        <f t="shared" si="44"/>
        <v>58</v>
      </c>
      <c r="D1598" s="2">
        <f>SUM(COUNTIF('2010'!K61:M61,'2010'!$K$46),COUNTIF('2010'!K61:M61,'2010'!$L$46),COUNTIF('2010'!K61:M61,'2010'!$M$46))</f>
        <v>0</v>
      </c>
      <c r="E1598" s="2" t="str">
        <f t="shared" si="1"/>
        <v>0</v>
      </c>
    </row>
    <row r="1599">
      <c r="A1599" s="1">
        <v>43.0</v>
      </c>
      <c r="B1599" s="48">
        <f t="shared" si="44"/>
        <v>59</v>
      </c>
      <c r="D1599" s="2">
        <f>SUM(COUNTIF('2010'!K62:M62,'2010'!$K$46),COUNTIF('2010'!K62:M62,'2010'!$L$46),COUNTIF('2010'!K62:M62,'2010'!$M$46))</f>
        <v>0</v>
      </c>
      <c r="E1599" s="2" t="str">
        <f t="shared" si="1"/>
        <v>0</v>
      </c>
    </row>
    <row r="1600">
      <c r="A1600" s="1">
        <v>43.0</v>
      </c>
      <c r="B1600" s="48">
        <f t="shared" si="44"/>
        <v>60</v>
      </c>
      <c r="D1600" s="2">
        <f>SUM(COUNTIF('2010'!K63:M63,'2010'!$K$46),COUNTIF('2010'!K63:M63,'2010'!$L$46),COUNTIF('2010'!K63:M63,'2010'!$M$46))</f>
        <v>0</v>
      </c>
      <c r="E1600" s="2" t="str">
        <f t="shared" si="1"/>
        <v>0</v>
      </c>
    </row>
    <row r="1601">
      <c r="A1601" s="1">
        <v>44.0</v>
      </c>
      <c r="B1601" s="1">
        <v>45.0</v>
      </c>
      <c r="D1601" s="2">
        <f>SUM(COUNTIF('2010'!K48:M48,'2010'!$K$47),COUNTIF('2010'!K48:M48,'2010'!$L$47),COUNTIF('2010'!K48:M48,'2010'!$M$47))</f>
        <v>0</v>
      </c>
      <c r="E1601" s="2" t="str">
        <f t="shared" si="1"/>
        <v>0</v>
      </c>
    </row>
    <row r="1602">
      <c r="A1602" s="1">
        <v>44.0</v>
      </c>
      <c r="B1602" s="48">
        <f t="shared" ref="B1602:B1616" si="45">IF(A1602&lt;&gt;"",B1601+1,"")</f>
        <v>46</v>
      </c>
      <c r="D1602" s="2">
        <f>SUM(COUNTIF('2010'!K49:M49,'2010'!$K$47),COUNTIF('2010'!K49:M49,'2010'!$L$47),COUNTIF('2010'!K49:M49,'2010'!$M$47))</f>
        <v>0</v>
      </c>
      <c r="E1602" s="2" t="str">
        <f t="shared" si="1"/>
        <v>0</v>
      </c>
    </row>
    <row r="1603">
      <c r="A1603" s="1">
        <v>44.0</v>
      </c>
      <c r="B1603" s="48">
        <f t="shared" si="45"/>
        <v>47</v>
      </c>
      <c r="D1603" s="2">
        <f>SUM(COUNTIF('2010'!K50:M50,'2010'!$K$47),COUNTIF('2010'!K50:M50,'2010'!$L$47),COUNTIF('2010'!K50:M50,'2010'!$M$47))</f>
        <v>0</v>
      </c>
      <c r="E1603" s="2" t="str">
        <f t="shared" si="1"/>
        <v>0</v>
      </c>
    </row>
    <row r="1604">
      <c r="A1604" s="1">
        <v>44.0</v>
      </c>
      <c r="B1604" s="48">
        <f t="shared" si="45"/>
        <v>48</v>
      </c>
      <c r="D1604" s="2">
        <f>SUM(COUNTIF('2010'!K51:M51,'2010'!$K$47),COUNTIF('2010'!K51:M51,'2010'!$L$47),COUNTIF('2010'!K51:M51,'2010'!$M$47))</f>
        <v>0</v>
      </c>
      <c r="E1604" s="2" t="str">
        <f t="shared" si="1"/>
        <v>0</v>
      </c>
    </row>
    <row r="1605">
      <c r="A1605" s="1">
        <v>44.0</v>
      </c>
      <c r="B1605" s="48">
        <f t="shared" si="45"/>
        <v>49</v>
      </c>
      <c r="D1605" s="2">
        <f>SUM(COUNTIF('2010'!K52:M52,'2010'!$K$47),COUNTIF('2010'!K52:M52,'2010'!$L$47),COUNTIF('2010'!K52:M52,'2010'!$M$47))</f>
        <v>0</v>
      </c>
      <c r="E1605" s="2" t="str">
        <f t="shared" si="1"/>
        <v>0</v>
      </c>
    </row>
    <row r="1606">
      <c r="A1606" s="1">
        <v>44.0</v>
      </c>
      <c r="B1606" s="48">
        <f t="shared" si="45"/>
        <v>50</v>
      </c>
      <c r="D1606" s="2">
        <f>SUM(COUNTIF('2010'!K53:M53,'2010'!$K$47),COUNTIF('2010'!K53:M53,'2010'!$L$47),COUNTIF('2010'!K53:M53,'2010'!$M$47))</f>
        <v>0</v>
      </c>
      <c r="E1606" s="2" t="str">
        <f t="shared" si="1"/>
        <v>0</v>
      </c>
    </row>
    <row r="1607">
      <c r="A1607" s="1">
        <v>44.0</v>
      </c>
      <c r="B1607" s="48">
        <f t="shared" si="45"/>
        <v>51</v>
      </c>
      <c r="D1607" s="2">
        <f>SUM(COUNTIF('2010'!K54:M54,'2010'!$K$47),COUNTIF('2010'!K54:M54,'2010'!$L$47),COUNTIF('2010'!K54:M54,'2010'!$M$47))</f>
        <v>0</v>
      </c>
      <c r="E1607" s="2" t="str">
        <f t="shared" si="1"/>
        <v>0</v>
      </c>
    </row>
    <row r="1608">
      <c r="A1608" s="1">
        <v>44.0</v>
      </c>
      <c r="B1608" s="48">
        <f t="shared" si="45"/>
        <v>52</v>
      </c>
      <c r="D1608" s="2">
        <f>SUM(COUNTIF('2010'!K55:M55,'2010'!$K$47),COUNTIF('2010'!K55:M55,'2010'!$L$47),COUNTIF('2010'!K55:M55,'2010'!$M$47))</f>
        <v>0</v>
      </c>
      <c r="E1608" s="2" t="str">
        <f t="shared" si="1"/>
        <v>0</v>
      </c>
    </row>
    <row r="1609">
      <c r="A1609" s="1">
        <v>44.0</v>
      </c>
      <c r="B1609" s="48">
        <f t="shared" si="45"/>
        <v>53</v>
      </c>
      <c r="D1609" s="2">
        <f>SUM(COUNTIF('2010'!K56:M56,'2010'!$K$47),COUNTIF('2010'!K56:M56,'2010'!$L$47),COUNTIF('2010'!K56:M56,'2010'!$M$47))</f>
        <v>0</v>
      </c>
      <c r="E1609" s="2" t="str">
        <f t="shared" si="1"/>
        <v>0</v>
      </c>
    </row>
    <row r="1610">
      <c r="A1610" s="1">
        <v>44.0</v>
      </c>
      <c r="B1610" s="48">
        <f t="shared" si="45"/>
        <v>54</v>
      </c>
      <c r="D1610" s="2">
        <f>SUM(COUNTIF('2010'!K57:M57,'2010'!$K$47),COUNTIF('2010'!K57:M57,'2010'!$L$47),COUNTIF('2010'!K57:M57,'2010'!$M$47))</f>
        <v>0</v>
      </c>
      <c r="E1610" s="2" t="str">
        <f t="shared" si="1"/>
        <v>0</v>
      </c>
    </row>
    <row r="1611">
      <c r="A1611" s="1">
        <v>44.0</v>
      </c>
      <c r="B1611" s="48">
        <f t="shared" si="45"/>
        <v>55</v>
      </c>
      <c r="D1611" s="2">
        <f>SUM(COUNTIF('2010'!K58:M58,'2010'!$K$47),COUNTIF('2010'!K58:M58,'2010'!$L$47),COUNTIF('2010'!K58:M58,'2010'!$M$47))</f>
        <v>0</v>
      </c>
      <c r="E1611" s="2" t="str">
        <f t="shared" si="1"/>
        <v>0</v>
      </c>
    </row>
    <row r="1612">
      <c r="A1612" s="1">
        <v>44.0</v>
      </c>
      <c r="B1612" s="48">
        <f t="shared" si="45"/>
        <v>56</v>
      </c>
      <c r="D1612" s="2">
        <f>SUM(COUNTIF('2010'!K59:M59,'2010'!$K$47),COUNTIF('2010'!K59:M59,'2010'!$L$47),COUNTIF('2010'!K59:M59,'2010'!$M$47))</f>
        <v>0</v>
      </c>
      <c r="E1612" s="2" t="str">
        <f t="shared" si="1"/>
        <v>0</v>
      </c>
    </row>
    <row r="1613">
      <c r="A1613" s="1">
        <v>44.0</v>
      </c>
      <c r="B1613" s="48">
        <f t="shared" si="45"/>
        <v>57</v>
      </c>
      <c r="D1613" s="2">
        <f>SUM(COUNTIF('2010'!K60:M60,'2010'!$K$47),COUNTIF('2010'!K60:M60,'2010'!$L$47),COUNTIF('2010'!K60:M60,'2010'!$M$47))</f>
        <v>0</v>
      </c>
      <c r="E1613" s="2" t="str">
        <f t="shared" si="1"/>
        <v>0</v>
      </c>
    </row>
    <row r="1614">
      <c r="A1614" s="1">
        <v>44.0</v>
      </c>
      <c r="B1614" s="48">
        <f t="shared" si="45"/>
        <v>58</v>
      </c>
      <c r="D1614" s="2">
        <f>SUM(COUNTIF('2010'!K61:M61,'2010'!$K$47),COUNTIF('2010'!K61:M61,'2010'!$L$47),COUNTIF('2010'!K61:M61,'2010'!$M$47))</f>
        <v>0</v>
      </c>
      <c r="E1614" s="2" t="str">
        <f t="shared" si="1"/>
        <v>0</v>
      </c>
    </row>
    <row r="1615">
      <c r="A1615" s="1">
        <v>44.0</v>
      </c>
      <c r="B1615" s="48">
        <f t="shared" si="45"/>
        <v>59</v>
      </c>
      <c r="D1615" s="2">
        <f>SUM(COUNTIF('2010'!K62:M62,'2010'!$K$47),COUNTIF('2010'!K62:M62,'2010'!$L$47),COUNTIF('2010'!K62:M62,'2010'!$M$47))</f>
        <v>0</v>
      </c>
      <c r="E1615" s="2" t="str">
        <f t="shared" si="1"/>
        <v>0</v>
      </c>
    </row>
    <row r="1616">
      <c r="A1616" s="1">
        <v>44.0</v>
      </c>
      <c r="B1616" s="48">
        <f t="shared" si="45"/>
        <v>60</v>
      </c>
      <c r="D1616" s="2">
        <f>SUM(COUNTIF('2010'!K63:M63,'2010'!$K$47),COUNTIF('2010'!K63:M63,'2010'!$L$47),COUNTIF('2010'!K63:M63,'2010'!$M$47))</f>
        <v>0</v>
      </c>
      <c r="E1616" s="2" t="str">
        <f t="shared" si="1"/>
        <v>0</v>
      </c>
    </row>
    <row r="1617">
      <c r="A1617" s="1">
        <v>45.0</v>
      </c>
      <c r="B1617" s="1">
        <v>46.0</v>
      </c>
      <c r="D1617" s="2">
        <f>SUM(COUNTIF('2010'!K49:M49,'2010'!$K$48),COUNTIF('2010'!K49:M49,'2010'!$L$48),COUNTIF('2010'!K49:M49,'2010'!$M$48))</f>
        <v>0</v>
      </c>
      <c r="E1617" s="2" t="str">
        <f t="shared" si="1"/>
        <v>0</v>
      </c>
    </row>
    <row r="1618">
      <c r="A1618" s="1">
        <v>45.0</v>
      </c>
      <c r="B1618" s="48">
        <f t="shared" ref="B1618:B1631" si="46">IF(A1618&lt;&gt;"",B1617+1,"")</f>
        <v>47</v>
      </c>
      <c r="D1618" s="2">
        <f>SUM(COUNTIF('2010'!K50:M50,'2010'!$K$48),COUNTIF('2010'!K50:M50,'2010'!$L$48),COUNTIF('2010'!K50:M50,'2010'!$M$48))</f>
        <v>0</v>
      </c>
      <c r="E1618" s="2" t="str">
        <f t="shared" si="1"/>
        <v>0</v>
      </c>
    </row>
    <row r="1619">
      <c r="A1619" s="1">
        <v>45.0</v>
      </c>
      <c r="B1619" s="48">
        <f t="shared" si="46"/>
        <v>48</v>
      </c>
      <c r="D1619" s="2">
        <f>SUM(COUNTIF('2010'!K51:M51,'2010'!$K$48),COUNTIF('2010'!K51:M51,'2010'!$L$48),COUNTIF('2010'!K51:M51,'2010'!$M$48))</f>
        <v>0</v>
      </c>
      <c r="E1619" s="2" t="str">
        <f t="shared" si="1"/>
        <v>0</v>
      </c>
    </row>
    <row r="1620">
      <c r="A1620" s="1">
        <v>45.0</v>
      </c>
      <c r="B1620" s="48">
        <f t="shared" si="46"/>
        <v>49</v>
      </c>
      <c r="D1620" s="2">
        <f>SUM(COUNTIF('2010'!K52:M52,'2010'!$K$48),COUNTIF('2010'!K52:M52,'2010'!$L$48),COUNTIF('2010'!K52:M52,'2010'!$M$48))</f>
        <v>0</v>
      </c>
      <c r="E1620" s="2" t="str">
        <f t="shared" si="1"/>
        <v>0</v>
      </c>
    </row>
    <row r="1621">
      <c r="A1621" s="1">
        <v>45.0</v>
      </c>
      <c r="B1621" s="48">
        <f t="shared" si="46"/>
        <v>50</v>
      </c>
      <c r="D1621" s="2">
        <f>SUM(COUNTIF('2010'!K53:M53,'2010'!$K$48),COUNTIF('2010'!K53:M53,'2010'!$L$48),COUNTIF('2010'!K53:M53,'2010'!$M$48))</f>
        <v>0</v>
      </c>
      <c r="E1621" s="2" t="str">
        <f t="shared" si="1"/>
        <v>0</v>
      </c>
    </row>
    <row r="1622">
      <c r="A1622" s="1">
        <v>45.0</v>
      </c>
      <c r="B1622" s="48">
        <f t="shared" si="46"/>
        <v>51</v>
      </c>
      <c r="D1622" s="2">
        <f>SUM(COUNTIF('2010'!K54:M54,'2010'!$K$48),COUNTIF('2010'!K54:M54,'2010'!$L$48),COUNTIF('2010'!K54:M54,'2010'!$M$48))</f>
        <v>0</v>
      </c>
      <c r="E1622" s="2" t="str">
        <f t="shared" si="1"/>
        <v>0</v>
      </c>
    </row>
    <row r="1623">
      <c r="A1623" s="1">
        <v>45.0</v>
      </c>
      <c r="B1623" s="48">
        <f t="shared" si="46"/>
        <v>52</v>
      </c>
      <c r="D1623" s="2">
        <f>SUM(COUNTIF('2010'!K55:M55,'2010'!$K$48),COUNTIF('2010'!K55:M55,'2010'!$L$48),COUNTIF('2010'!K55:M55,'2010'!$M$48))</f>
        <v>0</v>
      </c>
      <c r="E1623" s="2" t="str">
        <f t="shared" si="1"/>
        <v>0</v>
      </c>
    </row>
    <row r="1624">
      <c r="A1624" s="1">
        <v>45.0</v>
      </c>
      <c r="B1624" s="48">
        <f t="shared" si="46"/>
        <v>53</v>
      </c>
      <c r="D1624" s="2">
        <f>SUM(COUNTIF('2010'!K56:M56,'2010'!$K$48),COUNTIF('2010'!K56:M56,'2010'!$L$48),COUNTIF('2010'!K56:M56,'2010'!$M$48))</f>
        <v>0</v>
      </c>
      <c r="E1624" s="2" t="str">
        <f t="shared" si="1"/>
        <v>0</v>
      </c>
    </row>
    <row r="1625">
      <c r="A1625" s="1">
        <v>45.0</v>
      </c>
      <c r="B1625" s="48">
        <f t="shared" si="46"/>
        <v>54</v>
      </c>
      <c r="D1625" s="2">
        <f>SUM(COUNTIF('2010'!K57:M57,'2010'!$K$48),COUNTIF('2010'!K57:M57,'2010'!$L$48),COUNTIF('2010'!K57:M57,'2010'!$M$48))</f>
        <v>0</v>
      </c>
      <c r="E1625" s="2" t="str">
        <f t="shared" si="1"/>
        <v>0</v>
      </c>
    </row>
    <row r="1626">
      <c r="A1626" s="1">
        <v>45.0</v>
      </c>
      <c r="B1626" s="48">
        <f t="shared" si="46"/>
        <v>55</v>
      </c>
      <c r="D1626" s="2">
        <f>SUM(COUNTIF('2010'!K58:M58,'2010'!$K$48),COUNTIF('2010'!K58:M58,'2010'!$L$48),COUNTIF('2010'!K58:M58,'2010'!$M$48))</f>
        <v>0</v>
      </c>
      <c r="E1626" s="2" t="str">
        <f t="shared" si="1"/>
        <v>0</v>
      </c>
    </row>
    <row r="1627">
      <c r="A1627" s="1">
        <v>45.0</v>
      </c>
      <c r="B1627" s="48">
        <f t="shared" si="46"/>
        <v>56</v>
      </c>
      <c r="D1627" s="2">
        <f>SUM(COUNTIF('2010'!K59:M59,'2010'!$K$48),COUNTIF('2010'!K59:M59,'2010'!$L$48),COUNTIF('2010'!K59:M59,'2010'!$M$48))</f>
        <v>0</v>
      </c>
      <c r="E1627" s="2" t="str">
        <f t="shared" si="1"/>
        <v>0</v>
      </c>
    </row>
    <row r="1628">
      <c r="A1628" s="1">
        <v>45.0</v>
      </c>
      <c r="B1628" s="48">
        <f t="shared" si="46"/>
        <v>57</v>
      </c>
      <c r="D1628" s="2">
        <f>SUM(COUNTIF('2010'!K60:M60,'2010'!$K$48),COUNTIF('2010'!K60:M60,'2010'!$L$48),COUNTIF('2010'!K60:M60,'2010'!$M$48))</f>
        <v>0</v>
      </c>
      <c r="E1628" s="2" t="str">
        <f t="shared" si="1"/>
        <v>0</v>
      </c>
    </row>
    <row r="1629">
      <c r="A1629" s="1">
        <v>45.0</v>
      </c>
      <c r="B1629" s="48">
        <f t="shared" si="46"/>
        <v>58</v>
      </c>
      <c r="D1629" s="2">
        <f>SUM(COUNTIF('2010'!K61:M61,'2010'!$K$48),COUNTIF('2010'!K61:M61,'2010'!$L$48),COUNTIF('2010'!K61:M61,'2010'!$M$48))</f>
        <v>0</v>
      </c>
      <c r="E1629" s="2" t="str">
        <f t="shared" si="1"/>
        <v>0</v>
      </c>
    </row>
    <row r="1630">
      <c r="A1630" s="1">
        <v>45.0</v>
      </c>
      <c r="B1630" s="48">
        <f t="shared" si="46"/>
        <v>59</v>
      </c>
      <c r="D1630" s="2">
        <f>SUM(COUNTIF('2010'!K62:M62,'2010'!$K$48),COUNTIF('2010'!K62:M62,'2010'!$L$48),COUNTIF('2010'!K62:M62,'2010'!$M$48))</f>
        <v>0</v>
      </c>
      <c r="E1630" s="2" t="str">
        <f t="shared" si="1"/>
        <v>0</v>
      </c>
    </row>
    <row r="1631">
      <c r="A1631" s="1">
        <v>45.0</v>
      </c>
      <c r="B1631" s="48">
        <f t="shared" si="46"/>
        <v>60</v>
      </c>
      <c r="D1631" s="2">
        <f>SUM(COUNTIF('2010'!K63:M63,'2010'!$K$48),COUNTIF('2010'!K63:M63,'2010'!$L$48),COUNTIF('2010'!K63:M63,'2010'!$M$48))</f>
        <v>0</v>
      </c>
      <c r="E1631" s="2" t="str">
        <f t="shared" si="1"/>
        <v>0</v>
      </c>
    </row>
    <row r="1632">
      <c r="A1632" s="1">
        <v>46.0</v>
      </c>
      <c r="B1632" s="1">
        <v>47.0</v>
      </c>
      <c r="D1632" s="2">
        <f>SUM(COUNTIF('2010'!K50:M50,'2010'!$K$49),COUNTIF('2010'!K50:M50,'2010'!$L$49),COUNTIF('2010'!K50:M50,'2010'!$M$49))</f>
        <v>0</v>
      </c>
      <c r="E1632" s="2" t="str">
        <f t="shared" si="1"/>
        <v>0</v>
      </c>
    </row>
    <row r="1633">
      <c r="A1633" s="1">
        <v>46.0</v>
      </c>
      <c r="B1633" s="48">
        <f t="shared" ref="B1633:B1645" si="47">IF(A1633&lt;&gt;"",B1632+1,"")</f>
        <v>48</v>
      </c>
      <c r="D1633" s="2">
        <f>SUM(COUNTIF('2010'!K51:M51,'2010'!$K$49),COUNTIF('2010'!K51:M51,'2010'!$L$49),COUNTIF('2010'!K51:M51,'2010'!$M$49))</f>
        <v>0</v>
      </c>
      <c r="E1633" s="2" t="str">
        <f t="shared" si="1"/>
        <v>0</v>
      </c>
    </row>
    <row r="1634">
      <c r="A1634" s="1">
        <v>46.0</v>
      </c>
      <c r="B1634" s="48">
        <f t="shared" si="47"/>
        <v>49</v>
      </c>
      <c r="D1634" s="2">
        <f>SUM(COUNTIF('2010'!K52:M52,'2010'!$K$49),COUNTIF('2010'!K52:M52,'2010'!$L$49),COUNTIF('2010'!K52:M52,'2010'!$M$49))</f>
        <v>0</v>
      </c>
      <c r="E1634" s="2" t="str">
        <f t="shared" si="1"/>
        <v>0</v>
      </c>
    </row>
    <row r="1635">
      <c r="A1635" s="1">
        <v>46.0</v>
      </c>
      <c r="B1635" s="48">
        <f t="shared" si="47"/>
        <v>50</v>
      </c>
      <c r="D1635" s="2">
        <f>SUM(COUNTIF('2010'!K53:M53,'2010'!$K$49),COUNTIF('2010'!K53:M53,'2010'!$L$49),COUNTIF('2010'!K53:M53,'2010'!$M$49))</f>
        <v>0</v>
      </c>
      <c r="E1635" s="2" t="str">
        <f t="shared" si="1"/>
        <v>0</v>
      </c>
    </row>
    <row r="1636">
      <c r="A1636" s="1">
        <v>46.0</v>
      </c>
      <c r="B1636" s="48">
        <f t="shared" si="47"/>
        <v>51</v>
      </c>
      <c r="D1636" s="2">
        <f>SUM(COUNTIF('2010'!K54:M54,'2010'!$K$49),COUNTIF('2010'!K54:M54,'2010'!$L$49),COUNTIF('2010'!K54:M54,'2010'!$M$49))</f>
        <v>0</v>
      </c>
      <c r="E1636" s="2" t="str">
        <f t="shared" si="1"/>
        <v>0</v>
      </c>
    </row>
    <row r="1637">
      <c r="A1637" s="1">
        <v>46.0</v>
      </c>
      <c r="B1637" s="48">
        <f t="shared" si="47"/>
        <v>52</v>
      </c>
      <c r="D1637" s="2">
        <f>SUM(COUNTIF('2010'!K55:M55,'2010'!$K$49),COUNTIF('2010'!K55:M55,'2010'!$L$49),COUNTIF('2010'!K55:M55,'2010'!$M$49))</f>
        <v>0</v>
      </c>
      <c r="E1637" s="2" t="str">
        <f t="shared" si="1"/>
        <v>0</v>
      </c>
    </row>
    <row r="1638">
      <c r="A1638" s="1">
        <v>46.0</v>
      </c>
      <c r="B1638" s="48">
        <f t="shared" si="47"/>
        <v>53</v>
      </c>
      <c r="D1638" s="2">
        <f>SUM(COUNTIF('2010'!K56:M56,'2010'!$K$49),COUNTIF('2010'!K56:M56,'2010'!$L$49),COUNTIF('2010'!K56:M56,'2010'!$M$49))</f>
        <v>0</v>
      </c>
      <c r="E1638" s="2" t="str">
        <f t="shared" si="1"/>
        <v>0</v>
      </c>
    </row>
    <row r="1639">
      <c r="A1639" s="1">
        <v>46.0</v>
      </c>
      <c r="B1639" s="48">
        <f t="shared" si="47"/>
        <v>54</v>
      </c>
      <c r="D1639" s="2">
        <f>SUM(COUNTIF('2010'!K57:M57,'2010'!$K$49),COUNTIF('2010'!K57:M57,'2010'!$L$49),COUNTIF('2010'!K57:M57,'2010'!$M$49))</f>
        <v>0</v>
      </c>
      <c r="E1639" s="2" t="str">
        <f t="shared" si="1"/>
        <v>0</v>
      </c>
    </row>
    <row r="1640">
      <c r="A1640" s="1">
        <v>46.0</v>
      </c>
      <c r="B1640" s="48">
        <f t="shared" si="47"/>
        <v>55</v>
      </c>
      <c r="D1640" s="2">
        <f>SUM(COUNTIF('2010'!K58:M58,'2010'!$K$49),COUNTIF('2010'!K58:M58,'2010'!$L$49),COUNTIF('2010'!K58:M58,'2010'!$M$49))</f>
        <v>0</v>
      </c>
      <c r="E1640" s="2" t="str">
        <f t="shared" si="1"/>
        <v>0</v>
      </c>
    </row>
    <row r="1641">
      <c r="A1641" s="1">
        <v>46.0</v>
      </c>
      <c r="B1641" s="48">
        <f t="shared" si="47"/>
        <v>56</v>
      </c>
      <c r="D1641" s="2">
        <f>SUM(COUNTIF('2010'!K59:M59,'2010'!$K$49),COUNTIF('2010'!K59:M59,'2010'!$L$49),COUNTIF('2010'!K59:M59,'2010'!$M$49))</f>
        <v>0</v>
      </c>
      <c r="E1641" s="2" t="str">
        <f t="shared" si="1"/>
        <v>0</v>
      </c>
    </row>
    <row r="1642">
      <c r="A1642" s="1">
        <v>46.0</v>
      </c>
      <c r="B1642" s="48">
        <f t="shared" si="47"/>
        <v>57</v>
      </c>
      <c r="D1642" s="2">
        <f>SUM(COUNTIF('2010'!K60:M60,'2010'!$K$49),COUNTIF('2010'!K60:M60,'2010'!$L$49),COUNTIF('2010'!K60:M60,'2010'!$M$49))</f>
        <v>0</v>
      </c>
      <c r="E1642" s="2" t="str">
        <f t="shared" si="1"/>
        <v>0</v>
      </c>
    </row>
    <row r="1643">
      <c r="A1643" s="1">
        <v>46.0</v>
      </c>
      <c r="B1643" s="48">
        <f t="shared" si="47"/>
        <v>58</v>
      </c>
      <c r="D1643" s="2">
        <f>SUM(COUNTIF('2010'!K61:M61,'2010'!$K$49),COUNTIF('2010'!K61:M61,'2010'!$L$49),COUNTIF('2010'!K61:M61,'2010'!$M$49))</f>
        <v>0</v>
      </c>
      <c r="E1643" s="2" t="str">
        <f t="shared" si="1"/>
        <v>0</v>
      </c>
    </row>
    <row r="1644">
      <c r="A1644" s="1">
        <v>46.0</v>
      </c>
      <c r="B1644" s="48">
        <f t="shared" si="47"/>
        <v>59</v>
      </c>
      <c r="D1644" s="2">
        <f>SUM(COUNTIF('2010'!K62:M62,'2010'!$K$49),COUNTIF('2010'!K62:M62,'2010'!$L$49),COUNTIF('2010'!K62:M62,'2010'!$M$49))</f>
        <v>0</v>
      </c>
      <c r="E1644" s="2" t="str">
        <f t="shared" si="1"/>
        <v>0</v>
      </c>
    </row>
    <row r="1645">
      <c r="A1645" s="1">
        <v>46.0</v>
      </c>
      <c r="B1645" s="48">
        <f t="shared" si="47"/>
        <v>60</v>
      </c>
      <c r="D1645" s="2">
        <f>SUM(COUNTIF('2010'!K63:M63,'2010'!$K$49),COUNTIF('2010'!K63:M63,'2010'!$L$49),COUNTIF('2010'!K63:M63,'2010'!$M$49))</f>
        <v>0</v>
      </c>
      <c r="E1645" s="2" t="str">
        <f t="shared" si="1"/>
        <v>0</v>
      </c>
    </row>
    <row r="1646">
      <c r="A1646" s="1">
        <v>47.0</v>
      </c>
      <c r="B1646" s="1">
        <v>48.0</v>
      </c>
      <c r="D1646" s="2">
        <f>SUM(COUNTIF('2010'!K51:M51,'2010'!$K$50),COUNTIF('2010'!K51:M51,'2010'!$L$50),COUNTIF('2010'!K51:M51,'2010'!$M$50))</f>
        <v>0</v>
      </c>
      <c r="E1646" s="2" t="str">
        <f t="shared" si="1"/>
        <v>0</v>
      </c>
    </row>
    <row r="1647">
      <c r="A1647" s="1">
        <v>47.0</v>
      </c>
      <c r="B1647" s="48">
        <f t="shared" ref="B1647:B1658" si="48">IF(A1647&lt;&gt;"",B1646+1,"")</f>
        <v>49</v>
      </c>
      <c r="D1647" s="2">
        <f>SUM(COUNTIF('2010'!K52:M52,'2010'!$K$50),COUNTIF('2010'!K52:M52,'2010'!$L$50),COUNTIF('2010'!K52:M52,'2010'!$M$50))</f>
        <v>0</v>
      </c>
      <c r="E1647" s="2" t="str">
        <f t="shared" si="1"/>
        <v>0</v>
      </c>
    </row>
    <row r="1648">
      <c r="A1648" s="1">
        <v>47.0</v>
      </c>
      <c r="B1648" s="48">
        <f t="shared" si="48"/>
        <v>50</v>
      </c>
      <c r="D1648" s="2">
        <f>SUM(COUNTIF('2010'!K53:M53,'2010'!$K$50),COUNTIF('2010'!K53:M53,'2010'!$L$50),COUNTIF('2010'!K53:M53,'2010'!$M$50))</f>
        <v>0</v>
      </c>
      <c r="E1648" s="2" t="str">
        <f t="shared" si="1"/>
        <v>0</v>
      </c>
    </row>
    <row r="1649">
      <c r="A1649" s="1">
        <v>47.0</v>
      </c>
      <c r="B1649" s="48">
        <f t="shared" si="48"/>
        <v>51</v>
      </c>
      <c r="D1649" s="2">
        <f>SUM(COUNTIF('2010'!K54:M54,'2010'!$K$50),COUNTIF('2010'!K54:M54,'2010'!$L$50),COUNTIF('2010'!K54:M54,'2010'!$M$50))</f>
        <v>0</v>
      </c>
      <c r="E1649" s="2" t="str">
        <f t="shared" si="1"/>
        <v>0</v>
      </c>
    </row>
    <row r="1650">
      <c r="A1650" s="1">
        <v>47.0</v>
      </c>
      <c r="B1650" s="48">
        <f t="shared" si="48"/>
        <v>52</v>
      </c>
      <c r="D1650" s="2">
        <f>SUM(COUNTIF('2010'!K55:M55,'2010'!$K$50),COUNTIF('2010'!K55:M55,'2010'!$L$50),COUNTIF('2010'!K55:M55,'2010'!$M$50))</f>
        <v>0</v>
      </c>
      <c r="E1650" s="2" t="str">
        <f t="shared" si="1"/>
        <v>0</v>
      </c>
    </row>
    <row r="1651">
      <c r="A1651" s="1">
        <v>47.0</v>
      </c>
      <c r="B1651" s="48">
        <f t="shared" si="48"/>
        <v>53</v>
      </c>
      <c r="D1651" s="2">
        <f>SUM(COUNTIF('2010'!K56:M56,'2010'!$K$50),COUNTIF('2010'!K56:M56,'2010'!$L$50),COUNTIF('2010'!K56:M56,'2010'!$M$50))</f>
        <v>0</v>
      </c>
      <c r="E1651" s="2" t="str">
        <f t="shared" si="1"/>
        <v>0</v>
      </c>
    </row>
    <row r="1652">
      <c r="A1652" s="1">
        <v>47.0</v>
      </c>
      <c r="B1652" s="48">
        <f t="shared" si="48"/>
        <v>54</v>
      </c>
      <c r="D1652" s="2">
        <f>SUM(COUNTIF('2010'!K57:M57,'2010'!$K$50),COUNTIF('2010'!K57:M57,'2010'!$L$50),COUNTIF('2010'!K57:M57,'2010'!$M$50))</f>
        <v>0</v>
      </c>
      <c r="E1652" s="2" t="str">
        <f t="shared" si="1"/>
        <v>0</v>
      </c>
    </row>
    <row r="1653">
      <c r="A1653" s="1">
        <v>47.0</v>
      </c>
      <c r="B1653" s="48">
        <f t="shared" si="48"/>
        <v>55</v>
      </c>
      <c r="D1653" s="2">
        <f>SUM(COUNTIF('2010'!K58:M58,'2010'!$K$50),COUNTIF('2010'!K58:M58,'2010'!$L$50),COUNTIF('2010'!K58:M58,'2010'!$M$50))</f>
        <v>0</v>
      </c>
      <c r="E1653" s="2" t="str">
        <f t="shared" si="1"/>
        <v>0</v>
      </c>
    </row>
    <row r="1654">
      <c r="A1654" s="1">
        <v>47.0</v>
      </c>
      <c r="B1654" s="48">
        <f t="shared" si="48"/>
        <v>56</v>
      </c>
      <c r="D1654" s="2">
        <f>SUM(COUNTIF('2010'!K59:M59,'2010'!$K$50),COUNTIF('2010'!K59:M59,'2010'!$L$50),COUNTIF('2010'!K59:M59,'2010'!$M$50))</f>
        <v>0</v>
      </c>
      <c r="E1654" s="2" t="str">
        <f t="shared" si="1"/>
        <v>0</v>
      </c>
    </row>
    <row r="1655">
      <c r="A1655" s="1">
        <v>47.0</v>
      </c>
      <c r="B1655" s="48">
        <f t="shared" si="48"/>
        <v>57</v>
      </c>
      <c r="D1655" s="2">
        <f>SUM(COUNTIF('2010'!K60:M60,'2010'!$K$50),COUNTIF('2010'!K60:M60,'2010'!$L$50),COUNTIF('2010'!K60:M60,'2010'!$M$50))</f>
        <v>0</v>
      </c>
      <c r="E1655" s="2" t="str">
        <f t="shared" si="1"/>
        <v>0</v>
      </c>
    </row>
    <row r="1656">
      <c r="A1656" s="1">
        <v>47.0</v>
      </c>
      <c r="B1656" s="48">
        <f t="shared" si="48"/>
        <v>58</v>
      </c>
      <c r="D1656" s="2">
        <f>SUM(COUNTIF('2010'!K61:M61,'2010'!$K$50),COUNTIF('2010'!K61:M61,'2010'!$L$50),COUNTIF('2010'!K61:M61,'2010'!$M$50))</f>
        <v>0</v>
      </c>
      <c r="E1656" s="2" t="str">
        <f t="shared" si="1"/>
        <v>0</v>
      </c>
    </row>
    <row r="1657">
      <c r="A1657" s="1">
        <v>47.0</v>
      </c>
      <c r="B1657" s="48">
        <f t="shared" si="48"/>
        <v>59</v>
      </c>
      <c r="D1657" s="2">
        <f>SUM(COUNTIF('2010'!K62:M62,'2010'!$K$50),COUNTIF('2010'!K62:M62,'2010'!$L$50),COUNTIF('2010'!K62:M62,'2010'!$M$50))</f>
        <v>0</v>
      </c>
      <c r="E1657" s="2" t="str">
        <f t="shared" si="1"/>
        <v>0</v>
      </c>
    </row>
    <row r="1658">
      <c r="A1658" s="1">
        <v>47.0</v>
      </c>
      <c r="B1658" s="48">
        <f t="shared" si="48"/>
        <v>60</v>
      </c>
      <c r="D1658" s="2">
        <f>SUM(COUNTIF('2010'!K63:M63,'2010'!$K$50),COUNTIF('2010'!K63:M63,'2010'!$L$50),COUNTIF('2010'!K63:M63,'2010'!$M$50))</f>
        <v>0</v>
      </c>
      <c r="E1658" s="2" t="str">
        <f t="shared" si="1"/>
        <v>0</v>
      </c>
    </row>
    <row r="1659">
      <c r="A1659" s="1">
        <v>48.0</v>
      </c>
      <c r="B1659" s="1">
        <v>49.0</v>
      </c>
      <c r="D1659" s="2">
        <f>SUM(COUNTIF('2010'!K52:M52,'2010'!$K$51),COUNTIF('2010'!K52:M52,'2010'!$L$51),COUNTIF('2010'!K52:M52,'2010'!$M$51))</f>
        <v>0</v>
      </c>
      <c r="E1659" s="2" t="str">
        <f t="shared" si="1"/>
        <v>0</v>
      </c>
    </row>
    <row r="1660">
      <c r="A1660" s="1">
        <v>48.0</v>
      </c>
      <c r="B1660" s="48">
        <f t="shared" ref="B1660:B1670" si="49">IF(A1660&lt;&gt;"",B1659+1,"")</f>
        <v>50</v>
      </c>
      <c r="D1660" s="2">
        <f>SUM(COUNTIF('2010'!K53:M53,'2010'!$K$51),COUNTIF('2010'!K53:M53,'2010'!$L$51),COUNTIF('2010'!K53:M53,'2010'!$M$51))</f>
        <v>0</v>
      </c>
      <c r="E1660" s="2" t="str">
        <f t="shared" si="1"/>
        <v>0</v>
      </c>
    </row>
    <row r="1661">
      <c r="A1661" s="1">
        <v>48.0</v>
      </c>
      <c r="B1661" s="48">
        <f t="shared" si="49"/>
        <v>51</v>
      </c>
      <c r="D1661" s="2">
        <f>SUM(COUNTIF('2010'!K54:M54,'2010'!$K$51),COUNTIF('2010'!K54:M54,'2010'!$L$51),COUNTIF('2010'!K54:M54,'2010'!$M$51))</f>
        <v>0</v>
      </c>
      <c r="E1661" s="2" t="str">
        <f t="shared" si="1"/>
        <v>0</v>
      </c>
    </row>
    <row r="1662">
      <c r="A1662" s="1">
        <v>48.0</v>
      </c>
      <c r="B1662" s="48">
        <f t="shared" si="49"/>
        <v>52</v>
      </c>
      <c r="D1662" s="2">
        <f>SUM(COUNTIF('2010'!K55:M55,'2010'!$K$51),COUNTIF('2010'!K55:M55,'2010'!$L$51),COUNTIF('2010'!K55:M55,'2010'!$M$51))</f>
        <v>0</v>
      </c>
      <c r="E1662" s="2" t="str">
        <f t="shared" si="1"/>
        <v>0</v>
      </c>
    </row>
    <row r="1663">
      <c r="A1663" s="1">
        <v>48.0</v>
      </c>
      <c r="B1663" s="48">
        <f t="shared" si="49"/>
        <v>53</v>
      </c>
      <c r="D1663" s="2">
        <f>SUM(COUNTIF('2010'!K56:M56,'2010'!$K$51),COUNTIF('2010'!K56:M56,'2010'!$L$51),COUNTIF('2010'!K56:M56,'2010'!$M$51))</f>
        <v>0</v>
      </c>
      <c r="E1663" s="2" t="str">
        <f t="shared" si="1"/>
        <v>0</v>
      </c>
    </row>
    <row r="1664">
      <c r="A1664" s="1">
        <v>48.0</v>
      </c>
      <c r="B1664" s="48">
        <f t="shared" si="49"/>
        <v>54</v>
      </c>
      <c r="D1664" s="2">
        <f>SUM(COUNTIF('2010'!K57:M57,'2010'!$K$51),COUNTIF('2010'!K57:M57,'2010'!$L$51),COUNTIF('2010'!K57:M57,'2010'!$M$51))</f>
        <v>0</v>
      </c>
      <c r="E1664" s="2" t="str">
        <f t="shared" si="1"/>
        <v>0</v>
      </c>
    </row>
    <row r="1665">
      <c r="A1665" s="1">
        <v>48.0</v>
      </c>
      <c r="B1665" s="48">
        <f t="shared" si="49"/>
        <v>55</v>
      </c>
      <c r="D1665" s="2">
        <f>SUM(COUNTIF('2010'!K58:M58,'2010'!$K$51),COUNTIF('2010'!K58:M58,'2010'!$L$51),COUNTIF('2010'!K58:M58,'2010'!$M$51))</f>
        <v>0</v>
      </c>
      <c r="E1665" s="2" t="str">
        <f t="shared" si="1"/>
        <v>0</v>
      </c>
    </row>
    <row r="1666">
      <c r="A1666" s="1">
        <v>48.0</v>
      </c>
      <c r="B1666" s="48">
        <f t="shared" si="49"/>
        <v>56</v>
      </c>
      <c r="D1666" s="2">
        <f>SUM(COUNTIF('2010'!K59:M59,'2010'!$K$51),COUNTIF('2010'!K59:M59,'2010'!$L$51),COUNTIF('2010'!K59:M59,'2010'!$M$51))</f>
        <v>0</v>
      </c>
      <c r="E1666" s="2" t="str">
        <f t="shared" si="1"/>
        <v>0</v>
      </c>
    </row>
    <row r="1667">
      <c r="A1667" s="1">
        <v>48.0</v>
      </c>
      <c r="B1667" s="48">
        <f t="shared" si="49"/>
        <v>57</v>
      </c>
      <c r="D1667" s="2">
        <f>SUM(COUNTIF('2010'!K60:M60,'2010'!$K$51),COUNTIF('2010'!K60:M60,'2010'!$L$51),COUNTIF('2010'!K60:M60,'2010'!$M$51))</f>
        <v>0</v>
      </c>
      <c r="E1667" s="2" t="str">
        <f t="shared" si="1"/>
        <v>0</v>
      </c>
    </row>
    <row r="1668">
      <c r="A1668" s="1">
        <v>48.0</v>
      </c>
      <c r="B1668" s="48">
        <f t="shared" si="49"/>
        <v>58</v>
      </c>
      <c r="D1668" s="2">
        <f>SUM(COUNTIF('2010'!K61:M61,'2010'!$K$51),COUNTIF('2010'!K61:M61,'2010'!$L$51),COUNTIF('2010'!K61:M61,'2010'!$M$51))</f>
        <v>0</v>
      </c>
      <c r="E1668" s="2" t="str">
        <f t="shared" si="1"/>
        <v>0</v>
      </c>
    </row>
    <row r="1669">
      <c r="A1669" s="1">
        <v>48.0</v>
      </c>
      <c r="B1669" s="48">
        <f t="shared" si="49"/>
        <v>59</v>
      </c>
      <c r="D1669" s="2">
        <f>SUM(COUNTIF('2010'!K62:M62,'2010'!$K$51),COUNTIF('2010'!K62:M62,'2010'!$L$51),COUNTIF('2010'!K62:M62,'2010'!$M$51))</f>
        <v>0</v>
      </c>
      <c r="E1669" s="2" t="str">
        <f t="shared" si="1"/>
        <v>0</v>
      </c>
    </row>
    <row r="1670">
      <c r="A1670" s="1">
        <v>48.0</v>
      </c>
      <c r="B1670" s="48">
        <f t="shared" si="49"/>
        <v>60</v>
      </c>
      <c r="D1670" s="2">
        <f>SUM(COUNTIF('2010'!K63:M63,'2010'!$K$51),COUNTIF('2010'!K63:M63,'2010'!$L$51),COUNTIF('2010'!K63:M63,'2010'!$M$51))</f>
        <v>0</v>
      </c>
      <c r="E1670" s="2" t="str">
        <f t="shared" si="1"/>
        <v>0</v>
      </c>
    </row>
    <row r="1671">
      <c r="A1671" s="1">
        <v>49.0</v>
      </c>
      <c r="B1671" s="1">
        <v>50.0</v>
      </c>
      <c r="D1671" s="2">
        <f>SUM(COUNTIF('2010'!K53:M53,'2010'!$K$52),COUNTIF('2010'!K53:M53,'2010'!$L$52),COUNTIF('2010'!K53:M53,'2010'!$M$52))</f>
        <v>0</v>
      </c>
      <c r="E1671" s="2" t="str">
        <f t="shared" si="1"/>
        <v>0</v>
      </c>
    </row>
    <row r="1672">
      <c r="A1672" s="1">
        <v>49.0</v>
      </c>
      <c r="B1672" s="48">
        <f t="shared" ref="B1672:B1681" si="50">IF(A1672&lt;&gt;"",B1671+1,"")</f>
        <v>51</v>
      </c>
      <c r="D1672" s="2">
        <f>SUM(COUNTIF('2010'!K54:M54,'2010'!$K$52),COUNTIF('2010'!K54:M54,'2010'!$L$52),COUNTIF('2010'!K54:M54,'2010'!$M$52))</f>
        <v>0</v>
      </c>
      <c r="E1672" s="2" t="str">
        <f t="shared" si="1"/>
        <v>0</v>
      </c>
    </row>
    <row r="1673">
      <c r="A1673" s="1">
        <v>49.0</v>
      </c>
      <c r="B1673" s="48">
        <f t="shared" si="50"/>
        <v>52</v>
      </c>
      <c r="D1673" s="2">
        <f>SUM(COUNTIF('2010'!K55:M55,'2010'!$K$52),COUNTIF('2010'!K55:M55,'2010'!$L$52),COUNTIF('2010'!K55:M55,'2010'!$M$52))</f>
        <v>0</v>
      </c>
      <c r="E1673" s="2" t="str">
        <f t="shared" si="1"/>
        <v>0</v>
      </c>
    </row>
    <row r="1674">
      <c r="A1674" s="1">
        <v>49.0</v>
      </c>
      <c r="B1674" s="48">
        <f t="shared" si="50"/>
        <v>53</v>
      </c>
      <c r="D1674" s="2">
        <f>SUM(COUNTIF('2010'!K56:M56,'2010'!$K$52),COUNTIF('2010'!K56:M56,'2010'!$L$52),COUNTIF('2010'!K56:M56,'2010'!$M$52))</f>
        <v>0</v>
      </c>
      <c r="E1674" s="2" t="str">
        <f t="shared" si="1"/>
        <v>0</v>
      </c>
    </row>
    <row r="1675">
      <c r="A1675" s="1">
        <v>49.0</v>
      </c>
      <c r="B1675" s="48">
        <f t="shared" si="50"/>
        <v>54</v>
      </c>
      <c r="D1675" s="2">
        <f>SUM(COUNTIF('2010'!K57:M57,'2010'!$K$52),COUNTIF('2010'!K57:M57,'2010'!$L$52),COUNTIF('2010'!K57:M57,'2010'!$M$52))</f>
        <v>0</v>
      </c>
      <c r="E1675" s="2" t="str">
        <f t="shared" si="1"/>
        <v>0</v>
      </c>
    </row>
    <row r="1676">
      <c r="A1676" s="1">
        <v>49.0</v>
      </c>
      <c r="B1676" s="48">
        <f t="shared" si="50"/>
        <v>55</v>
      </c>
      <c r="D1676" s="2">
        <f>SUM(COUNTIF('2010'!K58:M58,'2010'!$K$52),COUNTIF('2010'!K58:M58,'2010'!$L$52),COUNTIF('2010'!K58:M58,'2010'!$M$52))</f>
        <v>0</v>
      </c>
      <c r="E1676" s="2" t="str">
        <f t="shared" si="1"/>
        <v>0</v>
      </c>
    </row>
    <row r="1677">
      <c r="A1677" s="1">
        <v>49.0</v>
      </c>
      <c r="B1677" s="48">
        <f t="shared" si="50"/>
        <v>56</v>
      </c>
      <c r="D1677" s="2">
        <f>SUM(COUNTIF('2010'!K59:M59,'2010'!$K$52),COUNTIF('2010'!K59:M59,'2010'!$L$52),COUNTIF('2010'!K59:M59,'2010'!$M$52))</f>
        <v>0</v>
      </c>
      <c r="E1677" s="2" t="str">
        <f t="shared" si="1"/>
        <v>0</v>
      </c>
    </row>
    <row r="1678">
      <c r="A1678" s="1">
        <v>49.0</v>
      </c>
      <c r="B1678" s="48">
        <f t="shared" si="50"/>
        <v>57</v>
      </c>
      <c r="D1678" s="2">
        <f>SUM(COUNTIF('2010'!K60:M60,'2010'!$K$52),COUNTIF('2010'!K60:M60,'2010'!$L$52),COUNTIF('2010'!K60:M60,'2010'!$M$52))</f>
        <v>0</v>
      </c>
      <c r="E1678" s="2" t="str">
        <f t="shared" si="1"/>
        <v>0</v>
      </c>
    </row>
    <row r="1679">
      <c r="A1679" s="1">
        <v>49.0</v>
      </c>
      <c r="B1679" s="48">
        <f t="shared" si="50"/>
        <v>58</v>
      </c>
      <c r="D1679" s="2">
        <f>SUM(COUNTIF('2010'!K61:M61,'2010'!$K$52),COUNTIF('2010'!K61:M61,'2010'!$L$52),COUNTIF('2010'!K61:M61,'2010'!$M$52))</f>
        <v>0</v>
      </c>
      <c r="E1679" s="2" t="str">
        <f t="shared" si="1"/>
        <v>0</v>
      </c>
    </row>
    <row r="1680">
      <c r="A1680" s="1">
        <v>49.0</v>
      </c>
      <c r="B1680" s="48">
        <f t="shared" si="50"/>
        <v>59</v>
      </c>
      <c r="D1680" s="2">
        <f>SUM(COUNTIF('2010'!K62:M62,'2010'!$K$52),COUNTIF('2010'!K62:M62,'2010'!$L$52),COUNTIF('2010'!K62:M62,'2010'!$M$52))</f>
        <v>0</v>
      </c>
      <c r="E1680" s="2" t="str">
        <f t="shared" si="1"/>
        <v>0</v>
      </c>
    </row>
    <row r="1681">
      <c r="A1681" s="1">
        <v>49.0</v>
      </c>
      <c r="B1681" s="48">
        <f t="shared" si="50"/>
        <v>60</v>
      </c>
      <c r="D1681" s="2">
        <f>SUM(COUNTIF('2010'!K63:M63,'2010'!$K$52),COUNTIF('2010'!K63:M63,'2010'!$L$52),COUNTIF('2010'!K63:M63,'2010'!$M$52))</f>
        <v>0</v>
      </c>
      <c r="E1681" s="2" t="str">
        <f t="shared" si="1"/>
        <v>0</v>
      </c>
    </row>
    <row r="1682">
      <c r="A1682" s="1">
        <v>50.0</v>
      </c>
      <c r="B1682" s="1">
        <v>51.0</v>
      </c>
      <c r="D1682" s="2">
        <f>SUM(COUNTIF('2010'!K54:M54,'2010'!$K$53),COUNTIF('2010'!K54:M54,'2010'!$L$53),COUNTIF('2010'!K54:M54,'2010'!$M$53))</f>
        <v>0</v>
      </c>
      <c r="E1682" s="2" t="str">
        <f t="shared" si="1"/>
        <v>0</v>
      </c>
    </row>
    <row r="1683">
      <c r="A1683" s="1">
        <v>50.0</v>
      </c>
      <c r="B1683" s="48">
        <f t="shared" ref="B1683:B1691" si="51">IF(A1683&lt;&gt;"",B1682+1,"")</f>
        <v>52</v>
      </c>
      <c r="D1683" s="2">
        <f>SUM(COUNTIF('2010'!K55:M55,'2010'!$K$53),COUNTIF('2010'!K55:M55,'2010'!$L$53),COUNTIF('2010'!K55:M55,'2010'!$M$53))</f>
        <v>0</v>
      </c>
      <c r="E1683" s="2" t="str">
        <f t="shared" si="1"/>
        <v>0</v>
      </c>
    </row>
    <row r="1684">
      <c r="A1684" s="1">
        <v>50.0</v>
      </c>
      <c r="B1684" s="48">
        <f t="shared" si="51"/>
        <v>53</v>
      </c>
      <c r="D1684" s="2">
        <f>SUM(COUNTIF('2010'!K56:M56,'2010'!$K$53),COUNTIF('2010'!K56:M56,'2010'!$L$53),COUNTIF('2010'!K56:M56,'2010'!$M$53))</f>
        <v>0</v>
      </c>
      <c r="E1684" s="2" t="str">
        <f t="shared" si="1"/>
        <v>0</v>
      </c>
    </row>
    <row r="1685">
      <c r="A1685" s="1">
        <v>50.0</v>
      </c>
      <c r="B1685" s="48">
        <f t="shared" si="51"/>
        <v>54</v>
      </c>
      <c r="D1685" s="2">
        <f>SUM(COUNTIF('2010'!K57:M57,'2010'!$K$53),COUNTIF('2010'!K57:M57,'2010'!$L$53),COUNTIF('2010'!K57:M57,'2010'!$M$53))</f>
        <v>0</v>
      </c>
      <c r="E1685" s="2" t="str">
        <f t="shared" si="1"/>
        <v>0</v>
      </c>
    </row>
    <row r="1686">
      <c r="A1686" s="1">
        <v>50.0</v>
      </c>
      <c r="B1686" s="48">
        <f t="shared" si="51"/>
        <v>55</v>
      </c>
      <c r="D1686" s="2">
        <f>SUM(COUNTIF('2010'!K58:M58,'2010'!$K$53),COUNTIF('2010'!K58:M58,'2010'!$L$53),COUNTIF('2010'!K58:M58,'2010'!$M$53))</f>
        <v>0</v>
      </c>
      <c r="E1686" s="2" t="str">
        <f t="shared" si="1"/>
        <v>0</v>
      </c>
    </row>
    <row r="1687">
      <c r="A1687" s="1">
        <v>50.0</v>
      </c>
      <c r="B1687" s="48">
        <f t="shared" si="51"/>
        <v>56</v>
      </c>
      <c r="D1687" s="2">
        <f>SUM(COUNTIF('2010'!K59:M59,'2010'!$K$53),COUNTIF('2010'!K59:M59,'2010'!$L$53),COUNTIF('2010'!K59:M59,'2010'!$M$53))</f>
        <v>0</v>
      </c>
      <c r="E1687" s="2" t="str">
        <f t="shared" si="1"/>
        <v>0</v>
      </c>
    </row>
    <row r="1688">
      <c r="A1688" s="1">
        <v>50.0</v>
      </c>
      <c r="B1688" s="48">
        <f t="shared" si="51"/>
        <v>57</v>
      </c>
      <c r="D1688" s="2">
        <f>SUM(COUNTIF('2010'!K60:M60,'2010'!$K$53),COUNTIF('2010'!K60:M60,'2010'!$L$53),COUNTIF('2010'!K60:M60,'2010'!$M$53))</f>
        <v>0</v>
      </c>
      <c r="E1688" s="2" t="str">
        <f t="shared" si="1"/>
        <v>0</v>
      </c>
    </row>
    <row r="1689">
      <c r="A1689" s="1">
        <v>50.0</v>
      </c>
      <c r="B1689" s="48">
        <f t="shared" si="51"/>
        <v>58</v>
      </c>
      <c r="D1689" s="2">
        <f>SUM(COUNTIF('2010'!K61:M61,'2010'!$K$53),COUNTIF('2010'!K61:M61,'2010'!$L$53),COUNTIF('2010'!K61:M61,'2010'!$M$53))</f>
        <v>0</v>
      </c>
      <c r="E1689" s="2" t="str">
        <f t="shared" si="1"/>
        <v>0</v>
      </c>
    </row>
    <row r="1690">
      <c r="A1690" s="1">
        <v>50.0</v>
      </c>
      <c r="B1690" s="48">
        <f t="shared" si="51"/>
        <v>59</v>
      </c>
      <c r="D1690" s="2">
        <f>SUM(COUNTIF('2010'!K62:M62,'2010'!$K$53),COUNTIF('2010'!K62:M62,'2010'!$L$53),COUNTIF('2010'!K62:M62,'2010'!$M$53))</f>
        <v>0</v>
      </c>
      <c r="E1690" s="2" t="str">
        <f t="shared" si="1"/>
        <v>0</v>
      </c>
    </row>
    <row r="1691">
      <c r="A1691" s="1">
        <v>50.0</v>
      </c>
      <c r="B1691" s="48">
        <f t="shared" si="51"/>
        <v>60</v>
      </c>
      <c r="D1691" s="2">
        <f>SUM(COUNTIF('2010'!K63:M63,'2010'!$K$53),COUNTIF('2010'!K63:M63,'2010'!$L$53),COUNTIF('2010'!K63:M63,'2010'!$M$53))</f>
        <v>0</v>
      </c>
      <c r="E1691" s="2" t="str">
        <f t="shared" si="1"/>
        <v>0</v>
      </c>
    </row>
    <row r="1692">
      <c r="A1692" s="1">
        <v>51.0</v>
      </c>
      <c r="B1692" s="1">
        <v>52.0</v>
      </c>
      <c r="D1692" s="2">
        <f>SUM(COUNTIF('2010'!K55:M55,'2010'!$K$54),COUNTIF('2010'!K55:M55,'2010'!$L$54),COUNTIF('2010'!K55:M55,'2010'!$M$54))</f>
        <v>0</v>
      </c>
      <c r="E1692" s="2" t="str">
        <f t="shared" si="1"/>
        <v>0</v>
      </c>
    </row>
    <row r="1693">
      <c r="A1693" s="1">
        <v>51.0</v>
      </c>
      <c r="B1693" s="48">
        <f t="shared" ref="B1693:B1700" si="52">IF(A1693&lt;&gt;"",B1692+1,"")</f>
        <v>53</v>
      </c>
      <c r="D1693" s="2">
        <f>SUM(COUNTIF('2010'!K56:M56,'2010'!$K$54),COUNTIF('2010'!K56:M56,'2010'!$L$54),COUNTIF('2010'!K56:M56,'2010'!$M$54))</f>
        <v>0</v>
      </c>
      <c r="E1693" s="2" t="str">
        <f t="shared" si="1"/>
        <v>0</v>
      </c>
    </row>
    <row r="1694">
      <c r="A1694" s="1">
        <v>51.0</v>
      </c>
      <c r="B1694" s="48">
        <f t="shared" si="52"/>
        <v>54</v>
      </c>
      <c r="D1694" s="2">
        <f>SUM(COUNTIF('2010'!K57:M57,'2010'!$K$54),COUNTIF('2010'!K57:M57,'2010'!$L$54),COUNTIF('2010'!K57:M57,'2010'!$M$54))</f>
        <v>0</v>
      </c>
      <c r="E1694" s="2" t="str">
        <f t="shared" si="1"/>
        <v>0</v>
      </c>
    </row>
    <row r="1695">
      <c r="A1695" s="1">
        <v>51.0</v>
      </c>
      <c r="B1695" s="48">
        <f t="shared" si="52"/>
        <v>55</v>
      </c>
      <c r="D1695" s="2">
        <f>SUM(COUNTIF('2010'!K58:M58,'2010'!$K$54),COUNTIF('2010'!K58:M58,'2010'!$L$54),COUNTIF('2010'!K58:M58,'2010'!$M$54))</f>
        <v>0</v>
      </c>
      <c r="E1695" s="2" t="str">
        <f t="shared" si="1"/>
        <v>0</v>
      </c>
    </row>
    <row r="1696">
      <c r="A1696" s="1">
        <v>51.0</v>
      </c>
      <c r="B1696" s="48">
        <f t="shared" si="52"/>
        <v>56</v>
      </c>
      <c r="D1696" s="2">
        <f>SUM(COUNTIF('2010'!K59:M59,'2010'!$K$54),COUNTIF('2010'!K59:M59,'2010'!$L$54),COUNTIF('2010'!K59:M59,'2010'!$M$54))</f>
        <v>0</v>
      </c>
      <c r="E1696" s="2" t="str">
        <f t="shared" si="1"/>
        <v>0</v>
      </c>
    </row>
    <row r="1697">
      <c r="A1697" s="1">
        <v>51.0</v>
      </c>
      <c r="B1697" s="48">
        <f t="shared" si="52"/>
        <v>57</v>
      </c>
      <c r="D1697" s="2">
        <f>SUM(COUNTIF('2010'!K60:M60,'2010'!$K$54),COUNTIF('2010'!K60:M60,'2010'!$L$54),COUNTIF('2010'!K60:M60,'2010'!$M$54))</f>
        <v>0</v>
      </c>
      <c r="E1697" s="2" t="str">
        <f t="shared" si="1"/>
        <v>0</v>
      </c>
    </row>
    <row r="1698">
      <c r="A1698" s="1">
        <v>51.0</v>
      </c>
      <c r="B1698" s="48">
        <f t="shared" si="52"/>
        <v>58</v>
      </c>
      <c r="D1698" s="2">
        <f>SUM(COUNTIF('2010'!K61:M61,'2010'!$K$54),COUNTIF('2010'!K61:M61,'2010'!$L$54),COUNTIF('2010'!K61:M61,'2010'!$M$54))</f>
        <v>0</v>
      </c>
      <c r="E1698" s="2" t="str">
        <f t="shared" si="1"/>
        <v>0</v>
      </c>
    </row>
    <row r="1699">
      <c r="A1699" s="1">
        <v>51.0</v>
      </c>
      <c r="B1699" s="48">
        <f t="shared" si="52"/>
        <v>59</v>
      </c>
      <c r="D1699" s="2">
        <f>SUM(COUNTIF('2010'!K62:M62,'2010'!$K$54),COUNTIF('2010'!K62:M62,'2010'!$L$54),COUNTIF('2010'!K62:M62,'2010'!$M$54))</f>
        <v>0</v>
      </c>
      <c r="E1699" s="2" t="str">
        <f t="shared" si="1"/>
        <v>0</v>
      </c>
    </row>
    <row r="1700">
      <c r="A1700" s="1">
        <v>51.0</v>
      </c>
      <c r="B1700" s="48">
        <f t="shared" si="52"/>
        <v>60</v>
      </c>
      <c r="D1700" s="2">
        <f>SUM(COUNTIF('2010'!K63:M63,'2010'!$K$54),COUNTIF('2010'!K63:M63,'2010'!$L$54),COUNTIF('2010'!K63:M63,'2010'!$M$54))</f>
        <v>0</v>
      </c>
      <c r="E1700" s="2" t="str">
        <f t="shared" si="1"/>
        <v>0</v>
      </c>
    </row>
    <row r="1701">
      <c r="A1701" s="1">
        <v>52.0</v>
      </c>
      <c r="B1701" s="1">
        <v>53.0</v>
      </c>
      <c r="D1701" s="2">
        <f>SUM(COUNTIF('2010'!K56:M56,'2010'!$K$55),COUNTIF('2010'!K56:M56,'2010'!$L$55),COUNTIF('2010'!K56:M56,'2010'!$M$55))</f>
        <v>0</v>
      </c>
      <c r="E1701" s="2" t="str">
        <f t="shared" si="1"/>
        <v>0</v>
      </c>
    </row>
    <row r="1702">
      <c r="A1702" s="1">
        <v>52.0</v>
      </c>
      <c r="B1702" s="48">
        <f t="shared" ref="B1702:B1708" si="53">IF(A1702&lt;&gt;"",B1701+1,"")</f>
        <v>54</v>
      </c>
      <c r="D1702" s="2">
        <f>SUM(COUNTIF('2010'!K57:M57,'2010'!$K$55),COUNTIF('2010'!K57:M57,'2010'!$L$55),COUNTIF('2010'!K57:M57,'2010'!$M$55))</f>
        <v>0</v>
      </c>
      <c r="E1702" s="2" t="str">
        <f t="shared" si="1"/>
        <v>0</v>
      </c>
    </row>
    <row r="1703">
      <c r="A1703" s="1">
        <v>52.0</v>
      </c>
      <c r="B1703" s="48">
        <f t="shared" si="53"/>
        <v>55</v>
      </c>
      <c r="D1703" s="2">
        <f>SUM(COUNTIF('2010'!K58:M58,'2010'!$K$55),COUNTIF('2010'!K58:M58,'2010'!$L$55),COUNTIF('2010'!K58:M58,'2010'!$M$55))</f>
        <v>0</v>
      </c>
      <c r="E1703" s="2" t="str">
        <f t="shared" si="1"/>
        <v>0</v>
      </c>
    </row>
    <row r="1704">
      <c r="A1704" s="1">
        <v>52.0</v>
      </c>
      <c r="B1704" s="48">
        <f t="shared" si="53"/>
        <v>56</v>
      </c>
      <c r="D1704" s="2">
        <f>SUM(COUNTIF('2010'!K59:M59,'2010'!$K$55),COUNTIF('2010'!K59:M59,'2010'!$L$55),COUNTIF('2010'!K59:M59,'2010'!$M$55))</f>
        <v>0</v>
      </c>
      <c r="E1704" s="2" t="str">
        <f t="shared" si="1"/>
        <v>0</v>
      </c>
    </row>
    <row r="1705">
      <c r="A1705" s="1">
        <v>52.0</v>
      </c>
      <c r="B1705" s="48">
        <f t="shared" si="53"/>
        <v>57</v>
      </c>
      <c r="D1705" s="2">
        <f>SUM(COUNTIF('2010'!K60:M60,'2010'!$K$55),COUNTIF('2010'!K60:M60,'2010'!$L$55),COUNTIF('2010'!K60:M60,'2010'!$M$55))</f>
        <v>0</v>
      </c>
      <c r="E1705" s="2" t="str">
        <f t="shared" si="1"/>
        <v>0</v>
      </c>
    </row>
    <row r="1706">
      <c r="A1706" s="1">
        <v>52.0</v>
      </c>
      <c r="B1706" s="48">
        <f t="shared" si="53"/>
        <v>58</v>
      </c>
      <c r="D1706" s="2">
        <f>SUM(COUNTIF('2010'!K61:M61,'2010'!$K$55),COUNTIF('2010'!K61:M61,'2010'!$L$55),COUNTIF('2010'!K61:M61,'2010'!$M$55))</f>
        <v>0</v>
      </c>
      <c r="E1706" s="2" t="str">
        <f t="shared" si="1"/>
        <v>0</v>
      </c>
    </row>
    <row r="1707">
      <c r="A1707" s="1">
        <v>52.0</v>
      </c>
      <c r="B1707" s="48">
        <f t="shared" si="53"/>
        <v>59</v>
      </c>
      <c r="D1707" s="2">
        <f>SUM(COUNTIF('2010'!K62:M62,'2010'!$K$55),COUNTIF('2010'!K62:M62,'2010'!$L$55),COUNTIF('2010'!K62:M62,'2010'!$M$55))</f>
        <v>0</v>
      </c>
      <c r="E1707" s="2" t="str">
        <f t="shared" si="1"/>
        <v>0</v>
      </c>
    </row>
    <row r="1708">
      <c r="A1708" s="1">
        <v>52.0</v>
      </c>
      <c r="B1708" s="48">
        <f t="shared" si="53"/>
        <v>60</v>
      </c>
      <c r="D1708" s="2">
        <f>SUM(COUNTIF('2010'!K63:M63,'2010'!$K$55),COUNTIF('2010'!K63:M63,'2010'!$L$55),COUNTIF('2010'!K63:M63,'2010'!$M$55))</f>
        <v>0</v>
      </c>
      <c r="E1708" s="2" t="str">
        <f t="shared" si="1"/>
        <v>0</v>
      </c>
    </row>
    <row r="1709">
      <c r="A1709" s="1">
        <v>53.0</v>
      </c>
      <c r="B1709" s="1">
        <v>54.0</v>
      </c>
      <c r="D1709" s="2">
        <f>SUM(COUNTIF('2010'!K57:M57,'2010'!$K$56),COUNTIF('2010'!K57:M57,'2010'!$L$56),COUNTIF('2010'!K57:M57,'2010'!$M$56))</f>
        <v>0</v>
      </c>
      <c r="E1709" s="2" t="str">
        <f t="shared" si="1"/>
        <v>0</v>
      </c>
    </row>
    <row r="1710">
      <c r="A1710" s="1">
        <v>53.0</v>
      </c>
      <c r="B1710" s="48">
        <f t="shared" ref="B1710:B1715" si="54">IF(A1710&lt;&gt;"",B1709+1,"")</f>
        <v>55</v>
      </c>
      <c r="D1710" s="2">
        <f>SUM(COUNTIF('2010'!K58:M58,'2010'!$K$56),COUNTIF('2010'!K58:M58,'2010'!$L$56),COUNTIF('2010'!K58:M58,'2010'!$M$56))</f>
        <v>0</v>
      </c>
      <c r="E1710" s="2" t="str">
        <f t="shared" si="1"/>
        <v>0</v>
      </c>
    </row>
    <row r="1711">
      <c r="A1711" s="1">
        <v>53.0</v>
      </c>
      <c r="B1711" s="48">
        <f t="shared" si="54"/>
        <v>56</v>
      </c>
      <c r="D1711" s="2">
        <f>SUM(COUNTIF('2010'!K59:M59,'2010'!$K$56),COUNTIF('2010'!K59:M59,'2010'!$L$56),COUNTIF('2010'!K59:M59,'2010'!$M$56))</f>
        <v>0</v>
      </c>
      <c r="E1711" s="2" t="str">
        <f t="shared" si="1"/>
        <v>0</v>
      </c>
    </row>
    <row r="1712">
      <c r="A1712" s="1">
        <v>53.0</v>
      </c>
      <c r="B1712" s="48">
        <f t="shared" si="54"/>
        <v>57</v>
      </c>
      <c r="D1712" s="2">
        <f>SUM(COUNTIF('2010'!K60:M60,'2010'!$K$56),COUNTIF('2010'!K60:M60,'2010'!$L$56),COUNTIF('2010'!K60:M60,'2010'!$M$56))</f>
        <v>0</v>
      </c>
      <c r="E1712" s="2" t="str">
        <f t="shared" si="1"/>
        <v>0</v>
      </c>
    </row>
    <row r="1713">
      <c r="A1713" s="1">
        <v>53.0</v>
      </c>
      <c r="B1713" s="48">
        <f t="shared" si="54"/>
        <v>58</v>
      </c>
      <c r="D1713" s="2">
        <f>SUM(COUNTIF('2010'!K61:M61,'2010'!$K$56),COUNTIF('2010'!K61:M61,'2010'!$L$56),COUNTIF('2010'!K61:M61,'2010'!$M$56))</f>
        <v>0</v>
      </c>
      <c r="E1713" s="2" t="str">
        <f t="shared" si="1"/>
        <v>0</v>
      </c>
    </row>
    <row r="1714">
      <c r="A1714" s="1">
        <v>53.0</v>
      </c>
      <c r="B1714" s="48">
        <f t="shared" si="54"/>
        <v>59</v>
      </c>
      <c r="D1714" s="2">
        <f>SUM(COUNTIF('2010'!K62:M62,'2010'!$K$56),COUNTIF('2010'!K62:M62,'2010'!$L$56),COUNTIF('2010'!K62:M62,'2010'!$M$56))</f>
        <v>0</v>
      </c>
      <c r="E1714" s="2" t="str">
        <f t="shared" si="1"/>
        <v>0</v>
      </c>
    </row>
    <row r="1715">
      <c r="A1715" s="1">
        <v>53.0</v>
      </c>
      <c r="B1715" s="48">
        <f t="shared" si="54"/>
        <v>60</v>
      </c>
      <c r="D1715" s="2">
        <f>SUM(COUNTIF('2010'!K63:M63,'2010'!$K$56),COUNTIF('2010'!K63:M63,'2010'!$L$56),COUNTIF('2010'!K63:M63,'2010'!$M$56))</f>
        <v>0</v>
      </c>
      <c r="E1715" s="2" t="str">
        <f t="shared" si="1"/>
        <v>0</v>
      </c>
    </row>
    <row r="1716">
      <c r="A1716" s="1">
        <v>54.0</v>
      </c>
      <c r="B1716" s="1">
        <v>55.0</v>
      </c>
      <c r="D1716" s="2">
        <f>SUM(COUNTIF('2010'!K58:M58,'2010'!$K$57),COUNTIF('2010'!K58:M58,'2010'!$L$57),COUNTIF('2010'!K58:M58,'2010'!$M$57))</f>
        <v>0</v>
      </c>
      <c r="E1716" s="2" t="str">
        <f t="shared" si="1"/>
        <v>0</v>
      </c>
    </row>
    <row r="1717">
      <c r="A1717" s="1">
        <v>54.0</v>
      </c>
      <c r="B1717" s="48">
        <f t="shared" ref="B1717:B1721" si="55">IF(A1717&lt;&gt;"",B1716+1,"")</f>
        <v>56</v>
      </c>
      <c r="D1717" s="2">
        <f>SUM(COUNTIF('2010'!K59:M59,'2010'!$K$57),COUNTIF('2010'!K59:M59,'2010'!$L$57),COUNTIF('2010'!K59:M59,'2010'!$M$57))</f>
        <v>0</v>
      </c>
      <c r="E1717" s="2" t="str">
        <f t="shared" si="1"/>
        <v>0</v>
      </c>
    </row>
    <row r="1718">
      <c r="A1718" s="1">
        <v>54.0</v>
      </c>
      <c r="B1718" s="48">
        <f t="shared" si="55"/>
        <v>57</v>
      </c>
      <c r="D1718" s="2">
        <f>SUM(COUNTIF('2010'!K60:M60,'2010'!$K$57),COUNTIF('2010'!K60:M60,'2010'!$L$57),COUNTIF('2010'!K60:M60,'2010'!$M$57))</f>
        <v>0</v>
      </c>
      <c r="E1718" s="2" t="str">
        <f t="shared" si="1"/>
        <v>0</v>
      </c>
    </row>
    <row r="1719">
      <c r="A1719" s="1">
        <v>54.0</v>
      </c>
      <c r="B1719" s="48">
        <f t="shared" si="55"/>
        <v>58</v>
      </c>
      <c r="D1719" s="2">
        <f>SUM(COUNTIF('2010'!K61:M61,'2010'!$K$57),COUNTIF('2010'!K61:M61,'2010'!$L$57),COUNTIF('2010'!K61:M61,'2010'!$M$57))</f>
        <v>0</v>
      </c>
      <c r="E1719" s="2" t="str">
        <f t="shared" si="1"/>
        <v>0</v>
      </c>
    </row>
    <row r="1720">
      <c r="A1720" s="1">
        <v>54.0</v>
      </c>
      <c r="B1720" s="48">
        <f t="shared" si="55"/>
        <v>59</v>
      </c>
      <c r="D1720" s="2">
        <f>SUM(COUNTIF('2010'!K62:M62,'2010'!$K$57),COUNTIF('2010'!K62:M62,'2010'!$L$57),COUNTIF('2010'!K62:M62,'2010'!$M$57))</f>
        <v>0</v>
      </c>
      <c r="E1720" s="2" t="str">
        <f t="shared" si="1"/>
        <v>0</v>
      </c>
    </row>
    <row r="1721">
      <c r="A1721" s="1">
        <v>54.0</v>
      </c>
      <c r="B1721" s="48">
        <f t="shared" si="55"/>
        <v>60</v>
      </c>
      <c r="D1721" s="2">
        <f>SUM(COUNTIF('2010'!K63:M63,'2010'!$K$57),COUNTIF('2010'!K63:M63,'2010'!$L$57),COUNTIF('2010'!K63:M63,'2010'!$M$57))</f>
        <v>0</v>
      </c>
      <c r="E1721" s="2" t="str">
        <f t="shared" si="1"/>
        <v>0</v>
      </c>
    </row>
    <row r="1722">
      <c r="A1722" s="1">
        <v>55.0</v>
      </c>
      <c r="B1722" s="1">
        <v>56.0</v>
      </c>
      <c r="D1722" s="2">
        <f>SUM(COUNTIF('2010'!K59:M59,'2010'!$K$58),COUNTIF('2010'!K59:M59,'2010'!$L$58),COUNTIF('2010'!K59:M59,'2010'!$M$58))</f>
        <v>0</v>
      </c>
      <c r="E1722" s="2" t="str">
        <f t="shared" si="1"/>
        <v>0</v>
      </c>
    </row>
    <row r="1723">
      <c r="A1723" s="1">
        <v>55.0</v>
      </c>
      <c r="B1723" s="48">
        <f t="shared" ref="B1723:B1726" si="56">IF(A1723&lt;&gt;"",B1722+1,"")</f>
        <v>57</v>
      </c>
      <c r="D1723" s="2">
        <f>SUM(COUNTIF('2010'!K60:M60,'2010'!$K$58),COUNTIF('2010'!K60:M60,'2010'!$L$58),COUNTIF('2010'!K60:M60,'2010'!$M$58))</f>
        <v>0</v>
      </c>
      <c r="E1723" s="2" t="str">
        <f t="shared" si="1"/>
        <v>0</v>
      </c>
    </row>
    <row r="1724">
      <c r="A1724" s="1">
        <v>55.0</v>
      </c>
      <c r="B1724" s="48">
        <f t="shared" si="56"/>
        <v>58</v>
      </c>
      <c r="D1724" s="2">
        <f>SUM(COUNTIF('2010'!K61:M61,'2010'!$K$58),COUNTIF('2010'!K61:M61,'2010'!$L$58),COUNTIF('2010'!K61:M61,'2010'!$M$58))</f>
        <v>0</v>
      </c>
      <c r="E1724" s="2" t="str">
        <f t="shared" si="1"/>
        <v>0</v>
      </c>
    </row>
    <row r="1725">
      <c r="A1725" s="1">
        <v>55.0</v>
      </c>
      <c r="B1725" s="48">
        <f t="shared" si="56"/>
        <v>59</v>
      </c>
      <c r="D1725" s="2">
        <f>SUM(COUNTIF('2010'!K62:M62,'2010'!$K$58),COUNTIF('2010'!K62:M62,'2010'!$L$58),COUNTIF('2010'!K62:M62,'2010'!$M$58))</f>
        <v>0</v>
      </c>
      <c r="E1725" s="2" t="str">
        <f t="shared" si="1"/>
        <v>0</v>
      </c>
    </row>
    <row r="1726">
      <c r="A1726" s="1">
        <v>55.0</v>
      </c>
      <c r="B1726" s="48">
        <f t="shared" si="56"/>
        <v>60</v>
      </c>
      <c r="D1726" s="2">
        <f>SUM(COUNTIF('2010'!K63:M63,'2010'!$K$58),COUNTIF('2010'!K63:M63,'2010'!$L$58),COUNTIF('2010'!K63:M63,'2010'!$M$58))</f>
        <v>0</v>
      </c>
      <c r="E1726" s="2" t="str">
        <f t="shared" si="1"/>
        <v>0</v>
      </c>
    </row>
    <row r="1727">
      <c r="A1727" s="1">
        <v>56.0</v>
      </c>
      <c r="B1727" s="1">
        <v>57.0</v>
      </c>
      <c r="D1727" s="2">
        <f>SUM(COUNTIF('2010'!K60:M60,'2010'!$K$59),COUNTIF('2010'!K60:M60,'2010'!$L$59),COUNTIF('2010'!K60:M60,'2010'!$M$59))</f>
        <v>0</v>
      </c>
      <c r="E1727" s="2" t="str">
        <f t="shared" si="1"/>
        <v>0</v>
      </c>
    </row>
    <row r="1728">
      <c r="A1728" s="1">
        <v>56.0</v>
      </c>
      <c r="B1728" s="48">
        <f t="shared" ref="B1728:B1730" si="57">IF(A1728&lt;&gt;"",B1727+1,"")</f>
        <v>58</v>
      </c>
      <c r="D1728" s="2">
        <f>SUM(COUNTIF('2010'!K61:M61,'2010'!$K$59),COUNTIF('2010'!K61:M61,'2010'!$L$59),COUNTIF('2010'!K61:M61,'2010'!$M$59))</f>
        <v>0</v>
      </c>
      <c r="E1728" s="2" t="str">
        <f t="shared" si="1"/>
        <v>0</v>
      </c>
    </row>
    <row r="1729">
      <c r="A1729" s="1">
        <v>56.0</v>
      </c>
      <c r="B1729" s="48">
        <f t="shared" si="57"/>
        <v>59</v>
      </c>
      <c r="D1729" s="2">
        <f>SUM(COUNTIF('2010'!K62:M62,'2010'!$K$59),COUNTIF('2010'!K62:M62,'2010'!$L$59),COUNTIF('2010'!K62:M62,'2010'!$M$59))</f>
        <v>0</v>
      </c>
      <c r="E1729" s="2" t="str">
        <f t="shared" si="1"/>
        <v>0</v>
      </c>
    </row>
    <row r="1730">
      <c r="A1730" s="1">
        <v>56.0</v>
      </c>
      <c r="B1730" s="48">
        <f t="shared" si="57"/>
        <v>60</v>
      </c>
      <c r="D1730" s="2">
        <f>SUM(COUNTIF('2010'!K63:M63,'2010'!$K$59),COUNTIF('2010'!K63:M63,'2010'!$L$59),COUNTIF('2010'!K63:M63,'2010'!$M$59))</f>
        <v>0</v>
      </c>
      <c r="E1730" s="2" t="str">
        <f t="shared" si="1"/>
        <v>0</v>
      </c>
    </row>
    <row r="1731">
      <c r="A1731" s="1">
        <v>57.0</v>
      </c>
      <c r="B1731" s="1">
        <v>58.0</v>
      </c>
      <c r="D1731" s="2">
        <f>SUM(COUNTIF('2010'!K61:M61,'2010'!$K$60),COUNTIF('2010'!K61:M61,'2010'!$L$60),COUNTIF('2010'!K61:M61,'2010'!$M$60))</f>
        <v>0</v>
      </c>
      <c r="E1731" s="2" t="str">
        <f t="shared" si="1"/>
        <v>0</v>
      </c>
    </row>
    <row r="1732">
      <c r="A1732" s="1">
        <v>57.0</v>
      </c>
      <c r="B1732" s="48">
        <f t="shared" ref="B1732:B1733" si="58">IF(A1732&lt;&gt;"",B1731+1,"")</f>
        <v>59</v>
      </c>
      <c r="D1732" s="2">
        <f>SUM(COUNTIF('2010'!K62:M62,'2010'!$K$60),COUNTIF('2010'!K62:M62,'2010'!$L$60),COUNTIF('2010'!K62:M62,'2010'!$M$60))</f>
        <v>0</v>
      </c>
      <c r="E1732" s="2" t="str">
        <f t="shared" si="1"/>
        <v>0</v>
      </c>
    </row>
    <row r="1733">
      <c r="A1733" s="1">
        <v>57.0</v>
      </c>
      <c r="B1733" s="48">
        <f t="shared" si="58"/>
        <v>60</v>
      </c>
      <c r="D1733" s="2">
        <f>SUM(COUNTIF('2010'!K63:M63,'2010'!$K$60),COUNTIF('2010'!K63:M63,'2010'!$L$60),COUNTIF('2010'!K63:M63,'2010'!$M$60))</f>
        <v>0</v>
      </c>
      <c r="E1733" s="2" t="str">
        <f t="shared" si="1"/>
        <v>0</v>
      </c>
    </row>
    <row r="1734">
      <c r="A1734" s="1">
        <v>58.0</v>
      </c>
      <c r="B1734" s="1">
        <v>59.0</v>
      </c>
      <c r="D1734" s="2">
        <f>SUM(COUNTIF('2010'!K62:M62,'2010'!$K$61),COUNTIF('2010'!K62:M62,'2010'!$L$61),COUNTIF('2010'!K62:M62,'2010'!$M$61))</f>
        <v>0</v>
      </c>
      <c r="E1734" s="2" t="str">
        <f t="shared" si="1"/>
        <v>0</v>
      </c>
    </row>
    <row r="1735">
      <c r="A1735" s="1">
        <v>58.0</v>
      </c>
      <c r="B1735" s="48">
        <f>IF(A1735&lt;&gt;"",B1734+1,"")</f>
        <v>60</v>
      </c>
      <c r="D1735" s="2">
        <f>SUM(COUNTIF('2010'!K63:M63,'2010'!$K$61),COUNTIF('2010'!K63:M63,'2010'!$L$61),COUNTIF('2010'!K63:M63,'2010'!$M$61))</f>
        <v>0</v>
      </c>
      <c r="E1735" s="2" t="str">
        <f t="shared" si="1"/>
        <v>0</v>
      </c>
    </row>
    <row r="1736">
      <c r="A1736" s="1">
        <v>59.0</v>
      </c>
      <c r="B1736" s="1">
        <v>60.0</v>
      </c>
      <c r="D1736" s="2">
        <f>SUM(COUNTIF('2010'!K63:M63,'2010'!$K$62),COUNTIF('2010'!K63:M63,'2010'!$L$62),COUNTIF('2010'!K63:M63,'2010'!$M$62))</f>
        <v>0</v>
      </c>
      <c r="E1736" s="2" t="str">
        <f t="shared" si="1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6" max="26" width="12.63"/>
  </cols>
  <sheetData>
    <row r="1">
      <c r="A1" s="33" t="str">
        <f>IFERROR(__xludf.DUMMYFUNCTION("QUERY('2010ARESTASCALCULO'!A:E,""Select Col1,Col2,Col3,Col5 Where Col4 &lt;&gt; 0 "")"),"Source")</f>
        <v>Source</v>
      </c>
      <c r="B1" s="33" t="str">
        <f>IFERROR(__xludf.DUMMYFUNCTION("""COMPUTED_VALUE"""),"Target")</f>
        <v>Target</v>
      </c>
      <c r="C1" s="33" t="str">
        <f>IFERROR(__xludf.DUMMYFUNCTION("""COMPUTED_VALUE"""),"Type")</f>
        <v>Type</v>
      </c>
      <c r="D1" s="33" t="str">
        <f>IFERROR(__xludf.DUMMYFUNCTION("""COMPUTED_VALUE"""),"Weight(Gênero)")</f>
        <v>Weight(Gênero)</v>
      </c>
    </row>
    <row r="2">
      <c r="A2" s="36">
        <f>IFERROR(__xludf.DUMMYFUNCTION("""COMPUTED_VALUE"""),1.0)</f>
        <v>1</v>
      </c>
      <c r="B2" s="36">
        <f>IFERROR(__xludf.DUMMYFUNCTION("""COMPUTED_VALUE"""),2.0)</f>
        <v>2</v>
      </c>
      <c r="C2" s="36"/>
      <c r="D2" s="36" t="str">
        <f>IFERROR(__xludf.DUMMYFUNCTION("""COMPUTED_VALUE"""),"1")</f>
        <v>1</v>
      </c>
    </row>
    <row r="3">
      <c r="A3" s="36">
        <f>IFERROR(__xludf.DUMMYFUNCTION("""COMPUTED_VALUE"""),1.0)</f>
        <v>1</v>
      </c>
      <c r="B3" s="36">
        <f>IFERROR(__xludf.DUMMYFUNCTION("""COMPUTED_VALUE"""),3.0)</f>
        <v>3</v>
      </c>
      <c r="C3" s="36"/>
      <c r="D3" s="36" t="str">
        <f>IFERROR(__xludf.DUMMYFUNCTION("""COMPUTED_VALUE"""),"1")</f>
        <v>1</v>
      </c>
    </row>
    <row r="4">
      <c r="A4" s="36">
        <f>IFERROR(__xludf.DUMMYFUNCTION("""COMPUTED_VALUE"""),1.0)</f>
        <v>1</v>
      </c>
      <c r="B4" s="36">
        <f>IFERROR(__xludf.DUMMYFUNCTION("""COMPUTED_VALUE"""),5.0)</f>
        <v>5</v>
      </c>
      <c r="C4" s="36"/>
      <c r="D4" s="36" t="str">
        <f>IFERROR(__xludf.DUMMYFUNCTION("""COMPUTED_VALUE"""),"1")</f>
        <v>1</v>
      </c>
    </row>
    <row r="5">
      <c r="A5" s="36">
        <f>IFERROR(__xludf.DUMMYFUNCTION("""COMPUTED_VALUE"""),1.0)</f>
        <v>1</v>
      </c>
      <c r="B5" s="36">
        <f>IFERROR(__xludf.DUMMYFUNCTION("""COMPUTED_VALUE"""),7.0)</f>
        <v>7</v>
      </c>
      <c r="C5" s="36"/>
      <c r="D5" s="36" t="str">
        <f>IFERROR(__xludf.DUMMYFUNCTION("""COMPUTED_VALUE"""),"1")</f>
        <v>1</v>
      </c>
    </row>
    <row r="6">
      <c r="A6" s="36">
        <f>IFERROR(__xludf.DUMMYFUNCTION("""COMPUTED_VALUE"""),1.0)</f>
        <v>1</v>
      </c>
      <c r="B6" s="36">
        <f>IFERROR(__xludf.DUMMYFUNCTION("""COMPUTED_VALUE"""),10.0)</f>
        <v>10</v>
      </c>
      <c r="C6" s="36"/>
      <c r="D6" s="36" t="str">
        <f>IFERROR(__xludf.DUMMYFUNCTION("""COMPUTED_VALUE"""),"1")</f>
        <v>1</v>
      </c>
    </row>
    <row r="7">
      <c r="A7" s="36">
        <f>IFERROR(__xludf.DUMMYFUNCTION("""COMPUTED_VALUE"""),1.0)</f>
        <v>1</v>
      </c>
      <c r="B7" s="36">
        <f>IFERROR(__xludf.DUMMYFUNCTION("""COMPUTED_VALUE"""),21.0)</f>
        <v>21</v>
      </c>
      <c r="C7" s="36"/>
      <c r="D7" s="36" t="str">
        <f>IFERROR(__xludf.DUMMYFUNCTION("""COMPUTED_VALUE"""),"1")</f>
        <v>1</v>
      </c>
    </row>
    <row r="8">
      <c r="A8" s="36">
        <f>IFERROR(__xludf.DUMMYFUNCTION("""COMPUTED_VALUE"""),1.0)</f>
        <v>1</v>
      </c>
      <c r="B8" s="36">
        <f>IFERROR(__xludf.DUMMYFUNCTION("""COMPUTED_VALUE"""),23.0)</f>
        <v>23</v>
      </c>
      <c r="C8" s="36"/>
      <c r="D8" s="36" t="str">
        <f>IFERROR(__xludf.DUMMYFUNCTION("""COMPUTED_VALUE"""),"1")</f>
        <v>1</v>
      </c>
    </row>
    <row r="9">
      <c r="A9" s="36">
        <f>IFERROR(__xludf.DUMMYFUNCTION("""COMPUTED_VALUE"""),1.0)</f>
        <v>1</v>
      </c>
      <c r="B9" s="36">
        <f>IFERROR(__xludf.DUMMYFUNCTION("""COMPUTED_VALUE"""),34.0)</f>
        <v>34</v>
      </c>
      <c r="C9" s="36"/>
      <c r="D9" s="36" t="str">
        <f>IFERROR(__xludf.DUMMYFUNCTION("""COMPUTED_VALUE"""),"1")</f>
        <v>1</v>
      </c>
    </row>
    <row r="10">
      <c r="A10" s="36">
        <f>IFERROR(__xludf.DUMMYFUNCTION("""COMPUTED_VALUE"""),1.0)</f>
        <v>1</v>
      </c>
      <c r="B10" s="36">
        <f>IFERROR(__xludf.DUMMYFUNCTION("""COMPUTED_VALUE"""),36.0)</f>
        <v>36</v>
      </c>
      <c r="C10" s="36"/>
      <c r="D10" s="36" t="str">
        <f>IFERROR(__xludf.DUMMYFUNCTION("""COMPUTED_VALUE"""),"1")</f>
        <v>1</v>
      </c>
    </row>
    <row r="11">
      <c r="A11" s="36">
        <f>IFERROR(__xludf.DUMMYFUNCTION("""COMPUTED_VALUE"""),2.0)</f>
        <v>2</v>
      </c>
      <c r="B11" s="36">
        <f>IFERROR(__xludf.DUMMYFUNCTION("""COMPUTED_VALUE"""),3.0)</f>
        <v>3</v>
      </c>
      <c r="C11" s="36"/>
      <c r="D11" s="36" t="str">
        <f>IFERROR(__xludf.DUMMYFUNCTION("""COMPUTED_VALUE"""),"3")</f>
        <v>3</v>
      </c>
    </row>
    <row r="12">
      <c r="A12" s="36">
        <f>IFERROR(__xludf.DUMMYFUNCTION("""COMPUTED_VALUE"""),2.0)</f>
        <v>2</v>
      </c>
      <c r="B12" s="36">
        <f>IFERROR(__xludf.DUMMYFUNCTION("""COMPUTED_VALUE"""),4.0)</f>
        <v>4</v>
      </c>
      <c r="C12" s="36"/>
      <c r="D12" s="36" t="str">
        <f>IFERROR(__xludf.DUMMYFUNCTION("""COMPUTED_VALUE"""),"2")</f>
        <v>2</v>
      </c>
    </row>
    <row r="13">
      <c r="A13" s="36">
        <f>IFERROR(__xludf.DUMMYFUNCTION("""COMPUTED_VALUE"""),2.0)</f>
        <v>2</v>
      </c>
      <c r="B13" s="36">
        <f>IFERROR(__xludf.DUMMYFUNCTION("""COMPUTED_VALUE"""),5.0)</f>
        <v>5</v>
      </c>
      <c r="C13" s="36"/>
      <c r="D13" s="36" t="str">
        <f>IFERROR(__xludf.DUMMYFUNCTION("""COMPUTED_VALUE"""),"1")</f>
        <v>1</v>
      </c>
    </row>
    <row r="14">
      <c r="A14" s="36">
        <f>IFERROR(__xludf.DUMMYFUNCTION("""COMPUTED_VALUE"""),2.0)</f>
        <v>2</v>
      </c>
      <c r="B14" s="36">
        <f>IFERROR(__xludf.DUMMYFUNCTION("""COMPUTED_VALUE"""),6.0)</f>
        <v>6</v>
      </c>
      <c r="C14" s="36"/>
      <c r="D14" s="36" t="str">
        <f>IFERROR(__xludf.DUMMYFUNCTION("""COMPUTED_VALUE"""),"2")</f>
        <v>2</v>
      </c>
    </row>
    <row r="15">
      <c r="A15" s="36">
        <f>IFERROR(__xludf.DUMMYFUNCTION("""COMPUTED_VALUE"""),2.0)</f>
        <v>2</v>
      </c>
      <c r="B15" s="36">
        <f>IFERROR(__xludf.DUMMYFUNCTION("""COMPUTED_VALUE"""),7.0)</f>
        <v>7</v>
      </c>
      <c r="C15" s="36"/>
      <c r="D15" s="36" t="str">
        <f>IFERROR(__xludf.DUMMYFUNCTION("""COMPUTED_VALUE"""),"3")</f>
        <v>3</v>
      </c>
    </row>
    <row r="16">
      <c r="A16" s="36">
        <f>IFERROR(__xludf.DUMMYFUNCTION("""COMPUTED_VALUE"""),2.0)</f>
        <v>2</v>
      </c>
      <c r="B16" s="36">
        <f>IFERROR(__xludf.DUMMYFUNCTION("""COMPUTED_VALUE"""),8.0)</f>
        <v>8</v>
      </c>
      <c r="C16" s="36"/>
      <c r="D16" s="36" t="str">
        <f>IFERROR(__xludf.DUMMYFUNCTION("""COMPUTED_VALUE"""),"2")</f>
        <v>2</v>
      </c>
    </row>
    <row r="17">
      <c r="A17" s="36">
        <f>IFERROR(__xludf.DUMMYFUNCTION("""COMPUTED_VALUE"""),2.0)</f>
        <v>2</v>
      </c>
      <c r="B17" s="36">
        <f>IFERROR(__xludf.DUMMYFUNCTION("""COMPUTED_VALUE"""),9.0)</f>
        <v>9</v>
      </c>
      <c r="C17" s="36"/>
      <c r="D17" s="36" t="str">
        <f>IFERROR(__xludf.DUMMYFUNCTION("""COMPUTED_VALUE"""),"2")</f>
        <v>2</v>
      </c>
    </row>
    <row r="18">
      <c r="A18" s="36">
        <f>IFERROR(__xludf.DUMMYFUNCTION("""COMPUTED_VALUE"""),2.0)</f>
        <v>2</v>
      </c>
      <c r="B18" s="36">
        <f>IFERROR(__xludf.DUMMYFUNCTION("""COMPUTED_VALUE"""),10.0)</f>
        <v>10</v>
      </c>
      <c r="C18" s="36"/>
      <c r="D18" s="36" t="str">
        <f>IFERROR(__xludf.DUMMYFUNCTION("""COMPUTED_VALUE"""),"3")</f>
        <v>3</v>
      </c>
    </row>
    <row r="19">
      <c r="A19" s="36">
        <f>IFERROR(__xludf.DUMMYFUNCTION("""COMPUTED_VALUE"""),2.0)</f>
        <v>2</v>
      </c>
      <c r="B19" s="36">
        <f>IFERROR(__xludf.DUMMYFUNCTION("""COMPUTED_VALUE"""),11.0)</f>
        <v>11</v>
      </c>
      <c r="C19" s="36"/>
      <c r="D19" s="36" t="str">
        <f>IFERROR(__xludf.DUMMYFUNCTION("""COMPUTED_VALUE"""),"2")</f>
        <v>2</v>
      </c>
    </row>
    <row r="20">
      <c r="A20" s="36">
        <f>IFERROR(__xludf.DUMMYFUNCTION("""COMPUTED_VALUE"""),2.0)</f>
        <v>2</v>
      </c>
      <c r="B20" s="36">
        <f>IFERROR(__xludf.DUMMYFUNCTION("""COMPUTED_VALUE"""),12.0)</f>
        <v>12</v>
      </c>
      <c r="C20" s="36"/>
      <c r="D20" s="36" t="str">
        <f>IFERROR(__xludf.DUMMYFUNCTION("""COMPUTED_VALUE"""),"2")</f>
        <v>2</v>
      </c>
    </row>
    <row r="21">
      <c r="A21" s="36">
        <f>IFERROR(__xludf.DUMMYFUNCTION("""COMPUTED_VALUE"""),2.0)</f>
        <v>2</v>
      </c>
      <c r="B21" s="36">
        <f>IFERROR(__xludf.DUMMYFUNCTION("""COMPUTED_VALUE"""),13.0)</f>
        <v>13</v>
      </c>
      <c r="C21" s="36"/>
      <c r="D21" s="36" t="str">
        <f>IFERROR(__xludf.DUMMYFUNCTION("""COMPUTED_VALUE"""),"2")</f>
        <v>2</v>
      </c>
    </row>
    <row r="22">
      <c r="A22" s="36">
        <f>IFERROR(__xludf.DUMMYFUNCTION("""COMPUTED_VALUE"""),2.0)</f>
        <v>2</v>
      </c>
      <c r="B22" s="36">
        <f>IFERROR(__xludf.DUMMYFUNCTION("""COMPUTED_VALUE"""),14.0)</f>
        <v>14</v>
      </c>
      <c r="C22" s="36"/>
      <c r="D22" s="36" t="str">
        <f>IFERROR(__xludf.DUMMYFUNCTION("""COMPUTED_VALUE"""),"2")</f>
        <v>2</v>
      </c>
    </row>
    <row r="23">
      <c r="A23" s="36">
        <f>IFERROR(__xludf.DUMMYFUNCTION("""COMPUTED_VALUE"""),2.0)</f>
        <v>2</v>
      </c>
      <c r="B23" s="36">
        <f>IFERROR(__xludf.DUMMYFUNCTION("""COMPUTED_VALUE"""),15.0)</f>
        <v>15</v>
      </c>
      <c r="C23" s="36"/>
      <c r="D23" s="36" t="str">
        <f>IFERROR(__xludf.DUMMYFUNCTION("""COMPUTED_VALUE"""),"2")</f>
        <v>2</v>
      </c>
    </row>
    <row r="24">
      <c r="A24" s="36">
        <f>IFERROR(__xludf.DUMMYFUNCTION("""COMPUTED_VALUE"""),2.0)</f>
        <v>2</v>
      </c>
      <c r="B24" s="36">
        <f>IFERROR(__xludf.DUMMYFUNCTION("""COMPUTED_VALUE"""),16.0)</f>
        <v>16</v>
      </c>
      <c r="C24" s="36"/>
      <c r="D24" s="36" t="str">
        <f>IFERROR(__xludf.DUMMYFUNCTION("""COMPUTED_VALUE"""),"2")</f>
        <v>2</v>
      </c>
    </row>
    <row r="25">
      <c r="A25" s="36">
        <f>IFERROR(__xludf.DUMMYFUNCTION("""COMPUTED_VALUE"""),2.0)</f>
        <v>2</v>
      </c>
      <c r="B25" s="36">
        <f>IFERROR(__xludf.DUMMYFUNCTION("""COMPUTED_VALUE"""),17.0)</f>
        <v>17</v>
      </c>
      <c r="C25" s="36"/>
      <c r="D25" s="36" t="str">
        <f>IFERROR(__xludf.DUMMYFUNCTION("""COMPUTED_VALUE"""),"2")</f>
        <v>2</v>
      </c>
    </row>
    <row r="26">
      <c r="A26" s="36">
        <f>IFERROR(__xludf.DUMMYFUNCTION("""COMPUTED_VALUE"""),2.0)</f>
        <v>2</v>
      </c>
      <c r="B26" s="36">
        <f>IFERROR(__xludf.DUMMYFUNCTION("""COMPUTED_VALUE"""),18.0)</f>
        <v>18</v>
      </c>
      <c r="C26" s="36"/>
      <c r="D26" s="36" t="str">
        <f>IFERROR(__xludf.DUMMYFUNCTION("""COMPUTED_VALUE"""),"2")</f>
        <v>2</v>
      </c>
    </row>
    <row r="27">
      <c r="A27" s="36">
        <f>IFERROR(__xludf.DUMMYFUNCTION("""COMPUTED_VALUE"""),2.0)</f>
        <v>2</v>
      </c>
      <c r="B27" s="36">
        <f>IFERROR(__xludf.DUMMYFUNCTION("""COMPUTED_VALUE"""),19.0)</f>
        <v>19</v>
      </c>
      <c r="C27" s="36"/>
      <c r="D27" s="36" t="str">
        <f>IFERROR(__xludf.DUMMYFUNCTION("""COMPUTED_VALUE"""),"2")</f>
        <v>2</v>
      </c>
    </row>
    <row r="28">
      <c r="A28" s="36">
        <f>IFERROR(__xludf.DUMMYFUNCTION("""COMPUTED_VALUE"""),2.0)</f>
        <v>2</v>
      </c>
      <c r="B28" s="36">
        <f>IFERROR(__xludf.DUMMYFUNCTION("""COMPUTED_VALUE"""),20.0)</f>
        <v>20</v>
      </c>
      <c r="C28" s="36"/>
      <c r="D28" s="36" t="str">
        <f>IFERROR(__xludf.DUMMYFUNCTION("""COMPUTED_VALUE"""),"2")</f>
        <v>2</v>
      </c>
    </row>
    <row r="29">
      <c r="A29" s="36">
        <f>IFERROR(__xludf.DUMMYFUNCTION("""COMPUTED_VALUE"""),2.0)</f>
        <v>2</v>
      </c>
      <c r="B29" s="36">
        <f>IFERROR(__xludf.DUMMYFUNCTION("""COMPUTED_VALUE"""),21.0)</f>
        <v>21</v>
      </c>
      <c r="C29" s="36"/>
      <c r="D29" s="36" t="str">
        <f>IFERROR(__xludf.DUMMYFUNCTION("""COMPUTED_VALUE"""),"3")</f>
        <v>3</v>
      </c>
    </row>
    <row r="30">
      <c r="A30" s="36">
        <f>IFERROR(__xludf.DUMMYFUNCTION("""COMPUTED_VALUE"""),2.0)</f>
        <v>2</v>
      </c>
      <c r="B30" s="36">
        <f>IFERROR(__xludf.DUMMYFUNCTION("""COMPUTED_VALUE"""),22.0)</f>
        <v>22</v>
      </c>
      <c r="C30" s="36"/>
      <c r="D30" s="36" t="str">
        <f>IFERROR(__xludf.DUMMYFUNCTION("""COMPUTED_VALUE"""),"2")</f>
        <v>2</v>
      </c>
    </row>
    <row r="31">
      <c r="A31" s="36">
        <f>IFERROR(__xludf.DUMMYFUNCTION("""COMPUTED_VALUE"""),2.0)</f>
        <v>2</v>
      </c>
      <c r="B31" s="36">
        <f>IFERROR(__xludf.DUMMYFUNCTION("""COMPUTED_VALUE"""),23.0)</f>
        <v>23</v>
      </c>
      <c r="C31" s="36"/>
      <c r="D31" s="36" t="str">
        <f>IFERROR(__xludf.DUMMYFUNCTION("""COMPUTED_VALUE"""),"1")</f>
        <v>1</v>
      </c>
    </row>
    <row r="32">
      <c r="A32" s="36">
        <f>IFERROR(__xludf.DUMMYFUNCTION("""COMPUTED_VALUE"""),2.0)</f>
        <v>2</v>
      </c>
      <c r="B32" s="36">
        <f>IFERROR(__xludf.DUMMYFUNCTION("""COMPUTED_VALUE"""),24.0)</f>
        <v>24</v>
      </c>
      <c r="C32" s="36"/>
      <c r="D32" s="36" t="str">
        <f>IFERROR(__xludf.DUMMYFUNCTION("""COMPUTED_VALUE"""),"2")</f>
        <v>2</v>
      </c>
    </row>
    <row r="33">
      <c r="A33" s="36">
        <f>IFERROR(__xludf.DUMMYFUNCTION("""COMPUTED_VALUE"""),2.0)</f>
        <v>2</v>
      </c>
      <c r="B33" s="36">
        <f>IFERROR(__xludf.DUMMYFUNCTION("""COMPUTED_VALUE"""),26.0)</f>
        <v>26</v>
      </c>
      <c r="C33" s="36"/>
      <c r="D33" s="36" t="str">
        <f>IFERROR(__xludf.DUMMYFUNCTION("""COMPUTED_VALUE"""),"2")</f>
        <v>2</v>
      </c>
    </row>
    <row r="34">
      <c r="A34" s="36">
        <f>IFERROR(__xludf.DUMMYFUNCTION("""COMPUTED_VALUE"""),2.0)</f>
        <v>2</v>
      </c>
      <c r="B34" s="36">
        <f>IFERROR(__xludf.DUMMYFUNCTION("""COMPUTED_VALUE"""),27.0)</f>
        <v>27</v>
      </c>
      <c r="C34" s="36"/>
      <c r="D34" s="36" t="str">
        <f>IFERROR(__xludf.DUMMYFUNCTION("""COMPUTED_VALUE"""),"2")</f>
        <v>2</v>
      </c>
    </row>
    <row r="35">
      <c r="A35" s="36">
        <f>IFERROR(__xludf.DUMMYFUNCTION("""COMPUTED_VALUE"""),2.0)</f>
        <v>2</v>
      </c>
      <c r="B35" s="36">
        <f>IFERROR(__xludf.DUMMYFUNCTION("""COMPUTED_VALUE"""),29.0)</f>
        <v>29</v>
      </c>
      <c r="C35" s="36"/>
      <c r="D35" s="36" t="str">
        <f>IFERROR(__xludf.DUMMYFUNCTION("""COMPUTED_VALUE"""),"2")</f>
        <v>2</v>
      </c>
    </row>
    <row r="36">
      <c r="A36" s="36">
        <f>IFERROR(__xludf.DUMMYFUNCTION("""COMPUTED_VALUE"""),2.0)</f>
        <v>2</v>
      </c>
      <c r="B36" s="36">
        <f>IFERROR(__xludf.DUMMYFUNCTION("""COMPUTED_VALUE"""),30.0)</f>
        <v>30</v>
      </c>
      <c r="C36" s="36"/>
      <c r="D36" s="36" t="str">
        <f>IFERROR(__xludf.DUMMYFUNCTION("""COMPUTED_VALUE"""),"2")</f>
        <v>2</v>
      </c>
    </row>
    <row r="37">
      <c r="A37" s="36">
        <f>IFERROR(__xludf.DUMMYFUNCTION("""COMPUTED_VALUE"""),2.0)</f>
        <v>2</v>
      </c>
      <c r="B37" s="36">
        <f>IFERROR(__xludf.DUMMYFUNCTION("""COMPUTED_VALUE"""),31.0)</f>
        <v>31</v>
      </c>
      <c r="C37" s="36"/>
      <c r="D37" s="36" t="str">
        <f>IFERROR(__xludf.DUMMYFUNCTION("""COMPUTED_VALUE"""),"2")</f>
        <v>2</v>
      </c>
    </row>
    <row r="38">
      <c r="A38" s="36">
        <f>IFERROR(__xludf.DUMMYFUNCTION("""COMPUTED_VALUE"""),2.0)</f>
        <v>2</v>
      </c>
      <c r="B38" s="36">
        <f>IFERROR(__xludf.DUMMYFUNCTION("""COMPUTED_VALUE"""),32.0)</f>
        <v>32</v>
      </c>
      <c r="C38" s="36"/>
      <c r="D38" s="36" t="str">
        <f>IFERROR(__xludf.DUMMYFUNCTION("""COMPUTED_VALUE"""),"2")</f>
        <v>2</v>
      </c>
    </row>
    <row r="39">
      <c r="A39" s="36">
        <f>IFERROR(__xludf.DUMMYFUNCTION("""COMPUTED_VALUE"""),2.0)</f>
        <v>2</v>
      </c>
      <c r="B39" s="36">
        <f>IFERROR(__xludf.DUMMYFUNCTION("""COMPUTED_VALUE"""),33.0)</f>
        <v>33</v>
      </c>
      <c r="C39" s="36"/>
      <c r="D39" s="36" t="str">
        <f>IFERROR(__xludf.DUMMYFUNCTION("""COMPUTED_VALUE"""),"2")</f>
        <v>2</v>
      </c>
    </row>
    <row r="40">
      <c r="A40" s="36">
        <f>IFERROR(__xludf.DUMMYFUNCTION("""COMPUTED_VALUE"""),2.0)</f>
        <v>2</v>
      </c>
      <c r="B40" s="36">
        <f>IFERROR(__xludf.DUMMYFUNCTION("""COMPUTED_VALUE"""),34.0)</f>
        <v>34</v>
      </c>
      <c r="C40" s="36"/>
      <c r="D40" s="36" t="str">
        <f>IFERROR(__xludf.DUMMYFUNCTION("""COMPUTED_VALUE"""),"1")</f>
        <v>1</v>
      </c>
    </row>
    <row r="41">
      <c r="A41" s="36">
        <f>IFERROR(__xludf.DUMMYFUNCTION("""COMPUTED_VALUE"""),2.0)</f>
        <v>2</v>
      </c>
      <c r="B41" s="36">
        <f>IFERROR(__xludf.DUMMYFUNCTION("""COMPUTED_VALUE"""),36.0)</f>
        <v>36</v>
      </c>
      <c r="C41" s="36"/>
      <c r="D41" s="36" t="str">
        <f>IFERROR(__xludf.DUMMYFUNCTION("""COMPUTED_VALUE"""),"3")</f>
        <v>3</v>
      </c>
    </row>
    <row r="42">
      <c r="A42" s="36">
        <f>IFERROR(__xludf.DUMMYFUNCTION("""COMPUTED_VALUE"""),3.0)</f>
        <v>3</v>
      </c>
      <c r="B42" s="36">
        <f>IFERROR(__xludf.DUMMYFUNCTION("""COMPUTED_VALUE"""),4.0)</f>
        <v>4</v>
      </c>
      <c r="C42" s="36"/>
      <c r="D42" s="36" t="str">
        <f>IFERROR(__xludf.DUMMYFUNCTION("""COMPUTED_VALUE"""),"2")</f>
        <v>2</v>
      </c>
    </row>
    <row r="43">
      <c r="A43" s="36">
        <f>IFERROR(__xludf.DUMMYFUNCTION("""COMPUTED_VALUE"""),3.0)</f>
        <v>3</v>
      </c>
      <c r="B43" s="36">
        <f>IFERROR(__xludf.DUMMYFUNCTION("""COMPUTED_VALUE"""),5.0)</f>
        <v>5</v>
      </c>
      <c r="C43" s="36"/>
      <c r="D43" s="36" t="str">
        <f>IFERROR(__xludf.DUMMYFUNCTION("""COMPUTED_VALUE"""),"1")</f>
        <v>1</v>
      </c>
    </row>
    <row r="44">
      <c r="A44" s="36">
        <f>IFERROR(__xludf.DUMMYFUNCTION("""COMPUTED_VALUE"""),3.0)</f>
        <v>3</v>
      </c>
      <c r="B44" s="36">
        <f>IFERROR(__xludf.DUMMYFUNCTION("""COMPUTED_VALUE"""),6.0)</f>
        <v>6</v>
      </c>
      <c r="C44" s="36"/>
      <c r="D44" s="36" t="str">
        <f>IFERROR(__xludf.DUMMYFUNCTION("""COMPUTED_VALUE"""),"2")</f>
        <v>2</v>
      </c>
    </row>
    <row r="45">
      <c r="A45" s="36">
        <f>IFERROR(__xludf.DUMMYFUNCTION("""COMPUTED_VALUE"""),3.0)</f>
        <v>3</v>
      </c>
      <c r="B45" s="36">
        <f>IFERROR(__xludf.DUMMYFUNCTION("""COMPUTED_VALUE"""),7.0)</f>
        <v>7</v>
      </c>
      <c r="C45" s="36"/>
      <c r="D45" s="36" t="str">
        <f>IFERROR(__xludf.DUMMYFUNCTION("""COMPUTED_VALUE"""),"3")</f>
        <v>3</v>
      </c>
    </row>
    <row r="46">
      <c r="A46" s="36">
        <f>IFERROR(__xludf.DUMMYFUNCTION("""COMPUTED_VALUE"""),3.0)</f>
        <v>3</v>
      </c>
      <c r="B46" s="36">
        <f>IFERROR(__xludf.DUMMYFUNCTION("""COMPUTED_VALUE"""),8.0)</f>
        <v>8</v>
      </c>
      <c r="C46" s="36"/>
      <c r="D46" s="36" t="str">
        <f>IFERROR(__xludf.DUMMYFUNCTION("""COMPUTED_VALUE"""),"2")</f>
        <v>2</v>
      </c>
    </row>
    <row r="47">
      <c r="A47" s="36">
        <f>IFERROR(__xludf.DUMMYFUNCTION("""COMPUTED_VALUE"""),3.0)</f>
        <v>3</v>
      </c>
      <c r="B47" s="36">
        <f>IFERROR(__xludf.DUMMYFUNCTION("""COMPUTED_VALUE"""),9.0)</f>
        <v>9</v>
      </c>
      <c r="C47" s="36"/>
      <c r="D47" s="36" t="str">
        <f>IFERROR(__xludf.DUMMYFUNCTION("""COMPUTED_VALUE"""),"2")</f>
        <v>2</v>
      </c>
    </row>
    <row r="48">
      <c r="A48" s="36">
        <f>IFERROR(__xludf.DUMMYFUNCTION("""COMPUTED_VALUE"""),3.0)</f>
        <v>3</v>
      </c>
      <c r="B48" s="36">
        <f>IFERROR(__xludf.DUMMYFUNCTION("""COMPUTED_VALUE"""),10.0)</f>
        <v>10</v>
      </c>
      <c r="C48" s="36"/>
      <c r="D48" s="36" t="str">
        <f>IFERROR(__xludf.DUMMYFUNCTION("""COMPUTED_VALUE"""),"3")</f>
        <v>3</v>
      </c>
    </row>
    <row r="49">
      <c r="A49" s="36">
        <f>IFERROR(__xludf.DUMMYFUNCTION("""COMPUTED_VALUE"""),3.0)</f>
        <v>3</v>
      </c>
      <c r="B49" s="36">
        <f>IFERROR(__xludf.DUMMYFUNCTION("""COMPUTED_VALUE"""),11.0)</f>
        <v>11</v>
      </c>
      <c r="C49" s="36"/>
      <c r="D49" s="36" t="str">
        <f>IFERROR(__xludf.DUMMYFUNCTION("""COMPUTED_VALUE"""),"2")</f>
        <v>2</v>
      </c>
    </row>
    <row r="50">
      <c r="A50" s="36">
        <f>IFERROR(__xludf.DUMMYFUNCTION("""COMPUTED_VALUE"""),3.0)</f>
        <v>3</v>
      </c>
      <c r="B50" s="36">
        <f>IFERROR(__xludf.DUMMYFUNCTION("""COMPUTED_VALUE"""),12.0)</f>
        <v>12</v>
      </c>
      <c r="C50" s="36"/>
      <c r="D50" s="36" t="str">
        <f>IFERROR(__xludf.DUMMYFUNCTION("""COMPUTED_VALUE"""),"2")</f>
        <v>2</v>
      </c>
    </row>
    <row r="51">
      <c r="A51" s="36">
        <f>IFERROR(__xludf.DUMMYFUNCTION("""COMPUTED_VALUE"""),3.0)</f>
        <v>3</v>
      </c>
      <c r="B51" s="36">
        <f>IFERROR(__xludf.DUMMYFUNCTION("""COMPUTED_VALUE"""),13.0)</f>
        <v>13</v>
      </c>
      <c r="C51" s="36"/>
      <c r="D51" s="36" t="str">
        <f>IFERROR(__xludf.DUMMYFUNCTION("""COMPUTED_VALUE"""),"2")</f>
        <v>2</v>
      </c>
    </row>
    <row r="52">
      <c r="A52" s="36">
        <f>IFERROR(__xludf.DUMMYFUNCTION("""COMPUTED_VALUE"""),3.0)</f>
        <v>3</v>
      </c>
      <c r="B52" s="36">
        <f>IFERROR(__xludf.DUMMYFUNCTION("""COMPUTED_VALUE"""),14.0)</f>
        <v>14</v>
      </c>
      <c r="C52" s="36"/>
      <c r="D52" s="36" t="str">
        <f>IFERROR(__xludf.DUMMYFUNCTION("""COMPUTED_VALUE"""),"2")</f>
        <v>2</v>
      </c>
    </row>
    <row r="53">
      <c r="A53" s="36">
        <f>IFERROR(__xludf.DUMMYFUNCTION("""COMPUTED_VALUE"""),3.0)</f>
        <v>3</v>
      </c>
      <c r="B53" s="36">
        <f>IFERROR(__xludf.DUMMYFUNCTION("""COMPUTED_VALUE"""),15.0)</f>
        <v>15</v>
      </c>
      <c r="C53" s="36"/>
      <c r="D53" s="36" t="str">
        <f>IFERROR(__xludf.DUMMYFUNCTION("""COMPUTED_VALUE"""),"2")</f>
        <v>2</v>
      </c>
    </row>
    <row r="54">
      <c r="A54" s="36">
        <f>IFERROR(__xludf.DUMMYFUNCTION("""COMPUTED_VALUE"""),3.0)</f>
        <v>3</v>
      </c>
      <c r="B54" s="36">
        <f>IFERROR(__xludf.DUMMYFUNCTION("""COMPUTED_VALUE"""),16.0)</f>
        <v>16</v>
      </c>
      <c r="C54" s="36"/>
      <c r="D54" s="36" t="str">
        <f>IFERROR(__xludf.DUMMYFUNCTION("""COMPUTED_VALUE"""),"2")</f>
        <v>2</v>
      </c>
    </row>
    <row r="55">
      <c r="A55" s="36">
        <f>IFERROR(__xludf.DUMMYFUNCTION("""COMPUTED_VALUE"""),3.0)</f>
        <v>3</v>
      </c>
      <c r="B55" s="36">
        <f>IFERROR(__xludf.DUMMYFUNCTION("""COMPUTED_VALUE"""),17.0)</f>
        <v>17</v>
      </c>
      <c r="C55" s="36"/>
      <c r="D55" s="36" t="str">
        <f>IFERROR(__xludf.DUMMYFUNCTION("""COMPUTED_VALUE"""),"2")</f>
        <v>2</v>
      </c>
    </row>
    <row r="56">
      <c r="A56" s="36">
        <f>IFERROR(__xludf.DUMMYFUNCTION("""COMPUTED_VALUE"""),3.0)</f>
        <v>3</v>
      </c>
      <c r="B56" s="36">
        <f>IFERROR(__xludf.DUMMYFUNCTION("""COMPUTED_VALUE"""),18.0)</f>
        <v>18</v>
      </c>
      <c r="C56" s="36"/>
      <c r="D56" s="36" t="str">
        <f>IFERROR(__xludf.DUMMYFUNCTION("""COMPUTED_VALUE"""),"2")</f>
        <v>2</v>
      </c>
    </row>
    <row r="57">
      <c r="A57" s="36">
        <f>IFERROR(__xludf.DUMMYFUNCTION("""COMPUTED_VALUE"""),3.0)</f>
        <v>3</v>
      </c>
      <c r="B57" s="36">
        <f>IFERROR(__xludf.DUMMYFUNCTION("""COMPUTED_VALUE"""),19.0)</f>
        <v>19</v>
      </c>
      <c r="C57" s="36"/>
      <c r="D57" s="36" t="str">
        <f>IFERROR(__xludf.DUMMYFUNCTION("""COMPUTED_VALUE"""),"2")</f>
        <v>2</v>
      </c>
    </row>
    <row r="58">
      <c r="A58" s="36">
        <f>IFERROR(__xludf.DUMMYFUNCTION("""COMPUTED_VALUE"""),3.0)</f>
        <v>3</v>
      </c>
      <c r="B58" s="36">
        <f>IFERROR(__xludf.DUMMYFUNCTION("""COMPUTED_VALUE"""),20.0)</f>
        <v>20</v>
      </c>
      <c r="C58" s="36"/>
      <c r="D58" s="36" t="str">
        <f>IFERROR(__xludf.DUMMYFUNCTION("""COMPUTED_VALUE"""),"2")</f>
        <v>2</v>
      </c>
    </row>
    <row r="59">
      <c r="A59" s="36">
        <f>IFERROR(__xludf.DUMMYFUNCTION("""COMPUTED_VALUE"""),3.0)</f>
        <v>3</v>
      </c>
      <c r="B59" s="36">
        <f>IFERROR(__xludf.DUMMYFUNCTION("""COMPUTED_VALUE"""),21.0)</f>
        <v>21</v>
      </c>
      <c r="C59" s="36"/>
      <c r="D59" s="36" t="str">
        <f>IFERROR(__xludf.DUMMYFUNCTION("""COMPUTED_VALUE"""),"3")</f>
        <v>3</v>
      </c>
    </row>
    <row r="60">
      <c r="A60" s="36">
        <f>IFERROR(__xludf.DUMMYFUNCTION("""COMPUTED_VALUE"""),3.0)</f>
        <v>3</v>
      </c>
      <c r="B60" s="36">
        <f>IFERROR(__xludf.DUMMYFUNCTION("""COMPUTED_VALUE"""),22.0)</f>
        <v>22</v>
      </c>
      <c r="C60" s="36"/>
      <c r="D60" s="36" t="str">
        <f>IFERROR(__xludf.DUMMYFUNCTION("""COMPUTED_VALUE"""),"2")</f>
        <v>2</v>
      </c>
    </row>
    <row r="61">
      <c r="A61" s="36">
        <f>IFERROR(__xludf.DUMMYFUNCTION("""COMPUTED_VALUE"""),3.0)</f>
        <v>3</v>
      </c>
      <c r="B61" s="36">
        <f>IFERROR(__xludf.DUMMYFUNCTION("""COMPUTED_VALUE"""),23.0)</f>
        <v>23</v>
      </c>
      <c r="C61" s="36"/>
      <c r="D61" s="36" t="str">
        <f>IFERROR(__xludf.DUMMYFUNCTION("""COMPUTED_VALUE"""),"1")</f>
        <v>1</v>
      </c>
    </row>
    <row r="62">
      <c r="A62" s="36">
        <f>IFERROR(__xludf.DUMMYFUNCTION("""COMPUTED_VALUE"""),3.0)</f>
        <v>3</v>
      </c>
      <c r="B62" s="36">
        <f>IFERROR(__xludf.DUMMYFUNCTION("""COMPUTED_VALUE"""),24.0)</f>
        <v>24</v>
      </c>
      <c r="C62" s="36"/>
      <c r="D62" s="36" t="str">
        <f>IFERROR(__xludf.DUMMYFUNCTION("""COMPUTED_VALUE"""),"2")</f>
        <v>2</v>
      </c>
    </row>
    <row r="63">
      <c r="A63" s="36">
        <f>IFERROR(__xludf.DUMMYFUNCTION("""COMPUTED_VALUE"""),3.0)</f>
        <v>3</v>
      </c>
      <c r="B63" s="36">
        <f>IFERROR(__xludf.DUMMYFUNCTION("""COMPUTED_VALUE"""),26.0)</f>
        <v>26</v>
      </c>
      <c r="C63" s="36"/>
      <c r="D63" s="36" t="str">
        <f>IFERROR(__xludf.DUMMYFUNCTION("""COMPUTED_VALUE"""),"2")</f>
        <v>2</v>
      </c>
    </row>
    <row r="64">
      <c r="A64" s="36">
        <f>IFERROR(__xludf.DUMMYFUNCTION("""COMPUTED_VALUE"""),3.0)</f>
        <v>3</v>
      </c>
      <c r="B64" s="36">
        <f>IFERROR(__xludf.DUMMYFUNCTION("""COMPUTED_VALUE"""),27.0)</f>
        <v>27</v>
      </c>
      <c r="C64" s="36"/>
      <c r="D64" s="36" t="str">
        <f>IFERROR(__xludf.DUMMYFUNCTION("""COMPUTED_VALUE"""),"2")</f>
        <v>2</v>
      </c>
    </row>
    <row r="65">
      <c r="A65" s="36">
        <f>IFERROR(__xludf.DUMMYFUNCTION("""COMPUTED_VALUE"""),3.0)</f>
        <v>3</v>
      </c>
      <c r="B65" s="36">
        <f>IFERROR(__xludf.DUMMYFUNCTION("""COMPUTED_VALUE"""),29.0)</f>
        <v>29</v>
      </c>
      <c r="C65" s="36"/>
      <c r="D65" s="36" t="str">
        <f>IFERROR(__xludf.DUMMYFUNCTION("""COMPUTED_VALUE"""),"2")</f>
        <v>2</v>
      </c>
    </row>
    <row r="66">
      <c r="A66" s="36">
        <f>IFERROR(__xludf.DUMMYFUNCTION("""COMPUTED_VALUE"""),3.0)</f>
        <v>3</v>
      </c>
      <c r="B66" s="36">
        <f>IFERROR(__xludf.DUMMYFUNCTION("""COMPUTED_VALUE"""),30.0)</f>
        <v>30</v>
      </c>
      <c r="C66" s="36"/>
      <c r="D66" s="36" t="str">
        <f>IFERROR(__xludf.DUMMYFUNCTION("""COMPUTED_VALUE"""),"2")</f>
        <v>2</v>
      </c>
    </row>
    <row r="67">
      <c r="A67" s="36">
        <f>IFERROR(__xludf.DUMMYFUNCTION("""COMPUTED_VALUE"""),3.0)</f>
        <v>3</v>
      </c>
      <c r="B67" s="36">
        <f>IFERROR(__xludf.DUMMYFUNCTION("""COMPUTED_VALUE"""),31.0)</f>
        <v>31</v>
      </c>
      <c r="C67" s="36"/>
      <c r="D67" s="36" t="str">
        <f>IFERROR(__xludf.DUMMYFUNCTION("""COMPUTED_VALUE"""),"2")</f>
        <v>2</v>
      </c>
    </row>
    <row r="68">
      <c r="A68" s="36">
        <f>IFERROR(__xludf.DUMMYFUNCTION("""COMPUTED_VALUE"""),3.0)</f>
        <v>3</v>
      </c>
      <c r="B68" s="36">
        <f>IFERROR(__xludf.DUMMYFUNCTION("""COMPUTED_VALUE"""),32.0)</f>
        <v>32</v>
      </c>
      <c r="C68" s="36"/>
      <c r="D68" s="36" t="str">
        <f>IFERROR(__xludf.DUMMYFUNCTION("""COMPUTED_VALUE"""),"2")</f>
        <v>2</v>
      </c>
    </row>
    <row r="69">
      <c r="A69" s="36">
        <f>IFERROR(__xludf.DUMMYFUNCTION("""COMPUTED_VALUE"""),3.0)</f>
        <v>3</v>
      </c>
      <c r="B69" s="36">
        <f>IFERROR(__xludf.DUMMYFUNCTION("""COMPUTED_VALUE"""),33.0)</f>
        <v>33</v>
      </c>
      <c r="C69" s="36"/>
      <c r="D69" s="36" t="str">
        <f>IFERROR(__xludf.DUMMYFUNCTION("""COMPUTED_VALUE"""),"2")</f>
        <v>2</v>
      </c>
    </row>
    <row r="70">
      <c r="A70" s="36">
        <f>IFERROR(__xludf.DUMMYFUNCTION("""COMPUTED_VALUE"""),3.0)</f>
        <v>3</v>
      </c>
      <c r="B70" s="36">
        <f>IFERROR(__xludf.DUMMYFUNCTION("""COMPUTED_VALUE"""),34.0)</f>
        <v>34</v>
      </c>
      <c r="C70" s="36"/>
      <c r="D70" s="36" t="str">
        <f>IFERROR(__xludf.DUMMYFUNCTION("""COMPUTED_VALUE"""),"1")</f>
        <v>1</v>
      </c>
    </row>
    <row r="71">
      <c r="A71" s="36">
        <f>IFERROR(__xludf.DUMMYFUNCTION("""COMPUTED_VALUE"""),3.0)</f>
        <v>3</v>
      </c>
      <c r="B71" s="36">
        <f>IFERROR(__xludf.DUMMYFUNCTION("""COMPUTED_VALUE"""),36.0)</f>
        <v>36</v>
      </c>
      <c r="C71" s="36"/>
      <c r="D71" s="36" t="str">
        <f>IFERROR(__xludf.DUMMYFUNCTION("""COMPUTED_VALUE"""),"3")</f>
        <v>3</v>
      </c>
    </row>
    <row r="72">
      <c r="A72" s="36">
        <f>IFERROR(__xludf.DUMMYFUNCTION("""COMPUTED_VALUE"""),4.0)</f>
        <v>4</v>
      </c>
      <c r="B72" s="36">
        <f>IFERROR(__xludf.DUMMYFUNCTION("""COMPUTED_VALUE"""),6.0)</f>
        <v>6</v>
      </c>
      <c r="C72" s="36"/>
      <c r="D72" s="36" t="str">
        <f>IFERROR(__xludf.DUMMYFUNCTION("""COMPUTED_VALUE"""),"2")</f>
        <v>2</v>
      </c>
    </row>
    <row r="73">
      <c r="A73" s="36">
        <f>IFERROR(__xludf.DUMMYFUNCTION("""COMPUTED_VALUE"""),4.0)</f>
        <v>4</v>
      </c>
      <c r="B73" s="36">
        <f>IFERROR(__xludf.DUMMYFUNCTION("""COMPUTED_VALUE"""),7.0)</f>
        <v>7</v>
      </c>
      <c r="C73" s="36"/>
      <c r="D73" s="36" t="str">
        <f>IFERROR(__xludf.DUMMYFUNCTION("""COMPUTED_VALUE"""),"2")</f>
        <v>2</v>
      </c>
    </row>
    <row r="74">
      <c r="A74" s="36">
        <f>IFERROR(__xludf.DUMMYFUNCTION("""COMPUTED_VALUE"""),4.0)</f>
        <v>4</v>
      </c>
      <c r="B74" s="36">
        <f>IFERROR(__xludf.DUMMYFUNCTION("""COMPUTED_VALUE"""),8.0)</f>
        <v>8</v>
      </c>
      <c r="C74" s="36"/>
      <c r="D74" s="36" t="str">
        <f>IFERROR(__xludf.DUMMYFUNCTION("""COMPUTED_VALUE"""),"3")</f>
        <v>3</v>
      </c>
    </row>
    <row r="75">
      <c r="A75" s="36">
        <f>IFERROR(__xludf.DUMMYFUNCTION("""COMPUTED_VALUE"""),4.0)</f>
        <v>4</v>
      </c>
      <c r="B75" s="36">
        <f>IFERROR(__xludf.DUMMYFUNCTION("""COMPUTED_VALUE"""),9.0)</f>
        <v>9</v>
      </c>
      <c r="C75" s="36"/>
      <c r="D75" s="36" t="str">
        <f>IFERROR(__xludf.DUMMYFUNCTION("""COMPUTED_VALUE"""),"3")</f>
        <v>3</v>
      </c>
    </row>
    <row r="76">
      <c r="A76" s="36">
        <f>IFERROR(__xludf.DUMMYFUNCTION("""COMPUTED_VALUE"""),4.0)</f>
        <v>4</v>
      </c>
      <c r="B76" s="36">
        <f>IFERROR(__xludf.DUMMYFUNCTION("""COMPUTED_VALUE"""),10.0)</f>
        <v>10</v>
      </c>
      <c r="C76" s="36"/>
      <c r="D76" s="36" t="str">
        <f>IFERROR(__xludf.DUMMYFUNCTION("""COMPUTED_VALUE"""),"2")</f>
        <v>2</v>
      </c>
    </row>
    <row r="77">
      <c r="A77" s="36">
        <f>IFERROR(__xludf.DUMMYFUNCTION("""COMPUTED_VALUE"""),4.0)</f>
        <v>4</v>
      </c>
      <c r="B77" s="36">
        <f>IFERROR(__xludf.DUMMYFUNCTION("""COMPUTED_VALUE"""),11.0)</f>
        <v>11</v>
      </c>
      <c r="C77" s="36"/>
      <c r="D77" s="36" t="str">
        <f>IFERROR(__xludf.DUMMYFUNCTION("""COMPUTED_VALUE"""),"3")</f>
        <v>3</v>
      </c>
    </row>
    <row r="78">
      <c r="A78" s="36">
        <f>IFERROR(__xludf.DUMMYFUNCTION("""COMPUTED_VALUE"""),4.0)</f>
        <v>4</v>
      </c>
      <c r="B78" s="36">
        <f>IFERROR(__xludf.DUMMYFUNCTION("""COMPUTED_VALUE"""),12.0)</f>
        <v>12</v>
      </c>
      <c r="C78" s="36"/>
      <c r="D78" s="36" t="str">
        <f>IFERROR(__xludf.DUMMYFUNCTION("""COMPUTED_VALUE"""),"2")</f>
        <v>2</v>
      </c>
    </row>
    <row r="79">
      <c r="A79" s="36">
        <f>IFERROR(__xludf.DUMMYFUNCTION("""COMPUTED_VALUE"""),4.0)</f>
        <v>4</v>
      </c>
      <c r="B79" s="36">
        <f>IFERROR(__xludf.DUMMYFUNCTION("""COMPUTED_VALUE"""),13.0)</f>
        <v>13</v>
      </c>
      <c r="C79" s="36"/>
      <c r="D79" s="36" t="str">
        <f>IFERROR(__xludf.DUMMYFUNCTION("""COMPUTED_VALUE"""),"3")</f>
        <v>3</v>
      </c>
    </row>
    <row r="80">
      <c r="A80" s="36">
        <f>IFERROR(__xludf.DUMMYFUNCTION("""COMPUTED_VALUE"""),4.0)</f>
        <v>4</v>
      </c>
      <c r="B80" s="36">
        <f>IFERROR(__xludf.DUMMYFUNCTION("""COMPUTED_VALUE"""),14.0)</f>
        <v>14</v>
      </c>
      <c r="C80" s="36"/>
      <c r="D80" s="36" t="str">
        <f>IFERROR(__xludf.DUMMYFUNCTION("""COMPUTED_VALUE"""),"3")</f>
        <v>3</v>
      </c>
    </row>
    <row r="81">
      <c r="A81" s="36">
        <f>IFERROR(__xludf.DUMMYFUNCTION("""COMPUTED_VALUE"""),4.0)</f>
        <v>4</v>
      </c>
      <c r="B81" s="36">
        <f>IFERROR(__xludf.DUMMYFUNCTION("""COMPUTED_VALUE"""),15.0)</f>
        <v>15</v>
      </c>
      <c r="C81" s="36"/>
      <c r="D81" s="36" t="str">
        <f>IFERROR(__xludf.DUMMYFUNCTION("""COMPUTED_VALUE"""),"2")</f>
        <v>2</v>
      </c>
    </row>
    <row r="82">
      <c r="A82" s="36">
        <f>IFERROR(__xludf.DUMMYFUNCTION("""COMPUTED_VALUE"""),4.0)</f>
        <v>4</v>
      </c>
      <c r="B82" s="36">
        <f>IFERROR(__xludf.DUMMYFUNCTION("""COMPUTED_VALUE"""),16.0)</f>
        <v>16</v>
      </c>
      <c r="C82" s="36"/>
      <c r="D82" s="36" t="str">
        <f>IFERROR(__xludf.DUMMYFUNCTION("""COMPUTED_VALUE"""),"3")</f>
        <v>3</v>
      </c>
    </row>
    <row r="83">
      <c r="A83" s="36">
        <f>IFERROR(__xludf.DUMMYFUNCTION("""COMPUTED_VALUE"""),4.0)</f>
        <v>4</v>
      </c>
      <c r="B83" s="36">
        <f>IFERROR(__xludf.DUMMYFUNCTION("""COMPUTED_VALUE"""),17.0)</f>
        <v>17</v>
      </c>
      <c r="C83" s="36"/>
      <c r="D83" s="36" t="str">
        <f>IFERROR(__xludf.DUMMYFUNCTION("""COMPUTED_VALUE"""),"2")</f>
        <v>2</v>
      </c>
    </row>
    <row r="84">
      <c r="A84" s="36">
        <f>IFERROR(__xludf.DUMMYFUNCTION("""COMPUTED_VALUE"""),4.0)</f>
        <v>4</v>
      </c>
      <c r="B84" s="36">
        <f>IFERROR(__xludf.DUMMYFUNCTION("""COMPUTED_VALUE"""),18.0)</f>
        <v>18</v>
      </c>
      <c r="C84" s="36"/>
      <c r="D84" s="36" t="str">
        <f>IFERROR(__xludf.DUMMYFUNCTION("""COMPUTED_VALUE"""),"3")</f>
        <v>3</v>
      </c>
    </row>
    <row r="85">
      <c r="A85" s="36">
        <f>IFERROR(__xludf.DUMMYFUNCTION("""COMPUTED_VALUE"""),4.0)</f>
        <v>4</v>
      </c>
      <c r="B85" s="36">
        <f>IFERROR(__xludf.DUMMYFUNCTION("""COMPUTED_VALUE"""),19.0)</f>
        <v>19</v>
      </c>
      <c r="C85" s="36"/>
      <c r="D85" s="36" t="str">
        <f>IFERROR(__xludf.DUMMYFUNCTION("""COMPUTED_VALUE"""),"2")</f>
        <v>2</v>
      </c>
    </row>
    <row r="86">
      <c r="A86" s="36">
        <f>IFERROR(__xludf.DUMMYFUNCTION("""COMPUTED_VALUE"""),4.0)</f>
        <v>4</v>
      </c>
      <c r="B86" s="36">
        <f>IFERROR(__xludf.DUMMYFUNCTION("""COMPUTED_VALUE"""),20.0)</f>
        <v>20</v>
      </c>
      <c r="C86" s="36"/>
      <c r="D86" s="36" t="str">
        <f>IFERROR(__xludf.DUMMYFUNCTION("""COMPUTED_VALUE"""),"2")</f>
        <v>2</v>
      </c>
    </row>
    <row r="87">
      <c r="A87" s="36">
        <f>IFERROR(__xludf.DUMMYFUNCTION("""COMPUTED_VALUE"""),4.0)</f>
        <v>4</v>
      </c>
      <c r="B87" s="36">
        <f>IFERROR(__xludf.DUMMYFUNCTION("""COMPUTED_VALUE"""),21.0)</f>
        <v>21</v>
      </c>
      <c r="C87" s="36"/>
      <c r="D87" s="36" t="str">
        <f>IFERROR(__xludf.DUMMYFUNCTION("""COMPUTED_VALUE"""),"2")</f>
        <v>2</v>
      </c>
    </row>
    <row r="88">
      <c r="A88" s="36">
        <f>IFERROR(__xludf.DUMMYFUNCTION("""COMPUTED_VALUE"""),4.0)</f>
        <v>4</v>
      </c>
      <c r="B88" s="36">
        <f>IFERROR(__xludf.DUMMYFUNCTION("""COMPUTED_VALUE"""),22.0)</f>
        <v>22</v>
      </c>
      <c r="C88" s="36"/>
      <c r="D88" s="36" t="str">
        <f>IFERROR(__xludf.DUMMYFUNCTION("""COMPUTED_VALUE"""),"3")</f>
        <v>3</v>
      </c>
    </row>
    <row r="89">
      <c r="A89" s="36">
        <f>IFERROR(__xludf.DUMMYFUNCTION("""COMPUTED_VALUE"""),4.0)</f>
        <v>4</v>
      </c>
      <c r="B89" s="36">
        <f>IFERROR(__xludf.DUMMYFUNCTION("""COMPUTED_VALUE"""),24.0)</f>
        <v>24</v>
      </c>
      <c r="C89" s="36"/>
      <c r="D89" s="36" t="str">
        <f>IFERROR(__xludf.DUMMYFUNCTION("""COMPUTED_VALUE"""),"3")</f>
        <v>3</v>
      </c>
    </row>
    <row r="90">
      <c r="A90" s="36">
        <f>IFERROR(__xludf.DUMMYFUNCTION("""COMPUTED_VALUE"""),4.0)</f>
        <v>4</v>
      </c>
      <c r="B90" s="36">
        <f>IFERROR(__xludf.DUMMYFUNCTION("""COMPUTED_VALUE"""),25.0)</f>
        <v>25</v>
      </c>
      <c r="C90" s="36"/>
      <c r="D90" s="36" t="str">
        <f>IFERROR(__xludf.DUMMYFUNCTION("""COMPUTED_VALUE"""),"1")</f>
        <v>1</v>
      </c>
    </row>
    <row r="91">
      <c r="A91" s="36">
        <f>IFERROR(__xludf.DUMMYFUNCTION("""COMPUTED_VALUE"""),4.0)</f>
        <v>4</v>
      </c>
      <c r="B91" s="36">
        <f>IFERROR(__xludf.DUMMYFUNCTION("""COMPUTED_VALUE"""),26.0)</f>
        <v>26</v>
      </c>
      <c r="C91" s="36"/>
      <c r="D91" s="36" t="str">
        <f>IFERROR(__xludf.DUMMYFUNCTION("""COMPUTED_VALUE"""),"2")</f>
        <v>2</v>
      </c>
    </row>
    <row r="92">
      <c r="A92" s="36">
        <f>IFERROR(__xludf.DUMMYFUNCTION("""COMPUTED_VALUE"""),4.0)</f>
        <v>4</v>
      </c>
      <c r="B92" s="36">
        <f>IFERROR(__xludf.DUMMYFUNCTION("""COMPUTED_VALUE"""),27.0)</f>
        <v>27</v>
      </c>
      <c r="C92" s="36"/>
      <c r="D92" s="36" t="str">
        <f>IFERROR(__xludf.DUMMYFUNCTION("""COMPUTED_VALUE"""),"2")</f>
        <v>2</v>
      </c>
    </row>
    <row r="93">
      <c r="A93" s="36">
        <f>IFERROR(__xludf.DUMMYFUNCTION("""COMPUTED_VALUE"""),4.0)</f>
        <v>4</v>
      </c>
      <c r="B93" s="36">
        <f>IFERROR(__xludf.DUMMYFUNCTION("""COMPUTED_VALUE"""),29.0)</f>
        <v>29</v>
      </c>
      <c r="C93" s="36"/>
      <c r="D93" s="36" t="str">
        <f>IFERROR(__xludf.DUMMYFUNCTION("""COMPUTED_VALUE"""),"3")</f>
        <v>3</v>
      </c>
    </row>
    <row r="94">
      <c r="A94" s="36">
        <f>IFERROR(__xludf.DUMMYFUNCTION("""COMPUTED_VALUE"""),4.0)</f>
        <v>4</v>
      </c>
      <c r="B94" s="36">
        <f>IFERROR(__xludf.DUMMYFUNCTION("""COMPUTED_VALUE"""),30.0)</f>
        <v>30</v>
      </c>
      <c r="C94" s="36"/>
      <c r="D94" s="36" t="str">
        <f>IFERROR(__xludf.DUMMYFUNCTION("""COMPUTED_VALUE"""),"2")</f>
        <v>2</v>
      </c>
    </row>
    <row r="95">
      <c r="A95" s="36">
        <f>IFERROR(__xludf.DUMMYFUNCTION("""COMPUTED_VALUE"""),4.0)</f>
        <v>4</v>
      </c>
      <c r="B95" s="36">
        <f>IFERROR(__xludf.DUMMYFUNCTION("""COMPUTED_VALUE"""),31.0)</f>
        <v>31</v>
      </c>
      <c r="C95" s="36"/>
      <c r="D95" s="36" t="str">
        <f>IFERROR(__xludf.DUMMYFUNCTION("""COMPUTED_VALUE"""),"2")</f>
        <v>2</v>
      </c>
    </row>
    <row r="96">
      <c r="A96" s="36">
        <f>IFERROR(__xludf.DUMMYFUNCTION("""COMPUTED_VALUE"""),4.0)</f>
        <v>4</v>
      </c>
      <c r="B96" s="36">
        <f>IFERROR(__xludf.DUMMYFUNCTION("""COMPUTED_VALUE"""),32.0)</f>
        <v>32</v>
      </c>
      <c r="C96" s="36"/>
      <c r="D96" s="36" t="str">
        <f>IFERROR(__xludf.DUMMYFUNCTION("""COMPUTED_VALUE"""),"2")</f>
        <v>2</v>
      </c>
    </row>
    <row r="97">
      <c r="A97" s="36">
        <f>IFERROR(__xludf.DUMMYFUNCTION("""COMPUTED_VALUE"""),4.0)</f>
        <v>4</v>
      </c>
      <c r="B97" s="36">
        <f>IFERROR(__xludf.DUMMYFUNCTION("""COMPUTED_VALUE"""),33.0)</f>
        <v>33</v>
      </c>
      <c r="C97" s="36"/>
      <c r="D97" s="36" t="str">
        <f>IFERROR(__xludf.DUMMYFUNCTION("""COMPUTED_VALUE"""),"2")</f>
        <v>2</v>
      </c>
    </row>
    <row r="98">
      <c r="A98" s="36">
        <f>IFERROR(__xludf.DUMMYFUNCTION("""COMPUTED_VALUE"""),4.0)</f>
        <v>4</v>
      </c>
      <c r="B98" s="36">
        <f>IFERROR(__xludf.DUMMYFUNCTION("""COMPUTED_VALUE"""),36.0)</f>
        <v>36</v>
      </c>
      <c r="C98" s="36"/>
      <c r="D98" s="36" t="str">
        <f>IFERROR(__xludf.DUMMYFUNCTION("""COMPUTED_VALUE"""),"2")</f>
        <v>2</v>
      </c>
    </row>
    <row r="99">
      <c r="A99" s="36">
        <f>IFERROR(__xludf.DUMMYFUNCTION("""COMPUTED_VALUE"""),5.0)</f>
        <v>5</v>
      </c>
      <c r="B99" s="36">
        <f>IFERROR(__xludf.DUMMYFUNCTION("""COMPUTED_VALUE"""),7.0)</f>
        <v>7</v>
      </c>
      <c r="C99" s="36"/>
      <c r="D99" s="36" t="str">
        <f>IFERROR(__xludf.DUMMYFUNCTION("""COMPUTED_VALUE"""),"1")</f>
        <v>1</v>
      </c>
    </row>
    <row r="100">
      <c r="A100" s="36">
        <f>IFERROR(__xludf.DUMMYFUNCTION("""COMPUTED_VALUE"""),5.0)</f>
        <v>5</v>
      </c>
      <c r="B100" s="36">
        <f>IFERROR(__xludf.DUMMYFUNCTION("""COMPUTED_VALUE"""),10.0)</f>
        <v>10</v>
      </c>
      <c r="C100" s="36"/>
      <c r="D100" s="36" t="str">
        <f>IFERROR(__xludf.DUMMYFUNCTION("""COMPUTED_VALUE"""),"1")</f>
        <v>1</v>
      </c>
    </row>
    <row r="101">
      <c r="A101" s="36">
        <f>IFERROR(__xludf.DUMMYFUNCTION("""COMPUTED_VALUE"""),5.0)</f>
        <v>5</v>
      </c>
      <c r="B101" s="36">
        <f>IFERROR(__xludf.DUMMYFUNCTION("""COMPUTED_VALUE"""),21.0)</f>
        <v>21</v>
      </c>
      <c r="C101" s="36"/>
      <c r="D101" s="36" t="str">
        <f>IFERROR(__xludf.DUMMYFUNCTION("""COMPUTED_VALUE"""),"1")</f>
        <v>1</v>
      </c>
    </row>
    <row r="102">
      <c r="A102" s="36">
        <f>IFERROR(__xludf.DUMMYFUNCTION("""COMPUTED_VALUE"""),5.0)</f>
        <v>5</v>
      </c>
      <c r="B102" s="36">
        <f>IFERROR(__xludf.DUMMYFUNCTION("""COMPUTED_VALUE"""),23.0)</f>
        <v>23</v>
      </c>
      <c r="C102" s="36"/>
      <c r="D102" s="36" t="str">
        <f>IFERROR(__xludf.DUMMYFUNCTION("""COMPUTED_VALUE"""),"1")</f>
        <v>1</v>
      </c>
    </row>
    <row r="103">
      <c r="A103" s="36">
        <f>IFERROR(__xludf.DUMMYFUNCTION("""COMPUTED_VALUE"""),5.0)</f>
        <v>5</v>
      </c>
      <c r="B103" s="36">
        <f>IFERROR(__xludf.DUMMYFUNCTION("""COMPUTED_VALUE"""),28.0)</f>
        <v>28</v>
      </c>
      <c r="C103" s="36"/>
      <c r="D103" s="36" t="str">
        <f>IFERROR(__xludf.DUMMYFUNCTION("""COMPUTED_VALUE"""),"2")</f>
        <v>2</v>
      </c>
    </row>
    <row r="104">
      <c r="A104" s="36">
        <f>IFERROR(__xludf.DUMMYFUNCTION("""COMPUTED_VALUE"""),5.0)</f>
        <v>5</v>
      </c>
      <c r="B104" s="36">
        <f>IFERROR(__xludf.DUMMYFUNCTION("""COMPUTED_VALUE"""),34.0)</f>
        <v>34</v>
      </c>
      <c r="C104" s="36"/>
      <c r="D104" s="36" t="str">
        <f>IFERROR(__xludf.DUMMYFUNCTION("""COMPUTED_VALUE"""),"1")</f>
        <v>1</v>
      </c>
    </row>
    <row r="105">
      <c r="A105" s="36">
        <f>IFERROR(__xludf.DUMMYFUNCTION("""COMPUTED_VALUE"""),5.0)</f>
        <v>5</v>
      </c>
      <c r="B105" s="36">
        <f>IFERROR(__xludf.DUMMYFUNCTION("""COMPUTED_VALUE"""),36.0)</f>
        <v>36</v>
      </c>
      <c r="C105" s="36"/>
      <c r="D105" s="36" t="str">
        <f>IFERROR(__xludf.DUMMYFUNCTION("""COMPUTED_VALUE"""),"1")</f>
        <v>1</v>
      </c>
    </row>
    <row r="106">
      <c r="A106" s="36">
        <f>IFERROR(__xludf.DUMMYFUNCTION("""COMPUTED_VALUE"""),6.0)</f>
        <v>6</v>
      </c>
      <c r="B106" s="36">
        <f>IFERROR(__xludf.DUMMYFUNCTION("""COMPUTED_VALUE"""),7.0)</f>
        <v>7</v>
      </c>
      <c r="C106" s="36"/>
      <c r="D106" s="36" t="str">
        <f>IFERROR(__xludf.DUMMYFUNCTION("""COMPUTED_VALUE"""),"2")</f>
        <v>2</v>
      </c>
    </row>
    <row r="107">
      <c r="A107" s="36">
        <f>IFERROR(__xludf.DUMMYFUNCTION("""COMPUTED_VALUE"""),6.0)</f>
        <v>6</v>
      </c>
      <c r="B107" s="36">
        <f>IFERROR(__xludf.DUMMYFUNCTION("""COMPUTED_VALUE"""),8.0)</f>
        <v>8</v>
      </c>
      <c r="C107" s="36"/>
      <c r="D107" s="36" t="str">
        <f>IFERROR(__xludf.DUMMYFUNCTION("""COMPUTED_VALUE"""),"2")</f>
        <v>2</v>
      </c>
    </row>
    <row r="108">
      <c r="A108" s="36">
        <f>IFERROR(__xludf.DUMMYFUNCTION("""COMPUTED_VALUE"""),6.0)</f>
        <v>6</v>
      </c>
      <c r="B108" s="36">
        <f>IFERROR(__xludf.DUMMYFUNCTION("""COMPUTED_VALUE"""),9.0)</f>
        <v>9</v>
      </c>
      <c r="C108" s="36"/>
      <c r="D108" s="36" t="str">
        <f>IFERROR(__xludf.DUMMYFUNCTION("""COMPUTED_VALUE"""),"2")</f>
        <v>2</v>
      </c>
    </row>
    <row r="109">
      <c r="A109" s="36">
        <f>IFERROR(__xludf.DUMMYFUNCTION("""COMPUTED_VALUE"""),6.0)</f>
        <v>6</v>
      </c>
      <c r="B109" s="36">
        <f>IFERROR(__xludf.DUMMYFUNCTION("""COMPUTED_VALUE"""),10.0)</f>
        <v>10</v>
      </c>
      <c r="C109" s="36"/>
      <c r="D109" s="36" t="str">
        <f>IFERROR(__xludf.DUMMYFUNCTION("""COMPUTED_VALUE"""),"2")</f>
        <v>2</v>
      </c>
    </row>
    <row r="110">
      <c r="A110" s="36">
        <f>IFERROR(__xludf.DUMMYFUNCTION("""COMPUTED_VALUE"""),6.0)</f>
        <v>6</v>
      </c>
      <c r="B110" s="36">
        <f>IFERROR(__xludf.DUMMYFUNCTION("""COMPUTED_VALUE"""),11.0)</f>
        <v>11</v>
      </c>
      <c r="C110" s="36"/>
      <c r="D110" s="36" t="str">
        <f>IFERROR(__xludf.DUMMYFUNCTION("""COMPUTED_VALUE"""),"2")</f>
        <v>2</v>
      </c>
    </row>
    <row r="111">
      <c r="A111" s="36">
        <f>IFERROR(__xludf.DUMMYFUNCTION("""COMPUTED_VALUE"""),6.0)</f>
        <v>6</v>
      </c>
      <c r="B111" s="36">
        <f>IFERROR(__xludf.DUMMYFUNCTION("""COMPUTED_VALUE"""),12.0)</f>
        <v>12</v>
      </c>
      <c r="C111" s="36"/>
      <c r="D111" s="36" t="str">
        <f>IFERROR(__xludf.DUMMYFUNCTION("""COMPUTED_VALUE"""),"2")</f>
        <v>2</v>
      </c>
    </row>
    <row r="112">
      <c r="A112" s="36">
        <f>IFERROR(__xludf.DUMMYFUNCTION("""COMPUTED_VALUE"""),6.0)</f>
        <v>6</v>
      </c>
      <c r="B112" s="36">
        <f>IFERROR(__xludf.DUMMYFUNCTION("""COMPUTED_VALUE"""),13.0)</f>
        <v>13</v>
      </c>
      <c r="C112" s="36"/>
      <c r="D112" s="36" t="str">
        <f>IFERROR(__xludf.DUMMYFUNCTION("""COMPUTED_VALUE"""),"2")</f>
        <v>2</v>
      </c>
    </row>
    <row r="113">
      <c r="A113" s="36">
        <f>IFERROR(__xludf.DUMMYFUNCTION("""COMPUTED_VALUE"""),6.0)</f>
        <v>6</v>
      </c>
      <c r="B113" s="36">
        <f>IFERROR(__xludf.DUMMYFUNCTION("""COMPUTED_VALUE"""),14.0)</f>
        <v>14</v>
      </c>
      <c r="C113" s="36"/>
      <c r="D113" s="36" t="str">
        <f>IFERROR(__xludf.DUMMYFUNCTION("""COMPUTED_VALUE"""),"2")</f>
        <v>2</v>
      </c>
    </row>
    <row r="114">
      <c r="A114" s="36">
        <f>IFERROR(__xludf.DUMMYFUNCTION("""COMPUTED_VALUE"""),6.0)</f>
        <v>6</v>
      </c>
      <c r="B114" s="36">
        <f>IFERROR(__xludf.DUMMYFUNCTION("""COMPUTED_VALUE"""),15.0)</f>
        <v>15</v>
      </c>
      <c r="C114" s="36"/>
      <c r="D114" s="36" t="str">
        <f>IFERROR(__xludf.DUMMYFUNCTION("""COMPUTED_VALUE"""),"2")</f>
        <v>2</v>
      </c>
    </row>
    <row r="115">
      <c r="A115" s="36">
        <f>IFERROR(__xludf.DUMMYFUNCTION("""COMPUTED_VALUE"""),6.0)</f>
        <v>6</v>
      </c>
      <c r="B115" s="36">
        <f>IFERROR(__xludf.DUMMYFUNCTION("""COMPUTED_VALUE"""),16.0)</f>
        <v>16</v>
      </c>
      <c r="C115" s="36"/>
      <c r="D115" s="36" t="str">
        <f>IFERROR(__xludf.DUMMYFUNCTION("""COMPUTED_VALUE"""),"2")</f>
        <v>2</v>
      </c>
    </row>
    <row r="116">
      <c r="A116" s="36">
        <f>IFERROR(__xludf.DUMMYFUNCTION("""COMPUTED_VALUE"""),6.0)</f>
        <v>6</v>
      </c>
      <c r="B116" s="36">
        <f>IFERROR(__xludf.DUMMYFUNCTION("""COMPUTED_VALUE"""),17.0)</f>
        <v>17</v>
      </c>
      <c r="C116" s="36"/>
      <c r="D116" s="36" t="str">
        <f>IFERROR(__xludf.DUMMYFUNCTION("""COMPUTED_VALUE"""),"3")</f>
        <v>3</v>
      </c>
    </row>
    <row r="117">
      <c r="A117" s="36">
        <f>IFERROR(__xludf.DUMMYFUNCTION("""COMPUTED_VALUE"""),6.0)</f>
        <v>6</v>
      </c>
      <c r="B117" s="36">
        <f>IFERROR(__xludf.DUMMYFUNCTION("""COMPUTED_VALUE"""),18.0)</f>
        <v>18</v>
      </c>
      <c r="C117" s="36"/>
      <c r="D117" s="36" t="str">
        <f>IFERROR(__xludf.DUMMYFUNCTION("""COMPUTED_VALUE"""),"2")</f>
        <v>2</v>
      </c>
    </row>
    <row r="118">
      <c r="A118" s="36">
        <f>IFERROR(__xludf.DUMMYFUNCTION("""COMPUTED_VALUE"""),6.0)</f>
        <v>6</v>
      </c>
      <c r="B118" s="36">
        <f>IFERROR(__xludf.DUMMYFUNCTION("""COMPUTED_VALUE"""),19.0)</f>
        <v>19</v>
      </c>
      <c r="C118" s="36"/>
      <c r="D118" s="36" t="str">
        <f>IFERROR(__xludf.DUMMYFUNCTION("""COMPUTED_VALUE"""),"2")</f>
        <v>2</v>
      </c>
    </row>
    <row r="119">
      <c r="A119" s="36">
        <f>IFERROR(__xludf.DUMMYFUNCTION("""COMPUTED_VALUE"""),6.0)</f>
        <v>6</v>
      </c>
      <c r="B119" s="36">
        <f>IFERROR(__xludf.DUMMYFUNCTION("""COMPUTED_VALUE"""),20.0)</f>
        <v>20</v>
      </c>
      <c r="C119" s="36"/>
      <c r="D119" s="36" t="str">
        <f>IFERROR(__xludf.DUMMYFUNCTION("""COMPUTED_VALUE"""),"2")</f>
        <v>2</v>
      </c>
    </row>
    <row r="120">
      <c r="A120" s="36">
        <f>IFERROR(__xludf.DUMMYFUNCTION("""COMPUTED_VALUE"""),6.0)</f>
        <v>6</v>
      </c>
      <c r="B120" s="36">
        <f>IFERROR(__xludf.DUMMYFUNCTION("""COMPUTED_VALUE"""),21.0)</f>
        <v>21</v>
      </c>
      <c r="C120" s="36"/>
      <c r="D120" s="36" t="str">
        <f>IFERROR(__xludf.DUMMYFUNCTION("""COMPUTED_VALUE"""),"2")</f>
        <v>2</v>
      </c>
    </row>
    <row r="121">
      <c r="A121" s="36">
        <f>IFERROR(__xludf.DUMMYFUNCTION("""COMPUTED_VALUE"""),6.0)</f>
        <v>6</v>
      </c>
      <c r="B121" s="36">
        <f>IFERROR(__xludf.DUMMYFUNCTION("""COMPUTED_VALUE"""),22.0)</f>
        <v>22</v>
      </c>
      <c r="C121" s="36"/>
      <c r="D121" s="36" t="str">
        <f>IFERROR(__xludf.DUMMYFUNCTION("""COMPUTED_VALUE"""),"2")</f>
        <v>2</v>
      </c>
    </row>
    <row r="122">
      <c r="A122" s="36">
        <f>IFERROR(__xludf.DUMMYFUNCTION("""COMPUTED_VALUE"""),6.0)</f>
        <v>6</v>
      </c>
      <c r="B122" s="36">
        <f>IFERROR(__xludf.DUMMYFUNCTION("""COMPUTED_VALUE"""),24.0)</f>
        <v>24</v>
      </c>
      <c r="C122" s="36"/>
      <c r="D122" s="36" t="str">
        <f>IFERROR(__xludf.DUMMYFUNCTION("""COMPUTED_VALUE"""),"2")</f>
        <v>2</v>
      </c>
    </row>
    <row r="123">
      <c r="A123" s="36">
        <f>IFERROR(__xludf.DUMMYFUNCTION("""COMPUTED_VALUE"""),6.0)</f>
        <v>6</v>
      </c>
      <c r="B123" s="36">
        <f>IFERROR(__xludf.DUMMYFUNCTION("""COMPUTED_VALUE"""),26.0)</f>
        <v>26</v>
      </c>
      <c r="C123" s="36"/>
      <c r="D123" s="36" t="str">
        <f>IFERROR(__xludf.DUMMYFUNCTION("""COMPUTED_VALUE"""),"2")</f>
        <v>2</v>
      </c>
    </row>
    <row r="124">
      <c r="A124" s="36">
        <f>IFERROR(__xludf.DUMMYFUNCTION("""COMPUTED_VALUE"""),6.0)</f>
        <v>6</v>
      </c>
      <c r="B124" s="36">
        <f>IFERROR(__xludf.DUMMYFUNCTION("""COMPUTED_VALUE"""),27.0)</f>
        <v>27</v>
      </c>
      <c r="C124" s="36"/>
      <c r="D124" s="36" t="str">
        <f>IFERROR(__xludf.DUMMYFUNCTION("""COMPUTED_VALUE"""),"2")</f>
        <v>2</v>
      </c>
    </row>
    <row r="125">
      <c r="A125" s="36">
        <f>IFERROR(__xludf.DUMMYFUNCTION("""COMPUTED_VALUE"""),6.0)</f>
        <v>6</v>
      </c>
      <c r="B125" s="36">
        <f>IFERROR(__xludf.DUMMYFUNCTION("""COMPUTED_VALUE"""),28.0)</f>
        <v>28</v>
      </c>
      <c r="C125" s="36"/>
      <c r="D125" s="36" t="str">
        <f>IFERROR(__xludf.DUMMYFUNCTION("""COMPUTED_VALUE"""),"1")</f>
        <v>1</v>
      </c>
    </row>
    <row r="126">
      <c r="A126" s="36">
        <f>IFERROR(__xludf.DUMMYFUNCTION("""COMPUTED_VALUE"""),6.0)</f>
        <v>6</v>
      </c>
      <c r="B126" s="36">
        <f>IFERROR(__xludf.DUMMYFUNCTION("""COMPUTED_VALUE"""),29.0)</f>
        <v>29</v>
      </c>
      <c r="C126" s="36"/>
      <c r="D126" s="36" t="str">
        <f>IFERROR(__xludf.DUMMYFUNCTION("""COMPUTED_VALUE"""),"2")</f>
        <v>2</v>
      </c>
    </row>
    <row r="127">
      <c r="A127" s="36">
        <f>IFERROR(__xludf.DUMMYFUNCTION("""COMPUTED_VALUE"""),6.0)</f>
        <v>6</v>
      </c>
      <c r="B127" s="36">
        <f>IFERROR(__xludf.DUMMYFUNCTION("""COMPUTED_VALUE"""),30.0)</f>
        <v>30</v>
      </c>
      <c r="C127" s="36"/>
      <c r="D127" s="36" t="str">
        <f>IFERROR(__xludf.DUMMYFUNCTION("""COMPUTED_VALUE"""),"3")</f>
        <v>3</v>
      </c>
    </row>
    <row r="128">
      <c r="A128" s="36">
        <f>IFERROR(__xludf.DUMMYFUNCTION("""COMPUTED_VALUE"""),6.0)</f>
        <v>6</v>
      </c>
      <c r="B128" s="36">
        <f>IFERROR(__xludf.DUMMYFUNCTION("""COMPUTED_VALUE"""),31.0)</f>
        <v>31</v>
      </c>
      <c r="C128" s="36"/>
      <c r="D128" s="36" t="str">
        <f>IFERROR(__xludf.DUMMYFUNCTION("""COMPUTED_VALUE"""),"2")</f>
        <v>2</v>
      </c>
    </row>
    <row r="129">
      <c r="A129" s="36">
        <f>IFERROR(__xludf.DUMMYFUNCTION("""COMPUTED_VALUE"""),6.0)</f>
        <v>6</v>
      </c>
      <c r="B129" s="36">
        <f>IFERROR(__xludf.DUMMYFUNCTION("""COMPUTED_VALUE"""),32.0)</f>
        <v>32</v>
      </c>
      <c r="C129" s="36"/>
      <c r="D129" s="36" t="str">
        <f>IFERROR(__xludf.DUMMYFUNCTION("""COMPUTED_VALUE"""),"3")</f>
        <v>3</v>
      </c>
    </row>
    <row r="130">
      <c r="A130" s="36">
        <f>IFERROR(__xludf.DUMMYFUNCTION("""COMPUTED_VALUE"""),6.0)</f>
        <v>6</v>
      </c>
      <c r="B130" s="36">
        <f>IFERROR(__xludf.DUMMYFUNCTION("""COMPUTED_VALUE"""),33.0)</f>
        <v>33</v>
      </c>
      <c r="C130" s="36"/>
      <c r="D130" s="36" t="str">
        <f>IFERROR(__xludf.DUMMYFUNCTION("""COMPUTED_VALUE"""),"2")</f>
        <v>2</v>
      </c>
    </row>
    <row r="131">
      <c r="A131" s="36">
        <f>IFERROR(__xludf.DUMMYFUNCTION("""COMPUTED_VALUE"""),6.0)</f>
        <v>6</v>
      </c>
      <c r="B131" s="36">
        <f>IFERROR(__xludf.DUMMYFUNCTION("""COMPUTED_VALUE"""),35.0)</f>
        <v>35</v>
      </c>
      <c r="C131" s="36"/>
      <c r="D131" s="36" t="str">
        <f>IFERROR(__xludf.DUMMYFUNCTION("""COMPUTED_VALUE"""),"1")</f>
        <v>1</v>
      </c>
    </row>
    <row r="132">
      <c r="A132" s="36">
        <f>IFERROR(__xludf.DUMMYFUNCTION("""COMPUTED_VALUE"""),6.0)</f>
        <v>6</v>
      </c>
      <c r="B132" s="36">
        <f>IFERROR(__xludf.DUMMYFUNCTION("""COMPUTED_VALUE"""),36.0)</f>
        <v>36</v>
      </c>
      <c r="C132" s="36"/>
      <c r="D132" s="36" t="str">
        <f>IFERROR(__xludf.DUMMYFUNCTION("""COMPUTED_VALUE"""),"2")</f>
        <v>2</v>
      </c>
    </row>
    <row r="133">
      <c r="A133" s="36">
        <f>IFERROR(__xludf.DUMMYFUNCTION("""COMPUTED_VALUE"""),7.0)</f>
        <v>7</v>
      </c>
      <c r="B133" s="36">
        <f>IFERROR(__xludf.DUMMYFUNCTION("""COMPUTED_VALUE"""),8.0)</f>
        <v>8</v>
      </c>
      <c r="C133" s="36"/>
      <c r="D133" s="36" t="str">
        <f>IFERROR(__xludf.DUMMYFUNCTION("""COMPUTED_VALUE"""),"2")</f>
        <v>2</v>
      </c>
    </row>
    <row r="134">
      <c r="A134" s="36">
        <f>IFERROR(__xludf.DUMMYFUNCTION("""COMPUTED_VALUE"""),7.0)</f>
        <v>7</v>
      </c>
      <c r="B134" s="36">
        <f>IFERROR(__xludf.DUMMYFUNCTION("""COMPUTED_VALUE"""),9.0)</f>
        <v>9</v>
      </c>
      <c r="C134" s="36"/>
      <c r="D134" s="36" t="str">
        <f>IFERROR(__xludf.DUMMYFUNCTION("""COMPUTED_VALUE"""),"2")</f>
        <v>2</v>
      </c>
    </row>
    <row r="135">
      <c r="A135" s="36">
        <f>IFERROR(__xludf.DUMMYFUNCTION("""COMPUTED_VALUE"""),7.0)</f>
        <v>7</v>
      </c>
      <c r="B135" s="36">
        <f>IFERROR(__xludf.DUMMYFUNCTION("""COMPUTED_VALUE"""),10.0)</f>
        <v>10</v>
      </c>
      <c r="C135" s="36"/>
      <c r="D135" s="36" t="str">
        <f>IFERROR(__xludf.DUMMYFUNCTION("""COMPUTED_VALUE"""),"3")</f>
        <v>3</v>
      </c>
    </row>
    <row r="136">
      <c r="A136" s="36">
        <f>IFERROR(__xludf.DUMMYFUNCTION("""COMPUTED_VALUE"""),7.0)</f>
        <v>7</v>
      </c>
      <c r="B136" s="36">
        <f>IFERROR(__xludf.DUMMYFUNCTION("""COMPUTED_VALUE"""),11.0)</f>
        <v>11</v>
      </c>
      <c r="C136" s="36"/>
      <c r="D136" s="36" t="str">
        <f>IFERROR(__xludf.DUMMYFUNCTION("""COMPUTED_VALUE"""),"2")</f>
        <v>2</v>
      </c>
    </row>
    <row r="137">
      <c r="A137" s="36">
        <f>IFERROR(__xludf.DUMMYFUNCTION("""COMPUTED_VALUE"""),7.0)</f>
        <v>7</v>
      </c>
      <c r="B137" s="36">
        <f>IFERROR(__xludf.DUMMYFUNCTION("""COMPUTED_VALUE"""),12.0)</f>
        <v>12</v>
      </c>
      <c r="C137" s="36"/>
      <c r="D137" s="36" t="str">
        <f>IFERROR(__xludf.DUMMYFUNCTION("""COMPUTED_VALUE"""),"2")</f>
        <v>2</v>
      </c>
    </row>
    <row r="138">
      <c r="A138" s="36">
        <f>IFERROR(__xludf.DUMMYFUNCTION("""COMPUTED_VALUE"""),7.0)</f>
        <v>7</v>
      </c>
      <c r="B138" s="36">
        <f>IFERROR(__xludf.DUMMYFUNCTION("""COMPUTED_VALUE"""),13.0)</f>
        <v>13</v>
      </c>
      <c r="C138" s="36"/>
      <c r="D138" s="36" t="str">
        <f>IFERROR(__xludf.DUMMYFUNCTION("""COMPUTED_VALUE"""),"2")</f>
        <v>2</v>
      </c>
    </row>
    <row r="139">
      <c r="A139" s="36">
        <f>IFERROR(__xludf.DUMMYFUNCTION("""COMPUTED_VALUE"""),7.0)</f>
        <v>7</v>
      </c>
      <c r="B139" s="36">
        <f>IFERROR(__xludf.DUMMYFUNCTION("""COMPUTED_VALUE"""),14.0)</f>
        <v>14</v>
      </c>
      <c r="C139" s="36"/>
      <c r="D139" s="36" t="str">
        <f>IFERROR(__xludf.DUMMYFUNCTION("""COMPUTED_VALUE"""),"2")</f>
        <v>2</v>
      </c>
    </row>
    <row r="140">
      <c r="A140" s="36">
        <f>IFERROR(__xludf.DUMMYFUNCTION("""COMPUTED_VALUE"""),7.0)</f>
        <v>7</v>
      </c>
      <c r="B140" s="36">
        <f>IFERROR(__xludf.DUMMYFUNCTION("""COMPUTED_VALUE"""),15.0)</f>
        <v>15</v>
      </c>
      <c r="C140" s="36"/>
      <c r="D140" s="36" t="str">
        <f>IFERROR(__xludf.DUMMYFUNCTION("""COMPUTED_VALUE"""),"2")</f>
        <v>2</v>
      </c>
    </row>
    <row r="141">
      <c r="A141" s="36">
        <f>IFERROR(__xludf.DUMMYFUNCTION("""COMPUTED_VALUE"""),7.0)</f>
        <v>7</v>
      </c>
      <c r="B141" s="36">
        <f>IFERROR(__xludf.DUMMYFUNCTION("""COMPUTED_VALUE"""),16.0)</f>
        <v>16</v>
      </c>
      <c r="C141" s="36"/>
      <c r="D141" s="36" t="str">
        <f>IFERROR(__xludf.DUMMYFUNCTION("""COMPUTED_VALUE"""),"2")</f>
        <v>2</v>
      </c>
    </row>
    <row r="142">
      <c r="A142" s="36">
        <f>IFERROR(__xludf.DUMMYFUNCTION("""COMPUTED_VALUE"""),7.0)</f>
        <v>7</v>
      </c>
      <c r="B142" s="36">
        <f>IFERROR(__xludf.DUMMYFUNCTION("""COMPUTED_VALUE"""),17.0)</f>
        <v>17</v>
      </c>
      <c r="C142" s="36"/>
      <c r="D142" s="36" t="str">
        <f>IFERROR(__xludf.DUMMYFUNCTION("""COMPUTED_VALUE"""),"2")</f>
        <v>2</v>
      </c>
    </row>
    <row r="143">
      <c r="A143" s="36">
        <f>IFERROR(__xludf.DUMMYFUNCTION("""COMPUTED_VALUE"""),7.0)</f>
        <v>7</v>
      </c>
      <c r="B143" s="36">
        <f>IFERROR(__xludf.DUMMYFUNCTION("""COMPUTED_VALUE"""),18.0)</f>
        <v>18</v>
      </c>
      <c r="C143" s="36"/>
      <c r="D143" s="36" t="str">
        <f>IFERROR(__xludf.DUMMYFUNCTION("""COMPUTED_VALUE"""),"2")</f>
        <v>2</v>
      </c>
    </row>
    <row r="144">
      <c r="A144" s="36">
        <f>IFERROR(__xludf.DUMMYFUNCTION("""COMPUTED_VALUE"""),7.0)</f>
        <v>7</v>
      </c>
      <c r="B144" s="36">
        <f>IFERROR(__xludf.DUMMYFUNCTION("""COMPUTED_VALUE"""),19.0)</f>
        <v>19</v>
      </c>
      <c r="C144" s="36"/>
      <c r="D144" s="36" t="str">
        <f>IFERROR(__xludf.DUMMYFUNCTION("""COMPUTED_VALUE"""),"2")</f>
        <v>2</v>
      </c>
    </row>
    <row r="145">
      <c r="A145" s="36">
        <f>IFERROR(__xludf.DUMMYFUNCTION("""COMPUTED_VALUE"""),7.0)</f>
        <v>7</v>
      </c>
      <c r="B145" s="36">
        <f>IFERROR(__xludf.DUMMYFUNCTION("""COMPUTED_VALUE"""),20.0)</f>
        <v>20</v>
      </c>
      <c r="C145" s="36"/>
      <c r="D145" s="36" t="str">
        <f>IFERROR(__xludf.DUMMYFUNCTION("""COMPUTED_VALUE"""),"2")</f>
        <v>2</v>
      </c>
    </row>
    <row r="146">
      <c r="A146" s="36">
        <f>IFERROR(__xludf.DUMMYFUNCTION("""COMPUTED_VALUE"""),7.0)</f>
        <v>7</v>
      </c>
      <c r="B146" s="36">
        <f>IFERROR(__xludf.DUMMYFUNCTION("""COMPUTED_VALUE"""),21.0)</f>
        <v>21</v>
      </c>
      <c r="C146" s="36"/>
      <c r="D146" s="36" t="str">
        <f>IFERROR(__xludf.DUMMYFUNCTION("""COMPUTED_VALUE"""),"3")</f>
        <v>3</v>
      </c>
    </row>
    <row r="147">
      <c r="A147" s="36">
        <f>IFERROR(__xludf.DUMMYFUNCTION("""COMPUTED_VALUE"""),7.0)</f>
        <v>7</v>
      </c>
      <c r="B147" s="36">
        <f>IFERROR(__xludf.DUMMYFUNCTION("""COMPUTED_VALUE"""),22.0)</f>
        <v>22</v>
      </c>
      <c r="C147" s="36"/>
      <c r="D147" s="36" t="str">
        <f>IFERROR(__xludf.DUMMYFUNCTION("""COMPUTED_VALUE"""),"2")</f>
        <v>2</v>
      </c>
    </row>
    <row r="148">
      <c r="A148" s="36">
        <f>IFERROR(__xludf.DUMMYFUNCTION("""COMPUTED_VALUE"""),7.0)</f>
        <v>7</v>
      </c>
      <c r="B148" s="36">
        <f>IFERROR(__xludf.DUMMYFUNCTION("""COMPUTED_VALUE"""),23.0)</f>
        <v>23</v>
      </c>
      <c r="C148" s="36"/>
      <c r="D148" s="36" t="str">
        <f>IFERROR(__xludf.DUMMYFUNCTION("""COMPUTED_VALUE"""),"1")</f>
        <v>1</v>
      </c>
    </row>
    <row r="149">
      <c r="A149" s="36">
        <f>IFERROR(__xludf.DUMMYFUNCTION("""COMPUTED_VALUE"""),7.0)</f>
        <v>7</v>
      </c>
      <c r="B149" s="36">
        <f>IFERROR(__xludf.DUMMYFUNCTION("""COMPUTED_VALUE"""),24.0)</f>
        <v>24</v>
      </c>
      <c r="C149" s="36"/>
      <c r="D149" s="36" t="str">
        <f>IFERROR(__xludf.DUMMYFUNCTION("""COMPUTED_VALUE"""),"2")</f>
        <v>2</v>
      </c>
    </row>
    <row r="150">
      <c r="A150" s="36">
        <f>IFERROR(__xludf.DUMMYFUNCTION("""COMPUTED_VALUE"""),7.0)</f>
        <v>7</v>
      </c>
      <c r="B150" s="36">
        <f>IFERROR(__xludf.DUMMYFUNCTION("""COMPUTED_VALUE"""),26.0)</f>
        <v>26</v>
      </c>
      <c r="C150" s="36"/>
      <c r="D150" s="36" t="str">
        <f>IFERROR(__xludf.DUMMYFUNCTION("""COMPUTED_VALUE"""),"2")</f>
        <v>2</v>
      </c>
    </row>
    <row r="151">
      <c r="A151" s="36">
        <f>IFERROR(__xludf.DUMMYFUNCTION("""COMPUTED_VALUE"""),7.0)</f>
        <v>7</v>
      </c>
      <c r="B151" s="36">
        <f>IFERROR(__xludf.DUMMYFUNCTION("""COMPUTED_VALUE"""),27.0)</f>
        <v>27</v>
      </c>
      <c r="C151" s="36"/>
      <c r="D151" s="36" t="str">
        <f>IFERROR(__xludf.DUMMYFUNCTION("""COMPUTED_VALUE"""),"2")</f>
        <v>2</v>
      </c>
    </row>
    <row r="152">
      <c r="A152" s="36">
        <f>IFERROR(__xludf.DUMMYFUNCTION("""COMPUTED_VALUE"""),7.0)</f>
        <v>7</v>
      </c>
      <c r="B152" s="36">
        <f>IFERROR(__xludf.DUMMYFUNCTION("""COMPUTED_VALUE"""),29.0)</f>
        <v>29</v>
      </c>
      <c r="C152" s="36"/>
      <c r="D152" s="36" t="str">
        <f>IFERROR(__xludf.DUMMYFUNCTION("""COMPUTED_VALUE"""),"2")</f>
        <v>2</v>
      </c>
    </row>
    <row r="153">
      <c r="A153" s="36">
        <f>IFERROR(__xludf.DUMMYFUNCTION("""COMPUTED_VALUE"""),7.0)</f>
        <v>7</v>
      </c>
      <c r="B153" s="36">
        <f>IFERROR(__xludf.DUMMYFUNCTION("""COMPUTED_VALUE"""),30.0)</f>
        <v>30</v>
      </c>
      <c r="C153" s="36"/>
      <c r="D153" s="36" t="str">
        <f>IFERROR(__xludf.DUMMYFUNCTION("""COMPUTED_VALUE"""),"2")</f>
        <v>2</v>
      </c>
    </row>
    <row r="154">
      <c r="A154" s="36">
        <f>IFERROR(__xludf.DUMMYFUNCTION("""COMPUTED_VALUE"""),7.0)</f>
        <v>7</v>
      </c>
      <c r="B154" s="36">
        <f>IFERROR(__xludf.DUMMYFUNCTION("""COMPUTED_VALUE"""),31.0)</f>
        <v>31</v>
      </c>
      <c r="C154" s="36"/>
      <c r="D154" s="36" t="str">
        <f>IFERROR(__xludf.DUMMYFUNCTION("""COMPUTED_VALUE"""),"2")</f>
        <v>2</v>
      </c>
    </row>
    <row r="155">
      <c r="A155" s="36">
        <f>IFERROR(__xludf.DUMMYFUNCTION("""COMPUTED_VALUE"""),7.0)</f>
        <v>7</v>
      </c>
      <c r="B155" s="36">
        <f>IFERROR(__xludf.DUMMYFUNCTION("""COMPUTED_VALUE"""),32.0)</f>
        <v>32</v>
      </c>
      <c r="C155" s="36"/>
      <c r="D155" s="36" t="str">
        <f>IFERROR(__xludf.DUMMYFUNCTION("""COMPUTED_VALUE"""),"2")</f>
        <v>2</v>
      </c>
    </row>
    <row r="156">
      <c r="A156" s="36">
        <f>IFERROR(__xludf.DUMMYFUNCTION("""COMPUTED_VALUE"""),7.0)</f>
        <v>7</v>
      </c>
      <c r="B156" s="36">
        <f>IFERROR(__xludf.DUMMYFUNCTION("""COMPUTED_VALUE"""),33.0)</f>
        <v>33</v>
      </c>
      <c r="C156" s="36"/>
      <c r="D156" s="36" t="str">
        <f>IFERROR(__xludf.DUMMYFUNCTION("""COMPUTED_VALUE"""),"2")</f>
        <v>2</v>
      </c>
    </row>
    <row r="157">
      <c r="A157" s="36">
        <f>IFERROR(__xludf.DUMMYFUNCTION("""COMPUTED_VALUE"""),7.0)</f>
        <v>7</v>
      </c>
      <c r="B157" s="36">
        <f>IFERROR(__xludf.DUMMYFUNCTION("""COMPUTED_VALUE"""),34.0)</f>
        <v>34</v>
      </c>
      <c r="C157" s="36"/>
      <c r="D157" s="36" t="str">
        <f>IFERROR(__xludf.DUMMYFUNCTION("""COMPUTED_VALUE"""),"1")</f>
        <v>1</v>
      </c>
    </row>
    <row r="158">
      <c r="A158" s="36">
        <f>IFERROR(__xludf.DUMMYFUNCTION("""COMPUTED_VALUE"""),7.0)</f>
        <v>7</v>
      </c>
      <c r="B158" s="36">
        <f>IFERROR(__xludf.DUMMYFUNCTION("""COMPUTED_VALUE"""),36.0)</f>
        <v>36</v>
      </c>
      <c r="C158" s="36"/>
      <c r="D158" s="36" t="str">
        <f>IFERROR(__xludf.DUMMYFUNCTION("""COMPUTED_VALUE"""),"3")</f>
        <v>3</v>
      </c>
    </row>
    <row r="159">
      <c r="A159" s="36">
        <f>IFERROR(__xludf.DUMMYFUNCTION("""COMPUTED_VALUE"""),8.0)</f>
        <v>8</v>
      </c>
      <c r="B159" s="36">
        <f>IFERROR(__xludf.DUMMYFUNCTION("""COMPUTED_VALUE"""),9.0)</f>
        <v>9</v>
      </c>
      <c r="C159" s="36"/>
      <c r="D159" s="36" t="str">
        <f>IFERROR(__xludf.DUMMYFUNCTION("""COMPUTED_VALUE"""),"3")</f>
        <v>3</v>
      </c>
    </row>
    <row r="160">
      <c r="A160" s="36">
        <f>IFERROR(__xludf.DUMMYFUNCTION("""COMPUTED_VALUE"""),8.0)</f>
        <v>8</v>
      </c>
      <c r="B160" s="36">
        <f>IFERROR(__xludf.DUMMYFUNCTION("""COMPUTED_VALUE"""),10.0)</f>
        <v>10</v>
      </c>
      <c r="C160" s="36"/>
      <c r="D160" s="36" t="str">
        <f>IFERROR(__xludf.DUMMYFUNCTION("""COMPUTED_VALUE"""),"2")</f>
        <v>2</v>
      </c>
    </row>
    <row r="161">
      <c r="A161" s="36">
        <f>IFERROR(__xludf.DUMMYFUNCTION("""COMPUTED_VALUE"""),8.0)</f>
        <v>8</v>
      </c>
      <c r="B161" s="36">
        <f>IFERROR(__xludf.DUMMYFUNCTION("""COMPUTED_VALUE"""),11.0)</f>
        <v>11</v>
      </c>
      <c r="C161" s="36"/>
      <c r="D161" s="36" t="str">
        <f>IFERROR(__xludf.DUMMYFUNCTION("""COMPUTED_VALUE"""),"3")</f>
        <v>3</v>
      </c>
    </row>
    <row r="162">
      <c r="A162" s="36">
        <f>IFERROR(__xludf.DUMMYFUNCTION("""COMPUTED_VALUE"""),8.0)</f>
        <v>8</v>
      </c>
      <c r="B162" s="36">
        <f>IFERROR(__xludf.DUMMYFUNCTION("""COMPUTED_VALUE"""),12.0)</f>
        <v>12</v>
      </c>
      <c r="C162" s="36"/>
      <c r="D162" s="36" t="str">
        <f>IFERROR(__xludf.DUMMYFUNCTION("""COMPUTED_VALUE"""),"2")</f>
        <v>2</v>
      </c>
    </row>
    <row r="163">
      <c r="A163" s="36">
        <f>IFERROR(__xludf.DUMMYFUNCTION("""COMPUTED_VALUE"""),8.0)</f>
        <v>8</v>
      </c>
      <c r="B163" s="36">
        <f>IFERROR(__xludf.DUMMYFUNCTION("""COMPUTED_VALUE"""),13.0)</f>
        <v>13</v>
      </c>
      <c r="C163" s="36"/>
      <c r="D163" s="36" t="str">
        <f>IFERROR(__xludf.DUMMYFUNCTION("""COMPUTED_VALUE"""),"3")</f>
        <v>3</v>
      </c>
    </row>
    <row r="164">
      <c r="A164" s="36">
        <f>IFERROR(__xludf.DUMMYFUNCTION("""COMPUTED_VALUE"""),8.0)</f>
        <v>8</v>
      </c>
      <c r="B164" s="36">
        <f>IFERROR(__xludf.DUMMYFUNCTION("""COMPUTED_VALUE"""),14.0)</f>
        <v>14</v>
      </c>
      <c r="C164" s="36"/>
      <c r="D164" s="36" t="str">
        <f>IFERROR(__xludf.DUMMYFUNCTION("""COMPUTED_VALUE"""),"3")</f>
        <v>3</v>
      </c>
    </row>
    <row r="165">
      <c r="A165" s="36">
        <f>IFERROR(__xludf.DUMMYFUNCTION("""COMPUTED_VALUE"""),8.0)</f>
        <v>8</v>
      </c>
      <c r="B165" s="36">
        <f>IFERROR(__xludf.DUMMYFUNCTION("""COMPUTED_VALUE"""),15.0)</f>
        <v>15</v>
      </c>
      <c r="C165" s="36"/>
      <c r="D165" s="36" t="str">
        <f>IFERROR(__xludf.DUMMYFUNCTION("""COMPUTED_VALUE"""),"2")</f>
        <v>2</v>
      </c>
    </row>
    <row r="166">
      <c r="A166" s="36">
        <f>IFERROR(__xludf.DUMMYFUNCTION("""COMPUTED_VALUE"""),8.0)</f>
        <v>8</v>
      </c>
      <c r="B166" s="36">
        <f>IFERROR(__xludf.DUMMYFUNCTION("""COMPUTED_VALUE"""),16.0)</f>
        <v>16</v>
      </c>
      <c r="C166" s="36"/>
      <c r="D166" s="36" t="str">
        <f>IFERROR(__xludf.DUMMYFUNCTION("""COMPUTED_VALUE"""),"3")</f>
        <v>3</v>
      </c>
    </row>
    <row r="167">
      <c r="A167" s="36">
        <f>IFERROR(__xludf.DUMMYFUNCTION("""COMPUTED_VALUE"""),8.0)</f>
        <v>8</v>
      </c>
      <c r="B167" s="36">
        <f>IFERROR(__xludf.DUMMYFUNCTION("""COMPUTED_VALUE"""),17.0)</f>
        <v>17</v>
      </c>
      <c r="C167" s="36"/>
      <c r="D167" s="36" t="str">
        <f>IFERROR(__xludf.DUMMYFUNCTION("""COMPUTED_VALUE"""),"2")</f>
        <v>2</v>
      </c>
    </row>
    <row r="168">
      <c r="A168" s="36">
        <f>IFERROR(__xludf.DUMMYFUNCTION("""COMPUTED_VALUE"""),8.0)</f>
        <v>8</v>
      </c>
      <c r="B168" s="36">
        <f>IFERROR(__xludf.DUMMYFUNCTION("""COMPUTED_VALUE"""),18.0)</f>
        <v>18</v>
      </c>
      <c r="C168" s="36"/>
      <c r="D168" s="36" t="str">
        <f>IFERROR(__xludf.DUMMYFUNCTION("""COMPUTED_VALUE"""),"3")</f>
        <v>3</v>
      </c>
    </row>
    <row r="169">
      <c r="A169" s="36">
        <f>IFERROR(__xludf.DUMMYFUNCTION("""COMPUTED_VALUE"""),8.0)</f>
        <v>8</v>
      </c>
      <c r="B169" s="36">
        <f>IFERROR(__xludf.DUMMYFUNCTION("""COMPUTED_VALUE"""),19.0)</f>
        <v>19</v>
      </c>
      <c r="C169" s="36"/>
      <c r="D169" s="36" t="str">
        <f>IFERROR(__xludf.DUMMYFUNCTION("""COMPUTED_VALUE"""),"2")</f>
        <v>2</v>
      </c>
    </row>
    <row r="170">
      <c r="A170" s="36">
        <f>IFERROR(__xludf.DUMMYFUNCTION("""COMPUTED_VALUE"""),8.0)</f>
        <v>8</v>
      </c>
      <c r="B170" s="36">
        <f>IFERROR(__xludf.DUMMYFUNCTION("""COMPUTED_VALUE"""),20.0)</f>
        <v>20</v>
      </c>
      <c r="C170" s="36"/>
      <c r="D170" s="36" t="str">
        <f>IFERROR(__xludf.DUMMYFUNCTION("""COMPUTED_VALUE"""),"2")</f>
        <v>2</v>
      </c>
    </row>
    <row r="171">
      <c r="A171" s="36">
        <f>IFERROR(__xludf.DUMMYFUNCTION("""COMPUTED_VALUE"""),8.0)</f>
        <v>8</v>
      </c>
      <c r="B171" s="36">
        <f>IFERROR(__xludf.DUMMYFUNCTION("""COMPUTED_VALUE"""),21.0)</f>
        <v>21</v>
      </c>
      <c r="C171" s="36"/>
      <c r="D171" s="36" t="str">
        <f>IFERROR(__xludf.DUMMYFUNCTION("""COMPUTED_VALUE"""),"2")</f>
        <v>2</v>
      </c>
    </row>
    <row r="172">
      <c r="A172" s="36">
        <f>IFERROR(__xludf.DUMMYFUNCTION("""COMPUTED_VALUE"""),8.0)</f>
        <v>8</v>
      </c>
      <c r="B172" s="36">
        <f>IFERROR(__xludf.DUMMYFUNCTION("""COMPUTED_VALUE"""),22.0)</f>
        <v>22</v>
      </c>
      <c r="C172" s="36"/>
      <c r="D172" s="36" t="str">
        <f>IFERROR(__xludf.DUMMYFUNCTION("""COMPUTED_VALUE"""),"3")</f>
        <v>3</v>
      </c>
    </row>
    <row r="173">
      <c r="A173" s="36">
        <f>IFERROR(__xludf.DUMMYFUNCTION("""COMPUTED_VALUE"""),8.0)</f>
        <v>8</v>
      </c>
      <c r="B173" s="36">
        <f>IFERROR(__xludf.DUMMYFUNCTION("""COMPUTED_VALUE"""),24.0)</f>
        <v>24</v>
      </c>
      <c r="C173" s="36"/>
      <c r="D173" s="36" t="str">
        <f>IFERROR(__xludf.DUMMYFUNCTION("""COMPUTED_VALUE"""),"3")</f>
        <v>3</v>
      </c>
    </row>
    <row r="174">
      <c r="A174" s="36">
        <f>IFERROR(__xludf.DUMMYFUNCTION("""COMPUTED_VALUE"""),8.0)</f>
        <v>8</v>
      </c>
      <c r="B174" s="36">
        <f>IFERROR(__xludf.DUMMYFUNCTION("""COMPUTED_VALUE"""),25.0)</f>
        <v>25</v>
      </c>
      <c r="C174" s="36"/>
      <c r="D174" s="36" t="str">
        <f>IFERROR(__xludf.DUMMYFUNCTION("""COMPUTED_VALUE"""),"1")</f>
        <v>1</v>
      </c>
    </row>
    <row r="175">
      <c r="A175" s="36">
        <f>IFERROR(__xludf.DUMMYFUNCTION("""COMPUTED_VALUE"""),8.0)</f>
        <v>8</v>
      </c>
      <c r="B175" s="36">
        <f>IFERROR(__xludf.DUMMYFUNCTION("""COMPUTED_VALUE"""),26.0)</f>
        <v>26</v>
      </c>
      <c r="C175" s="36"/>
      <c r="D175" s="36" t="str">
        <f>IFERROR(__xludf.DUMMYFUNCTION("""COMPUTED_VALUE"""),"2")</f>
        <v>2</v>
      </c>
    </row>
    <row r="176">
      <c r="A176" s="36">
        <f>IFERROR(__xludf.DUMMYFUNCTION("""COMPUTED_VALUE"""),8.0)</f>
        <v>8</v>
      </c>
      <c r="B176" s="36">
        <f>IFERROR(__xludf.DUMMYFUNCTION("""COMPUTED_VALUE"""),27.0)</f>
        <v>27</v>
      </c>
      <c r="C176" s="36"/>
      <c r="D176" s="36" t="str">
        <f>IFERROR(__xludf.DUMMYFUNCTION("""COMPUTED_VALUE"""),"2")</f>
        <v>2</v>
      </c>
    </row>
    <row r="177">
      <c r="A177" s="36">
        <f>IFERROR(__xludf.DUMMYFUNCTION("""COMPUTED_VALUE"""),8.0)</f>
        <v>8</v>
      </c>
      <c r="B177" s="36">
        <f>IFERROR(__xludf.DUMMYFUNCTION("""COMPUTED_VALUE"""),29.0)</f>
        <v>29</v>
      </c>
      <c r="C177" s="36"/>
      <c r="D177" s="36" t="str">
        <f>IFERROR(__xludf.DUMMYFUNCTION("""COMPUTED_VALUE"""),"3")</f>
        <v>3</v>
      </c>
    </row>
    <row r="178">
      <c r="A178" s="36">
        <f>IFERROR(__xludf.DUMMYFUNCTION("""COMPUTED_VALUE"""),8.0)</f>
        <v>8</v>
      </c>
      <c r="B178" s="36">
        <f>IFERROR(__xludf.DUMMYFUNCTION("""COMPUTED_VALUE"""),30.0)</f>
        <v>30</v>
      </c>
      <c r="C178" s="36"/>
      <c r="D178" s="36" t="str">
        <f>IFERROR(__xludf.DUMMYFUNCTION("""COMPUTED_VALUE"""),"2")</f>
        <v>2</v>
      </c>
    </row>
    <row r="179">
      <c r="A179" s="36">
        <f>IFERROR(__xludf.DUMMYFUNCTION("""COMPUTED_VALUE"""),8.0)</f>
        <v>8</v>
      </c>
      <c r="B179" s="36">
        <f>IFERROR(__xludf.DUMMYFUNCTION("""COMPUTED_VALUE"""),31.0)</f>
        <v>31</v>
      </c>
      <c r="C179" s="36"/>
      <c r="D179" s="36" t="str">
        <f>IFERROR(__xludf.DUMMYFUNCTION("""COMPUTED_VALUE"""),"2")</f>
        <v>2</v>
      </c>
    </row>
    <row r="180">
      <c r="A180" s="36">
        <f>IFERROR(__xludf.DUMMYFUNCTION("""COMPUTED_VALUE"""),8.0)</f>
        <v>8</v>
      </c>
      <c r="B180" s="36">
        <f>IFERROR(__xludf.DUMMYFUNCTION("""COMPUTED_VALUE"""),32.0)</f>
        <v>32</v>
      </c>
      <c r="C180" s="36"/>
      <c r="D180" s="36" t="str">
        <f>IFERROR(__xludf.DUMMYFUNCTION("""COMPUTED_VALUE"""),"2")</f>
        <v>2</v>
      </c>
    </row>
    <row r="181">
      <c r="A181" s="36">
        <f>IFERROR(__xludf.DUMMYFUNCTION("""COMPUTED_VALUE"""),8.0)</f>
        <v>8</v>
      </c>
      <c r="B181" s="36">
        <f>IFERROR(__xludf.DUMMYFUNCTION("""COMPUTED_VALUE"""),33.0)</f>
        <v>33</v>
      </c>
      <c r="C181" s="36"/>
      <c r="D181" s="36" t="str">
        <f>IFERROR(__xludf.DUMMYFUNCTION("""COMPUTED_VALUE"""),"2")</f>
        <v>2</v>
      </c>
    </row>
    <row r="182">
      <c r="A182" s="36">
        <f>IFERROR(__xludf.DUMMYFUNCTION("""COMPUTED_VALUE"""),8.0)</f>
        <v>8</v>
      </c>
      <c r="B182" s="36">
        <f>IFERROR(__xludf.DUMMYFUNCTION("""COMPUTED_VALUE"""),36.0)</f>
        <v>36</v>
      </c>
      <c r="C182" s="36"/>
      <c r="D182" s="36" t="str">
        <f>IFERROR(__xludf.DUMMYFUNCTION("""COMPUTED_VALUE"""),"2")</f>
        <v>2</v>
      </c>
    </row>
    <row r="183">
      <c r="A183" s="36">
        <f>IFERROR(__xludf.DUMMYFUNCTION("""COMPUTED_VALUE"""),9.0)</f>
        <v>9</v>
      </c>
      <c r="B183" s="36">
        <f>IFERROR(__xludf.DUMMYFUNCTION("""COMPUTED_VALUE"""),10.0)</f>
        <v>10</v>
      </c>
      <c r="C183" s="36"/>
      <c r="D183" s="36" t="str">
        <f>IFERROR(__xludf.DUMMYFUNCTION("""COMPUTED_VALUE"""),"2")</f>
        <v>2</v>
      </c>
    </row>
    <row r="184">
      <c r="A184" s="36">
        <f>IFERROR(__xludf.DUMMYFUNCTION("""COMPUTED_VALUE"""),9.0)</f>
        <v>9</v>
      </c>
      <c r="B184" s="36">
        <f>IFERROR(__xludf.DUMMYFUNCTION("""COMPUTED_VALUE"""),11.0)</f>
        <v>11</v>
      </c>
      <c r="C184" s="36"/>
      <c r="D184" s="36" t="str">
        <f>IFERROR(__xludf.DUMMYFUNCTION("""COMPUTED_VALUE"""),"3")</f>
        <v>3</v>
      </c>
    </row>
    <row r="185">
      <c r="A185" s="36">
        <f>IFERROR(__xludf.DUMMYFUNCTION("""COMPUTED_VALUE"""),9.0)</f>
        <v>9</v>
      </c>
      <c r="B185" s="36">
        <f>IFERROR(__xludf.DUMMYFUNCTION("""COMPUTED_VALUE"""),12.0)</f>
        <v>12</v>
      </c>
      <c r="C185" s="36"/>
      <c r="D185" s="36" t="str">
        <f>IFERROR(__xludf.DUMMYFUNCTION("""COMPUTED_VALUE"""),"2")</f>
        <v>2</v>
      </c>
    </row>
    <row r="186">
      <c r="A186" s="36">
        <f>IFERROR(__xludf.DUMMYFUNCTION("""COMPUTED_VALUE"""),9.0)</f>
        <v>9</v>
      </c>
      <c r="B186" s="36">
        <f>IFERROR(__xludf.DUMMYFUNCTION("""COMPUTED_VALUE"""),13.0)</f>
        <v>13</v>
      </c>
      <c r="C186" s="36"/>
      <c r="D186" s="36" t="str">
        <f>IFERROR(__xludf.DUMMYFUNCTION("""COMPUTED_VALUE"""),"3")</f>
        <v>3</v>
      </c>
    </row>
    <row r="187">
      <c r="A187" s="36">
        <f>IFERROR(__xludf.DUMMYFUNCTION("""COMPUTED_VALUE"""),9.0)</f>
        <v>9</v>
      </c>
      <c r="B187" s="36">
        <f>IFERROR(__xludf.DUMMYFUNCTION("""COMPUTED_VALUE"""),14.0)</f>
        <v>14</v>
      </c>
      <c r="C187" s="36"/>
      <c r="D187" s="36" t="str">
        <f>IFERROR(__xludf.DUMMYFUNCTION("""COMPUTED_VALUE"""),"3")</f>
        <v>3</v>
      </c>
    </row>
    <row r="188">
      <c r="A188" s="36">
        <f>IFERROR(__xludf.DUMMYFUNCTION("""COMPUTED_VALUE"""),9.0)</f>
        <v>9</v>
      </c>
      <c r="B188" s="36">
        <f>IFERROR(__xludf.DUMMYFUNCTION("""COMPUTED_VALUE"""),15.0)</f>
        <v>15</v>
      </c>
      <c r="C188" s="36"/>
      <c r="D188" s="36" t="str">
        <f>IFERROR(__xludf.DUMMYFUNCTION("""COMPUTED_VALUE"""),"2")</f>
        <v>2</v>
      </c>
    </row>
    <row r="189">
      <c r="A189" s="36">
        <f>IFERROR(__xludf.DUMMYFUNCTION("""COMPUTED_VALUE"""),9.0)</f>
        <v>9</v>
      </c>
      <c r="B189" s="36">
        <f>IFERROR(__xludf.DUMMYFUNCTION("""COMPUTED_VALUE"""),16.0)</f>
        <v>16</v>
      </c>
      <c r="C189" s="36"/>
      <c r="D189" s="36" t="str">
        <f>IFERROR(__xludf.DUMMYFUNCTION("""COMPUTED_VALUE"""),"3")</f>
        <v>3</v>
      </c>
    </row>
    <row r="190">
      <c r="A190" s="36">
        <f>IFERROR(__xludf.DUMMYFUNCTION("""COMPUTED_VALUE"""),9.0)</f>
        <v>9</v>
      </c>
      <c r="B190" s="36">
        <f>IFERROR(__xludf.DUMMYFUNCTION("""COMPUTED_VALUE"""),17.0)</f>
        <v>17</v>
      </c>
      <c r="C190" s="36"/>
      <c r="D190" s="36" t="str">
        <f>IFERROR(__xludf.DUMMYFUNCTION("""COMPUTED_VALUE"""),"2")</f>
        <v>2</v>
      </c>
    </row>
    <row r="191">
      <c r="A191" s="36">
        <f>IFERROR(__xludf.DUMMYFUNCTION("""COMPUTED_VALUE"""),9.0)</f>
        <v>9</v>
      </c>
      <c r="B191" s="36">
        <f>IFERROR(__xludf.DUMMYFUNCTION("""COMPUTED_VALUE"""),18.0)</f>
        <v>18</v>
      </c>
      <c r="C191" s="36"/>
      <c r="D191" s="36" t="str">
        <f>IFERROR(__xludf.DUMMYFUNCTION("""COMPUTED_VALUE"""),"3")</f>
        <v>3</v>
      </c>
    </row>
    <row r="192">
      <c r="A192" s="36">
        <f>IFERROR(__xludf.DUMMYFUNCTION("""COMPUTED_VALUE"""),9.0)</f>
        <v>9</v>
      </c>
      <c r="B192" s="36">
        <f>IFERROR(__xludf.DUMMYFUNCTION("""COMPUTED_VALUE"""),19.0)</f>
        <v>19</v>
      </c>
      <c r="C192" s="36"/>
      <c r="D192" s="36" t="str">
        <f>IFERROR(__xludf.DUMMYFUNCTION("""COMPUTED_VALUE"""),"2")</f>
        <v>2</v>
      </c>
    </row>
    <row r="193">
      <c r="A193" s="36">
        <f>IFERROR(__xludf.DUMMYFUNCTION("""COMPUTED_VALUE"""),9.0)</f>
        <v>9</v>
      </c>
      <c r="B193" s="36">
        <f>IFERROR(__xludf.DUMMYFUNCTION("""COMPUTED_VALUE"""),20.0)</f>
        <v>20</v>
      </c>
      <c r="C193" s="36"/>
      <c r="D193" s="36" t="str">
        <f>IFERROR(__xludf.DUMMYFUNCTION("""COMPUTED_VALUE"""),"2")</f>
        <v>2</v>
      </c>
    </row>
    <row r="194">
      <c r="A194" s="36">
        <f>IFERROR(__xludf.DUMMYFUNCTION("""COMPUTED_VALUE"""),9.0)</f>
        <v>9</v>
      </c>
      <c r="B194" s="36">
        <f>IFERROR(__xludf.DUMMYFUNCTION("""COMPUTED_VALUE"""),21.0)</f>
        <v>21</v>
      </c>
      <c r="C194" s="36"/>
      <c r="D194" s="36" t="str">
        <f>IFERROR(__xludf.DUMMYFUNCTION("""COMPUTED_VALUE"""),"2")</f>
        <v>2</v>
      </c>
    </row>
    <row r="195">
      <c r="A195" s="36">
        <f>IFERROR(__xludf.DUMMYFUNCTION("""COMPUTED_VALUE"""),9.0)</f>
        <v>9</v>
      </c>
      <c r="B195" s="36">
        <f>IFERROR(__xludf.DUMMYFUNCTION("""COMPUTED_VALUE"""),22.0)</f>
        <v>22</v>
      </c>
      <c r="C195" s="36"/>
      <c r="D195" s="36" t="str">
        <f>IFERROR(__xludf.DUMMYFUNCTION("""COMPUTED_VALUE"""),"3")</f>
        <v>3</v>
      </c>
    </row>
    <row r="196">
      <c r="A196" s="36">
        <f>IFERROR(__xludf.DUMMYFUNCTION("""COMPUTED_VALUE"""),9.0)</f>
        <v>9</v>
      </c>
      <c r="B196" s="36">
        <f>IFERROR(__xludf.DUMMYFUNCTION("""COMPUTED_VALUE"""),24.0)</f>
        <v>24</v>
      </c>
      <c r="C196" s="36"/>
      <c r="D196" s="36" t="str">
        <f>IFERROR(__xludf.DUMMYFUNCTION("""COMPUTED_VALUE"""),"3")</f>
        <v>3</v>
      </c>
    </row>
    <row r="197">
      <c r="A197" s="36">
        <f>IFERROR(__xludf.DUMMYFUNCTION("""COMPUTED_VALUE"""),9.0)</f>
        <v>9</v>
      </c>
      <c r="B197" s="36">
        <f>IFERROR(__xludf.DUMMYFUNCTION("""COMPUTED_VALUE"""),25.0)</f>
        <v>25</v>
      </c>
      <c r="C197" s="36"/>
      <c r="D197" s="36" t="str">
        <f>IFERROR(__xludf.DUMMYFUNCTION("""COMPUTED_VALUE"""),"1")</f>
        <v>1</v>
      </c>
    </row>
    <row r="198">
      <c r="A198" s="36">
        <f>IFERROR(__xludf.DUMMYFUNCTION("""COMPUTED_VALUE"""),9.0)</f>
        <v>9</v>
      </c>
      <c r="B198" s="36">
        <f>IFERROR(__xludf.DUMMYFUNCTION("""COMPUTED_VALUE"""),26.0)</f>
        <v>26</v>
      </c>
      <c r="C198" s="36"/>
      <c r="D198" s="36" t="str">
        <f>IFERROR(__xludf.DUMMYFUNCTION("""COMPUTED_VALUE"""),"2")</f>
        <v>2</v>
      </c>
    </row>
    <row r="199">
      <c r="A199" s="36">
        <f>IFERROR(__xludf.DUMMYFUNCTION("""COMPUTED_VALUE"""),9.0)</f>
        <v>9</v>
      </c>
      <c r="B199" s="36">
        <f>IFERROR(__xludf.DUMMYFUNCTION("""COMPUTED_VALUE"""),27.0)</f>
        <v>27</v>
      </c>
      <c r="C199" s="36"/>
      <c r="D199" s="36" t="str">
        <f>IFERROR(__xludf.DUMMYFUNCTION("""COMPUTED_VALUE"""),"2")</f>
        <v>2</v>
      </c>
    </row>
    <row r="200">
      <c r="A200" s="36">
        <f>IFERROR(__xludf.DUMMYFUNCTION("""COMPUTED_VALUE"""),9.0)</f>
        <v>9</v>
      </c>
      <c r="B200" s="36">
        <f>IFERROR(__xludf.DUMMYFUNCTION("""COMPUTED_VALUE"""),29.0)</f>
        <v>29</v>
      </c>
      <c r="C200" s="36"/>
      <c r="D200" s="36" t="str">
        <f>IFERROR(__xludf.DUMMYFUNCTION("""COMPUTED_VALUE"""),"3")</f>
        <v>3</v>
      </c>
    </row>
    <row r="201">
      <c r="A201" s="36">
        <f>IFERROR(__xludf.DUMMYFUNCTION("""COMPUTED_VALUE"""),9.0)</f>
        <v>9</v>
      </c>
      <c r="B201" s="36">
        <f>IFERROR(__xludf.DUMMYFUNCTION("""COMPUTED_VALUE"""),30.0)</f>
        <v>30</v>
      </c>
      <c r="C201" s="36"/>
      <c r="D201" s="36" t="str">
        <f>IFERROR(__xludf.DUMMYFUNCTION("""COMPUTED_VALUE"""),"2")</f>
        <v>2</v>
      </c>
    </row>
    <row r="202">
      <c r="A202" s="36">
        <f>IFERROR(__xludf.DUMMYFUNCTION("""COMPUTED_VALUE"""),9.0)</f>
        <v>9</v>
      </c>
      <c r="B202" s="36">
        <f>IFERROR(__xludf.DUMMYFUNCTION("""COMPUTED_VALUE"""),31.0)</f>
        <v>31</v>
      </c>
      <c r="C202" s="36"/>
      <c r="D202" s="36" t="str">
        <f>IFERROR(__xludf.DUMMYFUNCTION("""COMPUTED_VALUE"""),"2")</f>
        <v>2</v>
      </c>
    </row>
    <row r="203">
      <c r="A203" s="36">
        <f>IFERROR(__xludf.DUMMYFUNCTION("""COMPUTED_VALUE"""),9.0)</f>
        <v>9</v>
      </c>
      <c r="B203" s="36">
        <f>IFERROR(__xludf.DUMMYFUNCTION("""COMPUTED_VALUE"""),32.0)</f>
        <v>32</v>
      </c>
      <c r="C203" s="36"/>
      <c r="D203" s="36" t="str">
        <f>IFERROR(__xludf.DUMMYFUNCTION("""COMPUTED_VALUE"""),"2")</f>
        <v>2</v>
      </c>
    </row>
    <row r="204">
      <c r="A204" s="36">
        <f>IFERROR(__xludf.DUMMYFUNCTION("""COMPUTED_VALUE"""),9.0)</f>
        <v>9</v>
      </c>
      <c r="B204" s="36">
        <f>IFERROR(__xludf.DUMMYFUNCTION("""COMPUTED_VALUE"""),33.0)</f>
        <v>33</v>
      </c>
      <c r="C204" s="36"/>
      <c r="D204" s="36" t="str">
        <f>IFERROR(__xludf.DUMMYFUNCTION("""COMPUTED_VALUE"""),"2")</f>
        <v>2</v>
      </c>
    </row>
    <row r="205">
      <c r="A205" s="36">
        <f>IFERROR(__xludf.DUMMYFUNCTION("""COMPUTED_VALUE"""),9.0)</f>
        <v>9</v>
      </c>
      <c r="B205" s="36">
        <f>IFERROR(__xludf.DUMMYFUNCTION("""COMPUTED_VALUE"""),36.0)</f>
        <v>36</v>
      </c>
      <c r="C205" s="36"/>
      <c r="D205" s="36" t="str">
        <f>IFERROR(__xludf.DUMMYFUNCTION("""COMPUTED_VALUE"""),"2")</f>
        <v>2</v>
      </c>
    </row>
    <row r="206">
      <c r="A206" s="36">
        <f>IFERROR(__xludf.DUMMYFUNCTION("""COMPUTED_VALUE"""),10.0)</f>
        <v>10</v>
      </c>
      <c r="B206" s="36">
        <f>IFERROR(__xludf.DUMMYFUNCTION("""COMPUTED_VALUE"""),11.0)</f>
        <v>11</v>
      </c>
      <c r="C206" s="36"/>
      <c r="D206" s="36" t="str">
        <f>IFERROR(__xludf.DUMMYFUNCTION("""COMPUTED_VALUE"""),"2")</f>
        <v>2</v>
      </c>
    </row>
    <row r="207">
      <c r="A207" s="36">
        <f>IFERROR(__xludf.DUMMYFUNCTION("""COMPUTED_VALUE"""),10.0)</f>
        <v>10</v>
      </c>
      <c r="B207" s="36">
        <f>IFERROR(__xludf.DUMMYFUNCTION("""COMPUTED_VALUE"""),12.0)</f>
        <v>12</v>
      </c>
      <c r="C207" s="36"/>
      <c r="D207" s="36" t="str">
        <f>IFERROR(__xludf.DUMMYFUNCTION("""COMPUTED_VALUE"""),"2")</f>
        <v>2</v>
      </c>
    </row>
    <row r="208">
      <c r="A208" s="36">
        <f>IFERROR(__xludf.DUMMYFUNCTION("""COMPUTED_VALUE"""),10.0)</f>
        <v>10</v>
      </c>
      <c r="B208" s="36">
        <f>IFERROR(__xludf.DUMMYFUNCTION("""COMPUTED_VALUE"""),13.0)</f>
        <v>13</v>
      </c>
      <c r="C208" s="36"/>
      <c r="D208" s="36" t="str">
        <f>IFERROR(__xludf.DUMMYFUNCTION("""COMPUTED_VALUE"""),"2")</f>
        <v>2</v>
      </c>
    </row>
    <row r="209">
      <c r="A209" s="36">
        <f>IFERROR(__xludf.DUMMYFUNCTION("""COMPUTED_VALUE"""),10.0)</f>
        <v>10</v>
      </c>
      <c r="B209" s="36">
        <f>IFERROR(__xludf.DUMMYFUNCTION("""COMPUTED_VALUE"""),14.0)</f>
        <v>14</v>
      </c>
      <c r="C209" s="36"/>
      <c r="D209" s="36" t="str">
        <f>IFERROR(__xludf.DUMMYFUNCTION("""COMPUTED_VALUE"""),"2")</f>
        <v>2</v>
      </c>
    </row>
    <row r="210">
      <c r="A210" s="36">
        <f>IFERROR(__xludf.DUMMYFUNCTION("""COMPUTED_VALUE"""),10.0)</f>
        <v>10</v>
      </c>
      <c r="B210" s="36">
        <f>IFERROR(__xludf.DUMMYFUNCTION("""COMPUTED_VALUE"""),15.0)</f>
        <v>15</v>
      </c>
      <c r="C210" s="36"/>
      <c r="D210" s="36" t="str">
        <f>IFERROR(__xludf.DUMMYFUNCTION("""COMPUTED_VALUE"""),"2")</f>
        <v>2</v>
      </c>
    </row>
    <row r="211">
      <c r="A211" s="36">
        <f>IFERROR(__xludf.DUMMYFUNCTION("""COMPUTED_VALUE"""),10.0)</f>
        <v>10</v>
      </c>
      <c r="B211" s="36">
        <f>IFERROR(__xludf.DUMMYFUNCTION("""COMPUTED_VALUE"""),16.0)</f>
        <v>16</v>
      </c>
      <c r="C211" s="36"/>
      <c r="D211" s="36" t="str">
        <f>IFERROR(__xludf.DUMMYFUNCTION("""COMPUTED_VALUE"""),"2")</f>
        <v>2</v>
      </c>
    </row>
    <row r="212">
      <c r="A212" s="36">
        <f>IFERROR(__xludf.DUMMYFUNCTION("""COMPUTED_VALUE"""),10.0)</f>
        <v>10</v>
      </c>
      <c r="B212" s="36">
        <f>IFERROR(__xludf.DUMMYFUNCTION("""COMPUTED_VALUE"""),17.0)</f>
        <v>17</v>
      </c>
      <c r="C212" s="36"/>
      <c r="D212" s="36" t="str">
        <f>IFERROR(__xludf.DUMMYFUNCTION("""COMPUTED_VALUE"""),"2")</f>
        <v>2</v>
      </c>
    </row>
    <row r="213">
      <c r="A213" s="36">
        <f>IFERROR(__xludf.DUMMYFUNCTION("""COMPUTED_VALUE"""),10.0)</f>
        <v>10</v>
      </c>
      <c r="B213" s="36">
        <f>IFERROR(__xludf.DUMMYFUNCTION("""COMPUTED_VALUE"""),18.0)</f>
        <v>18</v>
      </c>
      <c r="C213" s="36"/>
      <c r="D213" s="36" t="str">
        <f>IFERROR(__xludf.DUMMYFUNCTION("""COMPUTED_VALUE"""),"2")</f>
        <v>2</v>
      </c>
    </row>
    <row r="214">
      <c r="A214" s="36">
        <f>IFERROR(__xludf.DUMMYFUNCTION("""COMPUTED_VALUE"""),10.0)</f>
        <v>10</v>
      </c>
      <c r="B214" s="36">
        <f>IFERROR(__xludf.DUMMYFUNCTION("""COMPUTED_VALUE"""),19.0)</f>
        <v>19</v>
      </c>
      <c r="C214" s="36"/>
      <c r="D214" s="36" t="str">
        <f>IFERROR(__xludf.DUMMYFUNCTION("""COMPUTED_VALUE"""),"2")</f>
        <v>2</v>
      </c>
    </row>
    <row r="215">
      <c r="A215" s="36">
        <f>IFERROR(__xludf.DUMMYFUNCTION("""COMPUTED_VALUE"""),10.0)</f>
        <v>10</v>
      </c>
      <c r="B215" s="36">
        <f>IFERROR(__xludf.DUMMYFUNCTION("""COMPUTED_VALUE"""),20.0)</f>
        <v>20</v>
      </c>
      <c r="C215" s="36"/>
      <c r="D215" s="36" t="str">
        <f>IFERROR(__xludf.DUMMYFUNCTION("""COMPUTED_VALUE"""),"2")</f>
        <v>2</v>
      </c>
    </row>
    <row r="216">
      <c r="A216" s="36">
        <f>IFERROR(__xludf.DUMMYFUNCTION("""COMPUTED_VALUE"""),10.0)</f>
        <v>10</v>
      </c>
      <c r="B216" s="36">
        <f>IFERROR(__xludf.DUMMYFUNCTION("""COMPUTED_VALUE"""),21.0)</f>
        <v>21</v>
      </c>
      <c r="C216" s="36"/>
      <c r="D216" s="36" t="str">
        <f>IFERROR(__xludf.DUMMYFUNCTION("""COMPUTED_VALUE"""),"3")</f>
        <v>3</v>
      </c>
    </row>
    <row r="217">
      <c r="A217" s="36">
        <f>IFERROR(__xludf.DUMMYFUNCTION("""COMPUTED_VALUE"""),10.0)</f>
        <v>10</v>
      </c>
      <c r="B217" s="36">
        <f>IFERROR(__xludf.DUMMYFUNCTION("""COMPUTED_VALUE"""),22.0)</f>
        <v>22</v>
      </c>
      <c r="C217" s="36"/>
      <c r="D217" s="36" t="str">
        <f>IFERROR(__xludf.DUMMYFUNCTION("""COMPUTED_VALUE"""),"2")</f>
        <v>2</v>
      </c>
    </row>
    <row r="218">
      <c r="A218" s="36">
        <f>IFERROR(__xludf.DUMMYFUNCTION("""COMPUTED_VALUE"""),10.0)</f>
        <v>10</v>
      </c>
      <c r="B218" s="36">
        <f>IFERROR(__xludf.DUMMYFUNCTION("""COMPUTED_VALUE"""),23.0)</f>
        <v>23</v>
      </c>
      <c r="C218" s="36"/>
      <c r="D218" s="36" t="str">
        <f>IFERROR(__xludf.DUMMYFUNCTION("""COMPUTED_VALUE"""),"1")</f>
        <v>1</v>
      </c>
    </row>
    <row r="219">
      <c r="A219" s="36">
        <f>IFERROR(__xludf.DUMMYFUNCTION("""COMPUTED_VALUE"""),10.0)</f>
        <v>10</v>
      </c>
      <c r="B219" s="36">
        <f>IFERROR(__xludf.DUMMYFUNCTION("""COMPUTED_VALUE"""),24.0)</f>
        <v>24</v>
      </c>
      <c r="C219" s="36"/>
      <c r="D219" s="36" t="str">
        <f>IFERROR(__xludf.DUMMYFUNCTION("""COMPUTED_VALUE"""),"2")</f>
        <v>2</v>
      </c>
    </row>
    <row r="220">
      <c r="A220" s="36">
        <f>IFERROR(__xludf.DUMMYFUNCTION("""COMPUTED_VALUE"""),10.0)</f>
        <v>10</v>
      </c>
      <c r="B220" s="36">
        <f>IFERROR(__xludf.DUMMYFUNCTION("""COMPUTED_VALUE"""),26.0)</f>
        <v>26</v>
      </c>
      <c r="C220" s="36"/>
      <c r="D220" s="36" t="str">
        <f>IFERROR(__xludf.DUMMYFUNCTION("""COMPUTED_VALUE"""),"2")</f>
        <v>2</v>
      </c>
    </row>
    <row r="221">
      <c r="A221" s="36">
        <f>IFERROR(__xludf.DUMMYFUNCTION("""COMPUTED_VALUE"""),10.0)</f>
        <v>10</v>
      </c>
      <c r="B221" s="36">
        <f>IFERROR(__xludf.DUMMYFUNCTION("""COMPUTED_VALUE"""),27.0)</f>
        <v>27</v>
      </c>
      <c r="C221" s="36"/>
      <c r="D221" s="36" t="str">
        <f>IFERROR(__xludf.DUMMYFUNCTION("""COMPUTED_VALUE"""),"2")</f>
        <v>2</v>
      </c>
    </row>
    <row r="222">
      <c r="A222" s="36">
        <f>IFERROR(__xludf.DUMMYFUNCTION("""COMPUTED_VALUE"""),10.0)</f>
        <v>10</v>
      </c>
      <c r="B222" s="36">
        <f>IFERROR(__xludf.DUMMYFUNCTION("""COMPUTED_VALUE"""),29.0)</f>
        <v>29</v>
      </c>
      <c r="C222" s="36"/>
      <c r="D222" s="36" t="str">
        <f>IFERROR(__xludf.DUMMYFUNCTION("""COMPUTED_VALUE"""),"2")</f>
        <v>2</v>
      </c>
    </row>
    <row r="223">
      <c r="A223" s="36">
        <f>IFERROR(__xludf.DUMMYFUNCTION("""COMPUTED_VALUE"""),10.0)</f>
        <v>10</v>
      </c>
      <c r="B223" s="36">
        <f>IFERROR(__xludf.DUMMYFUNCTION("""COMPUTED_VALUE"""),30.0)</f>
        <v>30</v>
      </c>
      <c r="C223" s="36"/>
      <c r="D223" s="36" t="str">
        <f>IFERROR(__xludf.DUMMYFUNCTION("""COMPUTED_VALUE"""),"2")</f>
        <v>2</v>
      </c>
    </row>
    <row r="224">
      <c r="A224" s="36">
        <f>IFERROR(__xludf.DUMMYFUNCTION("""COMPUTED_VALUE"""),10.0)</f>
        <v>10</v>
      </c>
      <c r="B224" s="36">
        <f>IFERROR(__xludf.DUMMYFUNCTION("""COMPUTED_VALUE"""),31.0)</f>
        <v>31</v>
      </c>
      <c r="C224" s="36"/>
      <c r="D224" s="36" t="str">
        <f>IFERROR(__xludf.DUMMYFUNCTION("""COMPUTED_VALUE"""),"2")</f>
        <v>2</v>
      </c>
    </row>
    <row r="225">
      <c r="A225" s="36">
        <f>IFERROR(__xludf.DUMMYFUNCTION("""COMPUTED_VALUE"""),10.0)</f>
        <v>10</v>
      </c>
      <c r="B225" s="36">
        <f>IFERROR(__xludf.DUMMYFUNCTION("""COMPUTED_VALUE"""),32.0)</f>
        <v>32</v>
      </c>
      <c r="C225" s="36"/>
      <c r="D225" s="36" t="str">
        <f>IFERROR(__xludf.DUMMYFUNCTION("""COMPUTED_VALUE"""),"2")</f>
        <v>2</v>
      </c>
    </row>
    <row r="226">
      <c r="A226" s="36">
        <f>IFERROR(__xludf.DUMMYFUNCTION("""COMPUTED_VALUE"""),10.0)</f>
        <v>10</v>
      </c>
      <c r="B226" s="36">
        <f>IFERROR(__xludf.DUMMYFUNCTION("""COMPUTED_VALUE"""),33.0)</f>
        <v>33</v>
      </c>
      <c r="C226" s="36"/>
      <c r="D226" s="36" t="str">
        <f>IFERROR(__xludf.DUMMYFUNCTION("""COMPUTED_VALUE"""),"2")</f>
        <v>2</v>
      </c>
    </row>
    <row r="227">
      <c r="A227" s="36">
        <f>IFERROR(__xludf.DUMMYFUNCTION("""COMPUTED_VALUE"""),10.0)</f>
        <v>10</v>
      </c>
      <c r="B227" s="36">
        <f>IFERROR(__xludf.DUMMYFUNCTION("""COMPUTED_VALUE"""),34.0)</f>
        <v>34</v>
      </c>
      <c r="C227" s="36"/>
      <c r="D227" s="36" t="str">
        <f>IFERROR(__xludf.DUMMYFUNCTION("""COMPUTED_VALUE"""),"1")</f>
        <v>1</v>
      </c>
    </row>
    <row r="228">
      <c r="A228" s="36">
        <f>IFERROR(__xludf.DUMMYFUNCTION("""COMPUTED_VALUE"""),10.0)</f>
        <v>10</v>
      </c>
      <c r="B228" s="36">
        <f>IFERROR(__xludf.DUMMYFUNCTION("""COMPUTED_VALUE"""),36.0)</f>
        <v>36</v>
      </c>
      <c r="C228" s="36"/>
      <c r="D228" s="36" t="str">
        <f>IFERROR(__xludf.DUMMYFUNCTION("""COMPUTED_VALUE"""),"3")</f>
        <v>3</v>
      </c>
    </row>
    <row r="229">
      <c r="A229" s="36">
        <f>IFERROR(__xludf.DUMMYFUNCTION("""COMPUTED_VALUE"""),11.0)</f>
        <v>11</v>
      </c>
      <c r="B229" s="36">
        <f>IFERROR(__xludf.DUMMYFUNCTION("""COMPUTED_VALUE"""),12.0)</f>
        <v>12</v>
      </c>
      <c r="C229" s="36"/>
      <c r="D229" s="36" t="str">
        <f>IFERROR(__xludf.DUMMYFUNCTION("""COMPUTED_VALUE"""),"2")</f>
        <v>2</v>
      </c>
    </row>
    <row r="230">
      <c r="A230" s="36">
        <f>IFERROR(__xludf.DUMMYFUNCTION("""COMPUTED_VALUE"""),11.0)</f>
        <v>11</v>
      </c>
      <c r="B230" s="36">
        <f>IFERROR(__xludf.DUMMYFUNCTION("""COMPUTED_VALUE"""),13.0)</f>
        <v>13</v>
      </c>
      <c r="C230" s="36"/>
      <c r="D230" s="36" t="str">
        <f>IFERROR(__xludf.DUMMYFUNCTION("""COMPUTED_VALUE"""),"3")</f>
        <v>3</v>
      </c>
    </row>
    <row r="231">
      <c r="A231" s="36">
        <f>IFERROR(__xludf.DUMMYFUNCTION("""COMPUTED_VALUE"""),11.0)</f>
        <v>11</v>
      </c>
      <c r="B231" s="36">
        <f>IFERROR(__xludf.DUMMYFUNCTION("""COMPUTED_VALUE"""),14.0)</f>
        <v>14</v>
      </c>
      <c r="C231" s="36"/>
      <c r="D231" s="36" t="str">
        <f>IFERROR(__xludf.DUMMYFUNCTION("""COMPUTED_VALUE"""),"3")</f>
        <v>3</v>
      </c>
    </row>
    <row r="232">
      <c r="A232" s="36">
        <f>IFERROR(__xludf.DUMMYFUNCTION("""COMPUTED_VALUE"""),11.0)</f>
        <v>11</v>
      </c>
      <c r="B232" s="36">
        <f>IFERROR(__xludf.DUMMYFUNCTION("""COMPUTED_VALUE"""),15.0)</f>
        <v>15</v>
      </c>
      <c r="C232" s="36"/>
      <c r="D232" s="36" t="str">
        <f>IFERROR(__xludf.DUMMYFUNCTION("""COMPUTED_VALUE"""),"2")</f>
        <v>2</v>
      </c>
    </row>
    <row r="233">
      <c r="A233" s="36">
        <f>IFERROR(__xludf.DUMMYFUNCTION("""COMPUTED_VALUE"""),11.0)</f>
        <v>11</v>
      </c>
      <c r="B233" s="36">
        <f>IFERROR(__xludf.DUMMYFUNCTION("""COMPUTED_VALUE"""),16.0)</f>
        <v>16</v>
      </c>
      <c r="C233" s="36"/>
      <c r="D233" s="36" t="str">
        <f>IFERROR(__xludf.DUMMYFUNCTION("""COMPUTED_VALUE"""),"3")</f>
        <v>3</v>
      </c>
    </row>
    <row r="234">
      <c r="A234" s="36">
        <f>IFERROR(__xludf.DUMMYFUNCTION("""COMPUTED_VALUE"""),11.0)</f>
        <v>11</v>
      </c>
      <c r="B234" s="36">
        <f>IFERROR(__xludf.DUMMYFUNCTION("""COMPUTED_VALUE"""),17.0)</f>
        <v>17</v>
      </c>
      <c r="C234" s="36"/>
      <c r="D234" s="36" t="str">
        <f>IFERROR(__xludf.DUMMYFUNCTION("""COMPUTED_VALUE"""),"2")</f>
        <v>2</v>
      </c>
    </row>
    <row r="235">
      <c r="A235" s="36">
        <f>IFERROR(__xludf.DUMMYFUNCTION("""COMPUTED_VALUE"""),11.0)</f>
        <v>11</v>
      </c>
      <c r="B235" s="36">
        <f>IFERROR(__xludf.DUMMYFUNCTION("""COMPUTED_VALUE"""),18.0)</f>
        <v>18</v>
      </c>
      <c r="C235" s="36"/>
      <c r="D235" s="36" t="str">
        <f>IFERROR(__xludf.DUMMYFUNCTION("""COMPUTED_VALUE"""),"3")</f>
        <v>3</v>
      </c>
    </row>
    <row r="236">
      <c r="A236" s="36">
        <f>IFERROR(__xludf.DUMMYFUNCTION("""COMPUTED_VALUE"""),11.0)</f>
        <v>11</v>
      </c>
      <c r="B236" s="36">
        <f>IFERROR(__xludf.DUMMYFUNCTION("""COMPUTED_VALUE"""),19.0)</f>
        <v>19</v>
      </c>
      <c r="C236" s="36"/>
      <c r="D236" s="36" t="str">
        <f>IFERROR(__xludf.DUMMYFUNCTION("""COMPUTED_VALUE"""),"2")</f>
        <v>2</v>
      </c>
    </row>
    <row r="237">
      <c r="A237" s="36">
        <f>IFERROR(__xludf.DUMMYFUNCTION("""COMPUTED_VALUE"""),11.0)</f>
        <v>11</v>
      </c>
      <c r="B237" s="36">
        <f>IFERROR(__xludf.DUMMYFUNCTION("""COMPUTED_VALUE"""),20.0)</f>
        <v>20</v>
      </c>
      <c r="C237" s="36"/>
      <c r="D237" s="36" t="str">
        <f>IFERROR(__xludf.DUMMYFUNCTION("""COMPUTED_VALUE"""),"2")</f>
        <v>2</v>
      </c>
    </row>
    <row r="238">
      <c r="A238" s="36">
        <f>IFERROR(__xludf.DUMMYFUNCTION("""COMPUTED_VALUE"""),11.0)</f>
        <v>11</v>
      </c>
      <c r="B238" s="36">
        <f>IFERROR(__xludf.DUMMYFUNCTION("""COMPUTED_VALUE"""),21.0)</f>
        <v>21</v>
      </c>
      <c r="C238" s="36"/>
      <c r="D238" s="36" t="str">
        <f>IFERROR(__xludf.DUMMYFUNCTION("""COMPUTED_VALUE"""),"2")</f>
        <v>2</v>
      </c>
    </row>
    <row r="239">
      <c r="A239" s="36">
        <f>IFERROR(__xludf.DUMMYFUNCTION("""COMPUTED_VALUE"""),11.0)</f>
        <v>11</v>
      </c>
      <c r="B239" s="36">
        <f>IFERROR(__xludf.DUMMYFUNCTION("""COMPUTED_VALUE"""),22.0)</f>
        <v>22</v>
      </c>
      <c r="C239" s="36"/>
      <c r="D239" s="36" t="str">
        <f>IFERROR(__xludf.DUMMYFUNCTION("""COMPUTED_VALUE"""),"3")</f>
        <v>3</v>
      </c>
    </row>
    <row r="240">
      <c r="A240" s="36">
        <f>IFERROR(__xludf.DUMMYFUNCTION("""COMPUTED_VALUE"""),11.0)</f>
        <v>11</v>
      </c>
      <c r="B240" s="36">
        <f>IFERROR(__xludf.DUMMYFUNCTION("""COMPUTED_VALUE"""),24.0)</f>
        <v>24</v>
      </c>
      <c r="C240" s="36"/>
      <c r="D240" s="36" t="str">
        <f>IFERROR(__xludf.DUMMYFUNCTION("""COMPUTED_VALUE"""),"3")</f>
        <v>3</v>
      </c>
    </row>
    <row r="241">
      <c r="A241" s="36">
        <f>IFERROR(__xludf.DUMMYFUNCTION("""COMPUTED_VALUE"""),11.0)</f>
        <v>11</v>
      </c>
      <c r="B241" s="36">
        <f>IFERROR(__xludf.DUMMYFUNCTION("""COMPUTED_VALUE"""),25.0)</f>
        <v>25</v>
      </c>
      <c r="C241" s="36"/>
      <c r="D241" s="36" t="str">
        <f>IFERROR(__xludf.DUMMYFUNCTION("""COMPUTED_VALUE"""),"1")</f>
        <v>1</v>
      </c>
    </row>
    <row r="242">
      <c r="A242" s="36">
        <f>IFERROR(__xludf.DUMMYFUNCTION("""COMPUTED_VALUE"""),11.0)</f>
        <v>11</v>
      </c>
      <c r="B242" s="36">
        <f>IFERROR(__xludf.DUMMYFUNCTION("""COMPUTED_VALUE"""),26.0)</f>
        <v>26</v>
      </c>
      <c r="C242" s="36"/>
      <c r="D242" s="36" t="str">
        <f>IFERROR(__xludf.DUMMYFUNCTION("""COMPUTED_VALUE"""),"2")</f>
        <v>2</v>
      </c>
    </row>
    <row r="243">
      <c r="A243" s="36">
        <f>IFERROR(__xludf.DUMMYFUNCTION("""COMPUTED_VALUE"""),11.0)</f>
        <v>11</v>
      </c>
      <c r="B243" s="36">
        <f>IFERROR(__xludf.DUMMYFUNCTION("""COMPUTED_VALUE"""),27.0)</f>
        <v>27</v>
      </c>
      <c r="C243" s="36"/>
      <c r="D243" s="36" t="str">
        <f>IFERROR(__xludf.DUMMYFUNCTION("""COMPUTED_VALUE"""),"2")</f>
        <v>2</v>
      </c>
    </row>
    <row r="244">
      <c r="A244" s="36">
        <f>IFERROR(__xludf.DUMMYFUNCTION("""COMPUTED_VALUE"""),11.0)</f>
        <v>11</v>
      </c>
      <c r="B244" s="36">
        <f>IFERROR(__xludf.DUMMYFUNCTION("""COMPUTED_VALUE"""),29.0)</f>
        <v>29</v>
      </c>
      <c r="C244" s="36"/>
      <c r="D244" s="36" t="str">
        <f>IFERROR(__xludf.DUMMYFUNCTION("""COMPUTED_VALUE"""),"3")</f>
        <v>3</v>
      </c>
    </row>
    <row r="245">
      <c r="A245" s="36">
        <f>IFERROR(__xludf.DUMMYFUNCTION("""COMPUTED_VALUE"""),11.0)</f>
        <v>11</v>
      </c>
      <c r="B245" s="36">
        <f>IFERROR(__xludf.DUMMYFUNCTION("""COMPUTED_VALUE"""),30.0)</f>
        <v>30</v>
      </c>
      <c r="C245" s="36"/>
      <c r="D245" s="36" t="str">
        <f>IFERROR(__xludf.DUMMYFUNCTION("""COMPUTED_VALUE"""),"2")</f>
        <v>2</v>
      </c>
    </row>
    <row r="246">
      <c r="A246" s="36">
        <f>IFERROR(__xludf.DUMMYFUNCTION("""COMPUTED_VALUE"""),11.0)</f>
        <v>11</v>
      </c>
      <c r="B246" s="36">
        <f>IFERROR(__xludf.DUMMYFUNCTION("""COMPUTED_VALUE"""),31.0)</f>
        <v>31</v>
      </c>
      <c r="C246" s="36"/>
      <c r="D246" s="36" t="str">
        <f>IFERROR(__xludf.DUMMYFUNCTION("""COMPUTED_VALUE"""),"2")</f>
        <v>2</v>
      </c>
    </row>
    <row r="247">
      <c r="A247" s="36">
        <f>IFERROR(__xludf.DUMMYFUNCTION("""COMPUTED_VALUE"""),11.0)</f>
        <v>11</v>
      </c>
      <c r="B247" s="36">
        <f>IFERROR(__xludf.DUMMYFUNCTION("""COMPUTED_VALUE"""),32.0)</f>
        <v>32</v>
      </c>
      <c r="C247" s="36"/>
      <c r="D247" s="36" t="str">
        <f>IFERROR(__xludf.DUMMYFUNCTION("""COMPUTED_VALUE"""),"2")</f>
        <v>2</v>
      </c>
    </row>
    <row r="248">
      <c r="A248" s="36">
        <f>IFERROR(__xludf.DUMMYFUNCTION("""COMPUTED_VALUE"""),11.0)</f>
        <v>11</v>
      </c>
      <c r="B248" s="36">
        <f>IFERROR(__xludf.DUMMYFUNCTION("""COMPUTED_VALUE"""),33.0)</f>
        <v>33</v>
      </c>
      <c r="C248" s="36"/>
      <c r="D248" s="36" t="str">
        <f>IFERROR(__xludf.DUMMYFUNCTION("""COMPUTED_VALUE"""),"2")</f>
        <v>2</v>
      </c>
    </row>
    <row r="249">
      <c r="A249" s="36">
        <f>IFERROR(__xludf.DUMMYFUNCTION("""COMPUTED_VALUE"""),11.0)</f>
        <v>11</v>
      </c>
      <c r="B249" s="36">
        <f>IFERROR(__xludf.DUMMYFUNCTION("""COMPUTED_VALUE"""),36.0)</f>
        <v>36</v>
      </c>
      <c r="C249" s="36"/>
      <c r="D249" s="36" t="str">
        <f>IFERROR(__xludf.DUMMYFUNCTION("""COMPUTED_VALUE"""),"2")</f>
        <v>2</v>
      </c>
    </row>
    <row r="250">
      <c r="A250" s="36">
        <f>IFERROR(__xludf.DUMMYFUNCTION("""COMPUTED_VALUE"""),12.0)</f>
        <v>12</v>
      </c>
      <c r="B250" s="36">
        <f>IFERROR(__xludf.DUMMYFUNCTION("""COMPUTED_VALUE"""),13.0)</f>
        <v>13</v>
      </c>
      <c r="C250" s="36"/>
      <c r="D250" s="36" t="str">
        <f>IFERROR(__xludf.DUMMYFUNCTION("""COMPUTED_VALUE"""),"2")</f>
        <v>2</v>
      </c>
    </row>
    <row r="251">
      <c r="A251" s="36">
        <f>IFERROR(__xludf.DUMMYFUNCTION("""COMPUTED_VALUE"""),12.0)</f>
        <v>12</v>
      </c>
      <c r="B251" s="36">
        <f>IFERROR(__xludf.DUMMYFUNCTION("""COMPUTED_VALUE"""),14.0)</f>
        <v>14</v>
      </c>
      <c r="C251" s="36"/>
      <c r="D251" s="36" t="str">
        <f>IFERROR(__xludf.DUMMYFUNCTION("""COMPUTED_VALUE"""),"2")</f>
        <v>2</v>
      </c>
    </row>
    <row r="252">
      <c r="A252" s="36">
        <f>IFERROR(__xludf.DUMMYFUNCTION("""COMPUTED_VALUE"""),12.0)</f>
        <v>12</v>
      </c>
      <c r="B252" s="36">
        <f>IFERROR(__xludf.DUMMYFUNCTION("""COMPUTED_VALUE"""),15.0)</f>
        <v>15</v>
      </c>
      <c r="C252" s="36"/>
      <c r="D252" s="36" t="str">
        <f>IFERROR(__xludf.DUMMYFUNCTION("""COMPUTED_VALUE"""),"2")</f>
        <v>2</v>
      </c>
    </row>
    <row r="253">
      <c r="A253" s="36">
        <f>IFERROR(__xludf.DUMMYFUNCTION("""COMPUTED_VALUE"""),12.0)</f>
        <v>12</v>
      </c>
      <c r="B253" s="36">
        <f>IFERROR(__xludf.DUMMYFUNCTION("""COMPUTED_VALUE"""),16.0)</f>
        <v>16</v>
      </c>
      <c r="C253" s="36"/>
      <c r="D253" s="36" t="str">
        <f>IFERROR(__xludf.DUMMYFUNCTION("""COMPUTED_VALUE"""),"2")</f>
        <v>2</v>
      </c>
    </row>
    <row r="254">
      <c r="A254" s="36">
        <f>IFERROR(__xludf.DUMMYFUNCTION("""COMPUTED_VALUE"""),12.0)</f>
        <v>12</v>
      </c>
      <c r="B254" s="36">
        <f>IFERROR(__xludf.DUMMYFUNCTION("""COMPUTED_VALUE"""),17.0)</f>
        <v>17</v>
      </c>
      <c r="C254" s="36"/>
      <c r="D254" s="36" t="str">
        <f>IFERROR(__xludf.DUMMYFUNCTION("""COMPUTED_VALUE"""),"2")</f>
        <v>2</v>
      </c>
    </row>
    <row r="255">
      <c r="A255" s="36">
        <f>IFERROR(__xludf.DUMMYFUNCTION("""COMPUTED_VALUE"""),12.0)</f>
        <v>12</v>
      </c>
      <c r="B255" s="36">
        <f>IFERROR(__xludf.DUMMYFUNCTION("""COMPUTED_VALUE"""),18.0)</f>
        <v>18</v>
      </c>
      <c r="C255" s="36"/>
      <c r="D255" s="36" t="str">
        <f>IFERROR(__xludf.DUMMYFUNCTION("""COMPUTED_VALUE"""),"2")</f>
        <v>2</v>
      </c>
    </row>
    <row r="256">
      <c r="A256" s="36">
        <f>IFERROR(__xludf.DUMMYFUNCTION("""COMPUTED_VALUE"""),12.0)</f>
        <v>12</v>
      </c>
      <c r="B256" s="36">
        <f>IFERROR(__xludf.DUMMYFUNCTION("""COMPUTED_VALUE"""),19.0)</f>
        <v>19</v>
      </c>
      <c r="C256" s="36"/>
      <c r="D256" s="36" t="str">
        <f>IFERROR(__xludf.DUMMYFUNCTION("""COMPUTED_VALUE"""),"2")</f>
        <v>2</v>
      </c>
    </row>
    <row r="257">
      <c r="A257" s="36">
        <f>IFERROR(__xludf.DUMMYFUNCTION("""COMPUTED_VALUE"""),12.0)</f>
        <v>12</v>
      </c>
      <c r="B257" s="36">
        <f>IFERROR(__xludf.DUMMYFUNCTION("""COMPUTED_VALUE"""),20.0)</f>
        <v>20</v>
      </c>
      <c r="C257" s="36"/>
      <c r="D257" s="36" t="str">
        <f>IFERROR(__xludf.DUMMYFUNCTION("""COMPUTED_VALUE"""),"2")</f>
        <v>2</v>
      </c>
    </row>
    <row r="258">
      <c r="A258" s="36">
        <f>IFERROR(__xludf.DUMMYFUNCTION("""COMPUTED_VALUE"""),12.0)</f>
        <v>12</v>
      </c>
      <c r="B258" s="36">
        <f>IFERROR(__xludf.DUMMYFUNCTION("""COMPUTED_VALUE"""),21.0)</f>
        <v>21</v>
      </c>
      <c r="C258" s="36"/>
      <c r="D258" s="36" t="str">
        <f>IFERROR(__xludf.DUMMYFUNCTION("""COMPUTED_VALUE"""),"2")</f>
        <v>2</v>
      </c>
    </row>
    <row r="259">
      <c r="A259" s="36">
        <f>IFERROR(__xludf.DUMMYFUNCTION("""COMPUTED_VALUE"""),12.0)</f>
        <v>12</v>
      </c>
      <c r="B259" s="36">
        <f>IFERROR(__xludf.DUMMYFUNCTION("""COMPUTED_VALUE"""),22.0)</f>
        <v>22</v>
      </c>
      <c r="C259" s="36"/>
      <c r="D259" s="36" t="str">
        <f>IFERROR(__xludf.DUMMYFUNCTION("""COMPUTED_VALUE"""),"2")</f>
        <v>2</v>
      </c>
    </row>
    <row r="260">
      <c r="A260" s="36">
        <f>IFERROR(__xludf.DUMMYFUNCTION("""COMPUTED_VALUE"""),12.0)</f>
        <v>12</v>
      </c>
      <c r="B260" s="36">
        <f>IFERROR(__xludf.DUMMYFUNCTION("""COMPUTED_VALUE"""),24.0)</f>
        <v>24</v>
      </c>
      <c r="C260" s="36"/>
      <c r="D260" s="36" t="str">
        <f>IFERROR(__xludf.DUMMYFUNCTION("""COMPUTED_VALUE"""),"2")</f>
        <v>2</v>
      </c>
    </row>
    <row r="261">
      <c r="A261" s="36">
        <f>IFERROR(__xludf.DUMMYFUNCTION("""COMPUTED_VALUE"""),12.0)</f>
        <v>12</v>
      </c>
      <c r="B261" s="36">
        <f>IFERROR(__xludf.DUMMYFUNCTION("""COMPUTED_VALUE"""),26.0)</f>
        <v>26</v>
      </c>
      <c r="C261" s="36"/>
      <c r="D261" s="36" t="str">
        <f>IFERROR(__xludf.DUMMYFUNCTION("""COMPUTED_VALUE"""),"2")</f>
        <v>2</v>
      </c>
    </row>
    <row r="262">
      <c r="A262" s="36">
        <f>IFERROR(__xludf.DUMMYFUNCTION("""COMPUTED_VALUE"""),12.0)</f>
        <v>12</v>
      </c>
      <c r="B262" s="36">
        <f>IFERROR(__xludf.DUMMYFUNCTION("""COMPUTED_VALUE"""),27.0)</f>
        <v>27</v>
      </c>
      <c r="C262" s="36"/>
      <c r="D262" s="36" t="str">
        <f>IFERROR(__xludf.DUMMYFUNCTION("""COMPUTED_VALUE"""),"3")</f>
        <v>3</v>
      </c>
    </row>
    <row r="263">
      <c r="A263" s="36">
        <f>IFERROR(__xludf.DUMMYFUNCTION("""COMPUTED_VALUE"""),12.0)</f>
        <v>12</v>
      </c>
      <c r="B263" s="36">
        <f>IFERROR(__xludf.DUMMYFUNCTION("""COMPUTED_VALUE"""),29.0)</f>
        <v>29</v>
      </c>
      <c r="C263" s="36"/>
      <c r="D263" s="36" t="str">
        <f>IFERROR(__xludf.DUMMYFUNCTION("""COMPUTED_VALUE"""),"2")</f>
        <v>2</v>
      </c>
    </row>
    <row r="264">
      <c r="A264" s="36">
        <f>IFERROR(__xludf.DUMMYFUNCTION("""COMPUTED_VALUE"""),12.0)</f>
        <v>12</v>
      </c>
      <c r="B264" s="36">
        <f>IFERROR(__xludf.DUMMYFUNCTION("""COMPUTED_VALUE"""),30.0)</f>
        <v>30</v>
      </c>
      <c r="C264" s="36"/>
      <c r="D264" s="36" t="str">
        <f>IFERROR(__xludf.DUMMYFUNCTION("""COMPUTED_VALUE"""),"2")</f>
        <v>2</v>
      </c>
    </row>
    <row r="265">
      <c r="A265" s="36">
        <f>IFERROR(__xludf.DUMMYFUNCTION("""COMPUTED_VALUE"""),12.0)</f>
        <v>12</v>
      </c>
      <c r="B265" s="36">
        <f>IFERROR(__xludf.DUMMYFUNCTION("""COMPUTED_VALUE"""),31.0)</f>
        <v>31</v>
      </c>
      <c r="C265" s="36"/>
      <c r="D265" s="36" t="str">
        <f>IFERROR(__xludf.DUMMYFUNCTION("""COMPUTED_VALUE"""),"2")</f>
        <v>2</v>
      </c>
    </row>
    <row r="266">
      <c r="A266" s="36">
        <f>IFERROR(__xludf.DUMMYFUNCTION("""COMPUTED_VALUE"""),12.0)</f>
        <v>12</v>
      </c>
      <c r="B266" s="36">
        <f>IFERROR(__xludf.DUMMYFUNCTION("""COMPUTED_VALUE"""),32.0)</f>
        <v>32</v>
      </c>
      <c r="C266" s="36"/>
      <c r="D266" s="36" t="str">
        <f>IFERROR(__xludf.DUMMYFUNCTION("""COMPUTED_VALUE"""),"2")</f>
        <v>2</v>
      </c>
    </row>
    <row r="267">
      <c r="A267" s="36">
        <f>IFERROR(__xludf.DUMMYFUNCTION("""COMPUTED_VALUE"""),12.0)</f>
        <v>12</v>
      </c>
      <c r="B267" s="36">
        <f>IFERROR(__xludf.DUMMYFUNCTION("""COMPUTED_VALUE"""),33.0)</f>
        <v>33</v>
      </c>
      <c r="C267" s="36"/>
      <c r="D267" s="36" t="str">
        <f>IFERROR(__xludf.DUMMYFUNCTION("""COMPUTED_VALUE"""),"2")</f>
        <v>2</v>
      </c>
    </row>
    <row r="268">
      <c r="A268" s="36">
        <f>IFERROR(__xludf.DUMMYFUNCTION("""COMPUTED_VALUE"""),12.0)</f>
        <v>12</v>
      </c>
      <c r="B268" s="36">
        <f>IFERROR(__xludf.DUMMYFUNCTION("""COMPUTED_VALUE"""),36.0)</f>
        <v>36</v>
      </c>
      <c r="C268" s="36"/>
      <c r="D268" s="36" t="str">
        <f>IFERROR(__xludf.DUMMYFUNCTION("""COMPUTED_VALUE"""),"2")</f>
        <v>2</v>
      </c>
    </row>
    <row r="269">
      <c r="A269" s="36">
        <f>IFERROR(__xludf.DUMMYFUNCTION("""COMPUTED_VALUE"""),13.0)</f>
        <v>13</v>
      </c>
      <c r="B269" s="36">
        <f>IFERROR(__xludf.DUMMYFUNCTION("""COMPUTED_VALUE"""),14.0)</f>
        <v>14</v>
      </c>
      <c r="C269" s="36"/>
      <c r="D269" s="36" t="str">
        <f>IFERROR(__xludf.DUMMYFUNCTION("""COMPUTED_VALUE"""),"3")</f>
        <v>3</v>
      </c>
    </row>
    <row r="270">
      <c r="A270" s="36">
        <f>IFERROR(__xludf.DUMMYFUNCTION("""COMPUTED_VALUE"""),13.0)</f>
        <v>13</v>
      </c>
      <c r="B270" s="36">
        <f>IFERROR(__xludf.DUMMYFUNCTION("""COMPUTED_VALUE"""),15.0)</f>
        <v>15</v>
      </c>
      <c r="C270" s="36"/>
      <c r="D270" s="36" t="str">
        <f>IFERROR(__xludf.DUMMYFUNCTION("""COMPUTED_VALUE"""),"2")</f>
        <v>2</v>
      </c>
    </row>
    <row r="271">
      <c r="A271" s="36">
        <f>IFERROR(__xludf.DUMMYFUNCTION("""COMPUTED_VALUE"""),13.0)</f>
        <v>13</v>
      </c>
      <c r="B271" s="36">
        <f>IFERROR(__xludf.DUMMYFUNCTION("""COMPUTED_VALUE"""),16.0)</f>
        <v>16</v>
      </c>
      <c r="C271" s="36"/>
      <c r="D271" s="36" t="str">
        <f>IFERROR(__xludf.DUMMYFUNCTION("""COMPUTED_VALUE"""),"3")</f>
        <v>3</v>
      </c>
    </row>
    <row r="272">
      <c r="A272" s="36">
        <f>IFERROR(__xludf.DUMMYFUNCTION("""COMPUTED_VALUE"""),13.0)</f>
        <v>13</v>
      </c>
      <c r="B272" s="36">
        <f>IFERROR(__xludf.DUMMYFUNCTION("""COMPUTED_VALUE"""),17.0)</f>
        <v>17</v>
      </c>
      <c r="C272" s="36"/>
      <c r="D272" s="36" t="str">
        <f>IFERROR(__xludf.DUMMYFUNCTION("""COMPUTED_VALUE"""),"2")</f>
        <v>2</v>
      </c>
    </row>
    <row r="273">
      <c r="A273" s="36">
        <f>IFERROR(__xludf.DUMMYFUNCTION("""COMPUTED_VALUE"""),13.0)</f>
        <v>13</v>
      </c>
      <c r="B273" s="36">
        <f>IFERROR(__xludf.DUMMYFUNCTION("""COMPUTED_VALUE"""),18.0)</f>
        <v>18</v>
      </c>
      <c r="C273" s="36"/>
      <c r="D273" s="36" t="str">
        <f>IFERROR(__xludf.DUMMYFUNCTION("""COMPUTED_VALUE"""),"3")</f>
        <v>3</v>
      </c>
    </row>
    <row r="274">
      <c r="A274" s="36">
        <f>IFERROR(__xludf.DUMMYFUNCTION("""COMPUTED_VALUE"""),13.0)</f>
        <v>13</v>
      </c>
      <c r="B274" s="36">
        <f>IFERROR(__xludf.DUMMYFUNCTION("""COMPUTED_VALUE"""),19.0)</f>
        <v>19</v>
      </c>
      <c r="C274" s="36"/>
      <c r="D274" s="36" t="str">
        <f>IFERROR(__xludf.DUMMYFUNCTION("""COMPUTED_VALUE"""),"2")</f>
        <v>2</v>
      </c>
    </row>
    <row r="275">
      <c r="A275" s="36">
        <f>IFERROR(__xludf.DUMMYFUNCTION("""COMPUTED_VALUE"""),13.0)</f>
        <v>13</v>
      </c>
      <c r="B275" s="36">
        <f>IFERROR(__xludf.DUMMYFUNCTION("""COMPUTED_VALUE"""),20.0)</f>
        <v>20</v>
      </c>
      <c r="C275" s="36"/>
      <c r="D275" s="36" t="str">
        <f>IFERROR(__xludf.DUMMYFUNCTION("""COMPUTED_VALUE"""),"2")</f>
        <v>2</v>
      </c>
    </row>
    <row r="276">
      <c r="A276" s="36">
        <f>IFERROR(__xludf.DUMMYFUNCTION("""COMPUTED_VALUE"""),13.0)</f>
        <v>13</v>
      </c>
      <c r="B276" s="36">
        <f>IFERROR(__xludf.DUMMYFUNCTION("""COMPUTED_VALUE"""),21.0)</f>
        <v>21</v>
      </c>
      <c r="C276" s="36"/>
      <c r="D276" s="36" t="str">
        <f>IFERROR(__xludf.DUMMYFUNCTION("""COMPUTED_VALUE"""),"2")</f>
        <v>2</v>
      </c>
    </row>
    <row r="277">
      <c r="A277" s="36">
        <f>IFERROR(__xludf.DUMMYFUNCTION("""COMPUTED_VALUE"""),13.0)</f>
        <v>13</v>
      </c>
      <c r="B277" s="36">
        <f>IFERROR(__xludf.DUMMYFUNCTION("""COMPUTED_VALUE"""),22.0)</f>
        <v>22</v>
      </c>
      <c r="C277" s="36"/>
      <c r="D277" s="36" t="str">
        <f>IFERROR(__xludf.DUMMYFUNCTION("""COMPUTED_VALUE"""),"3")</f>
        <v>3</v>
      </c>
    </row>
    <row r="278">
      <c r="A278" s="36">
        <f>IFERROR(__xludf.DUMMYFUNCTION("""COMPUTED_VALUE"""),13.0)</f>
        <v>13</v>
      </c>
      <c r="B278" s="36">
        <f>IFERROR(__xludf.DUMMYFUNCTION("""COMPUTED_VALUE"""),24.0)</f>
        <v>24</v>
      </c>
      <c r="C278" s="36"/>
      <c r="D278" s="36" t="str">
        <f>IFERROR(__xludf.DUMMYFUNCTION("""COMPUTED_VALUE"""),"3")</f>
        <v>3</v>
      </c>
    </row>
    <row r="279">
      <c r="A279" s="36">
        <f>IFERROR(__xludf.DUMMYFUNCTION("""COMPUTED_VALUE"""),13.0)</f>
        <v>13</v>
      </c>
      <c r="B279" s="36">
        <f>IFERROR(__xludf.DUMMYFUNCTION("""COMPUTED_VALUE"""),25.0)</f>
        <v>25</v>
      </c>
      <c r="C279" s="36"/>
      <c r="D279" s="36" t="str">
        <f>IFERROR(__xludf.DUMMYFUNCTION("""COMPUTED_VALUE"""),"1")</f>
        <v>1</v>
      </c>
    </row>
    <row r="280">
      <c r="A280" s="36">
        <f>IFERROR(__xludf.DUMMYFUNCTION("""COMPUTED_VALUE"""),13.0)</f>
        <v>13</v>
      </c>
      <c r="B280" s="36">
        <f>IFERROR(__xludf.DUMMYFUNCTION("""COMPUTED_VALUE"""),26.0)</f>
        <v>26</v>
      </c>
      <c r="C280" s="36"/>
      <c r="D280" s="36" t="str">
        <f>IFERROR(__xludf.DUMMYFUNCTION("""COMPUTED_VALUE"""),"2")</f>
        <v>2</v>
      </c>
    </row>
    <row r="281">
      <c r="A281" s="36">
        <f>IFERROR(__xludf.DUMMYFUNCTION("""COMPUTED_VALUE"""),13.0)</f>
        <v>13</v>
      </c>
      <c r="B281" s="36">
        <f>IFERROR(__xludf.DUMMYFUNCTION("""COMPUTED_VALUE"""),27.0)</f>
        <v>27</v>
      </c>
      <c r="C281" s="36"/>
      <c r="D281" s="36" t="str">
        <f>IFERROR(__xludf.DUMMYFUNCTION("""COMPUTED_VALUE"""),"2")</f>
        <v>2</v>
      </c>
    </row>
    <row r="282">
      <c r="A282" s="36">
        <f>IFERROR(__xludf.DUMMYFUNCTION("""COMPUTED_VALUE"""),13.0)</f>
        <v>13</v>
      </c>
      <c r="B282" s="36">
        <f>IFERROR(__xludf.DUMMYFUNCTION("""COMPUTED_VALUE"""),29.0)</f>
        <v>29</v>
      </c>
      <c r="C282" s="36"/>
      <c r="D282" s="36" t="str">
        <f>IFERROR(__xludf.DUMMYFUNCTION("""COMPUTED_VALUE"""),"3")</f>
        <v>3</v>
      </c>
    </row>
    <row r="283">
      <c r="A283" s="36">
        <f>IFERROR(__xludf.DUMMYFUNCTION("""COMPUTED_VALUE"""),13.0)</f>
        <v>13</v>
      </c>
      <c r="B283" s="36">
        <f>IFERROR(__xludf.DUMMYFUNCTION("""COMPUTED_VALUE"""),30.0)</f>
        <v>30</v>
      </c>
      <c r="C283" s="36"/>
      <c r="D283" s="36" t="str">
        <f>IFERROR(__xludf.DUMMYFUNCTION("""COMPUTED_VALUE"""),"2")</f>
        <v>2</v>
      </c>
    </row>
    <row r="284">
      <c r="A284" s="36">
        <f>IFERROR(__xludf.DUMMYFUNCTION("""COMPUTED_VALUE"""),13.0)</f>
        <v>13</v>
      </c>
      <c r="B284" s="36">
        <f>IFERROR(__xludf.DUMMYFUNCTION("""COMPUTED_VALUE"""),31.0)</f>
        <v>31</v>
      </c>
      <c r="C284" s="36"/>
      <c r="D284" s="36" t="str">
        <f>IFERROR(__xludf.DUMMYFUNCTION("""COMPUTED_VALUE"""),"2")</f>
        <v>2</v>
      </c>
    </row>
    <row r="285">
      <c r="A285" s="36">
        <f>IFERROR(__xludf.DUMMYFUNCTION("""COMPUTED_VALUE"""),13.0)</f>
        <v>13</v>
      </c>
      <c r="B285" s="36">
        <f>IFERROR(__xludf.DUMMYFUNCTION("""COMPUTED_VALUE"""),32.0)</f>
        <v>32</v>
      </c>
      <c r="C285" s="36"/>
      <c r="D285" s="36" t="str">
        <f>IFERROR(__xludf.DUMMYFUNCTION("""COMPUTED_VALUE"""),"2")</f>
        <v>2</v>
      </c>
    </row>
    <row r="286">
      <c r="A286" s="36">
        <f>IFERROR(__xludf.DUMMYFUNCTION("""COMPUTED_VALUE"""),13.0)</f>
        <v>13</v>
      </c>
      <c r="B286" s="36">
        <f>IFERROR(__xludf.DUMMYFUNCTION("""COMPUTED_VALUE"""),33.0)</f>
        <v>33</v>
      </c>
      <c r="C286" s="36"/>
      <c r="D286" s="36" t="str">
        <f>IFERROR(__xludf.DUMMYFUNCTION("""COMPUTED_VALUE"""),"2")</f>
        <v>2</v>
      </c>
    </row>
    <row r="287">
      <c r="A287" s="36">
        <f>IFERROR(__xludf.DUMMYFUNCTION("""COMPUTED_VALUE"""),13.0)</f>
        <v>13</v>
      </c>
      <c r="B287" s="36">
        <f>IFERROR(__xludf.DUMMYFUNCTION("""COMPUTED_VALUE"""),36.0)</f>
        <v>36</v>
      </c>
      <c r="C287" s="36"/>
      <c r="D287" s="36" t="str">
        <f>IFERROR(__xludf.DUMMYFUNCTION("""COMPUTED_VALUE"""),"2")</f>
        <v>2</v>
      </c>
    </row>
    <row r="288">
      <c r="A288" s="36">
        <f>IFERROR(__xludf.DUMMYFUNCTION("""COMPUTED_VALUE"""),14.0)</f>
        <v>14</v>
      </c>
      <c r="B288" s="36">
        <f>IFERROR(__xludf.DUMMYFUNCTION("""COMPUTED_VALUE"""),15.0)</f>
        <v>15</v>
      </c>
      <c r="C288" s="36"/>
      <c r="D288" s="36" t="str">
        <f>IFERROR(__xludf.DUMMYFUNCTION("""COMPUTED_VALUE"""),"2")</f>
        <v>2</v>
      </c>
    </row>
    <row r="289">
      <c r="A289" s="36">
        <f>IFERROR(__xludf.DUMMYFUNCTION("""COMPUTED_VALUE"""),14.0)</f>
        <v>14</v>
      </c>
      <c r="B289" s="36">
        <f>IFERROR(__xludf.DUMMYFUNCTION("""COMPUTED_VALUE"""),16.0)</f>
        <v>16</v>
      </c>
      <c r="C289" s="36"/>
      <c r="D289" s="36" t="str">
        <f>IFERROR(__xludf.DUMMYFUNCTION("""COMPUTED_VALUE"""),"3")</f>
        <v>3</v>
      </c>
    </row>
    <row r="290">
      <c r="A290" s="36">
        <f>IFERROR(__xludf.DUMMYFUNCTION("""COMPUTED_VALUE"""),14.0)</f>
        <v>14</v>
      </c>
      <c r="B290" s="36">
        <f>IFERROR(__xludf.DUMMYFUNCTION("""COMPUTED_VALUE"""),17.0)</f>
        <v>17</v>
      </c>
      <c r="C290" s="36"/>
      <c r="D290" s="36" t="str">
        <f>IFERROR(__xludf.DUMMYFUNCTION("""COMPUTED_VALUE"""),"2")</f>
        <v>2</v>
      </c>
    </row>
    <row r="291">
      <c r="A291" s="36">
        <f>IFERROR(__xludf.DUMMYFUNCTION("""COMPUTED_VALUE"""),14.0)</f>
        <v>14</v>
      </c>
      <c r="B291" s="36">
        <f>IFERROR(__xludf.DUMMYFUNCTION("""COMPUTED_VALUE"""),18.0)</f>
        <v>18</v>
      </c>
      <c r="C291" s="36"/>
      <c r="D291" s="36" t="str">
        <f>IFERROR(__xludf.DUMMYFUNCTION("""COMPUTED_VALUE"""),"3")</f>
        <v>3</v>
      </c>
    </row>
    <row r="292">
      <c r="A292" s="36">
        <f>IFERROR(__xludf.DUMMYFUNCTION("""COMPUTED_VALUE"""),14.0)</f>
        <v>14</v>
      </c>
      <c r="B292" s="36">
        <f>IFERROR(__xludf.DUMMYFUNCTION("""COMPUTED_VALUE"""),19.0)</f>
        <v>19</v>
      </c>
      <c r="C292" s="36"/>
      <c r="D292" s="36" t="str">
        <f>IFERROR(__xludf.DUMMYFUNCTION("""COMPUTED_VALUE"""),"2")</f>
        <v>2</v>
      </c>
    </row>
    <row r="293">
      <c r="A293" s="36">
        <f>IFERROR(__xludf.DUMMYFUNCTION("""COMPUTED_VALUE"""),14.0)</f>
        <v>14</v>
      </c>
      <c r="B293" s="36">
        <f>IFERROR(__xludf.DUMMYFUNCTION("""COMPUTED_VALUE"""),20.0)</f>
        <v>20</v>
      </c>
      <c r="C293" s="36"/>
      <c r="D293" s="36" t="str">
        <f>IFERROR(__xludf.DUMMYFUNCTION("""COMPUTED_VALUE"""),"2")</f>
        <v>2</v>
      </c>
    </row>
    <row r="294">
      <c r="A294" s="36">
        <f>IFERROR(__xludf.DUMMYFUNCTION("""COMPUTED_VALUE"""),14.0)</f>
        <v>14</v>
      </c>
      <c r="B294" s="36">
        <f>IFERROR(__xludf.DUMMYFUNCTION("""COMPUTED_VALUE"""),21.0)</f>
        <v>21</v>
      </c>
      <c r="C294" s="36"/>
      <c r="D294" s="36" t="str">
        <f>IFERROR(__xludf.DUMMYFUNCTION("""COMPUTED_VALUE"""),"2")</f>
        <v>2</v>
      </c>
    </row>
    <row r="295">
      <c r="A295" s="36">
        <f>IFERROR(__xludf.DUMMYFUNCTION("""COMPUTED_VALUE"""),14.0)</f>
        <v>14</v>
      </c>
      <c r="B295" s="36">
        <f>IFERROR(__xludf.DUMMYFUNCTION("""COMPUTED_VALUE"""),22.0)</f>
        <v>22</v>
      </c>
      <c r="C295" s="36"/>
      <c r="D295" s="36" t="str">
        <f>IFERROR(__xludf.DUMMYFUNCTION("""COMPUTED_VALUE"""),"3")</f>
        <v>3</v>
      </c>
    </row>
    <row r="296">
      <c r="A296" s="36">
        <f>IFERROR(__xludf.DUMMYFUNCTION("""COMPUTED_VALUE"""),14.0)</f>
        <v>14</v>
      </c>
      <c r="B296" s="36">
        <f>IFERROR(__xludf.DUMMYFUNCTION("""COMPUTED_VALUE"""),24.0)</f>
        <v>24</v>
      </c>
      <c r="C296" s="36"/>
      <c r="D296" s="36" t="str">
        <f>IFERROR(__xludf.DUMMYFUNCTION("""COMPUTED_VALUE"""),"3")</f>
        <v>3</v>
      </c>
    </row>
    <row r="297">
      <c r="A297" s="36">
        <f>IFERROR(__xludf.DUMMYFUNCTION("""COMPUTED_VALUE"""),14.0)</f>
        <v>14</v>
      </c>
      <c r="B297" s="36">
        <f>IFERROR(__xludf.DUMMYFUNCTION("""COMPUTED_VALUE"""),25.0)</f>
        <v>25</v>
      </c>
      <c r="C297" s="36"/>
      <c r="D297" s="36" t="str">
        <f>IFERROR(__xludf.DUMMYFUNCTION("""COMPUTED_VALUE"""),"1")</f>
        <v>1</v>
      </c>
    </row>
    <row r="298">
      <c r="A298" s="36">
        <f>IFERROR(__xludf.DUMMYFUNCTION("""COMPUTED_VALUE"""),14.0)</f>
        <v>14</v>
      </c>
      <c r="B298" s="36">
        <f>IFERROR(__xludf.DUMMYFUNCTION("""COMPUTED_VALUE"""),26.0)</f>
        <v>26</v>
      </c>
      <c r="C298" s="36"/>
      <c r="D298" s="36" t="str">
        <f>IFERROR(__xludf.DUMMYFUNCTION("""COMPUTED_VALUE"""),"2")</f>
        <v>2</v>
      </c>
    </row>
    <row r="299">
      <c r="A299" s="36">
        <f>IFERROR(__xludf.DUMMYFUNCTION("""COMPUTED_VALUE"""),14.0)</f>
        <v>14</v>
      </c>
      <c r="B299" s="36">
        <f>IFERROR(__xludf.DUMMYFUNCTION("""COMPUTED_VALUE"""),27.0)</f>
        <v>27</v>
      </c>
      <c r="C299" s="36"/>
      <c r="D299" s="36" t="str">
        <f>IFERROR(__xludf.DUMMYFUNCTION("""COMPUTED_VALUE"""),"2")</f>
        <v>2</v>
      </c>
    </row>
    <row r="300">
      <c r="A300" s="36">
        <f>IFERROR(__xludf.DUMMYFUNCTION("""COMPUTED_VALUE"""),14.0)</f>
        <v>14</v>
      </c>
      <c r="B300" s="36">
        <f>IFERROR(__xludf.DUMMYFUNCTION("""COMPUTED_VALUE"""),29.0)</f>
        <v>29</v>
      </c>
      <c r="C300" s="36"/>
      <c r="D300" s="36" t="str">
        <f>IFERROR(__xludf.DUMMYFUNCTION("""COMPUTED_VALUE"""),"3")</f>
        <v>3</v>
      </c>
    </row>
    <row r="301">
      <c r="A301" s="36">
        <f>IFERROR(__xludf.DUMMYFUNCTION("""COMPUTED_VALUE"""),14.0)</f>
        <v>14</v>
      </c>
      <c r="B301" s="36">
        <f>IFERROR(__xludf.DUMMYFUNCTION("""COMPUTED_VALUE"""),30.0)</f>
        <v>30</v>
      </c>
      <c r="C301" s="36"/>
      <c r="D301" s="36" t="str">
        <f>IFERROR(__xludf.DUMMYFUNCTION("""COMPUTED_VALUE"""),"2")</f>
        <v>2</v>
      </c>
    </row>
    <row r="302">
      <c r="A302" s="36">
        <f>IFERROR(__xludf.DUMMYFUNCTION("""COMPUTED_VALUE"""),14.0)</f>
        <v>14</v>
      </c>
      <c r="B302" s="36">
        <f>IFERROR(__xludf.DUMMYFUNCTION("""COMPUTED_VALUE"""),31.0)</f>
        <v>31</v>
      </c>
      <c r="C302" s="36"/>
      <c r="D302" s="36" t="str">
        <f>IFERROR(__xludf.DUMMYFUNCTION("""COMPUTED_VALUE"""),"2")</f>
        <v>2</v>
      </c>
    </row>
    <row r="303">
      <c r="A303" s="36">
        <f>IFERROR(__xludf.DUMMYFUNCTION("""COMPUTED_VALUE"""),14.0)</f>
        <v>14</v>
      </c>
      <c r="B303" s="36">
        <f>IFERROR(__xludf.DUMMYFUNCTION("""COMPUTED_VALUE"""),32.0)</f>
        <v>32</v>
      </c>
      <c r="C303" s="36"/>
      <c r="D303" s="36" t="str">
        <f>IFERROR(__xludf.DUMMYFUNCTION("""COMPUTED_VALUE"""),"2")</f>
        <v>2</v>
      </c>
    </row>
    <row r="304">
      <c r="A304" s="36">
        <f>IFERROR(__xludf.DUMMYFUNCTION("""COMPUTED_VALUE"""),14.0)</f>
        <v>14</v>
      </c>
      <c r="B304" s="36">
        <f>IFERROR(__xludf.DUMMYFUNCTION("""COMPUTED_VALUE"""),33.0)</f>
        <v>33</v>
      </c>
      <c r="C304" s="36"/>
      <c r="D304" s="36" t="str">
        <f>IFERROR(__xludf.DUMMYFUNCTION("""COMPUTED_VALUE"""),"2")</f>
        <v>2</v>
      </c>
    </row>
    <row r="305">
      <c r="A305" s="36">
        <f>IFERROR(__xludf.DUMMYFUNCTION("""COMPUTED_VALUE"""),14.0)</f>
        <v>14</v>
      </c>
      <c r="B305" s="36">
        <f>IFERROR(__xludf.DUMMYFUNCTION("""COMPUTED_VALUE"""),36.0)</f>
        <v>36</v>
      </c>
      <c r="C305" s="36"/>
      <c r="D305" s="36" t="str">
        <f>IFERROR(__xludf.DUMMYFUNCTION("""COMPUTED_VALUE"""),"2")</f>
        <v>2</v>
      </c>
    </row>
    <row r="306">
      <c r="A306" s="36">
        <f>IFERROR(__xludf.DUMMYFUNCTION("""COMPUTED_VALUE"""),15.0)</f>
        <v>15</v>
      </c>
      <c r="B306" s="36">
        <f>IFERROR(__xludf.DUMMYFUNCTION("""COMPUTED_VALUE"""),16.0)</f>
        <v>16</v>
      </c>
      <c r="C306" s="36"/>
      <c r="D306" s="36" t="str">
        <f>IFERROR(__xludf.DUMMYFUNCTION("""COMPUTED_VALUE"""),"2")</f>
        <v>2</v>
      </c>
    </row>
    <row r="307">
      <c r="A307" s="36">
        <f>IFERROR(__xludf.DUMMYFUNCTION("""COMPUTED_VALUE"""),15.0)</f>
        <v>15</v>
      </c>
      <c r="B307" s="36">
        <f>IFERROR(__xludf.DUMMYFUNCTION("""COMPUTED_VALUE"""),17.0)</f>
        <v>17</v>
      </c>
      <c r="C307" s="36"/>
      <c r="D307" s="36" t="str">
        <f>IFERROR(__xludf.DUMMYFUNCTION("""COMPUTED_VALUE"""),"2")</f>
        <v>2</v>
      </c>
    </row>
    <row r="308">
      <c r="A308" s="36">
        <f>IFERROR(__xludf.DUMMYFUNCTION("""COMPUTED_VALUE"""),15.0)</f>
        <v>15</v>
      </c>
      <c r="B308" s="36">
        <f>IFERROR(__xludf.DUMMYFUNCTION("""COMPUTED_VALUE"""),18.0)</f>
        <v>18</v>
      </c>
      <c r="C308" s="36"/>
      <c r="D308" s="36" t="str">
        <f>IFERROR(__xludf.DUMMYFUNCTION("""COMPUTED_VALUE"""),"2")</f>
        <v>2</v>
      </c>
    </row>
    <row r="309">
      <c r="A309" s="36">
        <f>IFERROR(__xludf.DUMMYFUNCTION("""COMPUTED_VALUE"""),15.0)</f>
        <v>15</v>
      </c>
      <c r="B309" s="36">
        <f>IFERROR(__xludf.DUMMYFUNCTION("""COMPUTED_VALUE"""),19.0)</f>
        <v>19</v>
      </c>
      <c r="C309" s="36"/>
      <c r="D309" s="36" t="str">
        <f>IFERROR(__xludf.DUMMYFUNCTION("""COMPUTED_VALUE"""),"2")</f>
        <v>2</v>
      </c>
    </row>
    <row r="310">
      <c r="A310" s="36">
        <f>IFERROR(__xludf.DUMMYFUNCTION("""COMPUTED_VALUE"""),15.0)</f>
        <v>15</v>
      </c>
      <c r="B310" s="36">
        <f>IFERROR(__xludf.DUMMYFUNCTION("""COMPUTED_VALUE"""),20.0)</f>
        <v>20</v>
      </c>
      <c r="C310" s="36"/>
      <c r="D310" s="36" t="str">
        <f>IFERROR(__xludf.DUMMYFUNCTION("""COMPUTED_VALUE"""),"2")</f>
        <v>2</v>
      </c>
    </row>
    <row r="311">
      <c r="A311" s="36">
        <f>IFERROR(__xludf.DUMMYFUNCTION("""COMPUTED_VALUE"""),15.0)</f>
        <v>15</v>
      </c>
      <c r="B311" s="36">
        <f>IFERROR(__xludf.DUMMYFUNCTION("""COMPUTED_VALUE"""),21.0)</f>
        <v>21</v>
      </c>
      <c r="C311" s="36"/>
      <c r="D311" s="36" t="str">
        <f>IFERROR(__xludf.DUMMYFUNCTION("""COMPUTED_VALUE"""),"2")</f>
        <v>2</v>
      </c>
    </row>
    <row r="312">
      <c r="A312" s="36">
        <f>IFERROR(__xludf.DUMMYFUNCTION("""COMPUTED_VALUE"""),15.0)</f>
        <v>15</v>
      </c>
      <c r="B312" s="36">
        <f>IFERROR(__xludf.DUMMYFUNCTION("""COMPUTED_VALUE"""),22.0)</f>
        <v>22</v>
      </c>
      <c r="C312" s="36"/>
      <c r="D312" s="36" t="str">
        <f>IFERROR(__xludf.DUMMYFUNCTION("""COMPUTED_VALUE"""),"2")</f>
        <v>2</v>
      </c>
    </row>
    <row r="313">
      <c r="A313" s="36">
        <f>IFERROR(__xludf.DUMMYFUNCTION("""COMPUTED_VALUE"""),15.0)</f>
        <v>15</v>
      </c>
      <c r="B313" s="36">
        <f>IFERROR(__xludf.DUMMYFUNCTION("""COMPUTED_VALUE"""),24.0)</f>
        <v>24</v>
      </c>
      <c r="C313" s="36"/>
      <c r="D313" s="36" t="str">
        <f>IFERROR(__xludf.DUMMYFUNCTION("""COMPUTED_VALUE"""),"2")</f>
        <v>2</v>
      </c>
    </row>
    <row r="314">
      <c r="A314" s="36">
        <f>IFERROR(__xludf.DUMMYFUNCTION("""COMPUTED_VALUE"""),16.0)</f>
        <v>16</v>
      </c>
      <c r="B314" s="36">
        <f>IFERROR(__xludf.DUMMYFUNCTION("""COMPUTED_VALUE"""),17.0)</f>
        <v>17</v>
      </c>
      <c r="C314" s="36"/>
      <c r="D314" s="36" t="str">
        <f>IFERROR(__xludf.DUMMYFUNCTION("""COMPUTED_VALUE"""),"2")</f>
        <v>2</v>
      </c>
    </row>
    <row r="315">
      <c r="A315" s="36">
        <f>IFERROR(__xludf.DUMMYFUNCTION("""COMPUTED_VALUE"""),16.0)</f>
        <v>16</v>
      </c>
      <c r="B315" s="36">
        <f>IFERROR(__xludf.DUMMYFUNCTION("""COMPUTED_VALUE"""),18.0)</f>
        <v>18</v>
      </c>
      <c r="C315" s="36"/>
      <c r="D315" s="36" t="str">
        <f>IFERROR(__xludf.DUMMYFUNCTION("""COMPUTED_VALUE"""),"3")</f>
        <v>3</v>
      </c>
    </row>
    <row r="316">
      <c r="A316" s="36">
        <f>IFERROR(__xludf.DUMMYFUNCTION("""COMPUTED_VALUE"""),16.0)</f>
        <v>16</v>
      </c>
      <c r="B316" s="36">
        <f>IFERROR(__xludf.DUMMYFUNCTION("""COMPUTED_VALUE"""),19.0)</f>
        <v>19</v>
      </c>
      <c r="C316" s="36"/>
      <c r="D316" s="36" t="str">
        <f>IFERROR(__xludf.DUMMYFUNCTION("""COMPUTED_VALUE"""),"2")</f>
        <v>2</v>
      </c>
    </row>
    <row r="317">
      <c r="A317" s="36">
        <f>IFERROR(__xludf.DUMMYFUNCTION("""COMPUTED_VALUE"""),16.0)</f>
        <v>16</v>
      </c>
      <c r="B317" s="36">
        <f>IFERROR(__xludf.DUMMYFUNCTION("""COMPUTED_VALUE"""),20.0)</f>
        <v>20</v>
      </c>
      <c r="C317" s="36"/>
      <c r="D317" s="36" t="str">
        <f>IFERROR(__xludf.DUMMYFUNCTION("""COMPUTED_VALUE"""),"2")</f>
        <v>2</v>
      </c>
    </row>
    <row r="318">
      <c r="A318" s="36">
        <f>IFERROR(__xludf.DUMMYFUNCTION("""COMPUTED_VALUE"""),16.0)</f>
        <v>16</v>
      </c>
      <c r="B318" s="36">
        <f>IFERROR(__xludf.DUMMYFUNCTION("""COMPUTED_VALUE"""),21.0)</f>
        <v>21</v>
      </c>
      <c r="C318" s="36"/>
      <c r="D318" s="36" t="str">
        <f>IFERROR(__xludf.DUMMYFUNCTION("""COMPUTED_VALUE"""),"2")</f>
        <v>2</v>
      </c>
    </row>
    <row r="319">
      <c r="A319" s="36">
        <f>IFERROR(__xludf.DUMMYFUNCTION("""COMPUTED_VALUE"""),16.0)</f>
        <v>16</v>
      </c>
      <c r="B319" s="36">
        <f>IFERROR(__xludf.DUMMYFUNCTION("""COMPUTED_VALUE"""),22.0)</f>
        <v>22</v>
      </c>
      <c r="C319" s="36"/>
      <c r="D319" s="36" t="str">
        <f>IFERROR(__xludf.DUMMYFUNCTION("""COMPUTED_VALUE"""),"3")</f>
        <v>3</v>
      </c>
    </row>
    <row r="320">
      <c r="A320" s="36">
        <f>IFERROR(__xludf.DUMMYFUNCTION("""COMPUTED_VALUE"""),16.0)</f>
        <v>16</v>
      </c>
      <c r="B320" s="36">
        <f>IFERROR(__xludf.DUMMYFUNCTION("""COMPUTED_VALUE"""),24.0)</f>
        <v>24</v>
      </c>
      <c r="C320" s="36"/>
      <c r="D320" s="36" t="str">
        <f>IFERROR(__xludf.DUMMYFUNCTION("""COMPUTED_VALUE"""),"3")</f>
        <v>3</v>
      </c>
    </row>
    <row r="321">
      <c r="A321" s="36">
        <f>IFERROR(__xludf.DUMMYFUNCTION("""COMPUTED_VALUE"""),16.0)</f>
        <v>16</v>
      </c>
      <c r="B321" s="36">
        <f>IFERROR(__xludf.DUMMYFUNCTION("""COMPUTED_VALUE"""),25.0)</f>
        <v>25</v>
      </c>
      <c r="C321" s="36"/>
      <c r="D321" s="36" t="str">
        <f>IFERROR(__xludf.DUMMYFUNCTION("""COMPUTED_VALUE"""),"1")</f>
        <v>1</v>
      </c>
    </row>
    <row r="322">
      <c r="A322" s="36">
        <f>IFERROR(__xludf.DUMMYFUNCTION("""COMPUTED_VALUE"""),16.0)</f>
        <v>16</v>
      </c>
      <c r="B322" s="36">
        <f>IFERROR(__xludf.DUMMYFUNCTION("""COMPUTED_VALUE"""),26.0)</f>
        <v>26</v>
      </c>
      <c r="C322" s="36"/>
      <c r="D322" s="36" t="str">
        <f>IFERROR(__xludf.DUMMYFUNCTION("""COMPUTED_VALUE"""),"2")</f>
        <v>2</v>
      </c>
    </row>
    <row r="323">
      <c r="A323" s="36">
        <f>IFERROR(__xludf.DUMMYFUNCTION("""COMPUTED_VALUE"""),16.0)</f>
        <v>16</v>
      </c>
      <c r="B323" s="36">
        <f>IFERROR(__xludf.DUMMYFUNCTION("""COMPUTED_VALUE"""),27.0)</f>
        <v>27</v>
      </c>
      <c r="C323" s="36"/>
      <c r="D323" s="36" t="str">
        <f>IFERROR(__xludf.DUMMYFUNCTION("""COMPUTED_VALUE"""),"2")</f>
        <v>2</v>
      </c>
    </row>
    <row r="324">
      <c r="A324" s="36">
        <f>IFERROR(__xludf.DUMMYFUNCTION("""COMPUTED_VALUE"""),16.0)</f>
        <v>16</v>
      </c>
      <c r="B324" s="36">
        <f>IFERROR(__xludf.DUMMYFUNCTION("""COMPUTED_VALUE"""),29.0)</f>
        <v>29</v>
      </c>
      <c r="C324" s="36"/>
      <c r="D324" s="36" t="str">
        <f>IFERROR(__xludf.DUMMYFUNCTION("""COMPUTED_VALUE"""),"3")</f>
        <v>3</v>
      </c>
    </row>
    <row r="325">
      <c r="A325" s="36">
        <f>IFERROR(__xludf.DUMMYFUNCTION("""COMPUTED_VALUE"""),16.0)</f>
        <v>16</v>
      </c>
      <c r="B325" s="36">
        <f>IFERROR(__xludf.DUMMYFUNCTION("""COMPUTED_VALUE"""),30.0)</f>
        <v>30</v>
      </c>
      <c r="C325" s="36"/>
      <c r="D325" s="36" t="str">
        <f>IFERROR(__xludf.DUMMYFUNCTION("""COMPUTED_VALUE"""),"2")</f>
        <v>2</v>
      </c>
    </row>
    <row r="326">
      <c r="A326" s="36">
        <f>IFERROR(__xludf.DUMMYFUNCTION("""COMPUTED_VALUE"""),16.0)</f>
        <v>16</v>
      </c>
      <c r="B326" s="36">
        <f>IFERROR(__xludf.DUMMYFUNCTION("""COMPUTED_VALUE"""),31.0)</f>
        <v>31</v>
      </c>
      <c r="C326" s="36"/>
      <c r="D326" s="36" t="str">
        <f>IFERROR(__xludf.DUMMYFUNCTION("""COMPUTED_VALUE"""),"2")</f>
        <v>2</v>
      </c>
    </row>
    <row r="327">
      <c r="A327" s="36">
        <f>IFERROR(__xludf.DUMMYFUNCTION("""COMPUTED_VALUE"""),16.0)</f>
        <v>16</v>
      </c>
      <c r="B327" s="36">
        <f>IFERROR(__xludf.DUMMYFUNCTION("""COMPUTED_VALUE"""),32.0)</f>
        <v>32</v>
      </c>
      <c r="C327" s="36"/>
      <c r="D327" s="36" t="str">
        <f>IFERROR(__xludf.DUMMYFUNCTION("""COMPUTED_VALUE"""),"2")</f>
        <v>2</v>
      </c>
    </row>
    <row r="328">
      <c r="A328" s="36">
        <f>IFERROR(__xludf.DUMMYFUNCTION("""COMPUTED_VALUE"""),16.0)</f>
        <v>16</v>
      </c>
      <c r="B328" s="36">
        <f>IFERROR(__xludf.DUMMYFUNCTION("""COMPUTED_VALUE"""),33.0)</f>
        <v>33</v>
      </c>
      <c r="C328" s="36"/>
      <c r="D328" s="36" t="str">
        <f>IFERROR(__xludf.DUMMYFUNCTION("""COMPUTED_VALUE"""),"2")</f>
        <v>2</v>
      </c>
    </row>
    <row r="329">
      <c r="A329" s="36">
        <f>IFERROR(__xludf.DUMMYFUNCTION("""COMPUTED_VALUE"""),16.0)</f>
        <v>16</v>
      </c>
      <c r="B329" s="36">
        <f>IFERROR(__xludf.DUMMYFUNCTION("""COMPUTED_VALUE"""),36.0)</f>
        <v>36</v>
      </c>
      <c r="C329" s="36"/>
      <c r="D329" s="36" t="str">
        <f>IFERROR(__xludf.DUMMYFUNCTION("""COMPUTED_VALUE"""),"2")</f>
        <v>2</v>
      </c>
    </row>
    <row r="330">
      <c r="A330" s="36">
        <f>IFERROR(__xludf.DUMMYFUNCTION("""COMPUTED_VALUE"""),17.0)</f>
        <v>17</v>
      </c>
      <c r="B330" s="36">
        <f>IFERROR(__xludf.DUMMYFUNCTION("""COMPUTED_VALUE"""),18.0)</f>
        <v>18</v>
      </c>
      <c r="C330" s="36"/>
      <c r="D330" s="36" t="str">
        <f>IFERROR(__xludf.DUMMYFUNCTION("""COMPUTED_VALUE"""),"2")</f>
        <v>2</v>
      </c>
    </row>
    <row r="331">
      <c r="A331" s="36">
        <f>IFERROR(__xludf.DUMMYFUNCTION("""COMPUTED_VALUE"""),17.0)</f>
        <v>17</v>
      </c>
      <c r="B331" s="36">
        <f>IFERROR(__xludf.DUMMYFUNCTION("""COMPUTED_VALUE"""),19.0)</f>
        <v>19</v>
      </c>
      <c r="C331" s="36"/>
      <c r="D331" s="36" t="str">
        <f>IFERROR(__xludf.DUMMYFUNCTION("""COMPUTED_VALUE"""),"2")</f>
        <v>2</v>
      </c>
    </row>
    <row r="332">
      <c r="A332" s="36">
        <f>IFERROR(__xludf.DUMMYFUNCTION("""COMPUTED_VALUE"""),17.0)</f>
        <v>17</v>
      </c>
      <c r="B332" s="36">
        <f>IFERROR(__xludf.DUMMYFUNCTION("""COMPUTED_VALUE"""),20.0)</f>
        <v>20</v>
      </c>
      <c r="C332" s="36"/>
      <c r="D332" s="36" t="str">
        <f>IFERROR(__xludf.DUMMYFUNCTION("""COMPUTED_VALUE"""),"2")</f>
        <v>2</v>
      </c>
    </row>
    <row r="333">
      <c r="A333" s="36">
        <f>IFERROR(__xludf.DUMMYFUNCTION("""COMPUTED_VALUE"""),17.0)</f>
        <v>17</v>
      </c>
      <c r="B333" s="36">
        <f>IFERROR(__xludf.DUMMYFUNCTION("""COMPUTED_VALUE"""),21.0)</f>
        <v>21</v>
      </c>
      <c r="C333" s="36"/>
      <c r="D333" s="36" t="str">
        <f>IFERROR(__xludf.DUMMYFUNCTION("""COMPUTED_VALUE"""),"2")</f>
        <v>2</v>
      </c>
    </row>
    <row r="334">
      <c r="A334" s="36">
        <f>IFERROR(__xludf.DUMMYFUNCTION("""COMPUTED_VALUE"""),17.0)</f>
        <v>17</v>
      </c>
      <c r="B334" s="36">
        <f>IFERROR(__xludf.DUMMYFUNCTION("""COMPUTED_VALUE"""),22.0)</f>
        <v>22</v>
      </c>
      <c r="C334" s="36"/>
      <c r="D334" s="36" t="str">
        <f>IFERROR(__xludf.DUMMYFUNCTION("""COMPUTED_VALUE"""),"2")</f>
        <v>2</v>
      </c>
    </row>
    <row r="335">
      <c r="A335" s="36">
        <f>IFERROR(__xludf.DUMMYFUNCTION("""COMPUTED_VALUE"""),17.0)</f>
        <v>17</v>
      </c>
      <c r="B335" s="36">
        <f>IFERROR(__xludf.DUMMYFUNCTION("""COMPUTED_VALUE"""),24.0)</f>
        <v>24</v>
      </c>
      <c r="C335" s="36"/>
      <c r="D335" s="36" t="str">
        <f>IFERROR(__xludf.DUMMYFUNCTION("""COMPUTED_VALUE"""),"2")</f>
        <v>2</v>
      </c>
    </row>
    <row r="336">
      <c r="A336" s="36">
        <f>IFERROR(__xludf.DUMMYFUNCTION("""COMPUTED_VALUE"""),17.0)</f>
        <v>17</v>
      </c>
      <c r="B336" s="36">
        <f>IFERROR(__xludf.DUMMYFUNCTION("""COMPUTED_VALUE"""),26.0)</f>
        <v>26</v>
      </c>
      <c r="C336" s="36"/>
      <c r="D336" s="36" t="str">
        <f>IFERROR(__xludf.DUMMYFUNCTION("""COMPUTED_VALUE"""),"2")</f>
        <v>2</v>
      </c>
    </row>
    <row r="337">
      <c r="A337" s="36">
        <f>IFERROR(__xludf.DUMMYFUNCTION("""COMPUTED_VALUE"""),17.0)</f>
        <v>17</v>
      </c>
      <c r="B337" s="36">
        <f>IFERROR(__xludf.DUMMYFUNCTION("""COMPUTED_VALUE"""),27.0)</f>
        <v>27</v>
      </c>
      <c r="C337" s="36"/>
      <c r="D337" s="36" t="str">
        <f>IFERROR(__xludf.DUMMYFUNCTION("""COMPUTED_VALUE"""),"2")</f>
        <v>2</v>
      </c>
    </row>
    <row r="338">
      <c r="A338" s="36">
        <f>IFERROR(__xludf.DUMMYFUNCTION("""COMPUTED_VALUE"""),17.0)</f>
        <v>17</v>
      </c>
      <c r="B338" s="36">
        <f>IFERROR(__xludf.DUMMYFUNCTION("""COMPUTED_VALUE"""),28.0)</f>
        <v>28</v>
      </c>
      <c r="C338" s="36"/>
      <c r="D338" s="36" t="str">
        <f>IFERROR(__xludf.DUMMYFUNCTION("""COMPUTED_VALUE"""),"1")</f>
        <v>1</v>
      </c>
    </row>
    <row r="339">
      <c r="A339" s="36">
        <f>IFERROR(__xludf.DUMMYFUNCTION("""COMPUTED_VALUE"""),17.0)</f>
        <v>17</v>
      </c>
      <c r="B339" s="36">
        <f>IFERROR(__xludf.DUMMYFUNCTION("""COMPUTED_VALUE"""),29.0)</f>
        <v>29</v>
      </c>
      <c r="C339" s="36"/>
      <c r="D339" s="36" t="str">
        <f>IFERROR(__xludf.DUMMYFUNCTION("""COMPUTED_VALUE"""),"2")</f>
        <v>2</v>
      </c>
    </row>
    <row r="340">
      <c r="A340" s="36">
        <f>IFERROR(__xludf.DUMMYFUNCTION("""COMPUTED_VALUE"""),17.0)</f>
        <v>17</v>
      </c>
      <c r="B340" s="36">
        <f>IFERROR(__xludf.DUMMYFUNCTION("""COMPUTED_VALUE"""),30.0)</f>
        <v>30</v>
      </c>
      <c r="C340" s="36"/>
      <c r="D340" s="36" t="str">
        <f>IFERROR(__xludf.DUMMYFUNCTION("""COMPUTED_VALUE"""),"3")</f>
        <v>3</v>
      </c>
    </row>
    <row r="341">
      <c r="A341" s="36">
        <f>IFERROR(__xludf.DUMMYFUNCTION("""COMPUTED_VALUE"""),17.0)</f>
        <v>17</v>
      </c>
      <c r="B341" s="36">
        <f>IFERROR(__xludf.DUMMYFUNCTION("""COMPUTED_VALUE"""),31.0)</f>
        <v>31</v>
      </c>
      <c r="C341" s="36"/>
      <c r="D341" s="36" t="str">
        <f>IFERROR(__xludf.DUMMYFUNCTION("""COMPUTED_VALUE"""),"2")</f>
        <v>2</v>
      </c>
    </row>
    <row r="342">
      <c r="A342" s="36">
        <f>IFERROR(__xludf.DUMMYFUNCTION("""COMPUTED_VALUE"""),17.0)</f>
        <v>17</v>
      </c>
      <c r="B342" s="36">
        <f>IFERROR(__xludf.DUMMYFUNCTION("""COMPUTED_VALUE"""),32.0)</f>
        <v>32</v>
      </c>
      <c r="C342" s="36"/>
      <c r="D342" s="36" t="str">
        <f>IFERROR(__xludf.DUMMYFUNCTION("""COMPUTED_VALUE"""),"3")</f>
        <v>3</v>
      </c>
    </row>
    <row r="343">
      <c r="A343" s="36">
        <f>IFERROR(__xludf.DUMMYFUNCTION("""COMPUTED_VALUE"""),17.0)</f>
        <v>17</v>
      </c>
      <c r="B343" s="36">
        <f>IFERROR(__xludf.DUMMYFUNCTION("""COMPUTED_VALUE"""),33.0)</f>
        <v>33</v>
      </c>
      <c r="C343" s="36"/>
      <c r="D343" s="36" t="str">
        <f>IFERROR(__xludf.DUMMYFUNCTION("""COMPUTED_VALUE"""),"2")</f>
        <v>2</v>
      </c>
    </row>
    <row r="344">
      <c r="A344" s="36">
        <f>IFERROR(__xludf.DUMMYFUNCTION("""COMPUTED_VALUE"""),17.0)</f>
        <v>17</v>
      </c>
      <c r="B344" s="36">
        <f>IFERROR(__xludf.DUMMYFUNCTION("""COMPUTED_VALUE"""),35.0)</f>
        <v>35</v>
      </c>
      <c r="C344" s="36"/>
      <c r="D344" s="36" t="str">
        <f>IFERROR(__xludf.DUMMYFUNCTION("""COMPUTED_VALUE"""),"1")</f>
        <v>1</v>
      </c>
    </row>
    <row r="345">
      <c r="A345" s="36">
        <f>IFERROR(__xludf.DUMMYFUNCTION("""COMPUTED_VALUE"""),17.0)</f>
        <v>17</v>
      </c>
      <c r="B345" s="36">
        <f>IFERROR(__xludf.DUMMYFUNCTION("""COMPUTED_VALUE"""),36.0)</f>
        <v>36</v>
      </c>
      <c r="C345" s="36"/>
      <c r="D345" s="36" t="str">
        <f>IFERROR(__xludf.DUMMYFUNCTION("""COMPUTED_VALUE"""),"2")</f>
        <v>2</v>
      </c>
    </row>
    <row r="346">
      <c r="A346" s="36">
        <f>IFERROR(__xludf.DUMMYFUNCTION("""COMPUTED_VALUE"""),18.0)</f>
        <v>18</v>
      </c>
      <c r="B346" s="36">
        <f>IFERROR(__xludf.DUMMYFUNCTION("""COMPUTED_VALUE"""),19.0)</f>
        <v>19</v>
      </c>
      <c r="C346" s="36"/>
      <c r="D346" s="36" t="str">
        <f>IFERROR(__xludf.DUMMYFUNCTION("""COMPUTED_VALUE"""),"2")</f>
        <v>2</v>
      </c>
    </row>
    <row r="347">
      <c r="A347" s="36">
        <f>IFERROR(__xludf.DUMMYFUNCTION("""COMPUTED_VALUE"""),18.0)</f>
        <v>18</v>
      </c>
      <c r="B347" s="36">
        <f>IFERROR(__xludf.DUMMYFUNCTION("""COMPUTED_VALUE"""),20.0)</f>
        <v>20</v>
      </c>
      <c r="C347" s="36"/>
      <c r="D347" s="36" t="str">
        <f>IFERROR(__xludf.DUMMYFUNCTION("""COMPUTED_VALUE"""),"2")</f>
        <v>2</v>
      </c>
    </row>
    <row r="348">
      <c r="A348" s="36">
        <f>IFERROR(__xludf.DUMMYFUNCTION("""COMPUTED_VALUE"""),18.0)</f>
        <v>18</v>
      </c>
      <c r="B348" s="36">
        <f>IFERROR(__xludf.DUMMYFUNCTION("""COMPUTED_VALUE"""),21.0)</f>
        <v>21</v>
      </c>
      <c r="C348" s="36"/>
      <c r="D348" s="36" t="str">
        <f>IFERROR(__xludf.DUMMYFUNCTION("""COMPUTED_VALUE"""),"2")</f>
        <v>2</v>
      </c>
    </row>
    <row r="349">
      <c r="A349" s="36">
        <f>IFERROR(__xludf.DUMMYFUNCTION("""COMPUTED_VALUE"""),18.0)</f>
        <v>18</v>
      </c>
      <c r="B349" s="36">
        <f>IFERROR(__xludf.DUMMYFUNCTION("""COMPUTED_VALUE"""),22.0)</f>
        <v>22</v>
      </c>
      <c r="C349" s="36"/>
      <c r="D349" s="36" t="str">
        <f>IFERROR(__xludf.DUMMYFUNCTION("""COMPUTED_VALUE"""),"3")</f>
        <v>3</v>
      </c>
    </row>
    <row r="350">
      <c r="A350" s="36">
        <f>IFERROR(__xludf.DUMMYFUNCTION("""COMPUTED_VALUE"""),18.0)</f>
        <v>18</v>
      </c>
      <c r="B350" s="36">
        <f>IFERROR(__xludf.DUMMYFUNCTION("""COMPUTED_VALUE"""),24.0)</f>
        <v>24</v>
      </c>
      <c r="C350" s="36"/>
      <c r="D350" s="36" t="str">
        <f>IFERROR(__xludf.DUMMYFUNCTION("""COMPUTED_VALUE"""),"3")</f>
        <v>3</v>
      </c>
    </row>
    <row r="351">
      <c r="A351" s="36">
        <f>IFERROR(__xludf.DUMMYFUNCTION("""COMPUTED_VALUE"""),18.0)</f>
        <v>18</v>
      </c>
      <c r="B351" s="36">
        <f>IFERROR(__xludf.DUMMYFUNCTION("""COMPUTED_VALUE"""),25.0)</f>
        <v>25</v>
      </c>
      <c r="C351" s="36"/>
      <c r="D351" s="36" t="str">
        <f>IFERROR(__xludf.DUMMYFUNCTION("""COMPUTED_VALUE"""),"1")</f>
        <v>1</v>
      </c>
    </row>
    <row r="352">
      <c r="A352" s="36">
        <f>IFERROR(__xludf.DUMMYFUNCTION("""COMPUTED_VALUE"""),18.0)</f>
        <v>18</v>
      </c>
      <c r="B352" s="36">
        <f>IFERROR(__xludf.DUMMYFUNCTION("""COMPUTED_VALUE"""),26.0)</f>
        <v>26</v>
      </c>
      <c r="C352" s="36"/>
      <c r="D352" s="36" t="str">
        <f>IFERROR(__xludf.DUMMYFUNCTION("""COMPUTED_VALUE"""),"2")</f>
        <v>2</v>
      </c>
    </row>
    <row r="353">
      <c r="A353" s="36">
        <f>IFERROR(__xludf.DUMMYFUNCTION("""COMPUTED_VALUE"""),18.0)</f>
        <v>18</v>
      </c>
      <c r="B353" s="36">
        <f>IFERROR(__xludf.DUMMYFUNCTION("""COMPUTED_VALUE"""),27.0)</f>
        <v>27</v>
      </c>
      <c r="C353" s="36"/>
      <c r="D353" s="36" t="str">
        <f>IFERROR(__xludf.DUMMYFUNCTION("""COMPUTED_VALUE"""),"2")</f>
        <v>2</v>
      </c>
    </row>
    <row r="354">
      <c r="A354" s="36">
        <f>IFERROR(__xludf.DUMMYFUNCTION("""COMPUTED_VALUE"""),18.0)</f>
        <v>18</v>
      </c>
      <c r="B354" s="36">
        <f>IFERROR(__xludf.DUMMYFUNCTION("""COMPUTED_VALUE"""),29.0)</f>
        <v>29</v>
      </c>
      <c r="C354" s="36"/>
      <c r="D354" s="36" t="str">
        <f>IFERROR(__xludf.DUMMYFUNCTION("""COMPUTED_VALUE"""),"3")</f>
        <v>3</v>
      </c>
    </row>
    <row r="355">
      <c r="A355" s="36">
        <f>IFERROR(__xludf.DUMMYFUNCTION("""COMPUTED_VALUE"""),18.0)</f>
        <v>18</v>
      </c>
      <c r="B355" s="36">
        <f>IFERROR(__xludf.DUMMYFUNCTION("""COMPUTED_VALUE"""),30.0)</f>
        <v>30</v>
      </c>
      <c r="C355" s="36"/>
      <c r="D355" s="36" t="str">
        <f>IFERROR(__xludf.DUMMYFUNCTION("""COMPUTED_VALUE"""),"2")</f>
        <v>2</v>
      </c>
    </row>
    <row r="356">
      <c r="A356" s="36">
        <f>IFERROR(__xludf.DUMMYFUNCTION("""COMPUTED_VALUE"""),18.0)</f>
        <v>18</v>
      </c>
      <c r="B356" s="36">
        <f>IFERROR(__xludf.DUMMYFUNCTION("""COMPUTED_VALUE"""),31.0)</f>
        <v>31</v>
      </c>
      <c r="C356" s="36"/>
      <c r="D356" s="36" t="str">
        <f>IFERROR(__xludf.DUMMYFUNCTION("""COMPUTED_VALUE"""),"2")</f>
        <v>2</v>
      </c>
    </row>
    <row r="357">
      <c r="A357" s="36">
        <f>IFERROR(__xludf.DUMMYFUNCTION("""COMPUTED_VALUE"""),18.0)</f>
        <v>18</v>
      </c>
      <c r="B357" s="36">
        <f>IFERROR(__xludf.DUMMYFUNCTION("""COMPUTED_VALUE"""),32.0)</f>
        <v>32</v>
      </c>
      <c r="C357" s="36"/>
      <c r="D357" s="36" t="str">
        <f>IFERROR(__xludf.DUMMYFUNCTION("""COMPUTED_VALUE"""),"2")</f>
        <v>2</v>
      </c>
    </row>
    <row r="358">
      <c r="A358" s="36">
        <f>IFERROR(__xludf.DUMMYFUNCTION("""COMPUTED_VALUE"""),18.0)</f>
        <v>18</v>
      </c>
      <c r="B358" s="36">
        <f>IFERROR(__xludf.DUMMYFUNCTION("""COMPUTED_VALUE"""),33.0)</f>
        <v>33</v>
      </c>
      <c r="C358" s="36"/>
      <c r="D358" s="36" t="str">
        <f>IFERROR(__xludf.DUMMYFUNCTION("""COMPUTED_VALUE"""),"2")</f>
        <v>2</v>
      </c>
    </row>
    <row r="359">
      <c r="A359" s="36">
        <f>IFERROR(__xludf.DUMMYFUNCTION("""COMPUTED_VALUE"""),18.0)</f>
        <v>18</v>
      </c>
      <c r="B359" s="36">
        <f>IFERROR(__xludf.DUMMYFUNCTION("""COMPUTED_VALUE"""),36.0)</f>
        <v>36</v>
      </c>
      <c r="C359" s="36"/>
      <c r="D359" s="36" t="str">
        <f>IFERROR(__xludf.DUMMYFUNCTION("""COMPUTED_VALUE"""),"2")</f>
        <v>2</v>
      </c>
    </row>
    <row r="360">
      <c r="A360" s="36">
        <f>IFERROR(__xludf.DUMMYFUNCTION("""COMPUTED_VALUE"""),19.0)</f>
        <v>19</v>
      </c>
      <c r="B360" s="36">
        <f>IFERROR(__xludf.DUMMYFUNCTION("""COMPUTED_VALUE"""),20.0)</f>
        <v>20</v>
      </c>
      <c r="C360" s="36"/>
      <c r="D360" s="36" t="str">
        <f>IFERROR(__xludf.DUMMYFUNCTION("""COMPUTED_VALUE"""),"2")</f>
        <v>2</v>
      </c>
    </row>
    <row r="361">
      <c r="A361" s="36">
        <f>IFERROR(__xludf.DUMMYFUNCTION("""COMPUTED_VALUE"""),19.0)</f>
        <v>19</v>
      </c>
      <c r="B361" s="36">
        <f>IFERROR(__xludf.DUMMYFUNCTION("""COMPUTED_VALUE"""),21.0)</f>
        <v>21</v>
      </c>
      <c r="C361" s="36"/>
      <c r="D361" s="36" t="str">
        <f>IFERROR(__xludf.DUMMYFUNCTION("""COMPUTED_VALUE"""),"2")</f>
        <v>2</v>
      </c>
    </row>
    <row r="362">
      <c r="A362" s="36">
        <f>IFERROR(__xludf.DUMMYFUNCTION("""COMPUTED_VALUE"""),19.0)</f>
        <v>19</v>
      </c>
      <c r="B362" s="36">
        <f>IFERROR(__xludf.DUMMYFUNCTION("""COMPUTED_VALUE"""),22.0)</f>
        <v>22</v>
      </c>
      <c r="C362" s="36"/>
      <c r="D362" s="36" t="str">
        <f>IFERROR(__xludf.DUMMYFUNCTION("""COMPUTED_VALUE"""),"2")</f>
        <v>2</v>
      </c>
    </row>
    <row r="363">
      <c r="A363" s="36">
        <f>IFERROR(__xludf.DUMMYFUNCTION("""COMPUTED_VALUE"""),19.0)</f>
        <v>19</v>
      </c>
      <c r="B363" s="36">
        <f>IFERROR(__xludf.DUMMYFUNCTION("""COMPUTED_VALUE"""),24.0)</f>
        <v>24</v>
      </c>
      <c r="C363" s="36"/>
      <c r="D363" s="36" t="str">
        <f>IFERROR(__xludf.DUMMYFUNCTION("""COMPUTED_VALUE"""),"2")</f>
        <v>2</v>
      </c>
    </row>
    <row r="364">
      <c r="A364" s="36">
        <f>IFERROR(__xludf.DUMMYFUNCTION("""COMPUTED_VALUE"""),19.0)</f>
        <v>19</v>
      </c>
      <c r="B364" s="36">
        <f>IFERROR(__xludf.DUMMYFUNCTION("""COMPUTED_VALUE"""),26.0)</f>
        <v>26</v>
      </c>
      <c r="C364" s="36"/>
      <c r="D364" s="36" t="str">
        <f>IFERROR(__xludf.DUMMYFUNCTION("""COMPUTED_VALUE"""),"2")</f>
        <v>2</v>
      </c>
    </row>
    <row r="365">
      <c r="A365" s="36">
        <f>IFERROR(__xludf.DUMMYFUNCTION("""COMPUTED_VALUE"""),19.0)</f>
        <v>19</v>
      </c>
      <c r="B365" s="36">
        <f>IFERROR(__xludf.DUMMYFUNCTION("""COMPUTED_VALUE"""),27.0)</f>
        <v>27</v>
      </c>
      <c r="C365" s="36"/>
      <c r="D365" s="36" t="str">
        <f>IFERROR(__xludf.DUMMYFUNCTION("""COMPUTED_VALUE"""),"2")</f>
        <v>2</v>
      </c>
    </row>
    <row r="366">
      <c r="A366" s="36">
        <f>IFERROR(__xludf.DUMMYFUNCTION("""COMPUTED_VALUE"""),19.0)</f>
        <v>19</v>
      </c>
      <c r="B366" s="36">
        <f>IFERROR(__xludf.DUMMYFUNCTION("""COMPUTED_VALUE"""),29.0)</f>
        <v>29</v>
      </c>
      <c r="C366" s="36"/>
      <c r="D366" s="36" t="str">
        <f>IFERROR(__xludf.DUMMYFUNCTION("""COMPUTED_VALUE"""),"2")</f>
        <v>2</v>
      </c>
    </row>
    <row r="367">
      <c r="A367" s="36">
        <f>IFERROR(__xludf.DUMMYFUNCTION("""COMPUTED_VALUE"""),19.0)</f>
        <v>19</v>
      </c>
      <c r="B367" s="36">
        <f>IFERROR(__xludf.DUMMYFUNCTION("""COMPUTED_VALUE"""),30.0)</f>
        <v>30</v>
      </c>
      <c r="C367" s="36"/>
      <c r="D367" s="36" t="str">
        <f>IFERROR(__xludf.DUMMYFUNCTION("""COMPUTED_VALUE"""),"2")</f>
        <v>2</v>
      </c>
    </row>
    <row r="368">
      <c r="A368" s="36">
        <f>IFERROR(__xludf.DUMMYFUNCTION("""COMPUTED_VALUE"""),19.0)</f>
        <v>19</v>
      </c>
      <c r="B368" s="36">
        <f>IFERROR(__xludf.DUMMYFUNCTION("""COMPUTED_VALUE"""),31.0)</f>
        <v>31</v>
      </c>
      <c r="C368" s="36"/>
      <c r="D368" s="36" t="str">
        <f>IFERROR(__xludf.DUMMYFUNCTION("""COMPUTED_VALUE"""),"2")</f>
        <v>2</v>
      </c>
    </row>
    <row r="369">
      <c r="A369" s="36">
        <f>IFERROR(__xludf.DUMMYFUNCTION("""COMPUTED_VALUE"""),19.0)</f>
        <v>19</v>
      </c>
      <c r="B369" s="36">
        <f>IFERROR(__xludf.DUMMYFUNCTION("""COMPUTED_VALUE"""),32.0)</f>
        <v>32</v>
      </c>
      <c r="C369" s="36"/>
      <c r="D369" s="36" t="str">
        <f>IFERROR(__xludf.DUMMYFUNCTION("""COMPUTED_VALUE"""),"2")</f>
        <v>2</v>
      </c>
    </row>
    <row r="370">
      <c r="A370" s="36">
        <f>IFERROR(__xludf.DUMMYFUNCTION("""COMPUTED_VALUE"""),19.0)</f>
        <v>19</v>
      </c>
      <c r="B370" s="36">
        <f>IFERROR(__xludf.DUMMYFUNCTION("""COMPUTED_VALUE"""),33.0)</f>
        <v>33</v>
      </c>
      <c r="C370" s="36"/>
      <c r="D370" s="36" t="str">
        <f>IFERROR(__xludf.DUMMYFUNCTION("""COMPUTED_VALUE"""),"2")</f>
        <v>2</v>
      </c>
    </row>
    <row r="371">
      <c r="A371" s="36">
        <f>IFERROR(__xludf.DUMMYFUNCTION("""COMPUTED_VALUE"""),19.0)</f>
        <v>19</v>
      </c>
      <c r="B371" s="36">
        <f>IFERROR(__xludf.DUMMYFUNCTION("""COMPUTED_VALUE"""),36.0)</f>
        <v>36</v>
      </c>
      <c r="C371" s="36"/>
      <c r="D371" s="36" t="str">
        <f>IFERROR(__xludf.DUMMYFUNCTION("""COMPUTED_VALUE"""),"2")</f>
        <v>2</v>
      </c>
    </row>
    <row r="372">
      <c r="A372" s="36">
        <f>IFERROR(__xludf.DUMMYFUNCTION("""COMPUTED_VALUE"""),20.0)</f>
        <v>20</v>
      </c>
      <c r="B372" s="36">
        <f>IFERROR(__xludf.DUMMYFUNCTION("""COMPUTED_VALUE"""),21.0)</f>
        <v>21</v>
      </c>
      <c r="C372" s="36"/>
      <c r="D372" s="36" t="str">
        <f>IFERROR(__xludf.DUMMYFUNCTION("""COMPUTED_VALUE"""),"2")</f>
        <v>2</v>
      </c>
    </row>
    <row r="373">
      <c r="A373" s="36">
        <f>IFERROR(__xludf.DUMMYFUNCTION("""COMPUTED_VALUE"""),20.0)</f>
        <v>20</v>
      </c>
      <c r="B373" s="36">
        <f>IFERROR(__xludf.DUMMYFUNCTION("""COMPUTED_VALUE"""),22.0)</f>
        <v>22</v>
      </c>
      <c r="C373" s="36"/>
      <c r="D373" s="36" t="str">
        <f>IFERROR(__xludf.DUMMYFUNCTION("""COMPUTED_VALUE"""),"2")</f>
        <v>2</v>
      </c>
    </row>
    <row r="374">
      <c r="A374" s="36">
        <f>IFERROR(__xludf.DUMMYFUNCTION("""COMPUTED_VALUE"""),20.0)</f>
        <v>20</v>
      </c>
      <c r="B374" s="36">
        <f>IFERROR(__xludf.DUMMYFUNCTION("""COMPUTED_VALUE"""),24.0)</f>
        <v>24</v>
      </c>
      <c r="C374" s="36"/>
      <c r="D374" s="36" t="str">
        <f>IFERROR(__xludf.DUMMYFUNCTION("""COMPUTED_VALUE"""),"2")</f>
        <v>2</v>
      </c>
    </row>
    <row r="375">
      <c r="A375" s="36">
        <f>IFERROR(__xludf.DUMMYFUNCTION("""COMPUTED_VALUE"""),20.0)</f>
        <v>20</v>
      </c>
      <c r="B375" s="36">
        <f>IFERROR(__xludf.DUMMYFUNCTION("""COMPUTED_VALUE"""),26.0)</f>
        <v>26</v>
      </c>
      <c r="C375" s="36"/>
      <c r="D375" s="36" t="str">
        <f>IFERROR(__xludf.DUMMYFUNCTION("""COMPUTED_VALUE"""),"2")</f>
        <v>2</v>
      </c>
    </row>
    <row r="376">
      <c r="A376" s="36">
        <f>IFERROR(__xludf.DUMMYFUNCTION("""COMPUTED_VALUE"""),20.0)</f>
        <v>20</v>
      </c>
      <c r="B376" s="36">
        <f>IFERROR(__xludf.DUMMYFUNCTION("""COMPUTED_VALUE"""),27.0)</f>
        <v>27</v>
      </c>
      <c r="C376" s="36"/>
      <c r="D376" s="36" t="str">
        <f>IFERROR(__xludf.DUMMYFUNCTION("""COMPUTED_VALUE"""),"2")</f>
        <v>2</v>
      </c>
    </row>
    <row r="377">
      <c r="A377" s="36">
        <f>IFERROR(__xludf.DUMMYFUNCTION("""COMPUTED_VALUE"""),20.0)</f>
        <v>20</v>
      </c>
      <c r="B377" s="36">
        <f>IFERROR(__xludf.DUMMYFUNCTION("""COMPUTED_VALUE"""),29.0)</f>
        <v>29</v>
      </c>
      <c r="C377" s="36"/>
      <c r="D377" s="36" t="str">
        <f>IFERROR(__xludf.DUMMYFUNCTION("""COMPUTED_VALUE"""),"2")</f>
        <v>2</v>
      </c>
    </row>
    <row r="378">
      <c r="A378" s="36">
        <f>IFERROR(__xludf.DUMMYFUNCTION("""COMPUTED_VALUE"""),20.0)</f>
        <v>20</v>
      </c>
      <c r="B378" s="36">
        <f>IFERROR(__xludf.DUMMYFUNCTION("""COMPUTED_VALUE"""),30.0)</f>
        <v>30</v>
      </c>
      <c r="C378" s="36"/>
      <c r="D378" s="36" t="str">
        <f>IFERROR(__xludf.DUMMYFUNCTION("""COMPUTED_VALUE"""),"2")</f>
        <v>2</v>
      </c>
    </row>
    <row r="379">
      <c r="A379" s="36">
        <f>IFERROR(__xludf.DUMMYFUNCTION("""COMPUTED_VALUE"""),20.0)</f>
        <v>20</v>
      </c>
      <c r="B379" s="36">
        <f>IFERROR(__xludf.DUMMYFUNCTION("""COMPUTED_VALUE"""),31.0)</f>
        <v>31</v>
      </c>
      <c r="C379" s="36"/>
      <c r="D379" s="36" t="str">
        <f>IFERROR(__xludf.DUMMYFUNCTION("""COMPUTED_VALUE"""),"2")</f>
        <v>2</v>
      </c>
    </row>
    <row r="380">
      <c r="A380" s="36">
        <f>IFERROR(__xludf.DUMMYFUNCTION("""COMPUTED_VALUE"""),20.0)</f>
        <v>20</v>
      </c>
      <c r="B380" s="36">
        <f>IFERROR(__xludf.DUMMYFUNCTION("""COMPUTED_VALUE"""),32.0)</f>
        <v>32</v>
      </c>
      <c r="C380" s="36"/>
      <c r="D380" s="36" t="str">
        <f>IFERROR(__xludf.DUMMYFUNCTION("""COMPUTED_VALUE"""),"2")</f>
        <v>2</v>
      </c>
    </row>
    <row r="381">
      <c r="A381" s="36">
        <f>IFERROR(__xludf.DUMMYFUNCTION("""COMPUTED_VALUE"""),20.0)</f>
        <v>20</v>
      </c>
      <c r="B381" s="36">
        <f>IFERROR(__xludf.DUMMYFUNCTION("""COMPUTED_VALUE"""),33.0)</f>
        <v>33</v>
      </c>
      <c r="C381" s="36"/>
      <c r="D381" s="36" t="str">
        <f>IFERROR(__xludf.DUMMYFUNCTION("""COMPUTED_VALUE"""),"2")</f>
        <v>2</v>
      </c>
    </row>
    <row r="382">
      <c r="A382" s="36">
        <f>IFERROR(__xludf.DUMMYFUNCTION("""COMPUTED_VALUE"""),20.0)</f>
        <v>20</v>
      </c>
      <c r="B382" s="36">
        <f>IFERROR(__xludf.DUMMYFUNCTION("""COMPUTED_VALUE"""),36.0)</f>
        <v>36</v>
      </c>
      <c r="C382" s="36"/>
      <c r="D382" s="36" t="str">
        <f>IFERROR(__xludf.DUMMYFUNCTION("""COMPUTED_VALUE"""),"2")</f>
        <v>2</v>
      </c>
    </row>
    <row r="383">
      <c r="A383" s="36">
        <f>IFERROR(__xludf.DUMMYFUNCTION("""COMPUTED_VALUE"""),21.0)</f>
        <v>21</v>
      </c>
      <c r="B383" s="36">
        <f>IFERROR(__xludf.DUMMYFUNCTION("""COMPUTED_VALUE"""),22.0)</f>
        <v>22</v>
      </c>
      <c r="C383" s="36"/>
      <c r="D383" s="36" t="str">
        <f>IFERROR(__xludf.DUMMYFUNCTION("""COMPUTED_VALUE"""),"2")</f>
        <v>2</v>
      </c>
    </row>
    <row r="384">
      <c r="A384" s="36">
        <f>IFERROR(__xludf.DUMMYFUNCTION("""COMPUTED_VALUE"""),21.0)</f>
        <v>21</v>
      </c>
      <c r="B384" s="36">
        <f>IFERROR(__xludf.DUMMYFUNCTION("""COMPUTED_VALUE"""),23.0)</f>
        <v>23</v>
      </c>
      <c r="C384" s="36"/>
      <c r="D384" s="36" t="str">
        <f>IFERROR(__xludf.DUMMYFUNCTION("""COMPUTED_VALUE"""),"1")</f>
        <v>1</v>
      </c>
    </row>
    <row r="385">
      <c r="A385" s="36">
        <f>IFERROR(__xludf.DUMMYFUNCTION("""COMPUTED_VALUE"""),21.0)</f>
        <v>21</v>
      </c>
      <c r="B385" s="36">
        <f>IFERROR(__xludf.DUMMYFUNCTION("""COMPUTED_VALUE"""),24.0)</f>
        <v>24</v>
      </c>
      <c r="C385" s="36"/>
      <c r="D385" s="36" t="str">
        <f>IFERROR(__xludf.DUMMYFUNCTION("""COMPUTED_VALUE"""),"2")</f>
        <v>2</v>
      </c>
    </row>
    <row r="386">
      <c r="A386" s="36">
        <f>IFERROR(__xludf.DUMMYFUNCTION("""COMPUTED_VALUE"""),21.0)</f>
        <v>21</v>
      </c>
      <c r="B386" s="36">
        <f>IFERROR(__xludf.DUMMYFUNCTION("""COMPUTED_VALUE"""),26.0)</f>
        <v>26</v>
      </c>
      <c r="C386" s="36"/>
      <c r="D386" s="36" t="str">
        <f>IFERROR(__xludf.DUMMYFUNCTION("""COMPUTED_VALUE"""),"2")</f>
        <v>2</v>
      </c>
    </row>
    <row r="387">
      <c r="A387" s="36">
        <f>IFERROR(__xludf.DUMMYFUNCTION("""COMPUTED_VALUE"""),21.0)</f>
        <v>21</v>
      </c>
      <c r="B387" s="36">
        <f>IFERROR(__xludf.DUMMYFUNCTION("""COMPUTED_VALUE"""),27.0)</f>
        <v>27</v>
      </c>
      <c r="C387" s="36"/>
      <c r="D387" s="36" t="str">
        <f>IFERROR(__xludf.DUMMYFUNCTION("""COMPUTED_VALUE"""),"2")</f>
        <v>2</v>
      </c>
    </row>
    <row r="388">
      <c r="A388" s="36">
        <f>IFERROR(__xludf.DUMMYFUNCTION("""COMPUTED_VALUE"""),21.0)</f>
        <v>21</v>
      </c>
      <c r="B388" s="36">
        <f>IFERROR(__xludf.DUMMYFUNCTION("""COMPUTED_VALUE"""),29.0)</f>
        <v>29</v>
      </c>
      <c r="C388" s="36"/>
      <c r="D388" s="36" t="str">
        <f>IFERROR(__xludf.DUMMYFUNCTION("""COMPUTED_VALUE"""),"2")</f>
        <v>2</v>
      </c>
    </row>
    <row r="389">
      <c r="A389" s="36">
        <f>IFERROR(__xludf.DUMMYFUNCTION("""COMPUTED_VALUE"""),21.0)</f>
        <v>21</v>
      </c>
      <c r="B389" s="36">
        <f>IFERROR(__xludf.DUMMYFUNCTION("""COMPUTED_VALUE"""),30.0)</f>
        <v>30</v>
      </c>
      <c r="C389" s="36"/>
      <c r="D389" s="36" t="str">
        <f>IFERROR(__xludf.DUMMYFUNCTION("""COMPUTED_VALUE"""),"2")</f>
        <v>2</v>
      </c>
    </row>
    <row r="390">
      <c r="A390" s="36">
        <f>IFERROR(__xludf.DUMMYFUNCTION("""COMPUTED_VALUE"""),21.0)</f>
        <v>21</v>
      </c>
      <c r="B390" s="36">
        <f>IFERROR(__xludf.DUMMYFUNCTION("""COMPUTED_VALUE"""),31.0)</f>
        <v>31</v>
      </c>
      <c r="C390" s="36"/>
      <c r="D390" s="36" t="str">
        <f>IFERROR(__xludf.DUMMYFUNCTION("""COMPUTED_VALUE"""),"2")</f>
        <v>2</v>
      </c>
    </row>
    <row r="391">
      <c r="A391" s="36">
        <f>IFERROR(__xludf.DUMMYFUNCTION("""COMPUTED_VALUE"""),21.0)</f>
        <v>21</v>
      </c>
      <c r="B391" s="36">
        <f>IFERROR(__xludf.DUMMYFUNCTION("""COMPUTED_VALUE"""),32.0)</f>
        <v>32</v>
      </c>
      <c r="C391" s="36"/>
      <c r="D391" s="36" t="str">
        <f>IFERROR(__xludf.DUMMYFUNCTION("""COMPUTED_VALUE"""),"2")</f>
        <v>2</v>
      </c>
    </row>
    <row r="392">
      <c r="A392" s="36">
        <f>IFERROR(__xludf.DUMMYFUNCTION("""COMPUTED_VALUE"""),21.0)</f>
        <v>21</v>
      </c>
      <c r="B392" s="36">
        <f>IFERROR(__xludf.DUMMYFUNCTION("""COMPUTED_VALUE"""),33.0)</f>
        <v>33</v>
      </c>
      <c r="C392" s="36"/>
      <c r="D392" s="36" t="str">
        <f>IFERROR(__xludf.DUMMYFUNCTION("""COMPUTED_VALUE"""),"2")</f>
        <v>2</v>
      </c>
    </row>
    <row r="393">
      <c r="A393" s="36">
        <f>IFERROR(__xludf.DUMMYFUNCTION("""COMPUTED_VALUE"""),21.0)</f>
        <v>21</v>
      </c>
      <c r="B393" s="36">
        <f>IFERROR(__xludf.DUMMYFUNCTION("""COMPUTED_VALUE"""),34.0)</f>
        <v>34</v>
      </c>
      <c r="C393" s="36"/>
      <c r="D393" s="36" t="str">
        <f>IFERROR(__xludf.DUMMYFUNCTION("""COMPUTED_VALUE"""),"1")</f>
        <v>1</v>
      </c>
    </row>
    <row r="394">
      <c r="A394" s="36">
        <f>IFERROR(__xludf.DUMMYFUNCTION("""COMPUTED_VALUE"""),21.0)</f>
        <v>21</v>
      </c>
      <c r="B394" s="36">
        <f>IFERROR(__xludf.DUMMYFUNCTION("""COMPUTED_VALUE"""),36.0)</f>
        <v>36</v>
      </c>
      <c r="C394" s="36"/>
      <c r="D394" s="36" t="str">
        <f>IFERROR(__xludf.DUMMYFUNCTION("""COMPUTED_VALUE"""),"3")</f>
        <v>3</v>
      </c>
    </row>
    <row r="395">
      <c r="A395" s="36">
        <f>IFERROR(__xludf.DUMMYFUNCTION("""COMPUTED_VALUE"""),22.0)</f>
        <v>22</v>
      </c>
      <c r="B395" s="36">
        <f>IFERROR(__xludf.DUMMYFUNCTION("""COMPUTED_VALUE"""),24.0)</f>
        <v>24</v>
      </c>
      <c r="C395" s="36"/>
      <c r="D395" s="36" t="str">
        <f>IFERROR(__xludf.DUMMYFUNCTION("""COMPUTED_VALUE"""),"3")</f>
        <v>3</v>
      </c>
    </row>
    <row r="396">
      <c r="A396" s="36">
        <f>IFERROR(__xludf.DUMMYFUNCTION("""COMPUTED_VALUE"""),22.0)</f>
        <v>22</v>
      </c>
      <c r="B396" s="36">
        <f>IFERROR(__xludf.DUMMYFUNCTION("""COMPUTED_VALUE"""),25.0)</f>
        <v>25</v>
      </c>
      <c r="C396" s="36"/>
      <c r="D396" s="36" t="str">
        <f>IFERROR(__xludf.DUMMYFUNCTION("""COMPUTED_VALUE"""),"1")</f>
        <v>1</v>
      </c>
    </row>
    <row r="397">
      <c r="A397" s="36">
        <f>IFERROR(__xludf.DUMMYFUNCTION("""COMPUTED_VALUE"""),22.0)</f>
        <v>22</v>
      </c>
      <c r="B397" s="36">
        <f>IFERROR(__xludf.DUMMYFUNCTION("""COMPUTED_VALUE"""),26.0)</f>
        <v>26</v>
      </c>
      <c r="C397" s="36"/>
      <c r="D397" s="36" t="str">
        <f>IFERROR(__xludf.DUMMYFUNCTION("""COMPUTED_VALUE"""),"2")</f>
        <v>2</v>
      </c>
    </row>
    <row r="398">
      <c r="A398" s="36">
        <f>IFERROR(__xludf.DUMMYFUNCTION("""COMPUTED_VALUE"""),22.0)</f>
        <v>22</v>
      </c>
      <c r="B398" s="36">
        <f>IFERROR(__xludf.DUMMYFUNCTION("""COMPUTED_VALUE"""),27.0)</f>
        <v>27</v>
      </c>
      <c r="C398" s="36"/>
      <c r="D398" s="36" t="str">
        <f>IFERROR(__xludf.DUMMYFUNCTION("""COMPUTED_VALUE"""),"2")</f>
        <v>2</v>
      </c>
    </row>
    <row r="399">
      <c r="A399" s="36">
        <f>IFERROR(__xludf.DUMMYFUNCTION("""COMPUTED_VALUE"""),22.0)</f>
        <v>22</v>
      </c>
      <c r="B399" s="36">
        <f>IFERROR(__xludf.DUMMYFUNCTION("""COMPUTED_VALUE"""),29.0)</f>
        <v>29</v>
      </c>
      <c r="C399" s="36"/>
      <c r="D399" s="36" t="str">
        <f>IFERROR(__xludf.DUMMYFUNCTION("""COMPUTED_VALUE"""),"3")</f>
        <v>3</v>
      </c>
    </row>
    <row r="400">
      <c r="A400" s="36">
        <f>IFERROR(__xludf.DUMMYFUNCTION("""COMPUTED_VALUE"""),22.0)</f>
        <v>22</v>
      </c>
      <c r="B400" s="36">
        <f>IFERROR(__xludf.DUMMYFUNCTION("""COMPUTED_VALUE"""),30.0)</f>
        <v>30</v>
      </c>
      <c r="C400" s="36"/>
      <c r="D400" s="36" t="str">
        <f>IFERROR(__xludf.DUMMYFUNCTION("""COMPUTED_VALUE"""),"2")</f>
        <v>2</v>
      </c>
    </row>
    <row r="401">
      <c r="A401" s="36">
        <f>IFERROR(__xludf.DUMMYFUNCTION("""COMPUTED_VALUE"""),22.0)</f>
        <v>22</v>
      </c>
      <c r="B401" s="36">
        <f>IFERROR(__xludf.DUMMYFUNCTION("""COMPUTED_VALUE"""),31.0)</f>
        <v>31</v>
      </c>
      <c r="C401" s="36"/>
      <c r="D401" s="36" t="str">
        <f>IFERROR(__xludf.DUMMYFUNCTION("""COMPUTED_VALUE"""),"2")</f>
        <v>2</v>
      </c>
    </row>
    <row r="402">
      <c r="A402" s="36">
        <f>IFERROR(__xludf.DUMMYFUNCTION("""COMPUTED_VALUE"""),22.0)</f>
        <v>22</v>
      </c>
      <c r="B402" s="36">
        <f>IFERROR(__xludf.DUMMYFUNCTION("""COMPUTED_VALUE"""),32.0)</f>
        <v>32</v>
      </c>
      <c r="C402" s="36"/>
      <c r="D402" s="36" t="str">
        <f>IFERROR(__xludf.DUMMYFUNCTION("""COMPUTED_VALUE"""),"2")</f>
        <v>2</v>
      </c>
    </row>
    <row r="403">
      <c r="A403" s="36">
        <f>IFERROR(__xludf.DUMMYFUNCTION("""COMPUTED_VALUE"""),22.0)</f>
        <v>22</v>
      </c>
      <c r="B403" s="36">
        <f>IFERROR(__xludf.DUMMYFUNCTION("""COMPUTED_VALUE"""),33.0)</f>
        <v>33</v>
      </c>
      <c r="C403" s="36"/>
      <c r="D403" s="36" t="str">
        <f>IFERROR(__xludf.DUMMYFUNCTION("""COMPUTED_VALUE"""),"2")</f>
        <v>2</v>
      </c>
    </row>
    <row r="404">
      <c r="A404" s="36">
        <f>IFERROR(__xludf.DUMMYFUNCTION("""COMPUTED_VALUE"""),22.0)</f>
        <v>22</v>
      </c>
      <c r="B404" s="36">
        <f>IFERROR(__xludf.DUMMYFUNCTION("""COMPUTED_VALUE"""),36.0)</f>
        <v>36</v>
      </c>
      <c r="C404" s="36"/>
      <c r="D404" s="36" t="str">
        <f>IFERROR(__xludf.DUMMYFUNCTION("""COMPUTED_VALUE"""),"2")</f>
        <v>2</v>
      </c>
    </row>
    <row r="405">
      <c r="A405" s="36">
        <f>IFERROR(__xludf.DUMMYFUNCTION("""COMPUTED_VALUE"""),23.0)</f>
        <v>23</v>
      </c>
      <c r="B405" s="36">
        <f>IFERROR(__xludf.DUMMYFUNCTION("""COMPUTED_VALUE"""),34.0)</f>
        <v>34</v>
      </c>
      <c r="C405" s="36"/>
      <c r="D405" s="36" t="str">
        <f>IFERROR(__xludf.DUMMYFUNCTION("""COMPUTED_VALUE"""),"1")</f>
        <v>1</v>
      </c>
    </row>
    <row r="406">
      <c r="A406" s="36">
        <f>IFERROR(__xludf.DUMMYFUNCTION("""COMPUTED_VALUE"""),23.0)</f>
        <v>23</v>
      </c>
      <c r="B406" s="36">
        <f>IFERROR(__xludf.DUMMYFUNCTION("""COMPUTED_VALUE"""),36.0)</f>
        <v>36</v>
      </c>
      <c r="C406" s="36"/>
      <c r="D406" s="36" t="str">
        <f>IFERROR(__xludf.DUMMYFUNCTION("""COMPUTED_VALUE"""),"1")</f>
        <v>1</v>
      </c>
    </row>
    <row r="407">
      <c r="A407" s="36">
        <f>IFERROR(__xludf.DUMMYFUNCTION("""COMPUTED_VALUE"""),24.0)</f>
        <v>24</v>
      </c>
      <c r="B407" s="36">
        <f>IFERROR(__xludf.DUMMYFUNCTION("""COMPUTED_VALUE"""),25.0)</f>
        <v>25</v>
      </c>
      <c r="C407" s="36"/>
      <c r="D407" s="36" t="str">
        <f>IFERROR(__xludf.DUMMYFUNCTION("""COMPUTED_VALUE"""),"1")</f>
        <v>1</v>
      </c>
    </row>
    <row r="408">
      <c r="A408" s="36">
        <f>IFERROR(__xludf.DUMMYFUNCTION("""COMPUTED_VALUE"""),24.0)</f>
        <v>24</v>
      </c>
      <c r="B408" s="36">
        <f>IFERROR(__xludf.DUMMYFUNCTION("""COMPUTED_VALUE"""),26.0)</f>
        <v>26</v>
      </c>
      <c r="C408" s="36"/>
      <c r="D408" s="36" t="str">
        <f>IFERROR(__xludf.DUMMYFUNCTION("""COMPUTED_VALUE"""),"2")</f>
        <v>2</v>
      </c>
    </row>
    <row r="409">
      <c r="A409" s="36">
        <f>IFERROR(__xludf.DUMMYFUNCTION("""COMPUTED_VALUE"""),24.0)</f>
        <v>24</v>
      </c>
      <c r="B409" s="36">
        <f>IFERROR(__xludf.DUMMYFUNCTION("""COMPUTED_VALUE"""),27.0)</f>
        <v>27</v>
      </c>
      <c r="C409" s="36"/>
      <c r="D409" s="36" t="str">
        <f>IFERROR(__xludf.DUMMYFUNCTION("""COMPUTED_VALUE"""),"2")</f>
        <v>2</v>
      </c>
    </row>
    <row r="410">
      <c r="A410" s="36">
        <f>IFERROR(__xludf.DUMMYFUNCTION("""COMPUTED_VALUE"""),24.0)</f>
        <v>24</v>
      </c>
      <c r="B410" s="36">
        <f>IFERROR(__xludf.DUMMYFUNCTION("""COMPUTED_VALUE"""),29.0)</f>
        <v>29</v>
      </c>
      <c r="C410" s="36"/>
      <c r="D410" s="36" t="str">
        <f>IFERROR(__xludf.DUMMYFUNCTION("""COMPUTED_VALUE"""),"3")</f>
        <v>3</v>
      </c>
    </row>
    <row r="411">
      <c r="A411" s="36">
        <f>IFERROR(__xludf.DUMMYFUNCTION("""COMPUTED_VALUE"""),24.0)</f>
        <v>24</v>
      </c>
      <c r="B411" s="36">
        <f>IFERROR(__xludf.DUMMYFUNCTION("""COMPUTED_VALUE"""),30.0)</f>
        <v>30</v>
      </c>
      <c r="C411" s="36"/>
      <c r="D411" s="36" t="str">
        <f>IFERROR(__xludf.DUMMYFUNCTION("""COMPUTED_VALUE"""),"2")</f>
        <v>2</v>
      </c>
    </row>
    <row r="412">
      <c r="A412" s="36">
        <f>IFERROR(__xludf.DUMMYFUNCTION("""COMPUTED_VALUE"""),24.0)</f>
        <v>24</v>
      </c>
      <c r="B412" s="36">
        <f>IFERROR(__xludf.DUMMYFUNCTION("""COMPUTED_VALUE"""),31.0)</f>
        <v>31</v>
      </c>
      <c r="C412" s="36"/>
      <c r="D412" s="36" t="str">
        <f>IFERROR(__xludf.DUMMYFUNCTION("""COMPUTED_VALUE"""),"2")</f>
        <v>2</v>
      </c>
    </row>
    <row r="413">
      <c r="A413" s="36">
        <f>IFERROR(__xludf.DUMMYFUNCTION("""COMPUTED_VALUE"""),24.0)</f>
        <v>24</v>
      </c>
      <c r="B413" s="36">
        <f>IFERROR(__xludf.DUMMYFUNCTION("""COMPUTED_VALUE"""),32.0)</f>
        <v>32</v>
      </c>
      <c r="C413" s="36"/>
      <c r="D413" s="36" t="str">
        <f>IFERROR(__xludf.DUMMYFUNCTION("""COMPUTED_VALUE"""),"2")</f>
        <v>2</v>
      </c>
    </row>
    <row r="414">
      <c r="A414" s="36">
        <f>IFERROR(__xludf.DUMMYFUNCTION("""COMPUTED_VALUE"""),24.0)</f>
        <v>24</v>
      </c>
      <c r="B414" s="36">
        <f>IFERROR(__xludf.DUMMYFUNCTION("""COMPUTED_VALUE"""),33.0)</f>
        <v>33</v>
      </c>
      <c r="C414" s="36"/>
      <c r="D414" s="36" t="str">
        <f>IFERROR(__xludf.DUMMYFUNCTION("""COMPUTED_VALUE"""),"2")</f>
        <v>2</v>
      </c>
    </row>
    <row r="415">
      <c r="A415" s="36">
        <f>IFERROR(__xludf.DUMMYFUNCTION("""COMPUTED_VALUE"""),24.0)</f>
        <v>24</v>
      </c>
      <c r="B415" s="36">
        <f>IFERROR(__xludf.DUMMYFUNCTION("""COMPUTED_VALUE"""),36.0)</f>
        <v>36</v>
      </c>
      <c r="C415" s="36"/>
      <c r="D415" s="36" t="str">
        <f>IFERROR(__xludf.DUMMYFUNCTION("""COMPUTED_VALUE"""),"2")</f>
        <v>2</v>
      </c>
    </row>
    <row r="416">
      <c r="A416" s="36">
        <f>IFERROR(__xludf.DUMMYFUNCTION("""COMPUTED_VALUE"""),25.0)</f>
        <v>25</v>
      </c>
      <c r="B416" s="36">
        <f>IFERROR(__xludf.DUMMYFUNCTION("""COMPUTED_VALUE"""),29.0)</f>
        <v>29</v>
      </c>
      <c r="C416" s="36"/>
      <c r="D416" s="36" t="str">
        <f>IFERROR(__xludf.DUMMYFUNCTION("""COMPUTED_VALUE"""),"1")</f>
        <v>1</v>
      </c>
    </row>
    <row r="417">
      <c r="A417" s="36">
        <f>IFERROR(__xludf.DUMMYFUNCTION("""COMPUTED_VALUE"""),25.0)</f>
        <v>25</v>
      </c>
      <c r="B417" s="36">
        <f>IFERROR(__xludf.DUMMYFUNCTION("""COMPUTED_VALUE"""),34.0)</f>
        <v>34</v>
      </c>
      <c r="C417" s="36"/>
      <c r="D417" s="36" t="str">
        <f>IFERROR(__xludf.DUMMYFUNCTION("""COMPUTED_VALUE"""),"2")</f>
        <v>2</v>
      </c>
    </row>
    <row r="418">
      <c r="A418" s="36">
        <f>IFERROR(__xludf.DUMMYFUNCTION("""COMPUTED_VALUE"""),26.0)</f>
        <v>26</v>
      </c>
      <c r="B418" s="36">
        <f>IFERROR(__xludf.DUMMYFUNCTION("""COMPUTED_VALUE"""),27.0)</f>
        <v>27</v>
      </c>
      <c r="C418" s="36"/>
      <c r="D418" s="36" t="str">
        <f>IFERROR(__xludf.DUMMYFUNCTION("""COMPUTED_VALUE"""),"2")</f>
        <v>2</v>
      </c>
    </row>
    <row r="419">
      <c r="A419" s="36">
        <f>IFERROR(__xludf.DUMMYFUNCTION("""COMPUTED_VALUE"""),26.0)</f>
        <v>26</v>
      </c>
      <c r="B419" s="36">
        <f>IFERROR(__xludf.DUMMYFUNCTION("""COMPUTED_VALUE"""),29.0)</f>
        <v>29</v>
      </c>
      <c r="C419" s="36"/>
      <c r="D419" s="36" t="str">
        <f>IFERROR(__xludf.DUMMYFUNCTION("""COMPUTED_VALUE"""),"2")</f>
        <v>2</v>
      </c>
    </row>
    <row r="420">
      <c r="A420" s="36">
        <f>IFERROR(__xludf.DUMMYFUNCTION("""COMPUTED_VALUE"""),26.0)</f>
        <v>26</v>
      </c>
      <c r="B420" s="36">
        <f>IFERROR(__xludf.DUMMYFUNCTION("""COMPUTED_VALUE"""),30.0)</f>
        <v>30</v>
      </c>
      <c r="C420" s="36"/>
      <c r="D420" s="36" t="str">
        <f>IFERROR(__xludf.DUMMYFUNCTION("""COMPUTED_VALUE"""),"2")</f>
        <v>2</v>
      </c>
    </row>
    <row r="421">
      <c r="A421" s="36">
        <f>IFERROR(__xludf.DUMMYFUNCTION("""COMPUTED_VALUE"""),26.0)</f>
        <v>26</v>
      </c>
      <c r="B421" s="36">
        <f>IFERROR(__xludf.DUMMYFUNCTION("""COMPUTED_VALUE"""),31.0)</f>
        <v>31</v>
      </c>
      <c r="C421" s="36"/>
      <c r="D421" s="36" t="str">
        <f>IFERROR(__xludf.DUMMYFUNCTION("""COMPUTED_VALUE"""),"2")</f>
        <v>2</v>
      </c>
    </row>
    <row r="422">
      <c r="A422" s="36">
        <f>IFERROR(__xludf.DUMMYFUNCTION("""COMPUTED_VALUE"""),26.0)</f>
        <v>26</v>
      </c>
      <c r="B422" s="36">
        <f>IFERROR(__xludf.DUMMYFUNCTION("""COMPUTED_VALUE"""),32.0)</f>
        <v>32</v>
      </c>
      <c r="C422" s="36"/>
      <c r="D422" s="36" t="str">
        <f>IFERROR(__xludf.DUMMYFUNCTION("""COMPUTED_VALUE"""),"2")</f>
        <v>2</v>
      </c>
    </row>
    <row r="423">
      <c r="A423" s="36">
        <f>IFERROR(__xludf.DUMMYFUNCTION("""COMPUTED_VALUE"""),26.0)</f>
        <v>26</v>
      </c>
      <c r="B423" s="36">
        <f>IFERROR(__xludf.DUMMYFUNCTION("""COMPUTED_VALUE"""),33.0)</f>
        <v>33</v>
      </c>
      <c r="C423" s="36"/>
      <c r="D423" s="36" t="str">
        <f>IFERROR(__xludf.DUMMYFUNCTION("""COMPUTED_VALUE"""),"2")</f>
        <v>2</v>
      </c>
    </row>
    <row r="424">
      <c r="A424" s="36">
        <f>IFERROR(__xludf.DUMMYFUNCTION("""COMPUTED_VALUE"""),26.0)</f>
        <v>26</v>
      </c>
      <c r="B424" s="36">
        <f>IFERROR(__xludf.DUMMYFUNCTION("""COMPUTED_VALUE"""),36.0)</f>
        <v>36</v>
      </c>
      <c r="C424" s="36"/>
      <c r="D424" s="36" t="str">
        <f>IFERROR(__xludf.DUMMYFUNCTION("""COMPUTED_VALUE"""),"2")</f>
        <v>2</v>
      </c>
    </row>
    <row r="425">
      <c r="A425" s="36">
        <f>IFERROR(__xludf.DUMMYFUNCTION("""COMPUTED_VALUE"""),27.0)</f>
        <v>27</v>
      </c>
      <c r="B425" s="36">
        <f>IFERROR(__xludf.DUMMYFUNCTION("""COMPUTED_VALUE"""),29.0)</f>
        <v>29</v>
      </c>
      <c r="C425" s="36"/>
      <c r="D425" s="36" t="str">
        <f>IFERROR(__xludf.DUMMYFUNCTION("""COMPUTED_VALUE"""),"2")</f>
        <v>2</v>
      </c>
    </row>
    <row r="426">
      <c r="A426" s="36">
        <f>IFERROR(__xludf.DUMMYFUNCTION("""COMPUTED_VALUE"""),27.0)</f>
        <v>27</v>
      </c>
      <c r="B426" s="36">
        <f>IFERROR(__xludf.DUMMYFUNCTION("""COMPUTED_VALUE"""),30.0)</f>
        <v>30</v>
      </c>
      <c r="C426" s="36"/>
      <c r="D426" s="36" t="str">
        <f>IFERROR(__xludf.DUMMYFUNCTION("""COMPUTED_VALUE"""),"2")</f>
        <v>2</v>
      </c>
    </row>
    <row r="427">
      <c r="A427" s="36">
        <f>IFERROR(__xludf.DUMMYFUNCTION("""COMPUTED_VALUE"""),27.0)</f>
        <v>27</v>
      </c>
      <c r="B427" s="36">
        <f>IFERROR(__xludf.DUMMYFUNCTION("""COMPUTED_VALUE"""),31.0)</f>
        <v>31</v>
      </c>
      <c r="C427" s="36"/>
      <c r="D427" s="36" t="str">
        <f>IFERROR(__xludf.DUMMYFUNCTION("""COMPUTED_VALUE"""),"2")</f>
        <v>2</v>
      </c>
    </row>
    <row r="428">
      <c r="A428" s="36">
        <f>IFERROR(__xludf.DUMMYFUNCTION("""COMPUTED_VALUE"""),27.0)</f>
        <v>27</v>
      </c>
      <c r="B428" s="36">
        <f>IFERROR(__xludf.DUMMYFUNCTION("""COMPUTED_VALUE"""),32.0)</f>
        <v>32</v>
      </c>
      <c r="C428" s="36"/>
      <c r="D428" s="36" t="str">
        <f>IFERROR(__xludf.DUMMYFUNCTION("""COMPUTED_VALUE"""),"2")</f>
        <v>2</v>
      </c>
    </row>
    <row r="429">
      <c r="A429" s="36">
        <f>IFERROR(__xludf.DUMMYFUNCTION("""COMPUTED_VALUE"""),27.0)</f>
        <v>27</v>
      </c>
      <c r="B429" s="36">
        <f>IFERROR(__xludf.DUMMYFUNCTION("""COMPUTED_VALUE"""),33.0)</f>
        <v>33</v>
      </c>
      <c r="C429" s="36"/>
      <c r="D429" s="36" t="str">
        <f>IFERROR(__xludf.DUMMYFUNCTION("""COMPUTED_VALUE"""),"2")</f>
        <v>2</v>
      </c>
    </row>
    <row r="430">
      <c r="A430" s="36">
        <f>IFERROR(__xludf.DUMMYFUNCTION("""COMPUTED_VALUE"""),27.0)</f>
        <v>27</v>
      </c>
      <c r="B430" s="36">
        <f>IFERROR(__xludf.DUMMYFUNCTION("""COMPUTED_VALUE"""),36.0)</f>
        <v>36</v>
      </c>
      <c r="C430" s="36"/>
      <c r="D430" s="36" t="str">
        <f>IFERROR(__xludf.DUMMYFUNCTION("""COMPUTED_VALUE"""),"2")</f>
        <v>2</v>
      </c>
    </row>
    <row r="431">
      <c r="A431" s="36">
        <f>IFERROR(__xludf.DUMMYFUNCTION("""COMPUTED_VALUE"""),28.0)</f>
        <v>28</v>
      </c>
      <c r="B431" s="36">
        <f>IFERROR(__xludf.DUMMYFUNCTION("""COMPUTED_VALUE"""),30.0)</f>
        <v>30</v>
      </c>
      <c r="C431" s="36"/>
      <c r="D431" s="36" t="str">
        <f>IFERROR(__xludf.DUMMYFUNCTION("""COMPUTED_VALUE"""),"1")</f>
        <v>1</v>
      </c>
    </row>
    <row r="432">
      <c r="A432" s="36">
        <f>IFERROR(__xludf.DUMMYFUNCTION("""COMPUTED_VALUE"""),28.0)</f>
        <v>28</v>
      </c>
      <c r="B432" s="36">
        <f>IFERROR(__xludf.DUMMYFUNCTION("""COMPUTED_VALUE"""),32.0)</f>
        <v>32</v>
      </c>
      <c r="C432" s="36"/>
      <c r="D432" s="36" t="str">
        <f>IFERROR(__xludf.DUMMYFUNCTION("""COMPUTED_VALUE"""),"1")</f>
        <v>1</v>
      </c>
    </row>
    <row r="433">
      <c r="A433" s="36">
        <f>IFERROR(__xludf.DUMMYFUNCTION("""COMPUTED_VALUE"""),28.0)</f>
        <v>28</v>
      </c>
      <c r="B433" s="36">
        <f>IFERROR(__xludf.DUMMYFUNCTION("""COMPUTED_VALUE"""),35.0)</f>
        <v>35</v>
      </c>
      <c r="C433" s="36"/>
      <c r="D433" s="36" t="str">
        <f>IFERROR(__xludf.DUMMYFUNCTION("""COMPUTED_VALUE"""),"1")</f>
        <v>1</v>
      </c>
    </row>
    <row r="434">
      <c r="A434" s="36">
        <f>IFERROR(__xludf.DUMMYFUNCTION("""COMPUTED_VALUE"""),29.0)</f>
        <v>29</v>
      </c>
      <c r="B434" s="36">
        <f>IFERROR(__xludf.DUMMYFUNCTION("""COMPUTED_VALUE"""),30.0)</f>
        <v>30</v>
      </c>
      <c r="C434" s="36"/>
      <c r="D434" s="36" t="str">
        <f>IFERROR(__xludf.DUMMYFUNCTION("""COMPUTED_VALUE"""),"2")</f>
        <v>2</v>
      </c>
    </row>
    <row r="435">
      <c r="A435" s="36">
        <f>IFERROR(__xludf.DUMMYFUNCTION("""COMPUTED_VALUE"""),29.0)</f>
        <v>29</v>
      </c>
      <c r="B435" s="36">
        <f>IFERROR(__xludf.DUMMYFUNCTION("""COMPUTED_VALUE"""),31.0)</f>
        <v>31</v>
      </c>
      <c r="C435" s="36"/>
      <c r="D435" s="36" t="str">
        <f>IFERROR(__xludf.DUMMYFUNCTION("""COMPUTED_VALUE"""),"2")</f>
        <v>2</v>
      </c>
    </row>
    <row r="436">
      <c r="A436" s="36">
        <f>IFERROR(__xludf.DUMMYFUNCTION("""COMPUTED_VALUE"""),29.0)</f>
        <v>29</v>
      </c>
      <c r="B436" s="36">
        <f>IFERROR(__xludf.DUMMYFUNCTION("""COMPUTED_VALUE"""),32.0)</f>
        <v>32</v>
      </c>
      <c r="C436" s="36"/>
      <c r="D436" s="36" t="str">
        <f>IFERROR(__xludf.DUMMYFUNCTION("""COMPUTED_VALUE"""),"2")</f>
        <v>2</v>
      </c>
    </row>
    <row r="437">
      <c r="A437" s="36">
        <f>IFERROR(__xludf.DUMMYFUNCTION("""COMPUTED_VALUE"""),29.0)</f>
        <v>29</v>
      </c>
      <c r="B437" s="36">
        <f>IFERROR(__xludf.DUMMYFUNCTION("""COMPUTED_VALUE"""),33.0)</f>
        <v>33</v>
      </c>
      <c r="C437" s="36"/>
      <c r="D437" s="36" t="str">
        <f>IFERROR(__xludf.DUMMYFUNCTION("""COMPUTED_VALUE"""),"2")</f>
        <v>2</v>
      </c>
    </row>
    <row r="438">
      <c r="A438" s="36">
        <f>IFERROR(__xludf.DUMMYFUNCTION("""COMPUTED_VALUE"""),29.0)</f>
        <v>29</v>
      </c>
      <c r="B438" s="36">
        <f>IFERROR(__xludf.DUMMYFUNCTION("""COMPUTED_VALUE"""),36.0)</f>
        <v>36</v>
      </c>
      <c r="C438" s="36"/>
      <c r="D438" s="36" t="str">
        <f>IFERROR(__xludf.DUMMYFUNCTION("""COMPUTED_VALUE"""),"2")</f>
        <v>2</v>
      </c>
    </row>
    <row r="439">
      <c r="A439" s="36">
        <f>IFERROR(__xludf.DUMMYFUNCTION("""COMPUTED_VALUE"""),30.0)</f>
        <v>30</v>
      </c>
      <c r="B439" s="36">
        <f>IFERROR(__xludf.DUMMYFUNCTION("""COMPUTED_VALUE"""),31.0)</f>
        <v>31</v>
      </c>
      <c r="C439" s="36"/>
      <c r="D439" s="36" t="str">
        <f>IFERROR(__xludf.DUMMYFUNCTION("""COMPUTED_VALUE"""),"2")</f>
        <v>2</v>
      </c>
    </row>
    <row r="440">
      <c r="A440" s="36">
        <f>IFERROR(__xludf.DUMMYFUNCTION("""COMPUTED_VALUE"""),30.0)</f>
        <v>30</v>
      </c>
      <c r="B440" s="36">
        <f>IFERROR(__xludf.DUMMYFUNCTION("""COMPUTED_VALUE"""),32.0)</f>
        <v>32</v>
      </c>
      <c r="C440" s="36"/>
      <c r="D440" s="36" t="str">
        <f>IFERROR(__xludf.DUMMYFUNCTION("""COMPUTED_VALUE"""),"3")</f>
        <v>3</v>
      </c>
    </row>
    <row r="441">
      <c r="A441" s="36">
        <f>IFERROR(__xludf.DUMMYFUNCTION("""COMPUTED_VALUE"""),30.0)</f>
        <v>30</v>
      </c>
      <c r="B441" s="36">
        <f>IFERROR(__xludf.DUMMYFUNCTION("""COMPUTED_VALUE"""),33.0)</f>
        <v>33</v>
      </c>
      <c r="C441" s="36"/>
      <c r="D441" s="36" t="str">
        <f>IFERROR(__xludf.DUMMYFUNCTION("""COMPUTED_VALUE"""),"2")</f>
        <v>2</v>
      </c>
    </row>
    <row r="442">
      <c r="A442" s="36">
        <f>IFERROR(__xludf.DUMMYFUNCTION("""COMPUTED_VALUE"""),30.0)</f>
        <v>30</v>
      </c>
      <c r="B442" s="36">
        <f>IFERROR(__xludf.DUMMYFUNCTION("""COMPUTED_VALUE"""),35.0)</f>
        <v>35</v>
      </c>
      <c r="C442" s="36"/>
      <c r="D442" s="36" t="str">
        <f>IFERROR(__xludf.DUMMYFUNCTION("""COMPUTED_VALUE"""),"1")</f>
        <v>1</v>
      </c>
    </row>
    <row r="443">
      <c r="A443" s="36">
        <f>IFERROR(__xludf.DUMMYFUNCTION("""COMPUTED_VALUE"""),30.0)</f>
        <v>30</v>
      </c>
      <c r="B443" s="36">
        <f>IFERROR(__xludf.DUMMYFUNCTION("""COMPUTED_VALUE"""),36.0)</f>
        <v>36</v>
      </c>
      <c r="C443" s="36"/>
      <c r="D443" s="36" t="str">
        <f>IFERROR(__xludf.DUMMYFUNCTION("""COMPUTED_VALUE"""),"2")</f>
        <v>2</v>
      </c>
    </row>
    <row r="444">
      <c r="A444" s="36">
        <f>IFERROR(__xludf.DUMMYFUNCTION("""COMPUTED_VALUE"""),31.0)</f>
        <v>31</v>
      </c>
      <c r="B444" s="36">
        <f>IFERROR(__xludf.DUMMYFUNCTION("""COMPUTED_VALUE"""),32.0)</f>
        <v>32</v>
      </c>
      <c r="C444" s="36"/>
      <c r="D444" s="36" t="str">
        <f>IFERROR(__xludf.DUMMYFUNCTION("""COMPUTED_VALUE"""),"2")</f>
        <v>2</v>
      </c>
    </row>
    <row r="445">
      <c r="A445" s="36">
        <f>IFERROR(__xludf.DUMMYFUNCTION("""COMPUTED_VALUE"""),31.0)</f>
        <v>31</v>
      </c>
      <c r="B445" s="36">
        <f>IFERROR(__xludf.DUMMYFUNCTION("""COMPUTED_VALUE"""),33.0)</f>
        <v>33</v>
      </c>
      <c r="C445" s="36"/>
      <c r="D445" s="36" t="str">
        <f>IFERROR(__xludf.DUMMYFUNCTION("""COMPUTED_VALUE"""),"2")</f>
        <v>2</v>
      </c>
    </row>
    <row r="446">
      <c r="A446" s="36">
        <f>IFERROR(__xludf.DUMMYFUNCTION("""COMPUTED_VALUE"""),31.0)</f>
        <v>31</v>
      </c>
      <c r="B446" s="36">
        <f>IFERROR(__xludf.DUMMYFUNCTION("""COMPUTED_VALUE"""),36.0)</f>
        <v>36</v>
      </c>
      <c r="C446" s="36"/>
      <c r="D446" s="36" t="str">
        <f>IFERROR(__xludf.DUMMYFUNCTION("""COMPUTED_VALUE"""),"2")</f>
        <v>2</v>
      </c>
    </row>
    <row r="447">
      <c r="A447" s="36">
        <f>IFERROR(__xludf.DUMMYFUNCTION("""COMPUTED_VALUE"""),32.0)</f>
        <v>32</v>
      </c>
      <c r="B447" s="36">
        <f>IFERROR(__xludf.DUMMYFUNCTION("""COMPUTED_VALUE"""),33.0)</f>
        <v>33</v>
      </c>
      <c r="C447" s="36"/>
      <c r="D447" s="36" t="str">
        <f>IFERROR(__xludf.DUMMYFUNCTION("""COMPUTED_VALUE"""),"2")</f>
        <v>2</v>
      </c>
    </row>
    <row r="448">
      <c r="A448" s="36">
        <f>IFERROR(__xludf.DUMMYFUNCTION("""COMPUTED_VALUE"""),32.0)</f>
        <v>32</v>
      </c>
      <c r="B448" s="36">
        <f>IFERROR(__xludf.DUMMYFUNCTION("""COMPUTED_VALUE"""),35.0)</f>
        <v>35</v>
      </c>
      <c r="C448" s="36"/>
      <c r="D448" s="36" t="str">
        <f>IFERROR(__xludf.DUMMYFUNCTION("""COMPUTED_VALUE"""),"1")</f>
        <v>1</v>
      </c>
    </row>
    <row r="449">
      <c r="A449" s="36">
        <f>IFERROR(__xludf.DUMMYFUNCTION("""COMPUTED_VALUE"""),32.0)</f>
        <v>32</v>
      </c>
      <c r="B449" s="36">
        <f>IFERROR(__xludf.DUMMYFUNCTION("""COMPUTED_VALUE"""),36.0)</f>
        <v>36</v>
      </c>
      <c r="C449" s="36"/>
      <c r="D449" s="36" t="str">
        <f>IFERROR(__xludf.DUMMYFUNCTION("""COMPUTED_VALUE"""),"2")</f>
        <v>2</v>
      </c>
    </row>
    <row r="450">
      <c r="A450" s="36">
        <f>IFERROR(__xludf.DUMMYFUNCTION("""COMPUTED_VALUE"""),33.0)</f>
        <v>33</v>
      </c>
      <c r="B450" s="36">
        <f>IFERROR(__xludf.DUMMYFUNCTION("""COMPUTED_VALUE"""),36.0)</f>
        <v>36</v>
      </c>
      <c r="C450" s="36"/>
      <c r="D450" s="36" t="str">
        <f>IFERROR(__xludf.DUMMYFUNCTION("""COMPUTED_VALUE"""),"2")</f>
        <v>2</v>
      </c>
    </row>
    <row r="451">
      <c r="A451" s="36">
        <f>IFERROR(__xludf.DUMMYFUNCTION("""COMPUTED_VALUE"""),34.0)</f>
        <v>34</v>
      </c>
      <c r="B451" s="36">
        <f>IFERROR(__xludf.DUMMYFUNCTION("""COMPUTED_VALUE"""),36.0)</f>
        <v>36</v>
      </c>
      <c r="C451" s="36"/>
      <c r="D451" s="36" t="str">
        <f>IFERROR(__xludf.DUMMYFUNCTION("""COMPUTED_VALUE"""),"1")</f>
        <v>1</v>
      </c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</sheetData>
  <drawing r:id="rId1"/>
</worksheet>
</file>