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19" documentId="8_{4611DB46-3A12-4BFB-933A-5CA77827C030}" xr6:coauthVersionLast="47" xr6:coauthVersionMax="47" xr10:uidLastSave="{BB8D3C0D-86F4-4F9D-8607-7EA2B4457F1E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P4" i="1" s="1"/>
  <c r="O4" i="1"/>
  <c r="Q4" i="1"/>
  <c r="N5" i="1"/>
  <c r="O5" i="1"/>
  <c r="P5" i="1" s="1"/>
  <c r="N6" i="1"/>
  <c r="P6" i="1" s="1"/>
  <c r="O6" i="1"/>
  <c r="N11" i="1"/>
  <c r="O11" i="1"/>
  <c r="N12" i="1"/>
  <c r="O12" i="1"/>
  <c r="N13" i="1"/>
  <c r="O13" i="1"/>
  <c r="Q13" i="1"/>
  <c r="N14" i="1"/>
  <c r="O14" i="1"/>
  <c r="N15" i="1"/>
  <c r="O15" i="1"/>
  <c r="O17" i="1"/>
  <c r="O16" i="1"/>
  <c r="O10" i="1"/>
  <c r="O9" i="1"/>
  <c r="O8" i="1"/>
  <c r="O7" i="1"/>
  <c r="N17" i="1"/>
  <c r="N16" i="1"/>
  <c r="N10" i="1"/>
  <c r="N9" i="1"/>
  <c r="N8" i="1"/>
  <c r="N7" i="1"/>
  <c r="Q6" i="1" l="1"/>
  <c r="Q5" i="1"/>
  <c r="P12" i="1"/>
  <c r="P13" i="1"/>
  <c r="P14" i="1"/>
  <c r="P15" i="1"/>
  <c r="P11" i="1"/>
  <c r="Q15" i="1"/>
  <c r="Q12" i="1"/>
  <c r="Q14" i="1"/>
  <c r="Q11" i="1"/>
  <c r="Q17" i="1"/>
  <c r="Q16" i="1"/>
  <c r="Q10" i="1"/>
  <c r="Q9" i="1"/>
  <c r="Q8" i="1"/>
  <c r="Q7" i="1"/>
  <c r="P17" i="1"/>
  <c r="P16" i="1"/>
  <c r="P10" i="1"/>
  <c r="P9" i="1"/>
  <c r="P8" i="1"/>
  <c r="P7" i="1"/>
  <c r="P18" i="1" l="1"/>
  <c r="P21" i="1" s="1"/>
  <c r="Q18" i="1"/>
  <c r="Q21" i="1" s="1"/>
</calcChain>
</file>

<file path=xl/sharedStrings.xml><?xml version="1.0" encoding="utf-8"?>
<sst xmlns="http://schemas.openxmlformats.org/spreadsheetml/2006/main" count="55" uniqueCount="49">
  <si>
    <t>Power Budget</t>
  </si>
  <si>
    <t>Wait - 10 Sec</t>
  </si>
  <si>
    <t>Total Time in Hours</t>
  </si>
  <si>
    <t>mAh</t>
  </si>
  <si>
    <t>Notes</t>
  </si>
  <si>
    <t>Components</t>
  </si>
  <si>
    <t>Idle Typ.</t>
  </si>
  <si>
    <t>Idle Max</t>
  </si>
  <si>
    <t>On Typ.</t>
  </si>
  <si>
    <t>On Max</t>
  </si>
  <si>
    <t>Time Idle</t>
  </si>
  <si>
    <t>Time On</t>
  </si>
  <si>
    <t>Idle</t>
  </si>
  <si>
    <t>On</t>
  </si>
  <si>
    <t>Typical</t>
  </si>
  <si>
    <t>Max</t>
  </si>
  <si>
    <t>Current Values reflect 6V Source</t>
  </si>
  <si>
    <r>
      <t>Assuming 25</t>
    </r>
    <r>
      <rPr>
        <sz val="8"/>
        <color theme="1"/>
        <rFont val="Calibri"/>
        <family val="2"/>
      </rPr>
      <t>˚ C with no time idle</t>
    </r>
  </si>
  <si>
    <t>Mic value reflects a max at 10V</t>
  </si>
  <si>
    <t>LCD Screen</t>
  </si>
  <si>
    <t>The LCD will not go into idle mode</t>
  </si>
  <si>
    <t xml:space="preserve">ADC </t>
  </si>
  <si>
    <t>Idle current is from data sheet-doubled for max</t>
  </si>
  <si>
    <t>assume half of max for typical value</t>
  </si>
  <si>
    <t>Draws current in short bursts but assumed always on</t>
  </si>
  <si>
    <t>Max calculated at 6V</t>
  </si>
  <si>
    <t xml:space="preserve">Free Run Current is 150mA </t>
  </si>
  <si>
    <r>
      <t>Assume 2V with 150</t>
    </r>
    <r>
      <rPr>
        <sz val="8"/>
        <color theme="1"/>
        <rFont val="Calibri"/>
        <family val="2"/>
      </rPr>
      <t>Ω resistor in series</t>
    </r>
  </si>
  <si>
    <r>
      <t>500k</t>
    </r>
    <r>
      <rPr>
        <sz val="8"/>
        <color theme="1"/>
        <rFont val="Calibri"/>
        <family val="2"/>
      </rPr>
      <t>Ω until white circle is found then 16k to  33kΩ</t>
    </r>
  </si>
  <si>
    <t>30k resistance at room temp</t>
  </si>
  <si>
    <t>Assuming fire is out within 10 seconds</t>
  </si>
  <si>
    <t>PWM to enable will be off when not in use</t>
  </si>
  <si>
    <t>*Note - All Currents are listed in mA and times are listed in seconds</t>
  </si>
  <si>
    <t>Total mAh</t>
  </si>
  <si>
    <t xml:space="preserve">Microprocessor </t>
  </si>
  <si>
    <t># Times Robot will run on 9V</t>
  </si>
  <si>
    <t>Assumption - all runs take a total of 180 seconds</t>
  </si>
  <si>
    <t>The Power Budget Table contains "fake" values for currents. Please take a look at the datasheet for eac hof the parts.</t>
  </si>
  <si>
    <t>The requirement here was that the robot be able to complete at least 10 runs without needing to change the batteries.</t>
  </si>
  <si>
    <t>Four States of your system</t>
  </si>
  <si>
    <t>AA NiMH 2400 mAh</t>
  </si>
  <si>
    <t>Photoresistor</t>
  </si>
  <si>
    <t>HC-501 PIR Sensor</t>
  </si>
  <si>
    <t>Ultrasonic Sensor</t>
  </si>
  <si>
    <t>LED (*4)</t>
  </si>
  <si>
    <t>Sense For Light</t>
  </si>
  <si>
    <t>Identify Security Thrests</t>
  </si>
  <si>
    <t xml:space="preserve">Send Alerts </t>
  </si>
  <si>
    <t>Buzzer/Speaker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</si>
</sst>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 Black"/>
      <family val="2"/>
    </font>
    <font>
      <sz val="10"/>
      <color rgb="FFFF0000"/>
      <name val="Arial Blac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8" borderId="0" applyNumberFormat="0" applyBorder="0" applyAlignment="0" applyProtection="0"/>
    <xf numFmtId="0" fontId="11" fillId="9" borderId="37" applyNumberFormat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2" xfId="0" applyBorder="1"/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0" borderId="30" xfId="0" applyBorder="1"/>
    <xf numFmtId="0" fontId="0" fillId="0" borderId="15" xfId="0" applyBorder="1" applyAlignment="1">
      <alignment vertic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1" fillId="9" borderId="37" xfId="2"/>
    <xf numFmtId="0" fontId="10" fillId="8" borderId="35" xfId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32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1" fillId="5" borderId="17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2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left"/>
    </xf>
    <xf numFmtId="0" fontId="5" fillId="0" borderId="39" xfId="0" applyFont="1" applyBorder="1" applyAlignment="1">
      <alignment horizontal="left"/>
    </xf>
    <xf numFmtId="0" fontId="5" fillId="0" borderId="24" xfId="0" applyFont="1" applyBorder="1" applyAlignment="1">
      <alignment horizontal="left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5"/>
  <sheetViews>
    <sheetView tabSelected="1" zoomScale="130" zoomScaleNormal="130" workbookViewId="0">
      <selection activeCell="J11" sqref="J11"/>
    </sheetView>
  </sheetViews>
  <sheetFormatPr defaultRowHeight="14.4" x14ac:dyDescent="0.3"/>
  <cols>
    <col min="1" max="1" width="26.88671875" customWidth="1"/>
    <col min="2" max="3" width="8.5546875" bestFit="1" customWidth="1"/>
    <col min="4" max="5" width="7.6640625" bestFit="1" customWidth="1"/>
    <col min="6" max="6" width="9.33203125" bestFit="1" customWidth="1"/>
    <col min="7" max="7" width="8.44140625" bestFit="1" customWidth="1"/>
    <col min="8" max="8" width="11" customWidth="1"/>
    <col min="9" max="9" width="8.21875" customWidth="1"/>
    <col min="11" max="11" width="11.44140625" customWidth="1"/>
    <col min="13" max="13" width="7.88671875" customWidth="1"/>
    <col min="14" max="14" width="14.5546875" customWidth="1"/>
    <col min="15" max="15" width="14.88671875" customWidth="1"/>
  </cols>
  <sheetData>
    <row r="1" spans="1:22" ht="15" thickBot="1" x14ac:dyDescent="0.35">
      <c r="F1" s="52" t="s">
        <v>39</v>
      </c>
      <c r="G1" s="52"/>
      <c r="H1" s="52"/>
      <c r="I1" s="52"/>
      <c r="J1" s="52"/>
      <c r="K1" s="52"/>
      <c r="L1" s="52"/>
      <c r="M1" s="52"/>
    </row>
    <row r="2" spans="1:22" s="1" customFormat="1" ht="34.5" customHeight="1" thickBot="1" x14ac:dyDescent="0.35">
      <c r="A2" s="54" t="s">
        <v>0</v>
      </c>
      <c r="B2" s="55"/>
      <c r="C2" s="55"/>
      <c r="D2" s="55"/>
      <c r="E2" s="55"/>
      <c r="F2" s="53" t="s">
        <v>1</v>
      </c>
      <c r="G2" s="53"/>
      <c r="H2" s="53" t="s">
        <v>45</v>
      </c>
      <c r="I2" s="53"/>
      <c r="J2" s="53" t="s">
        <v>46</v>
      </c>
      <c r="K2" s="56"/>
      <c r="L2" s="53" t="s">
        <v>47</v>
      </c>
      <c r="M2" s="53"/>
      <c r="N2" s="81" t="s">
        <v>2</v>
      </c>
      <c r="O2" s="82"/>
      <c r="P2" s="82" t="s">
        <v>3</v>
      </c>
      <c r="Q2" s="82"/>
      <c r="R2" s="74" t="s">
        <v>4</v>
      </c>
      <c r="S2" s="75"/>
      <c r="T2" s="75"/>
      <c r="U2" s="76"/>
      <c r="V2" s="34"/>
    </row>
    <row r="3" spans="1:22" ht="15" customHeight="1" thickBot="1" x14ac:dyDescent="0.35">
      <c r="A3" s="28" t="s">
        <v>5</v>
      </c>
      <c r="B3" s="29" t="s">
        <v>6</v>
      </c>
      <c r="C3" s="29" t="s">
        <v>7</v>
      </c>
      <c r="D3" s="29" t="s">
        <v>8</v>
      </c>
      <c r="E3" s="28" t="s">
        <v>9</v>
      </c>
      <c r="F3" s="29" t="s">
        <v>10</v>
      </c>
      <c r="G3" s="29" t="s">
        <v>11</v>
      </c>
      <c r="H3" s="29" t="s">
        <v>10</v>
      </c>
      <c r="I3" s="28" t="s">
        <v>11</v>
      </c>
      <c r="J3" s="29" t="s">
        <v>10</v>
      </c>
      <c r="K3" s="29" t="s">
        <v>11</v>
      </c>
      <c r="L3" s="29" t="s">
        <v>10</v>
      </c>
      <c r="M3" s="29" t="s">
        <v>11</v>
      </c>
      <c r="N3" s="29" t="s">
        <v>12</v>
      </c>
      <c r="O3" s="29" t="s">
        <v>13</v>
      </c>
      <c r="P3" s="29" t="s">
        <v>14</v>
      </c>
      <c r="Q3" s="30" t="s">
        <v>15</v>
      </c>
      <c r="R3" s="77"/>
      <c r="S3" s="78"/>
      <c r="T3" s="78"/>
      <c r="U3" s="79"/>
      <c r="V3" s="9"/>
    </row>
    <row r="4" spans="1:22" ht="15" thickBot="1" x14ac:dyDescent="0.35">
      <c r="A4" s="31" t="s">
        <v>41</v>
      </c>
      <c r="B4" s="5">
        <v>4</v>
      </c>
      <c r="C4" s="8">
        <v>8</v>
      </c>
      <c r="D4" s="8">
        <v>148</v>
      </c>
      <c r="E4" s="16">
        <v>177</v>
      </c>
      <c r="F4" s="40">
        <v>0</v>
      </c>
      <c r="G4" s="48">
        <v>10</v>
      </c>
      <c r="H4" s="40">
        <v>120</v>
      </c>
      <c r="I4" s="41">
        <v>0</v>
      </c>
      <c r="J4" s="40">
        <v>120</v>
      </c>
      <c r="K4" s="41">
        <v>0</v>
      </c>
      <c r="L4" s="40">
        <v>10</v>
      </c>
      <c r="M4" s="41">
        <v>0</v>
      </c>
      <c r="N4" s="22">
        <f>(SUM(F4,H4,J4,L4))/3600</f>
        <v>6.9444444444444448E-2</v>
      </c>
      <c r="O4" s="23">
        <f>(SUM(G4,I4,K4,M4))/3600</f>
        <v>2.7777777777777779E-3</v>
      </c>
      <c r="P4" s="19">
        <f>(B4*N4)+(D4*O4)</f>
        <v>0.68888888888888888</v>
      </c>
      <c r="Q4" s="15">
        <f>(C4*N4)+(E4*O4)</f>
        <v>1.0472222222222223</v>
      </c>
      <c r="R4" s="83" t="s">
        <v>16</v>
      </c>
      <c r="S4" s="84"/>
      <c r="T4" s="84"/>
      <c r="U4" s="85"/>
      <c r="V4" s="33"/>
    </row>
    <row r="5" spans="1:22" ht="15" thickBot="1" x14ac:dyDescent="0.35">
      <c r="A5" s="32" t="s">
        <v>42</v>
      </c>
      <c r="B5" s="39">
        <v>5</v>
      </c>
      <c r="C5" s="37">
        <v>8</v>
      </c>
      <c r="D5" s="37">
        <v>5</v>
      </c>
      <c r="E5" s="38">
        <v>8</v>
      </c>
      <c r="F5" s="42">
        <v>0</v>
      </c>
      <c r="G5" s="49">
        <v>10</v>
      </c>
      <c r="H5" s="42">
        <v>0</v>
      </c>
      <c r="I5" s="44">
        <v>0</v>
      </c>
      <c r="J5" s="42">
        <v>0</v>
      </c>
      <c r="K5" s="44">
        <v>40</v>
      </c>
      <c r="L5" s="42">
        <v>0</v>
      </c>
      <c r="M5" s="44">
        <v>10</v>
      </c>
      <c r="N5" s="24">
        <f t="shared" ref="N5:N17" si="0">(SUM(F5,H5,J5,L5))/3600</f>
        <v>0</v>
      </c>
      <c r="O5" s="25">
        <f t="shared" ref="O5:O17" si="1">(SUM(G5,I5,K5,M5))/3600</f>
        <v>1.6666666666666666E-2</v>
      </c>
      <c r="P5" s="20">
        <f t="shared" ref="P5:P17" si="2">(B5*N5)+(D5*O5)</f>
        <v>8.3333333333333329E-2</v>
      </c>
      <c r="Q5" s="14">
        <f t="shared" ref="Q5:Q17" si="3">(C5*N5)+(E5*O5)</f>
        <v>0.13333333333333333</v>
      </c>
      <c r="R5" s="59" t="s">
        <v>17</v>
      </c>
      <c r="S5" s="60"/>
      <c r="T5" s="60"/>
      <c r="U5" s="65"/>
      <c r="V5" s="33"/>
    </row>
    <row r="6" spans="1:22" ht="15" thickBot="1" x14ac:dyDescent="0.35">
      <c r="A6" s="32" t="s">
        <v>43</v>
      </c>
      <c r="B6" s="6">
        <v>0</v>
      </c>
      <c r="C6" s="2">
        <v>0</v>
      </c>
      <c r="D6" s="2">
        <v>500</v>
      </c>
      <c r="E6" s="7">
        <v>500</v>
      </c>
      <c r="F6" s="45">
        <v>0</v>
      </c>
      <c r="G6" s="50">
        <v>10</v>
      </c>
      <c r="H6" s="42">
        <v>0</v>
      </c>
      <c r="I6" s="44">
        <v>0</v>
      </c>
      <c r="J6" s="42">
        <v>40</v>
      </c>
      <c r="K6" s="44">
        <v>0</v>
      </c>
      <c r="L6" s="42">
        <v>10</v>
      </c>
      <c r="M6" s="44">
        <v>0</v>
      </c>
      <c r="N6" s="24">
        <f t="shared" si="0"/>
        <v>1.3888888888888888E-2</v>
      </c>
      <c r="O6" s="25">
        <f t="shared" si="1"/>
        <v>2.7777777777777779E-3</v>
      </c>
      <c r="P6" s="20">
        <f t="shared" si="2"/>
        <v>1.3888888888888888</v>
      </c>
      <c r="Q6" s="14">
        <f t="shared" si="3"/>
        <v>1.3888888888888888</v>
      </c>
      <c r="R6" s="59" t="s">
        <v>18</v>
      </c>
      <c r="S6" s="60"/>
      <c r="T6" s="60"/>
      <c r="U6" s="65"/>
      <c r="V6" s="33"/>
    </row>
    <row r="7" spans="1:22" ht="15" thickBot="1" x14ac:dyDescent="0.35">
      <c r="A7" s="32" t="s">
        <v>19</v>
      </c>
      <c r="B7" s="6">
        <v>0</v>
      </c>
      <c r="C7" s="2">
        <v>0</v>
      </c>
      <c r="D7" s="2">
        <v>2</v>
      </c>
      <c r="E7" s="7">
        <v>4</v>
      </c>
      <c r="F7" s="45">
        <v>0</v>
      </c>
      <c r="G7" s="49">
        <v>10</v>
      </c>
      <c r="H7" s="42">
        <v>0</v>
      </c>
      <c r="I7" s="44">
        <v>120</v>
      </c>
      <c r="J7" s="42">
        <v>0</v>
      </c>
      <c r="K7" s="44">
        <v>40</v>
      </c>
      <c r="L7" s="42">
        <v>0</v>
      </c>
      <c r="M7" s="44">
        <v>10</v>
      </c>
      <c r="N7" s="24">
        <f t="shared" si="0"/>
        <v>0</v>
      </c>
      <c r="O7" s="25">
        <f t="shared" si="1"/>
        <v>0.05</v>
      </c>
      <c r="P7" s="20">
        <f t="shared" si="2"/>
        <v>0.1</v>
      </c>
      <c r="Q7" s="14">
        <f t="shared" si="3"/>
        <v>0.2</v>
      </c>
      <c r="R7" s="59" t="s">
        <v>20</v>
      </c>
      <c r="S7" s="60"/>
      <c r="T7" s="60"/>
      <c r="U7" s="60"/>
      <c r="V7" s="33"/>
    </row>
    <row r="8" spans="1:22" ht="15" thickBot="1" x14ac:dyDescent="0.35">
      <c r="A8" s="32" t="s">
        <v>21</v>
      </c>
      <c r="B8" s="6">
        <v>0.25</v>
      </c>
      <c r="C8" s="2">
        <v>0.25</v>
      </c>
      <c r="D8" s="2">
        <v>0.5</v>
      </c>
      <c r="E8" s="17">
        <v>0.5</v>
      </c>
      <c r="F8" s="42">
        <v>0</v>
      </c>
      <c r="G8" s="49">
        <v>10</v>
      </c>
      <c r="H8" s="42">
        <v>0</v>
      </c>
      <c r="I8" s="44">
        <v>120</v>
      </c>
      <c r="J8" s="42">
        <v>0</v>
      </c>
      <c r="K8" s="44">
        <v>40</v>
      </c>
      <c r="L8" s="42">
        <v>10</v>
      </c>
      <c r="M8" s="44">
        <v>0</v>
      </c>
      <c r="N8" s="24">
        <f t="shared" si="0"/>
        <v>2.7777777777777779E-3</v>
      </c>
      <c r="O8" s="25">
        <f t="shared" si="1"/>
        <v>4.7222222222222221E-2</v>
      </c>
      <c r="P8" s="20">
        <f t="shared" si="2"/>
        <v>2.4305555555555556E-2</v>
      </c>
      <c r="Q8" s="14">
        <f t="shared" si="3"/>
        <v>2.4305555555555556E-2</v>
      </c>
      <c r="R8" s="61" t="s">
        <v>22</v>
      </c>
      <c r="S8" s="62"/>
      <c r="T8" s="62"/>
      <c r="U8" s="62"/>
      <c r="V8" s="33"/>
    </row>
    <row r="9" spans="1:22" ht="15" thickBot="1" x14ac:dyDescent="0.35">
      <c r="A9" s="32" t="s">
        <v>34</v>
      </c>
      <c r="B9" s="6">
        <v>0</v>
      </c>
      <c r="C9" s="2">
        <v>0</v>
      </c>
      <c r="D9" s="2">
        <v>150</v>
      </c>
      <c r="E9" s="17">
        <v>300</v>
      </c>
      <c r="F9" s="42">
        <v>0</v>
      </c>
      <c r="G9" s="50">
        <v>10</v>
      </c>
      <c r="H9" s="42">
        <v>0</v>
      </c>
      <c r="I9" s="44">
        <v>120</v>
      </c>
      <c r="J9" s="42">
        <v>0</v>
      </c>
      <c r="K9" s="44">
        <v>40</v>
      </c>
      <c r="L9" s="42">
        <v>0</v>
      </c>
      <c r="M9" s="44">
        <v>10</v>
      </c>
      <c r="N9" s="24">
        <f t="shared" si="0"/>
        <v>0</v>
      </c>
      <c r="O9" s="25">
        <f t="shared" si="1"/>
        <v>0.05</v>
      </c>
      <c r="P9" s="20">
        <f t="shared" si="2"/>
        <v>7.5</v>
      </c>
      <c r="Q9" s="14">
        <f t="shared" si="3"/>
        <v>15</v>
      </c>
      <c r="R9" s="63" t="s">
        <v>23</v>
      </c>
      <c r="S9" s="64"/>
      <c r="T9" s="64"/>
      <c r="U9" s="64"/>
      <c r="V9" s="33"/>
    </row>
    <row r="10" spans="1:22" ht="15" thickBot="1" x14ac:dyDescent="0.35">
      <c r="A10" s="31" t="s">
        <v>48</v>
      </c>
      <c r="B10" s="3">
        <v>0</v>
      </c>
      <c r="C10" s="2">
        <v>0</v>
      </c>
      <c r="D10" s="2">
        <v>30</v>
      </c>
      <c r="E10" s="17">
        <v>40</v>
      </c>
      <c r="F10" s="42">
        <v>10</v>
      </c>
      <c r="G10" s="44">
        <v>0</v>
      </c>
      <c r="H10" s="42">
        <v>0</v>
      </c>
      <c r="I10" s="44">
        <v>0</v>
      </c>
      <c r="J10" s="42">
        <v>0</v>
      </c>
      <c r="K10" s="44">
        <v>40</v>
      </c>
      <c r="L10" s="42">
        <v>10</v>
      </c>
      <c r="M10" s="44">
        <v>0</v>
      </c>
      <c r="N10" s="24">
        <f t="shared" si="0"/>
        <v>5.5555555555555558E-3</v>
      </c>
      <c r="O10" s="25">
        <f t="shared" si="1"/>
        <v>1.1111111111111112E-2</v>
      </c>
      <c r="P10" s="20">
        <f t="shared" si="2"/>
        <v>0.33333333333333337</v>
      </c>
      <c r="Q10" s="14">
        <f t="shared" si="3"/>
        <v>0.44444444444444448</v>
      </c>
      <c r="R10" s="59" t="s">
        <v>24</v>
      </c>
      <c r="S10" s="60"/>
      <c r="T10" s="60"/>
      <c r="U10" s="65"/>
    </row>
    <row r="11" spans="1:22" ht="15" thickBot="1" x14ac:dyDescent="0.35">
      <c r="A11" s="32" t="s">
        <v>44</v>
      </c>
      <c r="B11" s="6">
        <v>4</v>
      </c>
      <c r="C11" s="2">
        <v>5</v>
      </c>
      <c r="D11" s="2">
        <v>160</v>
      </c>
      <c r="E11" s="17">
        <v>180</v>
      </c>
      <c r="F11" s="42">
        <v>10</v>
      </c>
      <c r="G11" s="44">
        <v>0</v>
      </c>
      <c r="H11" s="42">
        <v>0</v>
      </c>
      <c r="I11" s="44">
        <v>0</v>
      </c>
      <c r="J11" s="42">
        <v>30</v>
      </c>
      <c r="K11" s="44">
        <v>10</v>
      </c>
      <c r="L11" s="42">
        <v>10</v>
      </c>
      <c r="M11" s="44">
        <v>0</v>
      </c>
      <c r="N11" s="24">
        <f t="shared" si="0"/>
        <v>1.3888888888888888E-2</v>
      </c>
      <c r="O11" s="25">
        <f t="shared" si="1"/>
        <v>2.7777777777777779E-3</v>
      </c>
      <c r="P11" s="20">
        <f t="shared" si="2"/>
        <v>0.5</v>
      </c>
      <c r="Q11" s="14">
        <f t="shared" si="3"/>
        <v>0.56944444444444442</v>
      </c>
      <c r="R11" s="59" t="s">
        <v>25</v>
      </c>
      <c r="S11" s="60"/>
      <c r="T11" s="60"/>
      <c r="U11" s="65"/>
    </row>
    <row r="12" spans="1:22" ht="15" thickBot="1" x14ac:dyDescent="0.35">
      <c r="A12" s="32"/>
      <c r="B12" s="6"/>
      <c r="C12" s="2"/>
      <c r="D12" s="2"/>
      <c r="E12" s="17"/>
      <c r="F12" s="42"/>
      <c r="G12" s="44"/>
      <c r="H12" s="42"/>
      <c r="I12" s="44">
        <v>0</v>
      </c>
      <c r="J12" s="42">
        <v>0</v>
      </c>
      <c r="K12" s="44">
        <v>0</v>
      </c>
      <c r="L12" s="42">
        <v>0</v>
      </c>
      <c r="M12" s="44">
        <v>0</v>
      </c>
      <c r="N12" s="24">
        <f t="shared" si="0"/>
        <v>0</v>
      </c>
      <c r="O12" s="25">
        <f t="shared" si="1"/>
        <v>0</v>
      </c>
      <c r="P12" s="20">
        <f t="shared" si="2"/>
        <v>0</v>
      </c>
      <c r="Q12" s="14">
        <f t="shared" si="3"/>
        <v>0</v>
      </c>
      <c r="R12" s="59" t="s">
        <v>26</v>
      </c>
      <c r="S12" s="60"/>
      <c r="T12" s="60"/>
      <c r="U12" s="65"/>
    </row>
    <row r="13" spans="1:22" ht="15" thickBot="1" x14ac:dyDescent="0.35">
      <c r="A13" s="32"/>
      <c r="B13" s="6"/>
      <c r="C13" s="2"/>
      <c r="D13" s="2"/>
      <c r="E13" s="17"/>
      <c r="F13" s="42"/>
      <c r="G13" s="49"/>
      <c r="H13" s="42"/>
      <c r="I13" s="44"/>
      <c r="J13" s="44"/>
      <c r="K13" s="44"/>
      <c r="L13" s="44"/>
      <c r="M13" s="44"/>
      <c r="N13" s="24">
        <f t="shared" si="0"/>
        <v>0</v>
      </c>
      <c r="O13" s="25">
        <f t="shared" si="1"/>
        <v>0</v>
      </c>
      <c r="P13" s="20">
        <f t="shared" si="2"/>
        <v>0</v>
      </c>
      <c r="Q13" s="13">
        <f t="shared" si="3"/>
        <v>0</v>
      </c>
      <c r="R13" s="59" t="s">
        <v>27</v>
      </c>
      <c r="S13" s="60"/>
      <c r="T13" s="60"/>
      <c r="U13" s="65"/>
    </row>
    <row r="14" spans="1:22" ht="15" thickBot="1" x14ac:dyDescent="0.35">
      <c r="A14" s="32"/>
      <c r="B14" s="6"/>
      <c r="C14" s="2"/>
      <c r="D14" s="2"/>
      <c r="E14" s="17"/>
      <c r="F14" s="42"/>
      <c r="G14" s="43"/>
      <c r="H14" s="42"/>
      <c r="I14" s="44"/>
      <c r="J14" s="44"/>
      <c r="K14" s="44"/>
      <c r="L14" s="44"/>
      <c r="M14" s="44"/>
      <c r="N14" s="24">
        <f t="shared" si="0"/>
        <v>0</v>
      </c>
      <c r="O14" s="25">
        <f t="shared" si="1"/>
        <v>0</v>
      </c>
      <c r="P14" s="20">
        <f t="shared" si="2"/>
        <v>0</v>
      </c>
      <c r="Q14" s="13">
        <f t="shared" si="3"/>
        <v>0</v>
      </c>
      <c r="R14" s="59" t="s">
        <v>28</v>
      </c>
      <c r="S14" s="60"/>
      <c r="T14" s="60"/>
      <c r="U14" s="65"/>
      <c r="V14" s="33"/>
    </row>
    <row r="15" spans="1:22" ht="15" thickBot="1" x14ac:dyDescent="0.35">
      <c r="A15" s="32"/>
      <c r="B15" s="6"/>
      <c r="C15" s="2"/>
      <c r="D15" s="2"/>
      <c r="E15" s="7"/>
      <c r="F15" s="45"/>
      <c r="G15" s="49"/>
      <c r="H15" s="42"/>
      <c r="I15" s="44"/>
      <c r="J15" s="44"/>
      <c r="K15" s="44"/>
      <c r="L15" s="44"/>
      <c r="M15" s="44"/>
      <c r="N15" s="24">
        <f t="shared" si="0"/>
        <v>0</v>
      </c>
      <c r="O15" s="25">
        <f t="shared" si="1"/>
        <v>0</v>
      </c>
      <c r="P15" s="20">
        <f t="shared" si="2"/>
        <v>0</v>
      </c>
      <c r="Q15" s="13">
        <f t="shared" si="3"/>
        <v>0</v>
      </c>
      <c r="R15" s="59" t="s">
        <v>29</v>
      </c>
      <c r="S15" s="60"/>
      <c r="T15" s="60"/>
      <c r="U15" s="65"/>
      <c r="V15" s="33"/>
    </row>
    <row r="16" spans="1:22" ht="15" thickBot="1" x14ac:dyDescent="0.35">
      <c r="A16" s="32"/>
      <c r="B16" s="6"/>
      <c r="C16" s="2"/>
      <c r="D16" s="2"/>
      <c r="E16" s="7"/>
      <c r="F16" s="45"/>
      <c r="G16" s="43"/>
      <c r="H16" s="42"/>
      <c r="I16" s="44"/>
      <c r="J16" s="44"/>
      <c r="K16" s="44"/>
      <c r="L16" s="44"/>
      <c r="M16" s="44"/>
      <c r="N16" s="24">
        <f t="shared" si="0"/>
        <v>0</v>
      </c>
      <c r="O16" s="25">
        <f t="shared" si="1"/>
        <v>0</v>
      </c>
      <c r="P16" s="20">
        <f t="shared" si="2"/>
        <v>0</v>
      </c>
      <c r="Q16" s="13">
        <f t="shared" si="3"/>
        <v>0</v>
      </c>
      <c r="R16" s="59" t="s">
        <v>30</v>
      </c>
      <c r="S16" s="60"/>
      <c r="T16" s="60"/>
      <c r="U16" s="60"/>
      <c r="V16" s="33"/>
    </row>
    <row r="17" spans="1:22" ht="15" thickBot="1" x14ac:dyDescent="0.35">
      <c r="A17" s="32"/>
      <c r="B17" s="10"/>
      <c r="C17" s="4"/>
      <c r="D17" s="4"/>
      <c r="E17" s="18"/>
      <c r="F17" s="46"/>
      <c r="G17" s="47"/>
      <c r="H17" s="46"/>
      <c r="I17" s="44"/>
      <c r="J17" s="44"/>
      <c r="K17" s="44"/>
      <c r="L17" s="44"/>
      <c r="M17" s="44"/>
      <c r="N17" s="26">
        <f t="shared" si="0"/>
        <v>0</v>
      </c>
      <c r="O17" s="27">
        <f t="shared" si="1"/>
        <v>0</v>
      </c>
      <c r="P17" s="21">
        <f t="shared" si="2"/>
        <v>0</v>
      </c>
      <c r="Q17" s="12">
        <f t="shared" si="3"/>
        <v>0</v>
      </c>
      <c r="R17" s="59" t="s">
        <v>31</v>
      </c>
      <c r="S17" s="60"/>
      <c r="T17" s="60"/>
      <c r="U17" s="60"/>
      <c r="V17" s="33"/>
    </row>
    <row r="18" spans="1:22" x14ac:dyDescent="0.3">
      <c r="A18" s="57" t="s">
        <v>32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8"/>
      <c r="N18" s="66" t="s">
        <v>33</v>
      </c>
      <c r="O18" s="67"/>
      <c r="P18" s="70">
        <f>SUM(P4:P17)</f>
        <v>10.61875</v>
      </c>
      <c r="Q18" s="70">
        <f>SUM(Q4:Q17)</f>
        <v>18.807638888888885</v>
      </c>
    </row>
    <row r="19" spans="1:22" ht="15" thickBot="1" x14ac:dyDescent="0.35">
      <c r="N19" s="68"/>
      <c r="O19" s="69"/>
      <c r="P19" s="71"/>
      <c r="Q19" s="71"/>
    </row>
    <row r="20" spans="1:22" ht="15" thickBot="1" x14ac:dyDescent="0.35">
      <c r="N20" s="72" t="s">
        <v>40</v>
      </c>
      <c r="O20" s="73"/>
      <c r="P20" s="72">
        <v>2400</v>
      </c>
      <c r="Q20" s="80"/>
      <c r="R20" s="9"/>
    </row>
    <row r="21" spans="1:22" ht="15" thickBot="1" x14ac:dyDescent="0.35">
      <c r="N21" s="72" t="s">
        <v>35</v>
      </c>
      <c r="O21" s="73"/>
      <c r="P21" s="35">
        <f>(P20/P18)</f>
        <v>226.01530311948204</v>
      </c>
      <c r="Q21" s="36">
        <f>(P20/Q18)</f>
        <v>127.6077244027619</v>
      </c>
      <c r="R21" s="9"/>
    </row>
    <row r="22" spans="1:22" x14ac:dyDescent="0.3">
      <c r="N22" s="11"/>
      <c r="O22" s="11"/>
      <c r="P22" s="11"/>
      <c r="Q22" s="11"/>
    </row>
    <row r="23" spans="1:22" x14ac:dyDescent="0.3">
      <c r="B23" s="51" t="s">
        <v>36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</row>
    <row r="24" spans="1:22" x14ac:dyDescent="0.3">
      <c r="B24" s="51" t="s">
        <v>37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</row>
    <row r="25" spans="1:22" x14ac:dyDescent="0.3">
      <c r="B25" s="51" t="s">
        <v>38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</row>
  </sheetData>
  <mergeCells count="30">
    <mergeCell ref="N21:O21"/>
    <mergeCell ref="R17:U17"/>
    <mergeCell ref="R2:U3"/>
    <mergeCell ref="N20:O20"/>
    <mergeCell ref="P20:Q20"/>
    <mergeCell ref="N2:O2"/>
    <mergeCell ref="P2:Q2"/>
    <mergeCell ref="Q18:Q19"/>
    <mergeCell ref="R6:U6"/>
    <mergeCell ref="R5:U5"/>
    <mergeCell ref="R4:U4"/>
    <mergeCell ref="A18:M18"/>
    <mergeCell ref="R7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N18:O19"/>
    <mergeCell ref="P18:P19"/>
    <mergeCell ref="F1:M1"/>
    <mergeCell ref="H2:I2"/>
    <mergeCell ref="F2:G2"/>
    <mergeCell ref="A2:E2"/>
    <mergeCell ref="J2:K2"/>
    <mergeCell ref="L2:M2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Friedrich, Calvin R.</cp:lastModifiedBy>
  <cp:revision/>
  <cp:lastPrinted>2022-11-16T20:05:36Z</cp:lastPrinted>
  <dcterms:created xsi:type="dcterms:W3CDTF">2015-04-17T00:45:11Z</dcterms:created>
  <dcterms:modified xsi:type="dcterms:W3CDTF">2025-05-05T18:16:15Z</dcterms:modified>
  <cp:category/>
  <cp:contentStatus/>
</cp:coreProperties>
</file>